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pivotTables/pivotTable1.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Hospital Data Files\Pivot\"/>
    </mc:Choice>
  </mc:AlternateContent>
  <xr:revisionPtr revIDLastSave="0" documentId="13_ncr:1_{35C9B7DF-D297-41D5-865D-F74D40F8B69F}" xr6:coauthVersionLast="47" xr6:coauthVersionMax="47" xr10:uidLastSave="{00000000-0000-0000-0000-000000000000}"/>
  <bookViews>
    <workbookView xWindow="-108" yWindow="-108" windowWidth="23256" windowHeight="13896" tabRatio="624" activeTab="5" xr2:uid="{4E37D074-5C22-447F-A1E7-836813660B16}"/>
  </bookViews>
  <sheets>
    <sheet name="Profile" sheetId="8" r:id="rId1"/>
    <sheet name="Chart DB" sheetId="11" state="hidden" r:id="rId2"/>
    <sheet name="Charts" sheetId="19" r:id="rId3"/>
    <sheet name="Net Rev % by Payer" sheetId="16" state="hidden" r:id="rId4"/>
    <sheet name="Duplicates" sheetId="20" state="hidden" r:id="rId5"/>
    <sheet name="Pivot" sheetId="10" r:id="rId6"/>
    <sheet name="Data" sheetId="22" r:id="rId7"/>
    <sheet name="Glossary" sheetId="23" r:id="rId8"/>
  </sheets>
  <definedNames>
    <definedName name="_xlnm._FilterDatabase" localSheetId="6" hidden="1">Data!$A$1:$IM$444</definedName>
    <definedName name="_xlnm.Print_Area" localSheetId="2">Charts!$A$1:$K$101</definedName>
    <definedName name="_xlnm.Print_Area" localSheetId="0">Profile!$A$1:$G$141</definedName>
    <definedName name="_xlnm.Print_Titles" localSheetId="7">Glossary!$1:$1</definedName>
  </definedNames>
  <calcPr calcId="191029"/>
  <pivotCaches>
    <pivotCache cacheId="44"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8" l="1"/>
  <c r="B141" i="8"/>
  <c r="E141" i="8" s="1"/>
  <c r="F141" i="8" s="1"/>
  <c r="F116" i="8"/>
  <c r="F114" i="8"/>
  <c r="B124" i="8"/>
  <c r="B104" i="8"/>
  <c r="D83" i="8"/>
  <c r="B83" i="8"/>
  <c r="F59" i="8"/>
  <c r="D59" i="8"/>
  <c r="F84" i="8"/>
  <c r="F13" i="11" s="1"/>
  <c r="E84" i="8"/>
  <c r="D84" i="8"/>
  <c r="C84" i="8"/>
  <c r="B84" i="8"/>
  <c r="F60" i="8"/>
  <c r="E60" i="8"/>
  <c r="D60" i="8"/>
  <c r="C60" i="8"/>
  <c r="D32" i="8"/>
  <c r="D31" i="8"/>
  <c r="D30" i="8"/>
  <c r="D29" i="8"/>
  <c r="B41" i="8"/>
  <c r="B40" i="8"/>
  <c r="B39" i="8"/>
  <c r="B38" i="8"/>
  <c r="B37" i="8"/>
  <c r="B36" i="8"/>
  <c r="B35" i="8"/>
  <c r="B34" i="8"/>
  <c r="B45" i="8"/>
  <c r="D89" i="19"/>
  <c r="D90" i="19"/>
  <c r="D91" i="19"/>
  <c r="D92" i="19"/>
  <c r="D93" i="19"/>
  <c r="D94" i="19"/>
  <c r="D95" i="19"/>
  <c r="D96" i="19"/>
  <c r="D97" i="19"/>
  <c r="D98" i="19"/>
  <c r="D99" i="19"/>
  <c r="D100" i="19"/>
  <c r="C3" i="8"/>
  <c r="C4" i="8" s="1"/>
  <c r="D3" i="8"/>
  <c r="E3" i="8"/>
  <c r="E4" i="8" s="1"/>
  <c r="F3" i="8"/>
  <c r="F4" i="8" s="1"/>
  <c r="G3" i="8"/>
  <c r="G4" i="8" s="1"/>
  <c r="B4" i="8"/>
  <c r="B5" i="8"/>
  <c r="B6" i="8"/>
  <c r="C7" i="8"/>
  <c r="D7" i="8"/>
  <c r="E7" i="8"/>
  <c r="F7" i="8"/>
  <c r="G7" i="8"/>
  <c r="C8" i="8"/>
  <c r="D8" i="8"/>
  <c r="E8" i="8"/>
  <c r="F8" i="8"/>
  <c r="G8" i="8"/>
  <c r="B13" i="8"/>
  <c r="B14" i="8"/>
  <c r="B15" i="8"/>
  <c r="B17" i="8"/>
  <c r="B19" i="8"/>
  <c r="B21" i="8"/>
  <c r="B22" i="8"/>
  <c r="B23" i="8"/>
  <c r="B24" i="8"/>
  <c r="B29" i="8"/>
  <c r="B30" i="8"/>
  <c r="B31" i="8"/>
  <c r="B32" i="8"/>
  <c r="B33" i="8"/>
  <c r="D36" i="8"/>
  <c r="F36" i="8"/>
  <c r="D37" i="8"/>
  <c r="F37" i="8"/>
  <c r="D38" i="8"/>
  <c r="F38" i="8"/>
  <c r="D39" i="8"/>
  <c r="F39" i="8"/>
  <c r="D40" i="8"/>
  <c r="F40" i="8"/>
  <c r="D41" i="8"/>
  <c r="F41" i="8"/>
  <c r="D42" i="8"/>
  <c r="F42" i="8"/>
  <c r="F43" i="8"/>
  <c r="D44" i="8"/>
  <c r="F44" i="8"/>
  <c r="D45" i="8"/>
  <c r="F45" i="8"/>
  <c r="D46" i="8"/>
  <c r="F46" i="8"/>
  <c r="D47" i="8"/>
  <c r="F47" i="8"/>
  <c r="C51" i="8"/>
  <c r="D51" i="8"/>
  <c r="E51" i="8"/>
  <c r="F51" i="8"/>
  <c r="C52" i="8"/>
  <c r="D52" i="8"/>
  <c r="E52" i="8"/>
  <c r="F52" i="8"/>
  <c r="C54" i="8"/>
  <c r="D54" i="8"/>
  <c r="E54" i="8"/>
  <c r="F54" i="8"/>
  <c r="C55" i="8"/>
  <c r="D55" i="8"/>
  <c r="E55" i="8"/>
  <c r="F55" i="8"/>
  <c r="C56" i="8"/>
  <c r="D56" i="8"/>
  <c r="E56" i="8"/>
  <c r="F56" i="8"/>
  <c r="C62" i="8"/>
  <c r="D62" i="8"/>
  <c r="E62" i="8"/>
  <c r="F62" i="8"/>
  <c r="B64" i="8"/>
  <c r="C64" i="8"/>
  <c r="D64" i="8"/>
  <c r="E64" i="8"/>
  <c r="F64" i="8"/>
  <c r="B75" i="8"/>
  <c r="C75" i="8"/>
  <c r="D75" i="8"/>
  <c r="E75" i="8"/>
  <c r="F75" i="8"/>
  <c r="F3" i="11" s="1"/>
  <c r="B76" i="8"/>
  <c r="C76" i="8"/>
  <c r="D76" i="8"/>
  <c r="E76" i="8"/>
  <c r="F76" i="8"/>
  <c r="F2" i="11" s="1"/>
  <c r="B78" i="8"/>
  <c r="C78" i="8"/>
  <c r="D78" i="8"/>
  <c r="E78" i="8"/>
  <c r="F78" i="8"/>
  <c r="F4" i="11" s="1"/>
  <c r="B79" i="8"/>
  <c r="C79" i="8"/>
  <c r="D79" i="8"/>
  <c r="E79" i="8"/>
  <c r="F79" i="8"/>
  <c r="B80" i="8"/>
  <c r="C80" i="8"/>
  <c r="D80" i="8"/>
  <c r="E80" i="8"/>
  <c r="F80" i="8"/>
  <c r="B86" i="8"/>
  <c r="C86" i="8"/>
  <c r="D86" i="8"/>
  <c r="E86" i="8"/>
  <c r="F86" i="8"/>
  <c r="B88" i="8"/>
  <c r="C88" i="8"/>
  <c r="D88" i="8"/>
  <c r="E88" i="8"/>
  <c r="F88" i="8"/>
  <c r="B99" i="8"/>
  <c r="E99" i="8"/>
  <c r="B100" i="8"/>
  <c r="E100" i="8"/>
  <c r="B101" i="8"/>
  <c r="E101" i="8"/>
  <c r="B102" i="8"/>
  <c r="B103" i="8"/>
  <c r="E104" i="8"/>
  <c r="B107" i="8"/>
  <c r="E107" i="8"/>
  <c r="B108" i="8"/>
  <c r="E108" i="8"/>
  <c r="B109" i="8"/>
  <c r="E109" i="8"/>
  <c r="B114" i="8"/>
  <c r="B115" i="8"/>
  <c r="F115" i="8"/>
  <c r="B116" i="8"/>
  <c r="B117" i="8"/>
  <c r="F117" i="8"/>
  <c r="B118" i="8"/>
  <c r="B119" i="8"/>
  <c r="F119" i="8"/>
  <c r="B120" i="8"/>
  <c r="F120" i="8"/>
  <c r="B121" i="8"/>
  <c r="F121" i="8"/>
  <c r="B122" i="8"/>
  <c r="F122" i="8"/>
  <c r="B123" i="8"/>
  <c r="F123" i="8"/>
  <c r="F124" i="8"/>
  <c r="B131" i="8"/>
  <c r="E131" i="8" s="1"/>
  <c r="F131" i="8" s="1"/>
  <c r="B132" i="8"/>
  <c r="B133" i="8"/>
  <c r="E133" i="8" s="1"/>
  <c r="F133" i="8" s="1"/>
  <c r="B134" i="8"/>
  <c r="E134" i="8" s="1"/>
  <c r="F134" i="8" s="1"/>
  <c r="B135" i="8"/>
  <c r="E135" i="8" s="1"/>
  <c r="F135" i="8" s="1"/>
  <c r="B136" i="8"/>
  <c r="E136" i="8" s="1"/>
  <c r="F136" i="8" s="1"/>
  <c r="B137" i="8"/>
  <c r="B138" i="8"/>
  <c r="E138" i="8" s="1"/>
  <c r="F138" i="8" s="1"/>
  <c r="G12" i="8" l="1"/>
  <c r="B59" i="8"/>
  <c r="C118" i="8"/>
  <c r="C124" i="8"/>
  <c r="C120" i="8"/>
  <c r="C21" i="8"/>
  <c r="B92" i="8"/>
  <c r="C121" i="8"/>
  <c r="C77" i="8"/>
  <c r="C23" i="8"/>
  <c r="C9" i="8"/>
  <c r="C132" i="8"/>
  <c r="B21" i="11" s="1"/>
  <c r="C119" i="8"/>
  <c r="C17" i="8"/>
  <c r="D81" i="8"/>
  <c r="D93" i="8" s="1"/>
  <c r="D91" i="8"/>
  <c r="F63" i="8"/>
  <c r="C117" i="8"/>
  <c r="B3" i="11"/>
  <c r="C15" i="8"/>
  <c r="C122" i="8"/>
  <c r="C115" i="8"/>
  <c r="E66" i="8"/>
  <c r="D63" i="8"/>
  <c r="C141" i="8"/>
  <c r="E102" i="8"/>
  <c r="E105" i="8" s="1"/>
  <c r="F100" i="8" s="1"/>
  <c r="C116" i="8"/>
  <c r="G14" i="8"/>
  <c r="C87" i="8"/>
  <c r="E77" i="8"/>
  <c r="B4" i="11"/>
  <c r="D3" i="11"/>
  <c r="C68" i="8"/>
  <c r="B81" i="8"/>
  <c r="B82" i="8" s="1"/>
  <c r="F77" i="8"/>
  <c r="F92" i="8"/>
  <c r="C66" i="8"/>
  <c r="C14" i="8"/>
  <c r="B2" i="11"/>
  <c r="C81" i="8"/>
  <c r="C85" i="8" s="1"/>
  <c r="C63" i="8"/>
  <c r="G15" i="8"/>
  <c r="E63" i="8"/>
  <c r="E90" i="8"/>
  <c r="C4" i="11"/>
  <c r="B3" i="8"/>
  <c r="G23" i="8" s="1"/>
  <c r="E87" i="8"/>
  <c r="F66" i="8"/>
  <c r="G117" i="8"/>
  <c r="F91" i="8"/>
  <c r="F87" i="8"/>
  <c r="F125" i="8"/>
  <c r="G125" i="8" s="1"/>
  <c r="C123" i="8"/>
  <c r="E2" i="11"/>
  <c r="C13" i="8"/>
  <c r="C13" i="11"/>
  <c r="C138" i="8"/>
  <c r="H21" i="11" s="1"/>
  <c r="D2" i="11"/>
  <c r="C131" i="8"/>
  <c r="A21" i="11" s="1"/>
  <c r="D77" i="8"/>
  <c r="B91" i="8"/>
  <c r="C114" i="8"/>
  <c r="C137" i="8"/>
  <c r="G21" i="11" s="1"/>
  <c r="C136" i="8"/>
  <c r="F21" i="11" s="1"/>
  <c r="B87" i="8"/>
  <c r="F57" i="8"/>
  <c r="F71" i="8" s="1"/>
  <c r="F67" i="8"/>
  <c r="C24" i="8"/>
  <c r="D9" i="8"/>
  <c r="E13" i="11"/>
  <c r="C3" i="11"/>
  <c r="G124" i="8"/>
  <c r="E67" i="8"/>
  <c r="B16" i="8"/>
  <c r="G18" i="8" s="1"/>
  <c r="B13" i="11"/>
  <c r="B105" i="8"/>
  <c r="C101" i="8" s="1"/>
  <c r="D68" i="8"/>
  <c r="D53" i="8"/>
  <c r="C22" i="8"/>
  <c r="G9" i="8"/>
  <c r="D4" i="8"/>
  <c r="D33" i="8"/>
  <c r="C133" i="8"/>
  <c r="C21" i="11" s="1"/>
  <c r="C67" i="8"/>
  <c r="G119" i="8"/>
  <c r="B7" i="8"/>
  <c r="F53" i="8"/>
  <c r="D4" i="11"/>
  <c r="E132" i="8"/>
  <c r="F132" i="8" s="1"/>
  <c r="G123" i="8"/>
  <c r="C53" i="8"/>
  <c r="D90" i="8"/>
  <c r="C19" i="8"/>
  <c r="C135" i="8"/>
  <c r="E21" i="11" s="1"/>
  <c r="D87" i="8"/>
  <c r="C91" i="8"/>
  <c r="G22" i="8"/>
  <c r="G33" i="8" s="1"/>
  <c r="F9" i="8"/>
  <c r="D67" i="8"/>
  <c r="G120" i="8"/>
  <c r="B139" i="8"/>
  <c r="C139" i="8" s="1"/>
  <c r="D92" i="8"/>
  <c r="B42" i="8"/>
  <c r="C134" i="8"/>
  <c r="D21" i="11" s="1"/>
  <c r="E9" i="8"/>
  <c r="C92" i="8"/>
  <c r="E53" i="8"/>
  <c r="F90" i="8"/>
  <c r="D66" i="8"/>
  <c r="B60" i="8"/>
  <c r="G114" i="8"/>
  <c r="B8" i="8"/>
  <c r="B125" i="8"/>
  <c r="D117" i="8" s="1"/>
  <c r="G122" i="8"/>
  <c r="E92" i="8"/>
  <c r="B55" i="8"/>
  <c r="D13" i="11"/>
  <c r="G116" i="8"/>
  <c r="E81" i="8"/>
  <c r="E82" i="8" s="1"/>
  <c r="E4" i="11"/>
  <c r="C2" i="11"/>
  <c r="G121" i="8"/>
  <c r="B51" i="8"/>
  <c r="E91" i="8"/>
  <c r="F81" i="8"/>
  <c r="F93" i="8" s="1"/>
  <c r="E3" i="11"/>
  <c r="C57" i="8"/>
  <c r="B52" i="8"/>
  <c r="B56" i="8"/>
  <c r="E137" i="8"/>
  <c r="F137" i="8" s="1"/>
  <c r="E150" i="8"/>
  <c r="B62" i="8"/>
  <c r="B54" i="8"/>
  <c r="B77" i="8"/>
  <c r="F68" i="8"/>
  <c r="D57" i="8"/>
  <c r="D69" i="8" s="1"/>
  <c r="E57" i="8"/>
  <c r="E71" i="8" s="1"/>
  <c r="E153" i="8"/>
  <c r="E68" i="8"/>
  <c r="B90" i="8"/>
  <c r="C90" i="8"/>
  <c r="E149" i="8"/>
  <c r="E170" i="8" s="1"/>
  <c r="G115" i="8"/>
  <c r="B94" i="8" l="1"/>
  <c r="C99" i="8"/>
  <c r="F70" i="8"/>
  <c r="D95" i="8"/>
  <c r="D82" i="8"/>
  <c r="D85" i="8"/>
  <c r="D94" i="8"/>
  <c r="C103" i="8"/>
  <c r="B93" i="8"/>
  <c r="F107" i="8"/>
  <c r="F101" i="8"/>
  <c r="C104" i="8"/>
  <c r="C107" i="8"/>
  <c r="B95" i="8"/>
  <c r="B85" i="8"/>
  <c r="G16" i="8"/>
  <c r="F99" i="8"/>
  <c r="F102" i="8"/>
  <c r="C100" i="8"/>
  <c r="F69" i="8"/>
  <c r="F61" i="8"/>
  <c r="F58" i="8"/>
  <c r="D71" i="8"/>
  <c r="F109" i="8"/>
  <c r="F108" i="8"/>
  <c r="C108" i="8"/>
  <c r="F105" i="8"/>
  <c r="F104" i="8"/>
  <c r="C93" i="8"/>
  <c r="E152" i="8"/>
  <c r="E165" i="8"/>
  <c r="E169" i="8"/>
  <c r="E172" i="8"/>
  <c r="E160" i="8"/>
  <c r="E173" i="8"/>
  <c r="B18" i="8"/>
  <c r="C18" i="8" s="1"/>
  <c r="E157" i="8"/>
  <c r="E156" i="8"/>
  <c r="C16" i="8"/>
  <c r="E158" i="8"/>
  <c r="E171" i="8"/>
  <c r="E166" i="8"/>
  <c r="E151" i="8"/>
  <c r="E161" i="8"/>
  <c r="E159" i="8"/>
  <c r="E155" i="8"/>
  <c r="E168" i="8"/>
  <c r="E167" i="8"/>
  <c r="E154" i="8"/>
  <c r="D136" i="8"/>
  <c r="C82" i="8"/>
  <c r="C94" i="8"/>
  <c r="E12" i="11"/>
  <c r="C95" i="8"/>
  <c r="D138" i="8"/>
  <c r="D133" i="8"/>
  <c r="E94" i="8"/>
  <c r="E85" i="8"/>
  <c r="B9" i="8"/>
  <c r="E139" i="8"/>
  <c r="F139" i="8" s="1"/>
  <c r="C109" i="8"/>
  <c r="C102" i="8"/>
  <c r="D137" i="8"/>
  <c r="D135" i="8"/>
  <c r="C105" i="8"/>
  <c r="G3" i="11"/>
  <c r="C7" i="11" s="1"/>
  <c r="D139" i="8"/>
  <c r="D12" i="11"/>
  <c r="F94" i="8"/>
  <c r="G32" i="8"/>
  <c r="G26" i="8"/>
  <c r="G28" i="8"/>
  <c r="G31" i="8"/>
  <c r="G27" i="8"/>
  <c r="D132" i="8"/>
  <c r="D134" i="8"/>
  <c r="D131" i="8"/>
  <c r="G4" i="11"/>
  <c r="E93" i="8"/>
  <c r="E95" i="8"/>
  <c r="B66" i="8"/>
  <c r="G2" i="11"/>
  <c r="B57" i="8"/>
  <c r="B70" i="8" s="1"/>
  <c r="E61" i="8"/>
  <c r="E58" i="8"/>
  <c r="E69" i="8"/>
  <c r="C12" i="11"/>
  <c r="B67" i="8"/>
  <c r="B53" i="8"/>
  <c r="D58" i="8"/>
  <c r="D61" i="8"/>
  <c r="D70" i="8"/>
  <c r="C71" i="8"/>
  <c r="C70" i="8"/>
  <c r="B12" i="11"/>
  <c r="C61" i="8"/>
  <c r="C69" i="8"/>
  <c r="C58" i="8"/>
  <c r="D114" i="8"/>
  <c r="C125" i="8"/>
  <c r="D125" i="8"/>
  <c r="D116" i="8"/>
  <c r="D122" i="8"/>
  <c r="D124" i="8"/>
  <c r="D121" i="8"/>
  <c r="D120" i="8"/>
  <c r="D115" i="8"/>
  <c r="D119" i="8"/>
  <c r="D123" i="8"/>
  <c r="E70" i="8"/>
  <c r="F12" i="11"/>
  <c r="F85" i="8"/>
  <c r="F82" i="8"/>
  <c r="F95" i="8"/>
  <c r="B68" i="8"/>
  <c r="B63" i="8"/>
  <c r="D118" i="8"/>
  <c r="G13" i="11"/>
  <c r="D17" i="11" s="1"/>
  <c r="B61" i="8" l="1"/>
  <c r="D7" i="11"/>
  <c r="B20" i="8"/>
  <c r="G19" i="8" s="1"/>
  <c r="B71" i="8"/>
  <c r="E7" i="11"/>
  <c r="B7" i="11"/>
  <c r="F7" i="11"/>
  <c r="B58" i="8"/>
  <c r="G12" i="11"/>
  <c r="F14" i="11" s="1"/>
  <c r="E8" i="11"/>
  <c r="D8" i="11"/>
  <c r="F8" i="11"/>
  <c r="B8" i="11"/>
  <c r="C8" i="11"/>
  <c r="B69" i="8"/>
  <c r="E17" i="11"/>
  <c r="F17" i="11"/>
  <c r="B17" i="11"/>
  <c r="G17" i="11"/>
  <c r="C17" i="11"/>
  <c r="B25" i="8" l="1"/>
  <c r="C25" i="8" s="1"/>
  <c r="C20" i="8"/>
  <c r="G7" i="11"/>
  <c r="G8" i="11"/>
  <c r="G14" i="11"/>
  <c r="E14" i="11"/>
  <c r="D14" i="11"/>
  <c r="B14" i="11"/>
  <c r="C14" i="11"/>
  <c r="G17" i="8" l="1"/>
  <c r="G20" i="8"/>
  <c r="G2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Kenrick J Kwong</author>
    <author>KJ Kwong</author>
    <author>Kenny Kwong</author>
    <author>KKwong</author>
  </authors>
  <commentList>
    <comment ref="A4" authorId="0" shapeId="0" xr:uid="{3041F83F-5C83-431B-8850-8981D0EAD76C}">
      <text>
        <r>
          <rPr>
            <sz val="9"/>
            <color indexed="81"/>
            <rFont val="Tahoma"/>
            <family val="2"/>
          </rPr>
          <t>Patient Days / Bed Days</t>
        </r>
        <r>
          <rPr>
            <sz val="8"/>
            <color indexed="81"/>
            <rFont val="Tahoma"/>
            <family val="2"/>
          </rPr>
          <t xml:space="preserve">
</t>
        </r>
      </text>
    </comment>
    <comment ref="A9" authorId="0" shapeId="0" xr:uid="{DC7E4AED-53F9-42A8-957A-EAC9E3FEEB19}">
      <text>
        <r>
          <rPr>
            <sz val="9"/>
            <color indexed="81"/>
            <rFont val="Tahoma"/>
            <family val="2"/>
          </rPr>
          <t>Patient Days / Discharges</t>
        </r>
        <r>
          <rPr>
            <sz val="8"/>
            <color indexed="81"/>
            <rFont val="Tahoma"/>
            <family val="2"/>
          </rPr>
          <t xml:space="preserve">
</t>
        </r>
      </text>
    </comment>
    <comment ref="F12" authorId="0" shapeId="0" xr:uid="{CEBA9E22-9B2A-4258-AA21-F212633F675B}">
      <text>
        <r>
          <rPr>
            <sz val="9"/>
            <color indexed="81"/>
            <rFont val="Tahoma"/>
            <family val="2"/>
          </rPr>
          <t>Current Assets / Current Liabilities</t>
        </r>
        <r>
          <rPr>
            <sz val="8"/>
            <color indexed="81"/>
            <rFont val="Tahoma"/>
            <family val="2"/>
          </rPr>
          <t xml:space="preserve">
</t>
        </r>
      </text>
    </comment>
    <comment ref="F13" authorId="1" shapeId="0" xr:uid="{853CBF34-0794-4ED7-AC25-6DF214C03529}">
      <text>
        <r>
          <rPr>
            <sz val="10"/>
            <color indexed="81"/>
            <rFont val="Tahoma"/>
            <family val="2"/>
          </rPr>
          <t>Net Accounts Receivable / (Net Patient Revenue / Days in Report Period)</t>
        </r>
      </text>
    </comment>
    <comment ref="F14" authorId="0" shapeId="0" xr:uid="{8FD8074F-DE9B-4FB0-9D43-9A72595FFA62}">
      <text>
        <r>
          <rPr>
            <sz val="9"/>
            <color indexed="81"/>
            <rFont val="Tahoma"/>
            <family val="2"/>
          </rPr>
          <t>Net LT Debt / (Net PPE + CIP)</t>
        </r>
        <r>
          <rPr>
            <sz val="8"/>
            <color indexed="81"/>
            <rFont val="Tahoma"/>
            <family val="2"/>
          </rPr>
          <t xml:space="preserve">
</t>
        </r>
      </text>
    </comment>
    <comment ref="F15" authorId="0" shapeId="0" xr:uid="{8AFDB90C-6867-4B38-BFBA-98D17951B3B4}">
      <text>
        <r>
          <rPr>
            <sz val="9"/>
            <color indexed="81"/>
            <rFont val="Tahoma"/>
            <family val="2"/>
          </rPr>
          <t>Net LT Debt / Equity</t>
        </r>
        <r>
          <rPr>
            <sz val="8"/>
            <color indexed="81"/>
            <rFont val="Tahoma"/>
            <family val="2"/>
          </rPr>
          <t xml:space="preserve">
</t>
        </r>
      </text>
    </comment>
    <comment ref="F16" authorId="0" shapeId="0" xr:uid="{54576FA8-D6AB-4B11-8337-02B9CDE01D5F}">
      <text>
        <r>
          <rPr>
            <sz val="9"/>
            <color indexed="81"/>
            <rFont val="Tahoma"/>
            <family val="2"/>
          </rPr>
          <t>Equity / Total Assets</t>
        </r>
        <r>
          <rPr>
            <sz val="8"/>
            <color indexed="81"/>
            <rFont val="Tahoma"/>
            <family val="2"/>
          </rPr>
          <t xml:space="preserve">
</t>
        </r>
      </text>
    </comment>
    <comment ref="F17" authorId="0" shapeId="0" xr:uid="{7749DBFE-24F4-4398-BCBC-51AE6DF8CE8E}">
      <text>
        <r>
          <rPr>
            <sz val="9"/>
            <color indexed="81"/>
            <rFont val="Tahoma"/>
            <family val="2"/>
          </rPr>
          <t>Net Income / Total Assets</t>
        </r>
      </text>
    </comment>
    <comment ref="F18" authorId="0" shapeId="0" xr:uid="{BB2272A4-0264-40CC-826A-5091786351F0}">
      <text>
        <r>
          <rPr>
            <sz val="9"/>
            <color indexed="81"/>
            <rFont val="Tahoma"/>
            <family val="2"/>
          </rPr>
          <t>(Net Revenue - Operating Expenses) / Net Revenue</t>
        </r>
        <r>
          <rPr>
            <sz val="8"/>
            <color indexed="81"/>
            <rFont val="Tahoma"/>
            <family val="2"/>
          </rPr>
          <t xml:space="preserve">
</t>
        </r>
      </text>
    </comment>
    <comment ref="F19" authorId="0" shapeId="0" xr:uid="{0CFC3FB8-AE9D-4ABB-8CAE-50F513DBDAA3}">
      <text>
        <r>
          <rPr>
            <sz val="9"/>
            <color indexed="81"/>
            <rFont val="Tahoma"/>
            <family val="2"/>
          </rPr>
          <t>Net from Operations / (Net Patient Revenue + Other Operating Revenue)</t>
        </r>
        <r>
          <rPr>
            <sz val="8"/>
            <color indexed="81"/>
            <rFont val="Tahoma"/>
            <family val="2"/>
          </rPr>
          <t xml:space="preserve">
</t>
        </r>
      </text>
    </comment>
    <comment ref="F20" authorId="0" shapeId="0" xr:uid="{459AC6F1-535B-4F19-85D0-8BBE7126D845}">
      <text>
        <r>
          <rPr>
            <sz val="9"/>
            <color indexed="81"/>
            <rFont val="Tahoma"/>
            <family val="2"/>
          </rPr>
          <t>Net Income / (Net Patient Revenue + Other Operating Revenue)</t>
        </r>
        <r>
          <rPr>
            <sz val="8"/>
            <color indexed="81"/>
            <rFont val="Tahoma"/>
            <family val="2"/>
          </rPr>
          <t xml:space="preserve">
</t>
        </r>
      </text>
    </comment>
    <comment ref="F21" authorId="2" shapeId="0" xr:uid="{985501D3-EB1E-4F33-B360-942DC4F8FDAE}">
      <text>
        <r>
          <rPr>
            <sz val="9"/>
            <color indexed="81"/>
            <rFont val="Tahoma"/>
            <family val="2"/>
          </rPr>
          <t>Net Income / (Net Patient Revenue + Other Operating Revenue + Non-Operating Revenue)</t>
        </r>
      </text>
    </comment>
    <comment ref="F22" authorId="0" shapeId="0" xr:uid="{8BFAD6F1-2AB3-49F0-B357-EA8806FAFA7C}">
      <text>
        <r>
          <rPr>
            <sz val="9"/>
            <color indexed="81"/>
            <rFont val="Tahoma"/>
            <family val="2"/>
          </rPr>
          <t>(Total Operating Expenses - Other Operating Revenue) / Gross Patient Revenue</t>
        </r>
      </text>
    </comment>
    <comment ref="F23" authorId="0" shapeId="0" xr:uid="{DBF55C26-0A5A-461D-9F85-3A2B2ED8E4E3}">
      <text>
        <r>
          <rPr>
            <sz val="9"/>
            <color indexed="81"/>
            <rFont val="Tahoma"/>
            <family val="2"/>
          </rPr>
          <t>(Net PPE + CIP) / Licensed Beds</t>
        </r>
        <r>
          <rPr>
            <sz val="8"/>
            <color indexed="81"/>
            <rFont val="Tahoma"/>
            <family val="2"/>
          </rPr>
          <t xml:space="preserve">
</t>
        </r>
      </text>
    </comment>
    <comment ref="F26" authorId="0" shapeId="0" xr:uid="{9E92B457-2282-4E11-A713-3746F889C8F1}">
      <text>
        <r>
          <rPr>
            <sz val="9"/>
            <color indexed="81"/>
            <rFont val="Tahoma"/>
            <family val="2"/>
          </rPr>
          <t>Charity x Cost-to-Charge Ratio</t>
        </r>
        <r>
          <rPr>
            <sz val="8"/>
            <color indexed="81"/>
            <rFont val="Tahoma"/>
            <family val="2"/>
          </rPr>
          <t xml:space="preserve">
</t>
        </r>
      </text>
    </comment>
    <comment ref="F27" authorId="0" shapeId="0" xr:uid="{FA27ACC2-B1FE-48B6-8E2A-B9B64805E49C}">
      <text>
        <r>
          <rPr>
            <sz val="9"/>
            <color indexed="81"/>
            <rFont val="Tahoma"/>
            <family val="2"/>
          </rPr>
          <t xml:space="preserve">(Charity + Bad Debt) x Cost-to-Charge Ratio
</t>
        </r>
      </text>
    </comment>
    <comment ref="F28" authorId="0" shapeId="0" xr:uid="{EC6C1276-5E42-4471-8D0E-60C2FBB0DAC9}">
      <text>
        <r>
          <rPr>
            <sz val="9"/>
            <color indexed="81"/>
            <rFont val="Tahoma"/>
            <family val="2"/>
          </rPr>
          <t>(Charity + Bad Debt + CIP Cont Adj) x Cost-to-Charge Ratio</t>
        </r>
        <r>
          <rPr>
            <sz val="8"/>
            <color indexed="81"/>
            <rFont val="Tahoma"/>
            <family val="2"/>
          </rPr>
          <t xml:space="preserve">
</t>
        </r>
      </text>
    </comment>
    <comment ref="F31" authorId="0" shapeId="0" xr:uid="{6D0EB298-841E-4E4C-B08D-5EEEB3B2192C}">
      <text>
        <r>
          <rPr>
            <sz val="9"/>
            <color indexed="81"/>
            <rFont val="Tahoma"/>
            <family val="2"/>
          </rPr>
          <t>(Charity X Cost-to-Charge Ratio) / (Operating Expenses - Other Op Rev)</t>
        </r>
        <r>
          <rPr>
            <sz val="8"/>
            <color indexed="81"/>
            <rFont val="Tahoma"/>
            <family val="2"/>
          </rPr>
          <t xml:space="preserve">
</t>
        </r>
      </text>
    </comment>
    <comment ref="F32" authorId="0" shapeId="0" xr:uid="{B019C994-29FF-4558-B322-9905D80747D0}">
      <text>
        <r>
          <rPr>
            <sz val="8"/>
            <color indexed="81"/>
            <rFont val="Tahoma"/>
            <family val="2"/>
          </rPr>
          <t>((</t>
        </r>
        <r>
          <rPr>
            <sz val="9"/>
            <color indexed="81"/>
            <rFont val="Tahoma"/>
            <family val="2"/>
          </rPr>
          <t>Charity + Bad Debt) x Cost-to-Charge Ratio) / (Operating Expenses - Other Op Rev)</t>
        </r>
        <r>
          <rPr>
            <sz val="8"/>
            <color indexed="81"/>
            <rFont val="Tahoma"/>
            <family val="2"/>
          </rPr>
          <t xml:space="preserve">
</t>
        </r>
      </text>
    </comment>
    <comment ref="F33" authorId="0" shapeId="0" xr:uid="{6D8905A6-A72E-4D60-98D1-97E033796235}">
      <text>
        <r>
          <rPr>
            <sz val="9"/>
            <color indexed="81"/>
            <rFont val="Tahoma"/>
            <family val="2"/>
          </rPr>
          <t>((Charity + Bad Debt + CIP Cont Adj) x Cost-to-Charge Ratio) / (Operating Expenses - Other Op Rev)</t>
        </r>
        <r>
          <rPr>
            <sz val="8"/>
            <color indexed="81"/>
            <rFont val="Tahoma"/>
            <family val="2"/>
          </rPr>
          <t xml:space="preserve">
</t>
        </r>
      </text>
    </comment>
    <comment ref="A61" authorId="0" shapeId="0" xr:uid="{9E1BE3FB-F10E-4BB4-944B-E6BA5F1930F7}">
      <text>
        <r>
          <rPr>
            <sz val="9"/>
            <color indexed="81"/>
            <rFont val="Tahoma"/>
            <family val="2"/>
          </rPr>
          <t>Net Patient Revenue / Gross Patient Revenue</t>
        </r>
        <r>
          <rPr>
            <sz val="8"/>
            <color indexed="81"/>
            <rFont val="Tahoma"/>
            <family val="2"/>
          </rPr>
          <t xml:space="preserve">
</t>
        </r>
      </text>
    </comment>
    <comment ref="A62" authorId="3" shapeId="0" xr:uid="{1BF29034-0E0A-480C-BC11-6D0C8E8AF0F9}">
      <text>
        <r>
          <rPr>
            <sz val="9"/>
            <color indexed="81"/>
            <rFont val="Arial"/>
            <family val="2"/>
          </rPr>
          <t>Expenses by payer estimated using ratio of Gross Revenue by Payer to Total Gross Revenue</t>
        </r>
        <r>
          <rPr>
            <sz val="10"/>
            <color indexed="81"/>
            <rFont val="Tahoma"/>
            <family val="2"/>
          </rPr>
          <t xml:space="preserve">
</t>
        </r>
      </text>
    </comment>
    <comment ref="A63" authorId="0" shapeId="0" xr:uid="{5D02DF17-F031-4F3D-9DB7-D39E8EE94DDE}">
      <text>
        <r>
          <rPr>
            <sz val="9"/>
            <color indexed="81"/>
            <rFont val="Tahoma"/>
            <family val="2"/>
          </rPr>
          <t xml:space="preserve">Net Patient Revenue by payer - Expenses by payer.  Negative amounts indicate Expenses greater than Net Revenue.
</t>
        </r>
      </text>
    </comment>
    <comment ref="A64" authorId="0" shapeId="0" xr:uid="{9DA5D7D4-EA19-4B2D-B9D5-147F06217131}">
      <text>
        <r>
          <rPr>
            <sz val="9"/>
            <color indexed="81"/>
            <rFont val="Tahoma"/>
            <family val="2"/>
          </rPr>
          <t>(Gross Patient Revenue / Gross I/P Revenue) X Patient Days</t>
        </r>
      </text>
    </comment>
    <comment ref="A85" authorId="0" shapeId="0" xr:uid="{EF12C25D-684D-4C47-B32C-D187F47B3B15}">
      <text>
        <r>
          <rPr>
            <sz val="9"/>
            <color indexed="81"/>
            <rFont val="Tahoma"/>
            <family val="2"/>
          </rPr>
          <t>Net Patient Revenue / Gross Patient Revenue</t>
        </r>
        <r>
          <rPr>
            <sz val="8"/>
            <color indexed="81"/>
            <rFont val="Tahoma"/>
            <family val="2"/>
          </rPr>
          <t xml:space="preserve">
</t>
        </r>
      </text>
    </comment>
    <comment ref="A86" authorId="3" shapeId="0" xr:uid="{019C6559-9954-4D47-A97A-AF9B6EB29EB8}">
      <text>
        <r>
          <rPr>
            <sz val="9"/>
            <color indexed="81"/>
            <rFont val="Arial"/>
            <family val="2"/>
          </rPr>
          <t>Expenses by payer estimated using ratio of Gross Revenue by Payer to Total Gross Revenue</t>
        </r>
        <r>
          <rPr>
            <sz val="8"/>
            <color indexed="81"/>
            <rFont val="Tahoma"/>
            <family val="2"/>
          </rPr>
          <t xml:space="preserve">
</t>
        </r>
      </text>
    </comment>
    <comment ref="A87" authorId="0" shapeId="0" xr:uid="{13313DEC-F7A5-4949-81DE-468999A8DC14}">
      <text>
        <r>
          <rPr>
            <sz val="9"/>
            <color indexed="81"/>
            <rFont val="Tahoma"/>
            <family val="2"/>
          </rPr>
          <t xml:space="preserve">Net Patient Revenue by payer - Expenses by payer.  Negative amounts indicate Expenses greater than Net Revenue.
</t>
        </r>
      </text>
    </comment>
    <comment ref="A88" authorId="0" shapeId="0" xr:uid="{F58B5615-C7E2-4ED6-A5F6-903A6331CE55}">
      <text>
        <r>
          <rPr>
            <sz val="9"/>
            <color indexed="81"/>
            <rFont val="Tahoma"/>
            <family val="2"/>
          </rPr>
          <t>(Gross Patient Revenue / Gross I/P Revenue) X Patient Days</t>
        </r>
      </text>
    </comment>
  </commentList>
</comments>
</file>

<file path=xl/sharedStrings.xml><?xml version="1.0" encoding="utf-8"?>
<sst xmlns="http://schemas.openxmlformats.org/spreadsheetml/2006/main" count="8248" uniqueCount="3278">
  <si>
    <t xml:space="preserve">Those facilities that reported the receipt of Disproportionate Share Payments for Medi-Cal Patient Days (SB 855).  </t>
  </si>
  <si>
    <t>EDUCATION</t>
  </si>
  <si>
    <t>Sum of CAP_REV_CNTY</t>
  </si>
  <si>
    <t>Sum of CAP_REV_THRD</t>
  </si>
  <si>
    <t>Sum of NETRV_MCAR_TR</t>
  </si>
  <si>
    <t>Sum of NETRV_MCAR_MC</t>
  </si>
  <si>
    <t>Sum of NETRV_CNTY</t>
  </si>
  <si>
    <t>Sum of NETRV_THRD_TR</t>
  </si>
  <si>
    <t>Sum of NETRV_THRD_MC</t>
  </si>
  <si>
    <t>Sum of NETRV_OTH_IND</t>
  </si>
  <si>
    <t>Sum of NETRV_OTH</t>
  </si>
  <si>
    <t>Sum of EXP_DLY</t>
  </si>
  <si>
    <t>Sum of EXP_AMB</t>
  </si>
  <si>
    <t>Sum of EXP_ANC</t>
  </si>
  <si>
    <t>Sum of EXP_PIP</t>
  </si>
  <si>
    <t>Sum of EXP_POP</t>
  </si>
  <si>
    <t>Sum of EXP_RES</t>
  </si>
  <si>
    <t>Sum of EXP_ED</t>
  </si>
  <si>
    <t>Sum of EXP_GEN</t>
  </si>
  <si>
    <t>Sum of EXP_FISC</t>
  </si>
  <si>
    <t>Sum of EXP_ADM</t>
  </si>
  <si>
    <t>- Deductions from Revenue</t>
  </si>
  <si>
    <t>+ Other Operating Revenue</t>
  </si>
  <si>
    <t>- Operating Expenses</t>
  </si>
  <si>
    <t>+ Non-Operating Revenue</t>
  </si>
  <si>
    <t>- Non-Operating Expense</t>
  </si>
  <si>
    <t>STATE</t>
  </si>
  <si>
    <t>Charity-Other</t>
  </si>
  <si>
    <t>Charity-Other + Bad Debt</t>
  </si>
  <si>
    <t>Charity-Hill-Burton</t>
  </si>
  <si>
    <t>The average amount charged by a hospital to treat an inpatient from admission to discharge.  Calculated by dividing Gross Inpatient Revenue by Discharges.</t>
  </si>
  <si>
    <t>GROSS INPATIENT REVENUE</t>
  </si>
  <si>
    <r>
      <t>The Other Third Parties - Managed Care category includes patients covered by managed care plans other than those funded by Medicare, Medi-Cal, or a county; and was previously reported in the Other Third Parties category.  Patients enrolled in the Healthy Families program are reported here.  (See</t>
    </r>
    <r>
      <rPr>
        <b/>
        <sz val="10"/>
        <rFont val="Arial"/>
        <family val="2"/>
      </rPr>
      <t xml:space="preserve"> Payer Categories</t>
    </r>
    <r>
      <rPr>
        <sz val="10"/>
        <rFont val="Arial"/>
        <family val="2"/>
      </rPr>
      <t xml:space="preserve"> for a list of the ten payer categories.  See also </t>
    </r>
    <r>
      <rPr>
        <b/>
        <sz val="10"/>
        <rFont val="Arial"/>
        <family val="2"/>
      </rPr>
      <t>Managed Care</t>
    </r>
    <r>
      <rPr>
        <sz val="10"/>
        <rFont val="Arial"/>
        <family val="2"/>
      </rPr>
      <t>.)</t>
    </r>
  </si>
  <si>
    <t>OTHER THIRD PARTIES - TRADITIONAL</t>
  </si>
  <si>
    <t>No LTC</t>
  </si>
  <si>
    <t>mcal mc adj day</t>
  </si>
  <si>
    <t>co adj day</t>
  </si>
  <si>
    <t>third t adj day</t>
  </si>
  <si>
    <t>third mc adj day</t>
  </si>
  <si>
    <t>oth ind adj day</t>
  </si>
  <si>
    <t>oth adj day</t>
  </si>
  <si>
    <t>DIS_MCAR_TR</t>
  </si>
  <si>
    <t>DIS_MCAR_MC</t>
  </si>
  <si>
    <t>DIS_MCAL_TR</t>
  </si>
  <si>
    <t>DIS_MCAL_MC</t>
  </si>
  <si>
    <t>DIS_CNTY</t>
  </si>
  <si>
    <t>DIS_THRD_TR</t>
  </si>
  <si>
    <t>DIS_THRD_MC</t>
  </si>
  <si>
    <t>DIS_OTH_IND</t>
  </si>
  <si>
    <t>DIS_OTH</t>
  </si>
  <si>
    <t>DIS_TOT</t>
  </si>
  <si>
    <t>BED_ACUTE</t>
  </si>
  <si>
    <t>BED_PSYCH</t>
  </si>
  <si>
    <t>BED_CHEM</t>
  </si>
  <si>
    <t>BED_REHAB</t>
  </si>
  <si>
    <t>BED_LTC</t>
  </si>
  <si>
    <t>BED_RESDNT</t>
  </si>
  <si>
    <t>acute bed days</t>
  </si>
  <si>
    <t>psych bed days</t>
  </si>
  <si>
    <t>chem bed days</t>
  </si>
  <si>
    <t>rehab bed days</t>
  </si>
  <si>
    <t>ltc bed days</t>
  </si>
  <si>
    <t>res bed days</t>
  </si>
  <si>
    <t>DAY_ACUTE</t>
  </si>
  <si>
    <t>DAY_PSYCH</t>
  </si>
  <si>
    <t>DAY_CHEM</t>
  </si>
  <si>
    <t>DAY_REHAB</t>
  </si>
  <si>
    <t>DAY_LTC</t>
  </si>
  <si>
    <t>% ltc days</t>
  </si>
  <si>
    <t>DAY_RESDNT</t>
  </si>
  <si>
    <t>DIS_ACUTE</t>
  </si>
  <si>
    <t>DIS_PSYCH</t>
  </si>
  <si>
    <t>DIS_CHEM</t>
  </si>
  <si>
    <t>DIS_REHAB</t>
  </si>
  <si>
    <t>DIS_LTC</t>
  </si>
  <si>
    <t>DIS_RESDNT</t>
  </si>
  <si>
    <t>BAS_NURSRY</t>
  </si>
  <si>
    <t>DAY_NURSRY</t>
  </si>
  <si>
    <t>DIS_NURSRY</t>
  </si>
  <si>
    <t>VIS_MCAR_TR</t>
  </si>
  <si>
    <t>VIS_MCAR_MC</t>
  </si>
  <si>
    <t>VIS_MCAL_TR</t>
  </si>
  <si>
    <t>VIS_MCAL_MC</t>
  </si>
  <si>
    <t>VIS_CNTY</t>
  </si>
  <si>
    <t>VIS_THRD_TR</t>
  </si>
  <si>
    <t>VIS_THRD_MC</t>
  </si>
  <si>
    <t>VIS_OTH_IND</t>
  </si>
  <si>
    <t>VIS_OTH</t>
  </si>
  <si>
    <t>VIS_TOT</t>
  </si>
  <si>
    <t>VIS_ER</t>
  </si>
  <si>
    <t>VIS_CLIN</t>
  </si>
  <si>
    <t>VIS_HOME</t>
  </si>
  <si>
    <t>VIS_REF_OP</t>
  </si>
  <si>
    <t>DAY_PIPS</t>
  </si>
  <si>
    <t>OP_ROOM</t>
  </si>
  <si>
    <t>OP_MIN_IP</t>
  </si>
  <si>
    <t>OP_MIN_OP</t>
  </si>
  <si>
    <t>SURG_IP</t>
  </si>
  <si>
    <t>SURG_OP</t>
  </si>
  <si>
    <t>GR_PT_REV</t>
  </si>
  <si>
    <t>DED_FR_REV</t>
  </si>
  <si>
    <t>TOT_CAP_REV</t>
  </si>
  <si>
    <t>NET_PT_REV</t>
  </si>
  <si>
    <t>OTH_OP_REV</t>
  </si>
  <si>
    <t>total op rev</t>
  </si>
  <si>
    <t>TOT_OP_EXP</t>
  </si>
  <si>
    <t>Intangible Assets</t>
  </si>
  <si>
    <t>Current Liabilities</t>
  </si>
  <si>
    <t>Deferred Credits</t>
  </si>
  <si>
    <t>Equity</t>
  </si>
  <si>
    <t>Adjusted Patient Days</t>
  </si>
  <si>
    <t>Interest</t>
  </si>
  <si>
    <t>Available Beds</t>
  </si>
  <si>
    <t>Licensed Bed Occ. Rate</t>
  </si>
  <si>
    <t>Per Adjusted Day</t>
  </si>
  <si>
    <t>Current Ratio</t>
  </si>
  <si>
    <t>Equity to Total Assets</t>
  </si>
  <si>
    <t>Operating Margin</t>
  </si>
  <si>
    <t>Total Margin</t>
  </si>
  <si>
    <t>Aides &amp; Orderlies</t>
  </si>
  <si>
    <t>Technical &amp; Specialist</t>
  </si>
  <si>
    <t>Registered Nurses</t>
  </si>
  <si>
    <t>DSH Funds Transferred</t>
  </si>
  <si>
    <t>Provision for Bad Debts</t>
  </si>
  <si>
    <t>Purchased Services</t>
  </si>
  <si>
    <t>Physician Pro. Fees</t>
  </si>
  <si>
    <t>Other Pro. Fees</t>
  </si>
  <si>
    <t>DAY_CNTY</t>
  </si>
  <si>
    <t>DAY_THRD_TR</t>
  </si>
  <si>
    <t>DAY_THRD_MC</t>
  </si>
  <si>
    <t>DAY_OTH_IND</t>
  </si>
  <si>
    <t>DAY_OTH</t>
  </si>
  <si>
    <t>DAY_TOT</t>
  </si>
  <si>
    <t>adj pat days</t>
  </si>
  <si>
    <t>mcar t adj day</t>
  </si>
  <si>
    <t>mcar mc adj day</t>
  </si>
  <si>
    <t>mcal t adj day</t>
  </si>
  <si>
    <t>exp 3rd tr</t>
  </si>
  <si>
    <t>exp 3rd mc</t>
  </si>
  <si>
    <t>exp other ind</t>
  </si>
  <si>
    <t>exp other</t>
  </si>
  <si>
    <t>Sum of exp mcare tr</t>
  </si>
  <si>
    <t>Sum of exp mcare mc</t>
  </si>
  <si>
    <t>Sum of exp mcal tr</t>
  </si>
  <si>
    <t>Sum of exp mcal mc</t>
  </si>
  <si>
    <t>Sum of exp cip</t>
  </si>
  <si>
    <t>Sum of exp 3rd tr</t>
  </si>
  <si>
    <t>Sum of exp 3rd mc</t>
  </si>
  <si>
    <t>Sum of exp other ind</t>
  </si>
  <si>
    <t>Uncompensated Care Costs % of Operating Expenses</t>
  </si>
  <si>
    <t>Medicare Cont Adj-Trad</t>
  </si>
  <si>
    <t>Sum of PRD_HR_FIS</t>
  </si>
  <si>
    <t>Sum of PRD_HR_ADM</t>
  </si>
  <si>
    <t>Outpatient Visits</t>
  </si>
  <si>
    <t>Gross Inpatient Revenue</t>
  </si>
  <si>
    <t>Gross Outpatient Revenue</t>
  </si>
  <si>
    <t>Salaries &amp; Wages</t>
  </si>
  <si>
    <t>Employee Benefits</t>
  </si>
  <si>
    <t>Depreciation</t>
  </si>
  <si>
    <t>Leases &amp; Rentals</t>
  </si>
  <si>
    <t>Current Assets</t>
  </si>
  <si>
    <t>Limited Use Assets</t>
  </si>
  <si>
    <t>Net PPE</t>
  </si>
  <si>
    <t>Construction-in-Progress</t>
  </si>
  <si>
    <t>Patient Days</t>
  </si>
  <si>
    <t>Discharges</t>
  </si>
  <si>
    <t>Gross Revenue</t>
  </si>
  <si>
    <t>Net Revenue</t>
  </si>
  <si>
    <t>Other Third Party Payers</t>
  </si>
  <si>
    <t>All Other</t>
  </si>
  <si>
    <t>County &amp; Other Indigent</t>
  </si>
  <si>
    <t>Sum of PAID_HRS</t>
  </si>
  <si>
    <t>Sum of PRD_HR_MGT</t>
  </si>
  <si>
    <t>Sum of PRD_HR_TCH</t>
  </si>
  <si>
    <t>Sum of PRD_HR_RN</t>
  </si>
  <si>
    <t>Sum of PRD_HR_LVN</t>
  </si>
  <si>
    <r>
      <t xml:space="preserve">The cost related to the lease and rental of buildings, equipment, and leasehold improvements (see </t>
    </r>
    <r>
      <rPr>
        <b/>
        <sz val="10"/>
        <rFont val="Arial"/>
        <family val="2"/>
      </rPr>
      <t>Operating Expenses</t>
    </r>
    <r>
      <rPr>
        <sz val="10"/>
        <rFont val="Arial"/>
        <family val="2"/>
      </rPr>
      <t xml:space="preserve"> reported by natural classification of expense for related information).</t>
    </r>
  </si>
  <si>
    <t>LICENSED BED SIZE</t>
  </si>
  <si>
    <r>
      <t xml:space="preserve">Total hours actually worked, including paid time spent attending meetings and educational activities at or away from the hospital.  Includes operating and non-operating cost centers.  Included are hours for workers who do not receive a paycheck from the hospital's payroll system, such as registry nursing personnel and other temporary personnel.  Does not include non-productive hours or "on-call" hours. Productive hours are reported by the following </t>
    </r>
    <r>
      <rPr>
        <b/>
        <sz val="10"/>
        <rFont val="Arial"/>
        <family val="2"/>
      </rPr>
      <t>Employee Classifications</t>
    </r>
    <r>
      <rPr>
        <sz val="10"/>
        <rFont val="Arial"/>
        <family val="2"/>
      </rPr>
      <t xml:space="preserve">: Management and Supervision, Technical and Specialist, Registered Nurses, Licensed Vocational Nurses, Aides &amp; Orderlies, Clerical and Other Administrative, Environmental and Food Services, and All Other Employee Classifications (see definitions of each for more detail).  On the selected data files, Productive hours are reported by the following </t>
    </r>
    <r>
      <rPr>
        <b/>
        <sz val="10"/>
        <rFont val="Arial"/>
        <family val="2"/>
      </rPr>
      <t>Cost Center Groups</t>
    </r>
    <r>
      <rPr>
        <sz val="10"/>
        <rFont val="Arial"/>
        <family val="2"/>
      </rPr>
      <t>:  Daily Hospital Services, Ambulatory Services, Ancillary Services, Research and Education, General Services, Fiscal Services, Administrative Services, and Non-Operating Cost Centers (see definitions of each for more detail).</t>
    </r>
  </si>
  <si>
    <t>PROFILE CHARACTERISTICS</t>
  </si>
  <si>
    <t>In the Annual Financial Pivot Tables, this section displays the selected characteristics of a particular Profile Report.</t>
  </si>
  <si>
    <t>PROVISION FOR BAD DEBTS</t>
  </si>
  <si>
    <t>Sum of EXP_SAL</t>
  </si>
  <si>
    <t>Sum of EXP_BEN</t>
  </si>
  <si>
    <t>Sum of EXP_PHYS</t>
  </si>
  <si>
    <t>Sum of EXP_OTHPRO</t>
  </si>
  <si>
    <t>Sum of EXP_SUPP</t>
  </si>
  <si>
    <t>Sum of EXP_PURCH</t>
  </si>
  <si>
    <t>Sum of EXP_DEPRE</t>
  </si>
  <si>
    <t>Sum of EXP_LEASES</t>
  </si>
  <si>
    <t>Sum of EXP_INSUR</t>
  </si>
  <si>
    <t>Sum of EXP_INTRST</t>
  </si>
  <si>
    <t>Sum of EXP_OTH</t>
  </si>
  <si>
    <t>Sum of CUR_ASST</t>
  </si>
  <si>
    <t>Sum of ASST_LIMTD</t>
  </si>
  <si>
    <t>Sum of NET_PPE</t>
  </si>
  <si>
    <t>The difference between Net Patient Revenue and Total Operating Expenses less Other Operating Revenue.  When referring to the entire hospital, this term is the same as Net from Operations.  For the individual payer categories, the amount of payer-related Operating Expenses is calculated using a charge-to-charge ratio, and then subtracted from the Net Patient Revenue for that payer.</t>
  </si>
  <si>
    <t>The state (California) in which the facility is located.</t>
  </si>
  <si>
    <t>STREET ADDRESS</t>
  </si>
  <si>
    <t>SUPPLIES</t>
  </si>
  <si>
    <r>
      <t xml:space="preserve">The cost of various types of supplies used by the hospital, including medical supplies, drugs, food, and office supplies (see </t>
    </r>
    <r>
      <rPr>
        <b/>
        <sz val="10"/>
        <rFont val="Arial"/>
        <family val="2"/>
      </rPr>
      <t>Operating Expenses</t>
    </r>
    <r>
      <rPr>
        <sz val="10"/>
        <rFont val="Arial"/>
        <family val="2"/>
      </rPr>
      <t xml:space="preserve"> reported by natural classification of expense for related information).</t>
    </r>
  </si>
  <si>
    <t>SURGERIES INPATIENT</t>
  </si>
  <si>
    <t>The number of inpatient surgeries performed during the reporting period.  One surgery is counted for each patient undergoing any number of surgical procedures performed during the same visit, while under general or local anesthesia.</t>
  </si>
  <si>
    <t>SURGERIES OUTPATIENT</t>
  </si>
  <si>
    <t>The number of outpatient surgeries performed during the reporting period.  One surgery is counted for each patient undergoing any number of surgical procedures performed during the same visit, while under general or local anesthesia.</t>
  </si>
  <si>
    <t>TEACHING HOSPITAL</t>
  </si>
  <si>
    <t>Indicates if the hospital is classified as a teaching hospital.  Teaching hospitals were identified based primarily on AMA's Graduate Medical Education Directory.</t>
  </si>
  <si>
    <t>TECHNICAL AND SPECIALIST</t>
  </si>
  <si>
    <t>Sum of GR_IP_MCAR_TR</t>
  </si>
  <si>
    <t>Sum of GR_IP_MCAR_MC</t>
  </si>
  <si>
    <t>Sum of GR_IP_MCAL_TR</t>
  </si>
  <si>
    <t>Sum of GR_IP_MCAL_MC</t>
  </si>
  <si>
    <t>Sum of GR_IP_CNTY</t>
  </si>
  <si>
    <t>Sum of GR_IP_THRD_TR</t>
  </si>
  <si>
    <t>Sum of GR_IP_THRD_MC</t>
  </si>
  <si>
    <t>Sum of GR_IP_OTH_IND</t>
  </si>
  <si>
    <t>Sum of GR_IP_OTH</t>
  </si>
  <si>
    <t>Sum of GR_IP_TOT</t>
  </si>
  <si>
    <t>Sum of GR_OP_MCAR_TR</t>
  </si>
  <si>
    <t>Sum of GR_OP_MCAR_MC</t>
  </si>
  <si>
    <t>Sum of GR_OP_MCAL_TR</t>
  </si>
  <si>
    <t>Sum of GR_OP_MCAL_MC</t>
  </si>
  <si>
    <t>Sum of GR_OP_CNTY</t>
  </si>
  <si>
    <t>Sum of GR_OP_THRD_TR</t>
  </si>
  <si>
    <t>Sum of GR_OP_THRD_MC</t>
  </si>
  <si>
    <t>Sum of GR_OP_OTH_IND</t>
  </si>
  <si>
    <t>Sum of GR_OP_OTH</t>
  </si>
  <si>
    <t>Sum of GR_OP_TOT</t>
  </si>
  <si>
    <t>PRD_HR_CLR</t>
  </si>
  <si>
    <t>PRD_HR_ENV</t>
  </si>
  <si>
    <t>PRD_HR_OTH</t>
  </si>
  <si>
    <t>CNT_HR_RN</t>
  </si>
  <si>
    <t>CNT_HR_OTH</t>
  </si>
  <si>
    <t>PRD_HR_DLY</t>
  </si>
  <si>
    <t>PRD_HR_AMB</t>
  </si>
  <si>
    <t>PRD_HR_ANC</t>
  </si>
  <si>
    <t>PRD_HR_ED</t>
  </si>
  <si>
    <t>PRD_HR_GEN</t>
  </si>
  <si>
    <t>PRD_HR_FIS</t>
  </si>
  <si>
    <t>PRD_HR_ADM</t>
  </si>
  <si>
    <t>GENERAL ACUTE</t>
  </si>
  <si>
    <r>
      <t xml:space="preserve">Indicates the preponderance of care provided at the hospital in one of three categories: </t>
    </r>
    <r>
      <rPr>
        <b/>
        <sz val="10"/>
        <rFont val="Arial"/>
        <family val="2"/>
      </rPr>
      <t>General Acute</t>
    </r>
    <r>
      <rPr>
        <sz val="10"/>
        <rFont val="Arial"/>
        <family val="2"/>
      </rPr>
      <t xml:space="preserve"> - hospitals which provide general acute care;</t>
    </r>
    <r>
      <rPr>
        <b/>
        <sz val="10"/>
        <rFont val="Arial"/>
        <family val="2"/>
      </rPr>
      <t xml:space="preserve"> Psychiatric</t>
    </r>
    <r>
      <rPr>
        <sz val="10"/>
        <rFont val="Arial"/>
        <family val="2"/>
      </rPr>
      <t xml:space="preserve"> - hospitals which emphasize psychiatric care; and </t>
    </r>
    <r>
      <rPr>
        <b/>
        <sz val="10"/>
        <rFont val="Arial"/>
        <family val="2"/>
      </rPr>
      <t xml:space="preserve">Specialty </t>
    </r>
    <r>
      <rPr>
        <sz val="10"/>
        <rFont val="Arial"/>
        <family val="2"/>
      </rPr>
      <t xml:space="preserve">- specialty hospitals, such as chemical dependency recovery hospitals and rehabilitation hospitals.   </t>
    </r>
  </si>
  <si>
    <t>ALL OTHER EMPLOYEE CLASSIFICATIONS</t>
  </si>
  <si>
    <r>
      <t xml:space="preserve">This employee classification includes all other employee classifications not reported, such as Physicians (Salaried), Non-Physician Medical Practitioners, and Other Salaries and Wages (see </t>
    </r>
    <r>
      <rPr>
        <b/>
        <sz val="10"/>
        <rFont val="Arial"/>
        <family val="2"/>
      </rPr>
      <t>Productive Hours</t>
    </r>
    <r>
      <rPr>
        <sz val="10"/>
        <rFont val="Arial"/>
        <family val="2"/>
      </rPr>
      <t xml:space="preserve"> for related information).  The number of physician hours is small because California law only allows public hospitals to employ physicians.</t>
    </r>
  </si>
  <si>
    <t>ALL OTHER PAYERS</t>
  </si>
  <si>
    <t>AMBULATORY SERVICES</t>
  </si>
  <si>
    <t>The revenue-producing cost centers associated with hospital-based or satellite service locations which emphasize outpatient care.  Patients usually come or are brought to the service locations for treatment and are released the same day.  In some instances, a patient visiting an ambulatory service may be formally admitted to the hospital as an inpatient.  Examples of ambulatory services include Emergency Services, Satellite Clinics, Observation Care, and Home Health Care Services.</t>
  </si>
  <si>
    <t>ANCILLARY SERVICES</t>
  </si>
  <si>
    <t>PAID FTES PER ADJUSTED OCCUPIED BED</t>
  </si>
  <si>
    <t>Paid Full Time Equivalents (FTEs) divided by Adjusted Occupied Beds.  Paid FTEs are calculated by dividing the Total Paid Hours for all hospital employees by 2,080.  One FTE equals 2,080.  Adjusted Occupied Beds equals (Occupancy Rate times Number of Beds) times (Total Gross Patient Revenue divided by Gross Inpatient Revenue).</t>
  </si>
  <si>
    <t xml:space="preserve">PAID HOURS </t>
  </si>
  <si>
    <t>DISP_TRNFR</t>
  </si>
  <si>
    <t>INTER_TFR</t>
  </si>
  <si>
    <t>CONTRIBTNS</t>
  </si>
  <si>
    <t>INC_INVEST</t>
  </si>
  <si>
    <t>DIST_REV</t>
  </si>
  <si>
    <t>CNTY_APPRO</t>
  </si>
  <si>
    <t>EXP_DLY</t>
  </si>
  <si>
    <t>EXP_AMB</t>
  </si>
  <si>
    <t>EXP_ANC</t>
  </si>
  <si>
    <t>EXP_PIP</t>
  </si>
  <si>
    <t>EXP_POP</t>
  </si>
  <si>
    <t>EXP_RES</t>
  </si>
  <si>
    <t>EXP_ED</t>
  </si>
  <si>
    <t>EXP_GEN</t>
  </si>
  <si>
    <t>EXP_FISC</t>
  </si>
  <si>
    <t>EXP_ADM</t>
  </si>
  <si>
    <t>EXP_UNASSG</t>
  </si>
  <si>
    <t>EXP_SAL</t>
  </si>
  <si>
    <t>EXP_BEN</t>
  </si>
  <si>
    <t>EXP_PHYS</t>
  </si>
  <si>
    <t>EXP_OTHPRO</t>
  </si>
  <si>
    <t>EXP_SUPP</t>
  </si>
  <si>
    <t>EXP_PURCH</t>
  </si>
  <si>
    <t>EXP_DEPRE</t>
  </si>
  <si>
    <t>EXP_LEASES</t>
  </si>
  <si>
    <t>EXP_INSUR</t>
  </si>
  <si>
    <t>EXP_INTRST</t>
  </si>
  <si>
    <t>EXP_OTH</t>
  </si>
  <si>
    <t>CUR_ASST</t>
  </si>
  <si>
    <t>ASST_LIMTD</t>
  </si>
  <si>
    <t>NET_PPE</t>
  </si>
  <si>
    <t>CONST_PROG</t>
  </si>
  <si>
    <t>INV_OTH</t>
  </si>
  <si>
    <t>INTAN_ASST</t>
  </si>
  <si>
    <t>TOT_ASST</t>
  </si>
  <si>
    <t>CUR_LIAB</t>
  </si>
  <si>
    <t>DEF_CRED</t>
  </si>
  <si>
    <t>NET_LTDEBT</t>
  </si>
  <si>
    <t>EQUITY</t>
  </si>
  <si>
    <t>LIAB_EQ</t>
  </si>
  <si>
    <t>CASH</t>
  </si>
  <si>
    <t>TOT_PPE</t>
  </si>
  <si>
    <t>MORT_PAY</t>
  </si>
  <si>
    <t>BOND_PAY</t>
  </si>
  <si>
    <t>INTER_REC</t>
  </si>
  <si>
    <t>INTER_PAY</t>
  </si>
  <si>
    <t>HOSP_FTE</t>
  </si>
  <si>
    <t>STDNT_FTE</t>
  </si>
  <si>
    <t>PROD_HRS</t>
  </si>
  <si>
    <t>PAID_HRS</t>
  </si>
  <si>
    <t>PRD_HR_MGT</t>
  </si>
  <si>
    <t>PRD_HR_TCH</t>
  </si>
  <si>
    <t>PRD_HR_RN</t>
  </si>
  <si>
    <t>PRD_HR_LVN</t>
  </si>
  <si>
    <t>PRD_HR_AID</t>
  </si>
  <si>
    <t>Health Systems</t>
  </si>
  <si>
    <t>Teach &amp; Rural Hosp</t>
  </si>
  <si>
    <t>BAD_DEBT</t>
  </si>
  <si>
    <t>CHAR_HB</t>
  </si>
  <si>
    <t>CHAR_OTH</t>
  </si>
  <si>
    <t>SUB_INDGNT</t>
  </si>
  <si>
    <t>DED_OTH</t>
  </si>
  <si>
    <t>CAP_REV_MCAR</t>
  </si>
  <si>
    <t>CAP_REV_MCAL</t>
  </si>
  <si>
    <t>CAP_REV_CNTY</t>
  </si>
  <si>
    <t>CAP_REV_THRD</t>
  </si>
  <si>
    <t>NETRV_MCAR_TR</t>
  </si>
  <si>
    <t>NETRV_MCAR_MC</t>
  </si>
  <si>
    <t>NETRV_MCAL_TR</t>
  </si>
  <si>
    <t>NETRV_MCAL_MC</t>
  </si>
  <si>
    <t>NETRV_CNTY</t>
  </si>
  <si>
    <t>NETRV_THRD_TR</t>
  </si>
  <si>
    <t>NETRV_THRD_MC</t>
  </si>
  <si>
    <t>NETRV_OTH_IND</t>
  </si>
  <si>
    <t>NETRV_OTH</t>
  </si>
  <si>
    <t>Sum of C_ADJ_MCAR_TR</t>
  </si>
  <si>
    <t>Sum of C_ADJ_MCAR_MC</t>
  </si>
  <si>
    <t>Sum of C_ADJ_MCAL_TR</t>
  </si>
  <si>
    <t>Sum of C_ADJ_MCAL_MC</t>
  </si>
  <si>
    <t>Sum of DISP_855</t>
  </si>
  <si>
    <t>Sum of DISP_TRNFR</t>
  </si>
  <si>
    <t>Sum of C_ADJ_CNTY</t>
  </si>
  <si>
    <t>Sum of C_ADJ_THRD_TR</t>
  </si>
  <si>
    <t>Sum of C_ADJ_THRD_MC</t>
  </si>
  <si>
    <t>Sum of BAD_DEBT</t>
  </si>
  <si>
    <t>Sum of CHAR_HB</t>
  </si>
  <si>
    <t>Sum of CHAR_OTH</t>
  </si>
  <si>
    <t>Sum of DED_OTH</t>
  </si>
  <si>
    <t>Sum of CAP_REV_MCAR</t>
  </si>
  <si>
    <t>Sum of CAP_REV_MCAL</t>
  </si>
  <si>
    <r>
      <t xml:space="preserve">The number of beds that are licensed, available, and staffed, excludes beds placed in suspense and nursery bassinets.  See </t>
    </r>
    <r>
      <rPr>
        <b/>
        <sz val="10"/>
        <rFont val="Arial"/>
        <family val="2"/>
      </rPr>
      <t>Licensed Beds, Available Beds, and Staffed Beds</t>
    </r>
    <r>
      <rPr>
        <sz val="10"/>
        <rFont val="Arial"/>
        <family val="2"/>
      </rPr>
      <t>.</t>
    </r>
  </si>
  <si>
    <t>BONDS PAYABLE</t>
  </si>
  <si>
    <t>The amount of unpaid principle related to all bonds as of the report period end date.  A bond is reported as long-term debt and is a written promise to pay a sum of money at some definite future time.</t>
  </si>
  <si>
    <t>CAPITATION PREMIUM REVENUE</t>
  </si>
  <si>
    <t>The total amount of capitated revenue received (per member per month payments) for patients enrolled in managed care health plans.  This figure should not be reduced to reflect services purchased from another hospital.</t>
  </si>
  <si>
    <t>CAPITATION PREMIUM REVENUE - COUNTY INDIGENT PROGRAMS</t>
  </si>
  <si>
    <r>
      <t xml:space="preserve">See </t>
    </r>
    <r>
      <rPr>
        <b/>
        <sz val="10"/>
        <rFont val="Arial"/>
        <family val="2"/>
      </rPr>
      <t>Capitation Premium Revenue</t>
    </r>
    <r>
      <rPr>
        <sz val="10"/>
        <rFont val="Arial"/>
        <family val="2"/>
      </rPr>
      <t>.</t>
    </r>
  </si>
  <si>
    <t>CAPITATION PREMIUM REVENUE - MEDI-CAL</t>
  </si>
  <si>
    <t>CAPITATION PREMIUM REVENUE - MEDICARE</t>
  </si>
  <si>
    <t>CAPITATION PREMIUM REVENUE - OTHER THIRD PARTIES</t>
  </si>
  <si>
    <t>The amount of cash on deposit in banks and immediately available for use in financing Unrestricted Fund activities.  Includes checking accounts, savings accounts, certificates of deposit, and treasury notes.</t>
  </si>
  <si>
    <t>CESAREAN SECTIONS</t>
  </si>
  <si>
    <t>The number of babies delivered through a surgical abdominal incision, including deliveries performed in Labor and Delivery, Surgery and Recovery, and the Alternate Birthing Center.</t>
  </si>
  <si>
    <t>CHARITY - HILL-BURTON</t>
  </si>
  <si>
    <t>CHARITY - OTHER</t>
  </si>
  <si>
    <t>CHEMICAL DEPENDENCY AND OTHER</t>
  </si>
  <si>
    <r>
      <t xml:space="preserve">In the Annual Financial Pivot Tables, see Chemical Dependency and Residential and Other Daily Services under </t>
    </r>
    <r>
      <rPr>
        <b/>
        <sz val="10"/>
        <rFont val="Arial"/>
        <family val="2"/>
      </rPr>
      <t>Type of Care (2)</t>
    </r>
    <r>
      <rPr>
        <sz val="10"/>
        <rFont val="Arial"/>
        <family val="2"/>
      </rPr>
      <t>.</t>
    </r>
  </si>
  <si>
    <t>CHIEF EXECUTIVE OFFICER</t>
  </si>
  <si>
    <t>The Chief Executive Officer (CEO) of the hospital, or the person in charge of day-to-day operations of the hospital.</t>
  </si>
  <si>
    <t xml:space="preserve">CITY </t>
  </si>
  <si>
    <t>The city in which the hospital is located.</t>
  </si>
  <si>
    <t>CLERICAL AND OTHER ADMINISTRATIVE</t>
  </si>
  <si>
    <r>
      <t xml:space="preserve">This employee classification includes non-technical personnel employed in record keeping, communication, and other administrative-type functions (see </t>
    </r>
    <r>
      <rPr>
        <b/>
        <sz val="10"/>
        <rFont val="Arial"/>
        <family val="2"/>
      </rPr>
      <t>Productive Hours</t>
    </r>
    <r>
      <rPr>
        <sz val="10"/>
        <rFont val="Arial"/>
        <family val="2"/>
      </rPr>
      <t xml:space="preserve"> for related information).</t>
    </r>
  </si>
  <si>
    <t>CLINIC VISITS</t>
  </si>
  <si>
    <r>
      <t xml:space="preserve">The number of patients visiting the hospital's on-site and/or satellite Clinics for diagnostic, preventative, curative, rehabilitative, and educational services on a scheduled basis during the reporting period.  A Clinic visit is counted for each appearance of a person to each separately organized clinic, and includes inpatient and outpatient visits.  (Also see </t>
    </r>
    <r>
      <rPr>
        <b/>
        <sz val="10"/>
        <rFont val="Arial"/>
        <family val="2"/>
      </rPr>
      <t>Outpatient Visits.</t>
    </r>
    <r>
      <rPr>
        <sz val="10"/>
        <rFont val="Arial"/>
        <family val="2"/>
      </rPr>
      <t>)</t>
    </r>
  </si>
  <si>
    <t>CONSTRUCTION-IN-PROGRESS</t>
  </si>
  <si>
    <t>The accumulated cost of construction that is in progress and eventually used in hospital operations.  Upon completion of the construction project, the asset is reclassified to the appropriate capital asset accounts, such as land and buildings.</t>
  </si>
  <si>
    <t>CONTRACTUAL ADJUSTMENTS</t>
  </si>
  <si>
    <t>COST CENTER GROUP</t>
  </si>
  <si>
    <r>
      <t xml:space="preserve">See </t>
    </r>
    <r>
      <rPr>
        <b/>
        <sz val="10"/>
        <rFont val="Arial"/>
        <family val="2"/>
      </rPr>
      <t>Operating Expenses</t>
    </r>
    <r>
      <rPr>
        <sz val="10"/>
        <rFont val="Arial"/>
        <family val="2"/>
      </rPr>
      <t>.</t>
    </r>
  </si>
  <si>
    <t>COST-TO-CHARGE RATIO</t>
  </si>
  <si>
    <t>Total Operating Expenses less Other Operating Revenue, divided by Total Gross Patient Revenue.  This ratio measures the cost incurred to generate patient revenue.</t>
  </si>
  <si>
    <t>COUNTY INDIGENT PROGRAMS</t>
  </si>
  <si>
    <t>COUNTY NAME</t>
  </si>
  <si>
    <t>The name of the county in which the hospital is located.   There are 58 counties in California.  Please note that no hospitals are located in the County of Alpine.</t>
  </si>
  <si>
    <t>CURRENT ASSETS</t>
  </si>
  <si>
    <r>
      <t xml:space="preserve">The Other Third Parties - Traditional category includes all other forms of health coverage excluding managed care plans.  Examples include Short-Doyle, CHAMPUS, IRCA/SLIAG, California Children's Services, indemnity plans, fee-for-service plans, and Workers' Compensation.  This category was previously reported in the Other Third Parties category.  (See </t>
    </r>
    <r>
      <rPr>
        <b/>
        <sz val="10"/>
        <rFont val="Arial"/>
        <family val="2"/>
      </rPr>
      <t>Payer Categories</t>
    </r>
    <r>
      <rPr>
        <sz val="10"/>
        <rFont val="Arial"/>
        <family val="2"/>
      </rPr>
      <t xml:space="preserve"> for a list of the ten payer categories)</t>
    </r>
  </si>
  <si>
    <t>OUTPATIENT VISITS</t>
  </si>
  <si>
    <r>
      <t xml:space="preserve">A visit is an appearance of an outpatient in the hospital for ambulatory services or the appearance of a private referred outpatient in the hospital for ancillary services.  In both instances, the patient is typically treated and released the same day, and is not formally admitted as an inpatient, even though occasional overnight stays may occur.  Included are outpatient </t>
    </r>
    <r>
      <rPr>
        <b/>
        <sz val="10"/>
        <rFont val="Arial"/>
        <family val="2"/>
      </rPr>
      <t>Emergency Room Visits</t>
    </r>
    <r>
      <rPr>
        <sz val="10"/>
        <rFont val="Arial"/>
        <family val="2"/>
      </rPr>
      <t xml:space="preserve">, outpatient </t>
    </r>
    <r>
      <rPr>
        <b/>
        <sz val="10"/>
        <rFont val="Arial"/>
        <family val="2"/>
      </rPr>
      <t>Clinic Visits, Referred (ancillary service) Visits, Home Health Care Visits</t>
    </r>
    <r>
      <rPr>
        <sz val="10"/>
        <rFont val="Arial"/>
        <family val="2"/>
      </rPr>
      <t xml:space="preserve">, and day care days, where the outpatient is treated and released the same day.  Also included are outpatient chemical dependency visits, hospice outpatient visits, and adult day health care visits.  Outpatient visits are reported by ten payer categories (see </t>
    </r>
    <r>
      <rPr>
        <b/>
        <sz val="10"/>
        <rFont val="Arial"/>
        <family val="2"/>
      </rPr>
      <t>Payer Categories</t>
    </r>
    <r>
      <rPr>
        <sz val="10"/>
        <rFont val="Arial"/>
        <family val="2"/>
      </rPr>
      <t xml:space="preserve"> for more detail).</t>
    </r>
  </si>
  <si>
    <t>OWNER (LICENSEE)</t>
  </si>
  <si>
    <r>
      <t xml:space="preserve">See </t>
    </r>
    <r>
      <rPr>
        <b/>
        <sz val="10"/>
        <rFont val="Arial"/>
        <family val="2"/>
      </rPr>
      <t>Hospital Owner</t>
    </r>
    <r>
      <rPr>
        <sz val="10"/>
        <rFont val="Arial"/>
        <family val="2"/>
      </rPr>
      <t>.</t>
    </r>
  </si>
  <si>
    <t>Expenses (est.)</t>
  </si>
  <si>
    <t>exp mcare tr</t>
  </si>
  <si>
    <t>exp mcare mc</t>
  </si>
  <si>
    <t>exp mcal tr</t>
  </si>
  <si>
    <t>exp mcal mc</t>
  </si>
  <si>
    <t>exp cip</t>
  </si>
  <si>
    <t>Purch. I/P &amp; O/P Svcs.</t>
  </si>
  <si>
    <t>Charity % of Operating Expenses</t>
  </si>
  <si>
    <t>Charity + Bad Debt % Operating Expenses</t>
  </si>
  <si>
    <t>Productive Full-Time Equivalents (FTEs) divided by Adjusted Occupied Beds.  Productive FTEs are calculated by dividing the Total Productive Hours for all hospital employees by 2,080.  One FTE equals 2,080.  Nursing Registry FTEs are included.  Adjusted Occupied Beds equals (Occupancy Rate times Number of Beds) times (Total Gross Patient Revenue divided by Gross Inpatient Revenue).</t>
  </si>
  <si>
    <t>Total hours paid on the job, whether worked or not.  Included are hours for workers who do not receive a paycheck from the hospital's payroll system, such as registry nursing personnel, and other temporary personnel.  Paid hours are reported for the following eight cost center groups:   Daily Hospital Services, Ambulatory Services, Ancillary Services, Research and Education, General Services, Fiscal Services, Administrative Services, and Non-Operating Cost Centers (see definitions of each for more detail).</t>
  </si>
  <si>
    <r>
      <t xml:space="preserve">This payer category includes patients covered by a managed care plan funded by Medi-Cal and was previously reported in the Other Third Parties category.  (See </t>
    </r>
    <r>
      <rPr>
        <b/>
        <sz val="10"/>
        <rFont val="Arial"/>
        <family val="2"/>
      </rPr>
      <t>Payer Categories</t>
    </r>
    <r>
      <rPr>
        <sz val="10"/>
        <rFont val="Arial"/>
        <family val="2"/>
      </rPr>
      <t xml:space="preserve"> for a list of the ten payer categories.  See also </t>
    </r>
    <r>
      <rPr>
        <b/>
        <sz val="10"/>
        <rFont val="Arial"/>
        <family val="2"/>
      </rPr>
      <t>Managed Care</t>
    </r>
    <r>
      <rPr>
        <sz val="10"/>
        <rFont val="Arial"/>
        <family val="2"/>
      </rPr>
      <t>.)</t>
    </r>
  </si>
  <si>
    <t>MEDI-CAL - TRADITIONAL</t>
  </si>
  <si>
    <r>
      <t xml:space="preserve">The Medi-Cal-Traditional category includes patients who are qualified as needy under state laws and was previously reported in the Medi-Cal category.  (See </t>
    </r>
    <r>
      <rPr>
        <b/>
        <sz val="10"/>
        <rFont val="Arial"/>
        <family val="2"/>
      </rPr>
      <t>Payer Categories</t>
    </r>
    <r>
      <rPr>
        <sz val="10"/>
        <rFont val="Arial"/>
        <family val="2"/>
      </rPr>
      <t xml:space="preserve"> for a list of the ten payer categories)</t>
    </r>
  </si>
  <si>
    <t>MEDICARE - MANAGED CARE</t>
  </si>
  <si>
    <r>
      <t xml:space="preserve">The Medicare - Managed Care category includes patients who are covered by a managed care plan funded by Medicare and was previously reported in the Other Third Parties category.  (See </t>
    </r>
    <r>
      <rPr>
        <b/>
        <sz val="10"/>
        <rFont val="Arial"/>
        <family val="2"/>
      </rPr>
      <t>Payer Categories</t>
    </r>
    <r>
      <rPr>
        <sz val="10"/>
        <rFont val="Arial"/>
        <family val="2"/>
      </rPr>
      <t xml:space="preserve"> for a list of the ten payer categories.  See also </t>
    </r>
    <r>
      <rPr>
        <b/>
        <sz val="10"/>
        <rFont val="Arial"/>
        <family val="2"/>
      </rPr>
      <t>Managed Care.</t>
    </r>
    <r>
      <rPr>
        <sz val="10"/>
        <rFont val="Arial"/>
        <family val="2"/>
      </rPr>
      <t>)</t>
    </r>
  </si>
  <si>
    <t>MEDICARE - TRADITIONAL</t>
  </si>
  <si>
    <t>Net accounts receivable divided by the following:  net patient revenue divided by the number of days in the reporting period.  This ratio measures the average number of days required to collect a receivable.</t>
  </si>
  <si>
    <t>DAYS IN REPORT PERIOD</t>
  </si>
  <si>
    <t>The number of calendar days in the reporting period.  For most hospitals, this value is 365.  A different number usually indicates that the hospital opened or closed, or had a change in licensure or fiscal year end date during the reporting cycle.</t>
  </si>
  <si>
    <r>
      <t xml:space="preserve">Total inpatient charges at the hospital's full established rates for daily hospital services, inpatient ambulatory services, and inpatient ancillary services before deductions from revenue are applied.  Total charges for supplies and drugs sold to inpatients are included.  Gross inpatient revenue is reported by ten payer categories (see </t>
    </r>
    <r>
      <rPr>
        <b/>
        <sz val="10"/>
        <rFont val="Arial"/>
        <family val="2"/>
      </rPr>
      <t>Payer Categories</t>
    </r>
    <r>
      <rPr>
        <sz val="10"/>
        <rFont val="Arial"/>
        <family val="2"/>
      </rPr>
      <t xml:space="preserve"> for more detail). </t>
    </r>
  </si>
  <si>
    <t>GROSS OUTPATIENT (O/P) REVENUE PER VISIT</t>
  </si>
  <si>
    <t>The average amount charged by a hospital for an outpatient visit.  Calculated by dividing Gross Outpatient Revenue by Outpatient Visits.</t>
  </si>
  <si>
    <t>GROSS OUTPATIENT REVENUE</t>
  </si>
  <si>
    <t>300 - 499</t>
  </si>
  <si>
    <t>50 - 99</t>
  </si>
  <si>
    <t>The amount of supplemental Medi-Cal payments received by those hospitals which serve a high percentage of Medi-Cal and other low-income patients, as provided by SB 855 (Statutes of 1991).  These payments are funded by intergovernmental transfers from public agencies (counties, districts, and the University of California system) to the State and from federal matching funds.  SB 855 Disproportionate Share Payments are received by qualifying hospitals for each Medi-Cal paid inpatient day, up to a certain maximum, and are included in Medi-Cal Net Patient Revenue.  Since disproportionate share payments have a credit balance, the value of this item will be negative.  Medi-Cal disproportionate share payments provided by SB 1255 Emergency Services Disproportionate Share (Statutes of 1989), SB 1732 Construction and Renovation Reimbursement (Statutes of 1988), and/or SB 1130 Graduate Medical Education (Statutes of 1997) are directly offset against Medi-Cal Contractual Adjustments and are not reported separately or included here.  (See Disproportionate Share Funds Transferred to Related Entity for a related data item.)</t>
  </si>
  <si>
    <t>DSH HOSPITAL</t>
  </si>
  <si>
    <r>
      <t xml:space="preserve">A discharge is the formal release of a formally admitted inpatient from the hospital, including deaths at the hospital.  Also included is the transfer (discharge) of an inpatient from one type of care (Acute Care, Psychiatric Care, Chemical Dependency Care, Rehabilitation Care, Long-Term Care, and Residential Care) to another type of care within the hospital (see definition of Type of Care (2) for more detail).  Excludes nursery discharges and service discharges, which are transfers within a type of care and purchased inpatient discharges.  Discharges are reported by ten payer categories (see </t>
    </r>
    <r>
      <rPr>
        <b/>
        <sz val="10"/>
        <rFont val="Arial"/>
        <family val="2"/>
      </rPr>
      <t>Payer Categories</t>
    </r>
    <r>
      <rPr>
        <sz val="10"/>
        <rFont val="Arial"/>
        <family val="2"/>
      </rPr>
      <t xml:space="preserve"> for more detail).</t>
    </r>
  </si>
  <si>
    <t>DISPROPORTIONATE SHARE FUNDS TRANSFERRED TO RELATED ENTITY</t>
  </si>
  <si>
    <t>DISPROPORTIONATE SHARE PAYMENTS FOR MEDI-CAL PATIENT DAYS (SB 855)</t>
  </si>
  <si>
    <t>In the Annual Financial Pivot Tables, hospitals were classified into the following seven licensed bed size categories:  1-49 beds, 50-99 beds, 100-149 beds, 150-199 beds, 200-299 beds, 300-499 beds, and 500+ beds.</t>
  </si>
  <si>
    <t>LICENSED BEDS (END OF PERIOD)</t>
  </si>
  <si>
    <t>The number of licensed beds (excluding beds placed in suspense and nursery bassinets) stated on the hospital license at the end of the reporting period.</t>
  </si>
  <si>
    <t>LICENSED BEDS OCCUPANCY RATE</t>
  </si>
  <si>
    <t>PROVISION FOR INCOME TAXES</t>
  </si>
  <si>
    <t>The sum of current and deferred income taxes incurred by the hospital.  This item applies only to investor hospitals.</t>
  </si>
  <si>
    <t>PURCHASED I/P AND O/P SERVICES</t>
  </si>
  <si>
    <r>
      <t>See</t>
    </r>
    <r>
      <rPr>
        <b/>
        <sz val="10"/>
        <rFont val="Arial"/>
        <family val="2"/>
      </rPr>
      <t xml:space="preserve"> Purchased Inpatient Services and Purchased Outpatient Services</t>
    </r>
    <r>
      <rPr>
        <sz val="10"/>
        <rFont val="Arial"/>
        <family val="2"/>
      </rPr>
      <t>.</t>
    </r>
  </si>
  <si>
    <t>PURCHASED INPATIENT (I/P) DAYS</t>
  </si>
  <si>
    <t>The number of purchased inpatient days related to hospital patients enrolled in managed care health plans in which the reporting hospital was unable to provide services on-site and was required under contract to purchase these services from another hospital.  Purchased inpatient days are excluded from the count of Patient (census) Days.</t>
  </si>
  <si>
    <t>PURCHASED SERVICES</t>
  </si>
  <si>
    <r>
      <t xml:space="preserve">The expenses incurred relating to services purchased from an outside contractor or vendor, such as diagnostic imaging services, equipment repairs and maintenance, and collection services.  Also includes fees paid to a related organization for management services and inpatient services purchased from another hospital (see </t>
    </r>
    <r>
      <rPr>
        <b/>
        <sz val="10"/>
        <rFont val="Arial"/>
        <family val="2"/>
      </rPr>
      <t>Operating Expenses</t>
    </r>
    <r>
      <rPr>
        <sz val="10"/>
        <rFont val="Arial"/>
        <family val="2"/>
      </rPr>
      <t xml:space="preserve"> reported by natural classification of expense for related information).</t>
    </r>
  </si>
  <si>
    <t>REFERRED OUTPATIENT VISITS</t>
  </si>
  <si>
    <r>
      <t xml:space="preserve">The number of appearances of a private referred outpatient in the hospital for diagnostic or therapeutic ancillary services.  The patient is typically referred to the hospital by a private physician or another health care institution.  These appearances, by definition, may only be counted as outpatient visits.  (Also see </t>
    </r>
    <r>
      <rPr>
        <b/>
        <sz val="10"/>
        <rFont val="Arial"/>
        <family val="2"/>
      </rPr>
      <t>Outpatient Visits</t>
    </r>
    <r>
      <rPr>
        <sz val="10"/>
        <rFont val="Arial"/>
        <family val="2"/>
      </rPr>
      <t>.)</t>
    </r>
  </si>
  <si>
    <t>REGISTERED NURSES</t>
  </si>
  <si>
    <r>
      <t>Denotes the type of ownership and/or legal organization of a hospital licensee.  The following five types of control are reported;</t>
    </r>
    <r>
      <rPr>
        <b/>
        <sz val="10"/>
        <rFont val="Arial"/>
        <family val="2"/>
      </rPr>
      <t xml:space="preserve"> District</t>
    </r>
    <r>
      <rPr>
        <sz val="10"/>
        <rFont val="Arial"/>
        <family val="2"/>
      </rPr>
      <t xml:space="preserve"> - includes District hospitals; </t>
    </r>
    <r>
      <rPr>
        <b/>
        <sz val="10"/>
        <rFont val="Arial"/>
        <family val="2"/>
      </rPr>
      <t>County/City</t>
    </r>
    <r>
      <rPr>
        <sz val="10"/>
        <rFont val="Arial"/>
        <family val="2"/>
      </rPr>
      <t xml:space="preserve"> - includes hospitals operated by a County, County/City or City;</t>
    </r>
    <r>
      <rPr>
        <b/>
        <sz val="10"/>
        <rFont val="Arial"/>
        <family val="2"/>
      </rPr>
      <t xml:space="preserve"> Investor</t>
    </r>
    <r>
      <rPr>
        <sz val="10"/>
        <rFont val="Arial"/>
        <family val="2"/>
      </rPr>
      <t xml:space="preserve"> - includes hospitals operated by an Investor-Individual, Investor-Partnership, or Investor-Corporation; </t>
    </r>
    <r>
      <rPr>
        <b/>
        <sz val="10"/>
        <rFont val="Arial"/>
        <family val="2"/>
      </rPr>
      <t>Non Profit</t>
    </r>
    <r>
      <rPr>
        <sz val="10"/>
        <rFont val="Arial"/>
        <family val="2"/>
      </rPr>
      <t xml:space="preserve"> - includes hospitals operated by a Church, Non-Profit Corporation, or Non-Profit Other; and </t>
    </r>
    <r>
      <rPr>
        <b/>
        <sz val="10"/>
        <rFont val="Arial"/>
        <family val="2"/>
      </rPr>
      <t xml:space="preserve">State </t>
    </r>
    <r>
      <rPr>
        <sz val="10"/>
        <rFont val="Arial"/>
        <family val="2"/>
      </rPr>
      <t>- includes State hospitals.</t>
    </r>
  </si>
  <si>
    <t>UNASSIGNED COSTS</t>
  </si>
  <si>
    <t>Non-DSH</t>
  </si>
  <si>
    <t>Charity-Other + Bad Debt + CIP Cont. Adj.</t>
  </si>
  <si>
    <t>Charity+Bad Debt+CIP Cont Adj % of Op. Exp.</t>
  </si>
  <si>
    <t>LICENSED VOCATIONAL NURSES</t>
  </si>
  <si>
    <t>Includes Licensed Vocational Nurses (LVNs) employed in the performance of direct nursing care to patients.  Those LVNs not providing direct nursing care to patients are classified according to assigned duties.</t>
  </si>
  <si>
    <t>LIMITED USE ASSETS</t>
  </si>
  <si>
    <r>
      <t xml:space="preserve">Assets whose use is limited either by the hospital's governing board, trust agreement, or other third parties.  These assets may be in the form of cash, marketable securities, pledges, or other investments.  See </t>
    </r>
    <r>
      <rPr>
        <b/>
        <sz val="10"/>
        <rFont val="Arial"/>
        <family val="2"/>
      </rPr>
      <t>Balance Sheet - Assets</t>
    </r>
    <r>
      <rPr>
        <sz val="10"/>
        <rFont val="Arial"/>
        <family val="2"/>
      </rPr>
      <t>.</t>
    </r>
  </si>
  <si>
    <t>LONG TERM CARE (LTC) DISCHARGES</t>
  </si>
  <si>
    <r>
      <t xml:space="preserve">Employee labor expenses that are considered benefits, and not compensation for actual time worked, which is salaries and wages.  Examples of employee benefits are paid vacation, sick leave, holiday time-off, group health and life insurance, pension and retirement, worker's compensation insurance, and hospital-paid payroll taxes (see </t>
    </r>
    <r>
      <rPr>
        <b/>
        <sz val="10"/>
        <rFont val="Arial"/>
        <family val="2"/>
      </rPr>
      <t>Operating Expenses</t>
    </r>
    <r>
      <rPr>
        <sz val="10"/>
        <rFont val="Arial"/>
        <family val="2"/>
      </rPr>
      <t xml:space="preserve"> reported by natural classification of expense for related information).</t>
    </r>
  </si>
  <si>
    <t>EMPLOYEE CLASSIFICATION</t>
  </si>
  <si>
    <t>Sum of PRD_HR_AID</t>
  </si>
  <si>
    <t>Sum of PRD_HR_CLR</t>
  </si>
  <si>
    <t>Sum of PRD_HR_ENV</t>
  </si>
  <si>
    <t>Sum of PRD_HR_OTH</t>
  </si>
  <si>
    <t>Sum of CNT_HR_RN</t>
  </si>
  <si>
    <t>Sum of CNT_HR_OTH</t>
  </si>
  <si>
    <t>Licensed Voc. Nurses</t>
  </si>
  <si>
    <t>DSH (SB 855) Funds Rec'd</t>
  </si>
  <si>
    <t>Cash</t>
  </si>
  <si>
    <t>Intercompany Receivables</t>
  </si>
  <si>
    <t>Intercompany Payables</t>
  </si>
  <si>
    <t>Environ. &amp; Food Services</t>
  </si>
  <si>
    <t>Clerical &amp; Other Admin.</t>
  </si>
  <si>
    <t>Ambulatory Services</t>
  </si>
  <si>
    <t>Ancillary Services</t>
  </si>
  <si>
    <t>Research</t>
  </si>
  <si>
    <t>Education</t>
  </si>
  <si>
    <t>Net from Operations</t>
  </si>
  <si>
    <t>Total Operating Revenue</t>
  </si>
  <si>
    <t>- Income Taxes</t>
  </si>
  <si>
    <t>- Extraordinary Items</t>
  </si>
  <si>
    <t>Net Income</t>
  </si>
  <si>
    <t xml:space="preserve">Total </t>
  </si>
  <si>
    <t>Net I/P Rev Per Day</t>
  </si>
  <si>
    <t>Net I/P Rev Per Discharge</t>
  </si>
  <si>
    <t>Net O/P Rev Per Visit</t>
  </si>
  <si>
    <t>ER Visits</t>
  </si>
  <si>
    <t>Clinic Visits</t>
  </si>
  <si>
    <t>Home Health Visits</t>
  </si>
  <si>
    <t>Referred O/P Visits</t>
  </si>
  <si>
    <t>I/P Surgeries</t>
  </si>
  <si>
    <t>O/P Surgeries</t>
  </si>
  <si>
    <t>No. of Hospitals</t>
  </si>
  <si>
    <t>Capitation Premium Revenue</t>
  </si>
  <si>
    <t>LOS ANGELES</t>
  </si>
  <si>
    <t>11 - LOS ANGELES COUNTY</t>
  </si>
  <si>
    <t>Average Length of Stay (est.)</t>
  </si>
  <si>
    <t>Medi-Cal</t>
  </si>
  <si>
    <t>Co. Indigent Programs</t>
  </si>
  <si>
    <t>Other Managed Care</t>
  </si>
  <si>
    <t xml:space="preserve">  Total Capitation Rev.</t>
  </si>
  <si>
    <t>Other Indigent</t>
  </si>
  <si>
    <t>Total</t>
  </si>
  <si>
    <t>All Other Payers</t>
  </si>
  <si>
    <t>% of Total Hours</t>
  </si>
  <si>
    <t>Co Indigent Cont Adj</t>
  </si>
  <si>
    <t>Indigent Programs</t>
  </si>
  <si>
    <t>% of Total Exp</t>
  </si>
  <si>
    <t>Productive Hours</t>
  </si>
  <si>
    <t>Productive FTEs</t>
  </si>
  <si>
    <t xml:space="preserve">  Total Operating Expenses</t>
  </si>
  <si>
    <t>Liabilities and Equity</t>
  </si>
  <si>
    <t>Assets</t>
  </si>
  <si>
    <t>% of Total</t>
  </si>
  <si>
    <t>BALANCE SHEET - UNRESTRICTED FUND</t>
  </si>
  <si>
    <t>Financial and Utilization</t>
  </si>
  <si>
    <t>NAT_BIRTHS</t>
  </si>
  <si>
    <t>C_SECTIONS</t>
  </si>
  <si>
    <t>ACCTS_REC</t>
  </si>
  <si>
    <t>ALLOW_UNCOLL</t>
  </si>
  <si>
    <t>Sum of BED_LIC</t>
  </si>
  <si>
    <t>Sum of lic bed days</t>
  </si>
  <si>
    <t>Sum of BED_AVL</t>
  </si>
  <si>
    <t>Sum of avail bed days</t>
  </si>
  <si>
    <t>(All)</t>
  </si>
  <si>
    <t>Supplies</t>
  </si>
  <si>
    <t>Insurance</t>
  </si>
  <si>
    <t>Licensed Beds</t>
  </si>
  <si>
    <t>The non-revenue producing cost centers which cannot be assigned to a particular functional cost center, including Depreciation and Amortization (buildings), Leases and Rentals (Buildings), and  Interest-Other.</t>
  </si>
  <si>
    <t xml:space="preserve">will appear only if one hospital is selected </t>
  </si>
  <si>
    <t>DSH Hospital?</t>
  </si>
  <si>
    <t>Sum of CONST_PROG</t>
  </si>
  <si>
    <t>Sum of INV_OTH</t>
  </si>
  <si>
    <t>Sum of INTAN_ASST</t>
  </si>
  <si>
    <t>Sum of TOT_ASST</t>
  </si>
  <si>
    <t>Sum of CUR_LIAB</t>
  </si>
  <si>
    <t>Sum of DEF_CRED</t>
  </si>
  <si>
    <t>Sum of NET_LTDEBT</t>
  </si>
  <si>
    <t>Sum of EQUITY</t>
  </si>
  <si>
    <t>Sum of LIAB_EQ</t>
  </si>
  <si>
    <t>Sum of CASH</t>
  </si>
  <si>
    <t>Sum of TOT_PPE</t>
  </si>
  <si>
    <t>Sum of INTER_REC</t>
  </si>
  <si>
    <t>Sum of MORT_PAY</t>
  </si>
  <si>
    <t>Sum of BOND_PAY</t>
  </si>
  <si>
    <t>Sum of INTER_PAY</t>
  </si>
  <si>
    <t>A numeric code denoting the HSA in which the hospital is located.  The HSAs geographic area, consisting of one or more contiguous counties, is designated by the Federal Department of Health and Human Services for health planning on a regional basis. The 14 HSAs in California are: 1) Northern California, 2) Golden Empire, 3) North Bay, 4) West Bay, 5) East Bay, 6) North San Joaquin, 7) Santa Clara, 8) Mid-Coast, 9) Central, 10) Santa Barbara/Ventura, 11) Los Angeles County, 12) Inland Counties, 13) Orange County, and 14) San Diego/Imperial.</t>
  </si>
  <si>
    <t>HEALTH SYSTEM</t>
  </si>
  <si>
    <t>A grouping of facilities who are related through common ownership and/or association.  In the Annual Financial Pivot Tables, we listed only those health systems which operated three or more hospitals during the reporting period.</t>
  </si>
  <si>
    <t>HOME HEALTH CARE VISITS</t>
  </si>
  <si>
    <r>
      <t xml:space="preserve">The number of appearances of a hospital's Home Health Care representative to the residence of a home health care patient.  These appearances, by definition, may only be counted as outpatient visits.  (Also see </t>
    </r>
    <r>
      <rPr>
        <b/>
        <sz val="10"/>
        <rFont val="Arial"/>
        <family val="2"/>
      </rPr>
      <t>Outpatient Visits</t>
    </r>
    <r>
      <rPr>
        <sz val="10"/>
        <rFont val="Arial"/>
        <family val="2"/>
      </rPr>
      <t>.)</t>
    </r>
  </si>
  <si>
    <t>HOSPITAL DISCHARGES</t>
  </si>
  <si>
    <r>
      <t xml:space="preserve">See </t>
    </r>
    <r>
      <rPr>
        <b/>
        <sz val="10"/>
        <rFont val="Arial"/>
        <family val="2"/>
      </rPr>
      <t>Discharges</t>
    </r>
    <r>
      <rPr>
        <sz val="10"/>
        <rFont val="Arial"/>
        <family val="2"/>
      </rPr>
      <t>.</t>
    </r>
  </si>
  <si>
    <t>HOSPITAL NAME</t>
  </si>
  <si>
    <r>
      <t xml:space="preserve">See </t>
    </r>
    <r>
      <rPr>
        <b/>
        <sz val="10"/>
        <rFont val="Arial"/>
        <family val="2"/>
      </rPr>
      <t>Facility DBA Name</t>
    </r>
    <r>
      <rPr>
        <sz val="10"/>
        <rFont val="Arial"/>
        <family val="2"/>
      </rPr>
      <t>.</t>
    </r>
  </si>
  <si>
    <t>HOSPITAL OWNER</t>
  </si>
  <si>
    <t>The owner or parent organization who is licensed to operate the hospital.</t>
  </si>
  <si>
    <t>HOSPITAL PAID FTES</t>
  </si>
  <si>
    <t>The number of full-time equivalent employees (FTEs), or the sum of total paid hours (whether worked or not) for all employees divided by 2,080.  Excluded are workers who do not receive a paycheck from the hospital's payroll system, such as non-paid workers, volunteers, registry nursing personnel, and other temporary personnel.</t>
  </si>
  <si>
    <t>I/P (INPATIENT) SURGERIES</t>
  </si>
  <si>
    <r>
      <t xml:space="preserve">See </t>
    </r>
    <r>
      <rPr>
        <b/>
        <sz val="10"/>
        <rFont val="Arial"/>
        <family val="2"/>
      </rPr>
      <t>Surgeries Inpatient</t>
    </r>
    <r>
      <rPr>
        <sz val="10"/>
        <rFont val="Arial"/>
        <family val="2"/>
      </rPr>
      <t>.</t>
    </r>
  </si>
  <si>
    <t>INCOME STATEMENT</t>
  </si>
  <si>
    <t>A financial statement that summarizes the various revenue and expenses of the hospital during the reporting period, and which shows the net income or loss.</t>
  </si>
  <si>
    <t>INCOME TAXES</t>
  </si>
  <si>
    <r>
      <t xml:space="preserve">See </t>
    </r>
    <r>
      <rPr>
        <b/>
        <sz val="10"/>
        <rFont val="Arial"/>
        <family val="2"/>
      </rPr>
      <t>Provision for Income Taxes</t>
    </r>
    <r>
      <rPr>
        <sz val="10"/>
        <rFont val="Arial"/>
        <family val="2"/>
      </rPr>
      <t>.</t>
    </r>
  </si>
  <si>
    <t>INSURANCE</t>
  </si>
  <si>
    <r>
      <t xml:space="preserve">See </t>
    </r>
    <r>
      <rPr>
        <b/>
        <sz val="10"/>
        <rFont val="Arial"/>
        <family val="2"/>
      </rPr>
      <t>Insurance - Hospital &amp; Professional Malpractice</t>
    </r>
    <r>
      <rPr>
        <sz val="10"/>
        <rFont val="Arial"/>
        <family val="2"/>
      </rPr>
      <t>.</t>
    </r>
  </si>
  <si>
    <r>
      <t xml:space="preserve">The cost incurred related to professional liability insurance.  Also includes the cost of self-insurance that has been actuarially determined (see </t>
    </r>
    <r>
      <rPr>
        <b/>
        <sz val="10"/>
        <rFont val="Arial"/>
        <family val="2"/>
      </rPr>
      <t>Operating Expenses</t>
    </r>
    <r>
      <rPr>
        <sz val="10"/>
        <rFont val="Arial"/>
        <family val="2"/>
      </rPr>
      <t xml:space="preserve"> reported by natural classification of expense for related information).</t>
    </r>
  </si>
  <si>
    <t>INTANGIBLE ASSETS</t>
  </si>
  <si>
    <t>BED_LIC</t>
  </si>
  <si>
    <t>lic bed days</t>
  </si>
  <si>
    <t>BED_AVL</t>
  </si>
  <si>
    <t>avail bed days</t>
  </si>
  <si>
    <t>BED_STF</t>
  </si>
  <si>
    <t>occ beds</t>
  </si>
  <si>
    <t>adj occ beds</t>
  </si>
  <si>
    <t>DAY_MCAR_TR</t>
  </si>
  <si>
    <t>DAY_MCAR_MC</t>
  </si>
  <si>
    <t>DAY_MCAL_TR</t>
  </si>
  <si>
    <t>DAY_MCAL_MC</t>
  </si>
  <si>
    <r>
      <t xml:space="preserve">Total costs incurred by revenue-producing and non-revenue producing cost centers for providing patient care at the hospital.  Excludes non-operating expenses, provisions for income taxes, and provisions for bad debts (see </t>
    </r>
    <r>
      <rPr>
        <b/>
        <sz val="10"/>
        <rFont val="Arial"/>
        <family val="2"/>
      </rPr>
      <t>Operating Expenses</t>
    </r>
    <r>
      <rPr>
        <sz val="10"/>
        <rFont val="Arial"/>
        <family val="2"/>
      </rPr>
      <t xml:space="preserve"> for related information). </t>
    </r>
  </si>
  <si>
    <t>TOTAL OPERATING REVENUE</t>
  </si>
  <si>
    <t>The sum of Net Patient Revenue plus Other Operating Revenue (see definitions of each for more detail).  This amount on the Annual Financial Pivot Table has been adjusted to reflect Medi-Cal transfers back to related organizations.</t>
  </si>
  <si>
    <t>TOTAL PAID HOURS</t>
  </si>
  <si>
    <r>
      <t xml:space="preserve">See </t>
    </r>
    <r>
      <rPr>
        <b/>
        <sz val="10"/>
        <rFont val="Arial"/>
        <family val="2"/>
      </rPr>
      <t>Paid Hours</t>
    </r>
    <r>
      <rPr>
        <sz val="10"/>
        <rFont val="Arial"/>
        <family val="2"/>
      </rPr>
      <t>.</t>
    </r>
  </si>
  <si>
    <t>TOTAL PRODUCTIVE HOURS</t>
  </si>
  <si>
    <t>See Productive Hours.</t>
  </si>
  <si>
    <t>TOTAL PROPERTY, PLANT, AND EQUIPMENT (PPE)</t>
  </si>
  <si>
    <t>The cost of land, land improvements, buildings and improvements, leasehold improvements, and equipment used in hospital operations before accumulated depreciation has been subtracted.</t>
  </si>
  <si>
    <t>TYPE OF CARE (1)</t>
  </si>
  <si>
    <t>TYPE OF CARE (2)</t>
  </si>
  <si>
    <r>
      <t xml:space="preserve">Indicates all types of care provided at the hospital in six categories:  </t>
    </r>
    <r>
      <rPr>
        <b/>
        <sz val="10"/>
        <rFont val="Arial"/>
        <family val="2"/>
      </rPr>
      <t>Acute Care</t>
    </r>
    <r>
      <rPr>
        <sz val="10"/>
        <rFont val="Arial"/>
        <family val="2"/>
      </rPr>
      <t xml:space="preserve"> - the daily hospital service cost centers related to the provision of general acute care, such as Medical/Surgical Acute, Obstetrics Acute, Definitive Observation, Medical/Surgical Intensive Care, and Coronary Care; </t>
    </r>
    <r>
      <rPr>
        <b/>
        <sz val="10"/>
        <rFont val="Arial"/>
        <family val="2"/>
      </rPr>
      <t>Psychiatric Car</t>
    </r>
    <r>
      <rPr>
        <sz val="10"/>
        <rFont val="Arial"/>
        <family val="2"/>
      </rPr>
      <t xml:space="preserve">e - the daily hospital service cost centers related to the provision of psychiatric care, including Psychiatric Acute - Adult and Psychiatric Intensive (Isolation) Care; </t>
    </r>
    <r>
      <rPr>
        <b/>
        <sz val="10"/>
        <rFont val="Arial"/>
        <family val="2"/>
      </rPr>
      <t>Chemical Dependency Care</t>
    </r>
    <r>
      <rPr>
        <sz val="10"/>
        <rFont val="Arial"/>
        <family val="2"/>
      </rPr>
      <t xml:space="preserve"> - the daily hospital service cost center related to the provision of chemical dependency services; </t>
    </r>
    <r>
      <rPr>
        <b/>
        <sz val="10"/>
        <rFont val="Arial"/>
        <family val="2"/>
      </rPr>
      <t>Rehabilitation Care</t>
    </r>
    <r>
      <rPr>
        <sz val="10"/>
        <rFont val="Arial"/>
        <family val="2"/>
      </rPr>
      <t xml:space="preserve"> - the daily hospital service cost center related to the provision of physical rehabilitation; </t>
    </r>
    <r>
      <rPr>
        <b/>
        <sz val="10"/>
        <rFont val="Arial"/>
        <family val="2"/>
      </rPr>
      <t>Long-Term Care</t>
    </r>
    <r>
      <rPr>
        <sz val="10"/>
        <rFont val="Arial"/>
        <family val="2"/>
      </rPr>
      <t xml:space="preserve"> - the daily hospital service cost centers related to the provision of long-term care services, such as, Sub-Acute Care, Skilled Nursing Care, and Intermediate Care; </t>
    </r>
    <r>
      <rPr>
        <b/>
        <sz val="10"/>
        <rFont val="Arial"/>
        <family val="2"/>
      </rPr>
      <t>Residential Care and Other Daily Services</t>
    </r>
    <r>
      <rPr>
        <sz val="10"/>
        <rFont val="Arial"/>
        <family val="2"/>
      </rPr>
      <t xml:space="preserve"> - the daily hospital service cost centers related to the provision of all other services, such as Residential Care and Other Daily Hospital Services.</t>
    </r>
  </si>
  <si>
    <t>TYPE OF CONTROL</t>
  </si>
  <si>
    <t>Net PPE Per Licensed Bed</t>
  </si>
  <si>
    <t>Net Return on Total Assets</t>
  </si>
  <si>
    <t xml:space="preserve">  Total Productive Hours</t>
  </si>
  <si>
    <t xml:space="preserve">  Total Paid Hours</t>
  </si>
  <si>
    <t>Average Length of Stay</t>
  </si>
  <si>
    <t xml:space="preserve">  Percent of Gross Revenue</t>
  </si>
  <si>
    <t>HSA</t>
  </si>
  <si>
    <t>LTC Day %</t>
  </si>
  <si>
    <t>Sum of PRD_HR_ANC</t>
  </si>
  <si>
    <t>Sum of PRD_HR_ED</t>
  </si>
  <si>
    <t>Sum of PRD_HR_GEN</t>
  </si>
  <si>
    <t>Days in Period</t>
  </si>
  <si>
    <t>Phone No.</t>
  </si>
  <si>
    <t>Zip Code</t>
  </si>
  <si>
    <t>Individual Hospital Profile Characteristics</t>
  </si>
  <si>
    <t xml:space="preserve">  Total Deductions from Rev.</t>
  </si>
  <si>
    <t>Cost-to-Charge Ratio</t>
  </si>
  <si>
    <t>Net Income Margin</t>
  </si>
  <si>
    <t>HFPA</t>
  </si>
  <si>
    <t>+ Capitation Premium Rev.</t>
  </si>
  <si>
    <t>Traditional</t>
  </si>
  <si>
    <t>Managed Care</t>
  </si>
  <si>
    <t>Medicare Cont Adj-Mng Care</t>
  </si>
  <si>
    <t>Medi-Cal Cont Adj-Trad</t>
  </si>
  <si>
    <t>Medi-Cal Cont Adj-Mng Care</t>
  </si>
  <si>
    <t>Uncompensated Care Costs</t>
  </si>
  <si>
    <t>Bonds Payable</t>
  </si>
  <si>
    <t>Administrative Svcs.</t>
  </si>
  <si>
    <t>Gifts &amp; Subs. Indigent Care</t>
  </si>
  <si>
    <t>Available Bed Occ. Rate</t>
  </si>
  <si>
    <t>Labor Productivity by</t>
  </si>
  <si>
    <t>Direct Expense by</t>
  </si>
  <si>
    <t xml:space="preserve"> Natural Classification</t>
  </si>
  <si>
    <t xml:space="preserve"> Employee Classification</t>
  </si>
  <si>
    <t xml:space="preserve"> Data by Payer Category</t>
  </si>
  <si>
    <t xml:space="preserve"> Cost Center Group</t>
  </si>
  <si>
    <t>Hours Per</t>
  </si>
  <si>
    <t>Adjusted Day</t>
  </si>
  <si>
    <t>FTEs Per</t>
  </si>
  <si>
    <t>Adj. Occupied Bed</t>
  </si>
  <si>
    <t>Other 3rd Cont Adj-Mng Care</t>
  </si>
  <si>
    <t>Other 3rd Cont Adj-Trad.</t>
  </si>
  <si>
    <t xml:space="preserve"> - Deductions from Rev</t>
  </si>
  <si>
    <t xml:space="preserve"> + Capitation Premium Rev</t>
  </si>
  <si>
    <t>Patient Revenue Margin</t>
  </si>
  <si>
    <t>FAC_NO</t>
  </si>
  <si>
    <t>FAC_NAME</t>
  </si>
  <si>
    <t>BEG_DATE</t>
  </si>
  <si>
    <t>END_DATE</t>
  </si>
  <si>
    <t>DAY_PER</t>
  </si>
  <si>
    <t>HSA name</t>
  </si>
  <si>
    <t>TYPE_CNTRL</t>
  </si>
  <si>
    <t>TYPE_HOSP</t>
  </si>
  <si>
    <t>TYPE_CARE</t>
  </si>
  <si>
    <t>TEACH_RURL</t>
  </si>
  <si>
    <t>DSH hosp</t>
  </si>
  <si>
    <t>OWNER</t>
  </si>
  <si>
    <t>lic bed size</t>
  </si>
  <si>
    <t>ltc range</t>
  </si>
  <si>
    <t>PHONE</t>
  </si>
  <si>
    <t>ADDRESS</t>
  </si>
  <si>
    <t>CITY</t>
  </si>
  <si>
    <t>ZIP_CODE</t>
  </si>
  <si>
    <t>CEO</t>
  </si>
  <si>
    <t>ER_DESIG</t>
  </si>
  <si>
    <t>Sum of TOT_OP_EXP</t>
  </si>
  <si>
    <t>Sum of NONOP_REV</t>
  </si>
  <si>
    <t>Sum of NONOP_EXP</t>
  </si>
  <si>
    <t>Sum of INC_TAX</t>
  </si>
  <si>
    <t>Sum of EXT_ITEM</t>
  </si>
  <si>
    <t>Sum of NAT_BIRTHS</t>
  </si>
  <si>
    <t>Sum of C_SECTIONS</t>
  </si>
  <si>
    <t>Average of DAY_PER</t>
  </si>
  <si>
    <t>Sum of ACCTS_REC</t>
  </si>
  <si>
    <t>Sum of ALLOW_UNCOLL</t>
  </si>
  <si>
    <t>Days in Accounts Receivable</t>
  </si>
  <si>
    <t>Sum of PROD_HRS</t>
  </si>
  <si>
    <t>Gross Patient Revenue</t>
  </si>
  <si>
    <t>Deductions from Revenue</t>
  </si>
  <si>
    <t>Net Patient Revenue</t>
  </si>
  <si>
    <t>Psychiatric</t>
  </si>
  <si>
    <t>Medicare</t>
  </si>
  <si>
    <t>NET PATIENT REVENUE PERCENT OF GROSS REVENUE</t>
  </si>
  <si>
    <t>Net Patient Revenue divided by Gross Patient Revenue.</t>
  </si>
  <si>
    <t>NET PPE PER LICENSED BED</t>
  </si>
  <si>
    <t>The sum of Net Property, Plant, and Equipment plus Construction in Progress divided by Licensed Beds.  This ratio indicates the dollar value of net fixed assets per licensed bed.  Age of the hospital can affect this ratio and should be considered in comparing hospitals.</t>
  </si>
  <si>
    <t>NET PROPERTY, PLANT, AND EQUIPMENT (PPE)</t>
  </si>
  <si>
    <r>
      <t xml:space="preserve">The cost of depreciable assets used in hospital operations, such as land, buildings, and equipment, less related accumulated depreciation.  Excludes construction-in-progress.  See </t>
    </r>
    <r>
      <rPr>
        <b/>
        <sz val="10"/>
        <rFont val="Arial"/>
        <family val="2"/>
      </rPr>
      <t>Balance Sheet - Assets</t>
    </r>
    <r>
      <rPr>
        <sz val="10"/>
        <rFont val="Arial"/>
        <family val="2"/>
      </rPr>
      <t>.</t>
    </r>
  </si>
  <si>
    <t>NET RETURN ON TOTAL ASSETS</t>
  </si>
  <si>
    <t>NON-OPERATING EXPENSES</t>
  </si>
  <si>
    <t>Expenses incurred for services that are not directly related to the provision of health care services.  Examples of non-operating expenses include loss on sale of hospital property, and the expenses associated with operating a medical office building and retail operations (gift shop).</t>
  </si>
  <si>
    <t>NON-OPERATING REVENUE</t>
  </si>
  <si>
    <t>Revenue received or recognized for services that are not directly related to the provision of health care services.  Examples of non-operating revenue include unrestricted contributions, income and gains from investments, and various government assessments, taxes, and appropriations.</t>
  </si>
  <si>
    <t>NUMBER OF HOSPITALS</t>
  </si>
  <si>
    <t>Indicates the number of hospital reports included in a Pivot Table Profile Report.</t>
  </si>
  <si>
    <t>NURSERY DAYS</t>
  </si>
  <si>
    <t>The number of census days in the Nursery Acute cost center for the reporting period.  Nursery days are excluded from the count of Patient (Census) Days.</t>
  </si>
  <si>
    <t>NURSERY DISCHARGES</t>
  </si>
  <si>
    <t>The number of infants discharged from the Nursery Acute cost center during the reporting period.  A nursery discharge is counted when an infant is formally released from the hospital, dies in the hospital, or requires extraordinary care and is transferred (formally admitted as an inpatient) to Neonatal Intensive Care or a pediatric cost center.  Nursery discharges are excluded from the count of Hospital Discharges.</t>
  </si>
  <si>
    <t>O/P (OUTPATIENT) SURGERIES</t>
  </si>
  <si>
    <t xml:space="preserve">OCCUPANCY RATES </t>
  </si>
  <si>
    <r>
      <t xml:space="preserve">See definitions for </t>
    </r>
    <r>
      <rPr>
        <b/>
        <sz val="10"/>
        <rFont val="Arial"/>
        <family val="2"/>
      </rPr>
      <t>Licensed Beds Occupancy Rate, Available Beds Occupancy Rate, or Staffed Beds Occupancy Rate</t>
    </r>
    <r>
      <rPr>
        <sz val="10"/>
        <rFont val="Arial"/>
        <family val="2"/>
      </rPr>
      <t>.</t>
    </r>
  </si>
  <si>
    <t xml:space="preserve">OPERATING EXPENSES </t>
  </si>
  <si>
    <t>The non-revenue producing cost centers generally associated with the formal education of residents, nurses, and other health professionals. Examples of education cost centers include School or Nursing, Medical Postgraduate Education, and Paramedical Education.  In-service education activities are not included within these cost centers.</t>
  </si>
  <si>
    <t>EMERGENCY ROOM (ER) VISITS</t>
  </si>
  <si>
    <t>The sum of current assets; assets whose use is limited; net property, plant, and equipment; construction-in-progress; investments and other assets; and intangible assets.  Also equals Total Liabilities and Equity.</t>
  </si>
  <si>
    <t>TOTAL CAPITATION PREMIUM REVENUE</t>
  </si>
  <si>
    <t>TOTAL LIABILITIES</t>
  </si>
  <si>
    <t>The sum of current liabilities, deferred credits, and net long-term debt.</t>
  </si>
  <si>
    <t>TOTAL LIABILITIES AND EQUITY</t>
  </si>
  <si>
    <t>The sum of current liabilities, deferred credits, net long-term debt, and equity.  Also equals Total Assets.</t>
  </si>
  <si>
    <t>TOTAL MARGIN</t>
  </si>
  <si>
    <r>
      <t xml:space="preserve">The total direct expenses incurred by various cost center groups for providing patient care by the hospital.  Direct expenses include salaries and wages, employee benefits, professional fees, supplies, purchased services, and other expenses.  Operating expenses are reported for the following 11 </t>
    </r>
    <r>
      <rPr>
        <b/>
        <sz val="10"/>
        <rFont val="Arial"/>
        <family val="2"/>
      </rPr>
      <t>Cost Center Groups</t>
    </r>
    <r>
      <rPr>
        <sz val="10"/>
        <rFont val="Arial"/>
        <family val="2"/>
      </rPr>
      <t xml:space="preserve">: Daily Hospital Services, Ambulatory Services, Ancillary Services, Purchased Inpatient Services, Purchased Outpatient Services, Research, Education, General Services, Fiscal Services, Administrative Services, and Unassigned Costs (see the definition of each cost center group for more detail).  Cost center groups which generate revenue are also called </t>
    </r>
    <r>
      <rPr>
        <b/>
        <sz val="10"/>
        <rFont val="Arial"/>
        <family val="2"/>
      </rPr>
      <t>Revenue Center Groups</t>
    </r>
    <r>
      <rPr>
        <sz val="10"/>
        <rFont val="Arial"/>
        <family val="2"/>
      </rPr>
      <t xml:space="preserve">.  Operating expenses are also reported for the following 11 categories of </t>
    </r>
    <r>
      <rPr>
        <b/>
        <sz val="10"/>
        <rFont val="Arial"/>
        <family val="2"/>
      </rPr>
      <t>Natural Classifications</t>
    </r>
    <r>
      <rPr>
        <sz val="10"/>
        <rFont val="Arial"/>
        <family val="2"/>
      </rPr>
      <t>:  Salaries and Wages, Employee Benefits, Physician Professional Fees, Other Professional Fees, Supplies, Purchased Services, Depreciation, Leases and Rentals, Insurance - Hospital &amp; Professional Malpractice, Interest - Working Capital &amp; Other, and All Other Expenses (see definition of each classification for more detail).</t>
    </r>
  </si>
  <si>
    <t>OPERATING MARGIN</t>
  </si>
  <si>
    <t>OTHER INDIGENT</t>
  </si>
  <si>
    <t>OTHER OPERATING REVENUE</t>
  </si>
  <si>
    <t xml:space="preserve">Revenue generated by health care operations from non-patient care services to patients and others.  Examples include non-patient food sales, refunds and rebates, supplies sold to non-patients, and Medical Records abstract sales.  Does not include interest income or Capitation Premium Revenue. </t>
  </si>
  <si>
    <t>OTHER PROFESSIONAL FEES</t>
  </si>
  <si>
    <r>
      <t xml:space="preserve">The fees paid for non-physician professional services provided by therapists, consultants, legal counsel, auditors, and registry nursing personnel (see </t>
    </r>
    <r>
      <rPr>
        <b/>
        <sz val="10"/>
        <rFont val="Arial"/>
        <family val="2"/>
      </rPr>
      <t>Operating Expenses</t>
    </r>
    <r>
      <rPr>
        <sz val="10"/>
        <rFont val="Arial"/>
        <family val="2"/>
      </rPr>
      <t xml:space="preserve"> reported by natural classification of expense for related information).</t>
    </r>
  </si>
  <si>
    <t>OTHER THIRD PARTIES -  MANAGED CARE</t>
  </si>
  <si>
    <t>Payment Shortfall</t>
  </si>
  <si>
    <t>General Services</t>
  </si>
  <si>
    <t>Fiscal Services</t>
  </si>
  <si>
    <t>TENET HEALTHCARE CORPORATION</t>
  </si>
  <si>
    <t>LEASES AND RENTALS</t>
  </si>
  <si>
    <r>
      <t xml:space="preserve">The Medicare - Traditional category includes patients covered under the Social Security Amendments of 1965 and was previously reported in the Medicare category.  These patients are primarily the aged and needy.  (See </t>
    </r>
    <r>
      <rPr>
        <b/>
        <sz val="10"/>
        <rFont val="Arial"/>
        <family val="2"/>
      </rPr>
      <t>Payer Categories</t>
    </r>
    <r>
      <rPr>
        <sz val="10"/>
        <rFont val="Arial"/>
        <family val="2"/>
      </rPr>
      <t xml:space="preserve"> for a list of the ten payer categories)</t>
    </r>
  </si>
  <si>
    <t>MORTGAGE NOTES</t>
  </si>
  <si>
    <r>
      <t xml:space="preserve">See </t>
    </r>
    <r>
      <rPr>
        <b/>
        <sz val="10"/>
        <rFont val="Arial"/>
        <family val="2"/>
      </rPr>
      <t>Mortgages Payable</t>
    </r>
    <r>
      <rPr>
        <sz val="10"/>
        <rFont val="Arial"/>
        <family val="2"/>
      </rPr>
      <t>.</t>
    </r>
  </si>
  <si>
    <t>MORTGAGES PAYABLE</t>
  </si>
  <si>
    <r>
      <t xml:space="preserve">Total outpatient charges at the hospital's full established rates for outpatient ambulatory and outpatient ancillary services before deductions from revenue are applied.  Total charges for supplies and drugs sold to outpatients are included Gross outpatient revenue is reported by ten payer categories (see </t>
    </r>
    <r>
      <rPr>
        <b/>
        <sz val="10"/>
        <rFont val="Arial"/>
        <family val="2"/>
      </rPr>
      <t>Payer Categories</t>
    </r>
    <r>
      <rPr>
        <sz val="10"/>
        <rFont val="Arial"/>
        <family val="2"/>
      </rPr>
      <t xml:space="preserve"> for more detail). </t>
    </r>
  </si>
  <si>
    <t xml:space="preserve">The total charges at the hospital’s full established rates for the provision of patient care services before deductions from revenue are applied.  Includes charges related to hospital-based physician professional services.  Other operating revenue, capitation premium revenue, and nonoperating revenue are excluded.  </t>
  </si>
  <si>
    <t>HEALTH FACILITY PLANNING AREA (HFPA)</t>
  </si>
  <si>
    <t>Unassigned Costs</t>
  </si>
  <si>
    <t>Total PPE</t>
  </si>
  <si>
    <t>Mortgage Notes</t>
  </si>
  <si>
    <t>INSURANCE - HOSPITAL &amp; PROFESSIONAL MALPRACTICE</t>
  </si>
  <si>
    <t>Individual Hospital Information</t>
  </si>
  <si>
    <t>Sum of PRD_HR_DLY</t>
  </si>
  <si>
    <t>Sum of PRD_HR_AMB</t>
  </si>
  <si>
    <t>PSYCHIATRIC</t>
  </si>
  <si>
    <t>USC KENNETH NORRIS JR. CANCER HOSPITAL</t>
  </si>
  <si>
    <t>Sum of EXP_UNASSG</t>
  </si>
  <si>
    <r>
      <t xml:space="preserve">Donations, grants, or subsidies voluntarily provided for the care of medically indigent patients.  Includes formula and discretionary tobacco tax funds received by non-county hospitals.  See </t>
    </r>
    <r>
      <rPr>
        <b/>
        <sz val="10"/>
        <rFont val="Arial"/>
        <family val="2"/>
      </rPr>
      <t>Restricted Donations and Subsidies for Indigent Care</t>
    </r>
    <r>
      <rPr>
        <sz val="10"/>
        <rFont val="Arial"/>
        <family val="2"/>
      </rPr>
      <t>.</t>
    </r>
  </si>
  <si>
    <t>GROSS INPATIENT (I/P) REVENUE PER DAY</t>
  </si>
  <si>
    <t>The average amount charged by a hospital for one day of inpatient care.  Calculated by dividing Gross Inpatient Revenue by Patient Days.</t>
  </si>
  <si>
    <t>GROSS INPATIENT (I/P) REVENUE PER DISCHARGE</t>
  </si>
  <si>
    <t>PATIENT (CENSUS) DAYS</t>
  </si>
  <si>
    <r>
      <t xml:space="preserve">Employees included in this classification usually perform activities of a creative or complex nature, and are often licensed or registered.  Includes such job titles as Technologist, Technician, and Accountant.  Lead positions that provide direct supervision to five or more employees are classified as Management and Supervision (see </t>
    </r>
    <r>
      <rPr>
        <b/>
        <sz val="10"/>
        <rFont val="Arial"/>
        <family val="2"/>
      </rPr>
      <t>Productive Hours</t>
    </r>
    <r>
      <rPr>
        <sz val="10"/>
        <rFont val="Arial"/>
        <family val="2"/>
      </rPr>
      <t xml:space="preserve"> for related information).</t>
    </r>
  </si>
  <si>
    <t>TOTAL ASSETS</t>
  </si>
  <si>
    <t>Type of Hospital</t>
  </si>
  <si>
    <t>Data Item</t>
  </si>
  <si>
    <t>Definition</t>
  </si>
  <si>
    <t>The street address where the facility is located.</t>
  </si>
  <si>
    <t>ADJUSTED DAY</t>
  </si>
  <si>
    <r>
      <t xml:space="preserve">See </t>
    </r>
    <r>
      <rPr>
        <b/>
        <sz val="10"/>
        <rFont val="Arial"/>
        <family val="2"/>
      </rPr>
      <t>Adjusted Patient Days</t>
    </r>
    <r>
      <rPr>
        <sz val="10"/>
        <rFont val="Arial"/>
        <family val="2"/>
      </rPr>
      <t>.</t>
    </r>
  </si>
  <si>
    <t>ADJUSTED PATIENT DAYS</t>
  </si>
  <si>
    <t>Total gross patient revenue divided by gross inpatient revenue times the number of patient days.  The purpose of "adjusting" the patient days is to recognize outpatient utilization.</t>
  </si>
  <si>
    <t>ADMINISTRATIVE SERVICES</t>
  </si>
  <si>
    <t>The non-revenue producing cost centers for those services generally associated with the overall management and administration of a hospital, such as Hospital Administration, Personnel, and Medical Records.</t>
  </si>
  <si>
    <t>AIDES &amp; ORDERLIES</t>
  </si>
  <si>
    <r>
      <t xml:space="preserve">This employee classification includes non-technical personnel employed in the performance of direct nursing care to patients.  Examples of job titles include Aides, Orderlies, and Nursing Assistant (see </t>
    </r>
    <r>
      <rPr>
        <b/>
        <sz val="10"/>
        <rFont val="Arial"/>
        <family val="2"/>
      </rPr>
      <t>Productive Hours</t>
    </r>
    <r>
      <rPr>
        <sz val="10"/>
        <rFont val="Arial"/>
        <family val="2"/>
      </rPr>
      <t xml:space="preserve"> for related information).</t>
    </r>
  </si>
  <si>
    <t>ALL OTHER DEDUCTIONS FROM REVENUE</t>
  </si>
  <si>
    <t>PHYSICIAN PROFESSIONAL FEES</t>
  </si>
  <si>
    <r>
      <t xml:space="preserve">The professional fees incurred relating to physicians (see </t>
    </r>
    <r>
      <rPr>
        <b/>
        <sz val="10"/>
        <rFont val="Arial"/>
        <family val="2"/>
      </rPr>
      <t xml:space="preserve">Operating Expenses </t>
    </r>
    <r>
      <rPr>
        <sz val="10"/>
        <rFont val="Arial"/>
        <family val="2"/>
      </rPr>
      <t>reported by natural classification of expense for related information).</t>
    </r>
  </si>
  <si>
    <t>PRODUCTIVE FTEs</t>
  </si>
  <si>
    <r>
      <t xml:space="preserve">Productive hours divided by 2,080.  (See </t>
    </r>
    <r>
      <rPr>
        <b/>
        <sz val="10"/>
        <rFont val="Arial"/>
        <family val="2"/>
      </rPr>
      <t>Productive Hours</t>
    </r>
    <r>
      <rPr>
        <sz val="10"/>
        <rFont val="Arial"/>
        <family val="2"/>
      </rPr>
      <t>.)</t>
    </r>
  </si>
  <si>
    <t>PRODUCTIVE FTES PER ADJUSTED OCCUPIED BED</t>
  </si>
  <si>
    <t>PRODUCTIVE HOURS</t>
  </si>
  <si>
    <r>
      <t xml:space="preserve">Non-current assets lacking physical existence that have future economic benefits because of the rights they afford the possessor.  The cost of an intangible asset is often amortized over its expected useful life.  Examples include goodwill, unamortized loan costs, and preopening costs.  See </t>
    </r>
    <r>
      <rPr>
        <b/>
        <sz val="10"/>
        <rFont val="Arial"/>
        <family val="2"/>
      </rPr>
      <t>Balance Sheet - Assets</t>
    </r>
    <r>
      <rPr>
        <sz val="10"/>
        <rFont val="Arial"/>
        <family val="2"/>
      </rPr>
      <t>.</t>
    </r>
  </si>
  <si>
    <t xml:space="preserve">INTERCOMPANY PAYABLES </t>
  </si>
  <si>
    <t>The amount payable to a related organization.  Includes both current (less than one year) and non-current (greater than one year) payables.  Non-Current Intercompany Payables are included in Net Long-term Debt and Total Long-term Debt even though there may be no specified interest rates or payment due dates.</t>
  </si>
  <si>
    <t xml:space="preserve">INTERCOMPANY RECEIVABLES </t>
  </si>
  <si>
    <t>The amount receivable from a related organization.  Includes both current (less than one year) and non-current (greater than one year) receivables.</t>
  </si>
  <si>
    <t>INTEREST</t>
  </si>
  <si>
    <r>
      <t xml:space="preserve">See </t>
    </r>
    <r>
      <rPr>
        <b/>
        <sz val="10"/>
        <rFont val="Arial"/>
        <family val="2"/>
      </rPr>
      <t>Interest - Working Capital and Other</t>
    </r>
    <r>
      <rPr>
        <sz val="10"/>
        <rFont val="Arial"/>
        <family val="2"/>
      </rPr>
      <t>.</t>
    </r>
  </si>
  <si>
    <t>INTEREST - WORKING CAPITAL &amp; OTHER</t>
  </si>
  <si>
    <r>
      <t xml:space="preserve">The expenses incurred on borrowings for working capital purposes, such as short-term notes payable; and all long-term debt, such as mortgage notes and bonds payable (see </t>
    </r>
    <r>
      <rPr>
        <b/>
        <sz val="10"/>
        <rFont val="Arial"/>
        <family val="2"/>
      </rPr>
      <t>Operating Expenses</t>
    </r>
    <r>
      <rPr>
        <sz val="10"/>
        <rFont val="Arial"/>
        <family val="2"/>
      </rPr>
      <t xml:space="preserve"> reported by natural classification of expense for related information).  This is listed as Interest on the Annual Financial Pivot Table.</t>
    </r>
  </si>
  <si>
    <t>INVESTMENTS AND OTHER ASSETS</t>
  </si>
  <si>
    <r>
      <t xml:space="preserve">Non-current assets which do not fit other asset categories.  Examples include investments in property, plant, and equipment not used in hospital operations, and long-term intercompany receivables.  See </t>
    </r>
    <r>
      <rPr>
        <b/>
        <sz val="10"/>
        <rFont val="Arial"/>
        <family val="2"/>
      </rPr>
      <t>Balance Sheet - Assets</t>
    </r>
    <r>
      <rPr>
        <sz val="10"/>
        <rFont val="Arial"/>
        <family val="2"/>
      </rPr>
      <t>.</t>
    </r>
  </si>
  <si>
    <t>LABOR PRODUCTIVITY BY EMPLOYEE CLASSIFICATION</t>
  </si>
  <si>
    <t>NET_FRM_OP</t>
  </si>
  <si>
    <t>NONOP_REV</t>
  </si>
  <si>
    <t>NONOP_EXP</t>
  </si>
  <si>
    <t>INC_TAX</t>
  </si>
  <si>
    <t>EXT_ITEM</t>
  </si>
  <si>
    <t>NET_INCOME</t>
  </si>
  <si>
    <t>GR_IP_MCAR_TR</t>
  </si>
  <si>
    <t>GR_IP_MCAR_MC</t>
  </si>
  <si>
    <t>GR_IP_MCAL_TR</t>
  </si>
  <si>
    <t>GR_IP_MCAL_MC</t>
  </si>
  <si>
    <t>GR_IP_CNTY</t>
  </si>
  <si>
    <t>GR_IP_THRD_TR</t>
  </si>
  <si>
    <t>GR_IP_THRD_MC</t>
  </si>
  <si>
    <t>GR_IP_OTH_IND</t>
  </si>
  <si>
    <t>GR_IP_OTH</t>
  </si>
  <si>
    <t>GR_IP_TOT</t>
  </si>
  <si>
    <t>GR_OP_MCAR_TR</t>
  </si>
  <si>
    <t>GR_OP_MCAR_MC</t>
  </si>
  <si>
    <t>GR_OP_MCAL_TR</t>
  </si>
  <si>
    <t>GR_OP_MCAL_MC</t>
  </si>
  <si>
    <t>GR_OP_CNTY</t>
  </si>
  <si>
    <t>GR_OP_THRD_TR</t>
  </si>
  <si>
    <t>GR_OP_THRD_MC</t>
  </si>
  <si>
    <t>GR_OP_OTH_IND</t>
  </si>
  <si>
    <t>GR_OP_OTH</t>
  </si>
  <si>
    <t>GR_OP_TOT</t>
  </si>
  <si>
    <t>C_ADJ_MCAR_TR</t>
  </si>
  <si>
    <t>C_ADJ_MCAR_MC</t>
  </si>
  <si>
    <t>C_ADJ_MCAL_TR</t>
  </si>
  <si>
    <t>C_ADJ_MCAL_MC</t>
  </si>
  <si>
    <t>DISP_855</t>
  </si>
  <si>
    <t>C_ADJ_CNTY</t>
  </si>
  <si>
    <t>C_ADJ_THRD_TR</t>
  </si>
  <si>
    <t>C_ADJ_THRD_MC</t>
  </si>
  <si>
    <t xml:space="preserve">  Total Operating Exp.</t>
  </si>
  <si>
    <t>Sum of occ beds</t>
  </si>
  <si>
    <t>Sum of adj occ beds</t>
  </si>
  <si>
    <t>Sum of DAY_MCAR_TR</t>
  </si>
  <si>
    <t>Natural Births</t>
  </si>
  <si>
    <t>Cesarean Sections</t>
  </si>
  <si>
    <t>Gross I/P Rev Per Day</t>
  </si>
  <si>
    <t>Gross I/P Rev Per Discharge</t>
  </si>
  <si>
    <t>Gross O/P Rev Per Visit</t>
  </si>
  <si>
    <t>All Other Deductions</t>
  </si>
  <si>
    <t>Purchased I/P Days</t>
  </si>
  <si>
    <t xml:space="preserve">  Total Assets</t>
  </si>
  <si>
    <t xml:space="preserve">  Total Liabilities &amp; Equity</t>
  </si>
  <si>
    <t xml:space="preserve">  Total Liabilities</t>
  </si>
  <si>
    <t>Management &amp; Supervision</t>
  </si>
  <si>
    <t>Investments &amp; Other Assets</t>
  </si>
  <si>
    <t>Net Long-Term Debt</t>
  </si>
  <si>
    <t>Hospital Name</t>
  </si>
  <si>
    <t>County</t>
  </si>
  <si>
    <t>Type of Control</t>
  </si>
  <si>
    <t>Type of Care</t>
  </si>
  <si>
    <t>Licensed Bed Size</t>
  </si>
  <si>
    <t>Other Third Parties</t>
  </si>
  <si>
    <t>Rehabilitation</t>
  </si>
  <si>
    <t>General Acute</t>
  </si>
  <si>
    <t>Long-term Care</t>
  </si>
  <si>
    <t>Sum of DAY_MCAR_MC</t>
  </si>
  <si>
    <t>Sum of DAY_MCAL_TR</t>
  </si>
  <si>
    <t>Sum of DAY_MCAL_MC</t>
  </si>
  <si>
    <t>Sum of DAY_CNTY</t>
  </si>
  <si>
    <t>Sum of DAY_THRD_TR</t>
  </si>
  <si>
    <t>Sum of DAY_THRD_MC</t>
  </si>
  <si>
    <t>Sum of DAY_OTH_IND</t>
  </si>
  <si>
    <t>Sum of DAY_OTH</t>
  </si>
  <si>
    <t>Sum of DAY_TOT</t>
  </si>
  <si>
    <t>Sum of adj pat days</t>
  </si>
  <si>
    <t>Sum of mcar t adj day</t>
  </si>
  <si>
    <t>Sum of mcar mc adj day</t>
  </si>
  <si>
    <t>Sum of mcal t adj day</t>
  </si>
  <si>
    <t>Sum of mcal mc adj day</t>
  </si>
  <si>
    <t>Sum of co adj day</t>
  </si>
  <si>
    <t>Sum of third t adj day</t>
  </si>
  <si>
    <t>Sum of third mc adj day</t>
  </si>
  <si>
    <t>Sum of oth ind adj day</t>
  </si>
  <si>
    <t>Sum of oth adj day</t>
  </si>
  <si>
    <t>Sum of DIS_MCAR_TR</t>
  </si>
  <si>
    <t>Sum of DIS_MCAR_MC</t>
  </si>
  <si>
    <t>Sum of DIS_MCAL_TR</t>
  </si>
  <si>
    <t>Sum of DIS_MCAL_MC</t>
  </si>
  <si>
    <t>Sum of DIS_CNTY</t>
  </si>
  <si>
    <t>Sum of DIS_THRD_TR</t>
  </si>
  <si>
    <t>Sum of DIS_THRD_MC</t>
  </si>
  <si>
    <t>Sum of DIS_OTH_IND</t>
  </si>
  <si>
    <t>Sum of DIS_OTH</t>
  </si>
  <si>
    <t>Sum of DIS_TOT</t>
  </si>
  <si>
    <t>Sum of BED_ACUTE</t>
  </si>
  <si>
    <t>Sum of BED_PSYCH</t>
  </si>
  <si>
    <t>Sum of BED_CHEM</t>
  </si>
  <si>
    <t>Sum of BED_REHAB</t>
  </si>
  <si>
    <t>Sum of BED_LTC</t>
  </si>
  <si>
    <t>Sum of BED_RESDNT</t>
  </si>
  <si>
    <t>Sum of acute bed days</t>
  </si>
  <si>
    <t>Sum of psych bed days</t>
  </si>
  <si>
    <t>Sum of chem bed days</t>
  </si>
  <si>
    <t>Sum of rehab bed days</t>
  </si>
  <si>
    <t>Sum of ltc bed days</t>
  </si>
  <si>
    <t>Sum of res bed days</t>
  </si>
  <si>
    <t>Sum of DAY_ACUTE</t>
  </si>
  <si>
    <t>Sum of DAY_PSYCH</t>
  </si>
  <si>
    <t>Sum of DAY_CHEM</t>
  </si>
  <si>
    <t>Sum of DAY_REHAB</t>
  </si>
  <si>
    <t>Sum of DAY_LTC</t>
  </si>
  <si>
    <t>Sum of DAY_RESDNT</t>
  </si>
  <si>
    <t>Sum of DIS_ACUTE</t>
  </si>
  <si>
    <t>Sum of DIS_PSYCH</t>
  </si>
  <si>
    <t>Sum of DIS_CHEM</t>
  </si>
  <si>
    <t>Sum of DIS_REHAB</t>
  </si>
  <si>
    <t>Sum of DIS_LTC</t>
  </si>
  <si>
    <t>Sum of DIS_RESDNT</t>
  </si>
  <si>
    <t>Sum of DAY_NURSRY</t>
  </si>
  <si>
    <t>Sum of DIS_NURSRY</t>
  </si>
  <si>
    <t>Sum of VIS_MCAR_TR</t>
  </si>
  <si>
    <t>Sum of VIS_MCAR_MC</t>
  </si>
  <si>
    <t>Sum of VIS_MCAL_TR</t>
  </si>
  <si>
    <t>Sum of VIS_MCAL_MC</t>
  </si>
  <si>
    <t>Sum of VIS_CNTY</t>
  </si>
  <si>
    <t>Sum of VIS_THRD_TR</t>
  </si>
  <si>
    <t>Sum of VIS_THRD_MC</t>
  </si>
  <si>
    <t>Sum of VIS_OTH_IND</t>
  </si>
  <si>
    <t>Sum of VIS_OTH</t>
  </si>
  <si>
    <t>Sum of VIS_TOT</t>
  </si>
  <si>
    <t>Sum of VIS_ER</t>
  </si>
  <si>
    <t>Sum of VIS_CLIN</t>
  </si>
  <si>
    <t>Sum of VIS_HOME</t>
  </si>
  <si>
    <t>Sum of VIS_REF_OP</t>
  </si>
  <si>
    <t>Sum of DAY_PIPS</t>
  </si>
  <si>
    <t>Sum of SURG_IP</t>
  </si>
  <si>
    <t>Sum of SURG_OP</t>
  </si>
  <si>
    <t>Sum of GR_PT_REV</t>
  </si>
  <si>
    <t>Sum of TOT_CAP_REV</t>
  </si>
  <si>
    <t>Sum of OTH_OP_REV</t>
  </si>
  <si>
    <t>Other Payers</t>
  </si>
  <si>
    <t>Address</t>
  </si>
  <si>
    <t>City</t>
  </si>
  <si>
    <t>State</t>
  </si>
  <si>
    <t>Chief Executive Officer</t>
  </si>
  <si>
    <t>Owner (Licensee)</t>
  </si>
  <si>
    <t>Health System</t>
  </si>
  <si>
    <t>Report Period Begin</t>
  </si>
  <si>
    <t>Report Period End</t>
  </si>
  <si>
    <t>Sum of SUB_INDGNT</t>
  </si>
  <si>
    <t>NET INCOME</t>
  </si>
  <si>
    <t>NET INCOME MARGIN</t>
  </si>
  <si>
    <t>NET INPATIENT (I/P) REVENUE PER DAY</t>
  </si>
  <si>
    <t>Net Inpatient Revenue divided by Patient (Census) Days.  Nursery days are excluded from this calculation.</t>
  </si>
  <si>
    <t>NET INPATIENT (I/P) REVENUE PER DISCHARGE</t>
  </si>
  <si>
    <t>Net Inpatient Revenue divided by Discharges.  Nursery discharges are excluded from this calculation.</t>
  </si>
  <si>
    <t>NET LONG-TERM DEBT</t>
  </si>
  <si>
    <r>
      <t xml:space="preserve">The amount of liabilities which are not expected to be satisfied within one year of the end of the reporting period.  This amount reflects the reduction for that portion of the debt which is expected to be satisfied the next year.  Includes mortgage notes, capitalized lease obligations, bonds payable, and long-term intercompany payables.  See </t>
    </r>
    <r>
      <rPr>
        <b/>
        <sz val="10"/>
        <rFont val="Arial"/>
        <family val="2"/>
      </rPr>
      <t>Balance Sheet - Liabilities</t>
    </r>
    <r>
      <rPr>
        <sz val="10"/>
        <rFont val="Arial"/>
        <family val="2"/>
      </rPr>
      <t>.</t>
    </r>
  </si>
  <si>
    <t>NET OUTPATIENT (O/P) REVENUE PER VISIT</t>
  </si>
  <si>
    <t>Net outpatient revenue divided by outpatient visits.</t>
  </si>
  <si>
    <t>Other Utilization Statistics</t>
  </si>
  <si>
    <t>Long-Term Debt to Net PPE</t>
  </si>
  <si>
    <t>Long-Term Debt to Equity</t>
  </si>
  <si>
    <t>All Other Expenses</t>
  </si>
  <si>
    <t>All Other Employees</t>
  </si>
  <si>
    <t>Patient Days (excl. nursery)</t>
  </si>
  <si>
    <t>Discharges (excl. nursery)</t>
  </si>
  <si>
    <t>Nursery Discharges</t>
  </si>
  <si>
    <t>Nursery Days</t>
  </si>
  <si>
    <t>Profile Characteristics</t>
  </si>
  <si>
    <t>Data by Type of Care</t>
  </si>
  <si>
    <t>Daily Hospital Svcs.</t>
  </si>
  <si>
    <t>Chem Dep &amp; Other</t>
  </si>
  <si>
    <t>Sum of FAC_NO2</t>
  </si>
  <si>
    <t>The revenue-producing cost centers which perform specific diagnostic or therapeutic services for both inpatients and outpatients, as distinguished from daily hospital services and ambulatory services.  Ancillary services are those special services for which charges are customarily made in addition to routine charges, such as Labor and Delivery, Radiology-Diagnostic, and Occupational Therapy.</t>
  </si>
  <si>
    <t>AVAILABLE BEDS (AVERAGE)</t>
  </si>
  <si>
    <t>The average daily complement of beds (excluding nursery bassinets) physically existing and actually available for overnight use, regardless of staffing levels.  Excludes beds placed in suspense or in nursing units converted to non-patient care uses which cannot be placed into service within 24 hours.</t>
  </si>
  <si>
    <t xml:space="preserve">AVAILABLE BEDS OCCUPANCY RATE </t>
  </si>
  <si>
    <t>The percentage of available beds occupied during a reporting period.  It is calculated by dividing the number of patient (census) days by the number of bed days. Bed days is the number of days in the reporting period times the number of average available beds.  This occupancy rate is calculated to one decimal place on the Annual Financial Data File and Internet Quarterly Profile.  On the Annual Financial Pivot Table, it's calculated to two decimal places.</t>
  </si>
  <si>
    <t>AVERAGE LENGTH OF STAY (INCLUDING LTC)</t>
  </si>
  <si>
    <t>The approximate average period of hospitalization (inclusive of long-term care (LTC) services) for formally-admitted inpatients during the report period.  The average is calculated (to one decimal place) by dividing total patient (census) days by the number of discharges.  Nursery days and discharges are excluded from this calculation.</t>
  </si>
  <si>
    <t>BAD DEBTS</t>
  </si>
  <si>
    <r>
      <t xml:space="preserve">See </t>
    </r>
    <r>
      <rPr>
        <b/>
        <sz val="10"/>
        <rFont val="Arial"/>
        <family val="2"/>
      </rPr>
      <t>Provision for Bad Debts</t>
    </r>
    <r>
      <rPr>
        <sz val="10"/>
        <rFont val="Arial"/>
        <family val="2"/>
      </rPr>
      <t>.</t>
    </r>
  </si>
  <si>
    <t>BALANCE SHEET</t>
  </si>
  <si>
    <t>The Balance Sheet is a summary financial statement of the hospital's financial position as of the report period end date, displaying its assets, liabilities, and equity.</t>
  </si>
  <si>
    <t>BALANCE SHEET - ASSETS</t>
  </si>
  <si>
    <r>
      <t xml:space="preserve">Balance Sheet assets are physical objects (tangible) or rights (intangible) which provide future economic benefits to its owner, or any cost benefiting a future period.  This includes Current Assets, Limited Use Assets, Property Plant and Equipment, Construction-in-Progress, Investments and Other Assets, and Intangible Assets.  See </t>
    </r>
    <r>
      <rPr>
        <b/>
        <sz val="10"/>
        <rFont val="Arial"/>
        <family val="2"/>
      </rPr>
      <t>Balance Sheet.</t>
    </r>
  </si>
  <si>
    <t>BALANCE SHEET - LIABILITIES AND EQUITY</t>
  </si>
  <si>
    <r>
      <t xml:space="preserve">Balance Sheet liabilities are amounts owed by the hospital (debtor) to another entity (creditor) payable in money, or in goods and services, and includes Current Liabilities, Deferred Credits, and Long-term Debt.  Equity is the operator's interest in the hospital, or the amount by which a hospital's total assets exceeds its total liabilities.  See </t>
    </r>
    <r>
      <rPr>
        <b/>
        <sz val="10"/>
        <rFont val="Arial"/>
        <family val="2"/>
      </rPr>
      <t>Balance Sheet</t>
    </r>
    <r>
      <rPr>
        <sz val="10"/>
        <rFont val="Arial"/>
        <family val="2"/>
      </rPr>
      <t xml:space="preserve">. </t>
    </r>
  </si>
  <si>
    <t>BEDS</t>
  </si>
  <si>
    <t>TOTAL OPERATING EXPENSES</t>
  </si>
  <si>
    <r>
      <t xml:space="preserve">The formal release of a formally admitted LTC inpatient from the hospital, including deaths at the hospital.  Also counted is the transfer (discharge) of a LTC patient to another type of care.  (See </t>
    </r>
    <r>
      <rPr>
        <b/>
        <sz val="10"/>
        <rFont val="Arial"/>
        <family val="2"/>
      </rPr>
      <t>Discharges</t>
    </r>
    <r>
      <rPr>
        <sz val="10"/>
        <rFont val="Arial"/>
        <family val="2"/>
      </rPr>
      <t xml:space="preserve"> for more information.)  On the Quarterly Report, this is an optional data field.</t>
    </r>
  </si>
  <si>
    <t>LONG TERM CARE (LTC) PATIENT DAYS</t>
  </si>
  <si>
    <t>The number of patient days related to formally admitted LTC inpatients who receive skilled nursing care, intermediate care, sub acute care, and other long-term care services.  Also included are patient days of skilled nursing care provided in swing beds.  On the Quarterly Report, this is an optional data field.</t>
  </si>
  <si>
    <t>LONG-TERM CARE</t>
  </si>
  <si>
    <r>
      <t xml:space="preserve">See </t>
    </r>
    <r>
      <rPr>
        <b/>
        <sz val="10"/>
        <rFont val="Arial"/>
        <family val="2"/>
      </rPr>
      <t>Type of Care (2)</t>
    </r>
    <r>
      <rPr>
        <sz val="10"/>
        <rFont val="Arial"/>
        <family val="2"/>
      </rPr>
      <t>.</t>
    </r>
  </si>
  <si>
    <t>LONG-TERM DEBT TO EQUITY</t>
  </si>
  <si>
    <t>Net Long-Term Debt divided by Equity.</t>
  </si>
  <si>
    <t>LONG-TERM DEBT TO NET PPE</t>
  </si>
  <si>
    <t>Net Long-Term Debt divided by the sum of Net Property, Plant &amp; Equipment and Construction-in-Progress.</t>
  </si>
  <si>
    <t>LTC DAY % (PERCENT)</t>
  </si>
  <si>
    <t>In the Annual Financial Pivot Tables, hospitals were identified based on the percent of LTC patient days to total patient days as follows:  none, &lt; 15.0%, 15.0%-24.9%, 25.0%-49.9%, 50.0%-74.9%, and &gt; 75.0%.</t>
  </si>
  <si>
    <t>MANAGED CARE</t>
  </si>
  <si>
    <r>
      <t xml:space="preserve">Managed care patients are patients enrolled in a managed care plan to receive health care from providers on a pre-negotiated or per diem basis, usually involving utilization review (includes Health Maintenance Organizations (HMO), Health Maintenance Organizations with Point-of-Service option (POS), Preferred Provider Organizations (PPO), Exclusive Provider Organizations (EPO), Exclusive Provider Organizations with Point-of-Service option, etc.).  Also see </t>
    </r>
    <r>
      <rPr>
        <b/>
        <sz val="10"/>
        <rFont val="Arial"/>
        <family val="2"/>
      </rPr>
      <t>Payer Categories</t>
    </r>
    <r>
      <rPr>
        <sz val="10"/>
        <rFont val="Arial"/>
        <family val="2"/>
      </rPr>
      <t xml:space="preserve"> for related information.</t>
    </r>
  </si>
  <si>
    <t>MANAGEMENT AND SUPERVISION</t>
  </si>
  <si>
    <r>
      <t xml:space="preserve">Employees included in this classification are primarily involved in the direction, supervision, and coordination of hospital activities.  Typical job titles are Administrator, Director, Manager, and Supervisor (see </t>
    </r>
    <r>
      <rPr>
        <b/>
        <sz val="10"/>
        <rFont val="Arial"/>
        <family val="2"/>
      </rPr>
      <t>Productive Hours</t>
    </r>
    <r>
      <rPr>
        <sz val="10"/>
        <rFont val="Arial"/>
        <family val="2"/>
      </rPr>
      <t xml:space="preserve"> for related information).</t>
    </r>
  </si>
  <si>
    <t>MEDI-CAL - MANAGED CARE</t>
  </si>
  <si>
    <t>DEFERRED CREDITS</t>
  </si>
  <si>
    <r>
      <t xml:space="preserve">The amount of revenue received or recorded before it is earned, such as deferred income taxes or deferred third-party income.  See </t>
    </r>
    <r>
      <rPr>
        <b/>
        <sz val="10"/>
        <rFont val="Arial"/>
        <family val="2"/>
      </rPr>
      <t>Balance Sheet - Liabilities</t>
    </r>
    <r>
      <rPr>
        <sz val="10"/>
        <rFont val="Arial"/>
        <family val="2"/>
      </rPr>
      <t>.</t>
    </r>
  </si>
  <si>
    <t>DEPRECIATION</t>
  </si>
  <si>
    <r>
      <t xml:space="preserve">The expenses recorded to spread the cost of a capital asset over its estimated useful life.  Includes depreciation expenses for buildings, fixed and movable equipment, land improvements, and leasehold improvements (see </t>
    </r>
    <r>
      <rPr>
        <b/>
        <sz val="10"/>
        <rFont val="Arial"/>
        <family val="2"/>
      </rPr>
      <t>Operating Expenses</t>
    </r>
    <r>
      <rPr>
        <sz val="10"/>
        <rFont val="Arial"/>
        <family val="2"/>
      </rPr>
      <t xml:space="preserve"> reported by natural classification of expense for related information).</t>
    </r>
  </si>
  <si>
    <t>DIRECT EXPENSE</t>
  </si>
  <si>
    <t>DISCHARGES</t>
  </si>
  <si>
    <r>
      <t xml:space="preserve">Unrestricted cash and other assets, such as marketable securities, accounts receivable, and inventory, that will be converted into cash, or will be used, during a normal operating cycle, which is generally one year.  These items are often viewed as being indicative of short-term debt-paying ability.  See </t>
    </r>
    <r>
      <rPr>
        <b/>
        <sz val="10"/>
        <rFont val="Arial"/>
        <family val="2"/>
      </rPr>
      <t>Balance Sheet - Assets</t>
    </r>
    <r>
      <rPr>
        <sz val="10"/>
        <rFont val="Arial"/>
        <family val="2"/>
      </rPr>
      <t>.</t>
    </r>
  </si>
  <si>
    <t>CURRENT LIABILITIES</t>
  </si>
  <si>
    <r>
      <t xml:space="preserve">The short-term debt or obligations that, according to reasonable expectations, are to be satisfied within a normal operating cycle, or one year, whichever is longer.  Examples include accounts payable, accrued compensation and related liabilities, and short-term intercompany payables.  See </t>
    </r>
    <r>
      <rPr>
        <b/>
        <sz val="10"/>
        <rFont val="Arial"/>
        <family val="2"/>
      </rPr>
      <t>Balance Sheet - Liabilities</t>
    </r>
    <r>
      <rPr>
        <sz val="10"/>
        <rFont val="Arial"/>
        <family val="2"/>
      </rPr>
      <t>.</t>
    </r>
  </si>
  <si>
    <t>CURRENT RATIO</t>
  </si>
  <si>
    <t>Current Assets divided by Current Liabilities.  This ratio shows the dollar amount of current assets per dollar of current liabilities.  It is a gross indicator of the facility's liquidity.  Usually, a ratio of 2.0 or more indicates a healthy liquidity position.</t>
  </si>
  <si>
    <t>DAILY HOSPITAL SERVICES</t>
  </si>
  <si>
    <t>The revenue-producing cost centers associated with general, routine, and continuous nursing care services, and room and board accommodations, provided to an inpatient who is formally admitted to a medical or nursing unit within the hospital.  Examples are Coronary Care, Obstetrics Acute, and Skilled Nursing Care.</t>
  </si>
  <si>
    <t>DAYS IN ACCOUNTS RECEIVABLE</t>
  </si>
  <si>
    <t>1500 SAN PABLO STREET</t>
  </si>
  <si>
    <t>The amount of unpaid principle related to all mortgages as of the report period end date.  A mortgage payable is a pledge of designated property as security for a loan.</t>
  </si>
  <si>
    <t>NATURAL BIRTHS</t>
  </si>
  <si>
    <t>The number of babies delivered without surgery, including deliveries performed in Labor and Delivery, Alternate Birthing Centers, Emergency Services, and other locations.</t>
  </si>
  <si>
    <t>NATURAL CLASSIFICATION</t>
  </si>
  <si>
    <r>
      <t xml:space="preserve">A classification of operating expenses, such as salaries and wages, employee benefits, etc.  See </t>
    </r>
    <r>
      <rPr>
        <b/>
        <sz val="10"/>
        <rFont val="Arial"/>
        <family val="2"/>
      </rPr>
      <t>Operating Expenses</t>
    </r>
    <r>
      <rPr>
        <sz val="10"/>
        <rFont val="Arial"/>
        <family val="2"/>
      </rPr>
      <t>.</t>
    </r>
  </si>
  <si>
    <t>NET FROM OPERATIONS</t>
  </si>
  <si>
    <r>
      <t xml:space="preserve">Ratios are used to measure a hospital's liquidity, capital structure, profitability, and fixed assets.  The 2000 Annual Financial Pivot Tables include the following ratios:  Current Ratio, Long-term Debt to Net PPE, Long-term Debt to Equity, Equity to Total Assets, Net Return on Total Assets, Operating Margin, Total Margin, Net Income Margin, Cost-to-Charge Ratio, Average Age of Plant, and Net PPE per Licensed Bed.  The staffing ratio are now reported separately.  (see each ratio for definition and formula and </t>
    </r>
    <r>
      <rPr>
        <b/>
        <sz val="10"/>
        <rFont val="Arial"/>
        <family val="2"/>
      </rPr>
      <t>Labor Productivity by Employee Classification</t>
    </r>
    <r>
      <rPr>
        <sz val="10"/>
        <rFont val="Arial"/>
        <family val="2"/>
      </rPr>
      <t>.)</t>
    </r>
  </si>
  <si>
    <t>FISCAL SERVICES</t>
  </si>
  <si>
    <t>The non-revenue producing cost centers for those services generally associated with the fiscal operations of a hospital, including such cost centers as General Accounting, Patient Accounting, and Admitting.</t>
  </si>
  <si>
    <r>
      <t xml:space="preserve">See </t>
    </r>
    <r>
      <rPr>
        <b/>
        <sz val="10"/>
        <rFont val="Arial"/>
        <family val="2"/>
      </rPr>
      <t>Acute Care</t>
    </r>
    <r>
      <rPr>
        <sz val="10"/>
        <rFont val="Arial"/>
        <family val="2"/>
      </rPr>
      <t xml:space="preserve"> under </t>
    </r>
    <r>
      <rPr>
        <b/>
        <sz val="10"/>
        <rFont val="Arial"/>
        <family val="2"/>
      </rPr>
      <t>Type of Care (2)</t>
    </r>
    <r>
      <rPr>
        <sz val="10"/>
        <rFont val="Arial"/>
        <family val="2"/>
      </rPr>
      <t>.</t>
    </r>
  </si>
  <si>
    <t>GENERAL SERVICES</t>
  </si>
  <si>
    <t>The non-revenue producing cost centers for those services generally associated with the operation and maintenance of a hospital, including such cost centers as Dietary, Laundry and Linen, Housekeeping, and Plant Operations and Maintenance.</t>
  </si>
  <si>
    <t>GIFTS &amp; SUBSIDIES FOR INDIGENT CARE</t>
  </si>
  <si>
    <t xml:space="preserve">A classification of employees based on similar functions, skill levels, area of responsibilities, complexity, and educational requirements.  On the Annual Financial Pivot Tables, the following Employee Classifications are used to present labor productivity data:  Management and Supervision, Technical and Specialist, Registered Nurses, Licensed Vocational Nurses, Aides &amp; Orderlies, Clerical and Other Administrative, Environmental and Food Services, and All Other Employee Classifications </t>
  </si>
  <si>
    <t>ENVIRONMENTAL AND FOOD SERVICES</t>
  </si>
  <si>
    <r>
      <t xml:space="preserve">This employee classification includes personnel employed in providing the basic needs for food and accommodations.  They perform routine work of a non-technical nature.  It includes job titles such as Housekeeping Aide, Cook's Helper, Guard, and Maintenance Person (see </t>
    </r>
    <r>
      <rPr>
        <b/>
        <sz val="10"/>
        <rFont val="Arial"/>
        <family val="2"/>
      </rPr>
      <t>Productive Hours</t>
    </r>
    <r>
      <rPr>
        <sz val="10"/>
        <rFont val="Arial"/>
        <family val="2"/>
      </rPr>
      <t xml:space="preserve"> for related information).</t>
    </r>
  </si>
  <si>
    <t>The operator's interest in the hospital, or the amount by which a hospital's total assets exceeds its total liabilities. Public and non-profit hospitals often refer to Equity as Fund Balance.  Negative equity indicates that total liabilities exceed total assets.</t>
  </si>
  <si>
    <t>EQUITY TO TOTAL ASSETS</t>
  </si>
  <si>
    <t>Equity divided by Total Assets.</t>
  </si>
  <si>
    <t>EXPENSES</t>
  </si>
  <si>
    <t>EXTRAORDINARY ITEMS</t>
  </si>
  <si>
    <t>Revenue received or expenses incurred from events that will, in all likelihood, never occur again, e.g., a major casualty loss due to a fire.  Items are generally recorded as expense (losses), but a negative amount indicates revenue (gain).</t>
  </si>
  <si>
    <t>FACILITY DBA NAME</t>
  </si>
  <si>
    <t>The name under which the facility is doing business.  This name may be an abbreviation and/or differ from the facility's legal name.</t>
  </si>
  <si>
    <t>FINANCIAL RATIOS</t>
  </si>
  <si>
    <r>
      <t xml:space="preserve">The number of census days that all formally admitted inpatients spent in the hospital during the reporting period.  Patient days include the day of admission, but not the day of discharge.  If both admission and discharge occur on the same day, one patient day is counted.  Nursery days and Purchased Inpatient Days are excluded.  Patient days are reported by 10 payer categories (see </t>
    </r>
    <r>
      <rPr>
        <b/>
        <sz val="10"/>
        <rFont val="Arial"/>
        <family val="2"/>
      </rPr>
      <t>Payer Categories</t>
    </r>
    <r>
      <rPr>
        <sz val="10"/>
        <rFont val="Arial"/>
        <family val="2"/>
      </rPr>
      <t xml:space="preserve"> for more detail).</t>
    </r>
  </si>
  <si>
    <t>PAYER CATEGORIES</t>
  </si>
  <si>
    <t>PHONE NUMBER</t>
  </si>
  <si>
    <t>The main business phone number of the hospital.</t>
  </si>
  <si>
    <t>UNCOMPENSATED CARE COSTS</t>
  </si>
  <si>
    <t>The costs incurred for services provided to uninsured and/or indigent patients.  Because Charity - Other, Bad Debts, and County Indigent Programs - Contractual Adjustments are reported in terms for charges (revenue), a cost-to-charge ratio is applied to convert these amounts to cost.  The Annual Financial Pivot Table uses the three primary components in various combinations, as there are several definitions of Uncompensated Care.</t>
  </si>
  <si>
    <t>UNCOMPENSATED CARE COSTS PERCENT OF OPERATING EXPENSES</t>
  </si>
  <si>
    <r>
      <t xml:space="preserve">Charity - Other, Bad Debts, and/or County Indigent Programs - Contractual Adjustments converted from charges to costs, and then divided by Total Operating Expenses. See </t>
    </r>
    <r>
      <rPr>
        <b/>
        <sz val="10"/>
        <rFont val="Arial"/>
        <family val="2"/>
      </rPr>
      <t>Uncompensated Care Costs</t>
    </r>
    <r>
      <rPr>
        <sz val="10"/>
        <rFont val="Arial"/>
        <family val="2"/>
      </rPr>
      <t>.</t>
    </r>
  </si>
  <si>
    <t>ZIP CODE</t>
  </si>
  <si>
    <t>The zip code of the hospital.  The four-digit extension is included, if available.</t>
  </si>
  <si>
    <t>HEALTH SERVICE AREA (HSA) NUMBER</t>
  </si>
  <si>
    <r>
      <t xml:space="preserve">Includes only Registered Nurses (RNs) employed in the performance of direct nursing care to patients.  RNs  functioning as supervisors or instructors are classified as Management and Supervision or Technical and Specialist, respectively (see </t>
    </r>
    <r>
      <rPr>
        <b/>
        <sz val="10"/>
        <rFont val="Arial"/>
        <family val="2"/>
      </rPr>
      <t>Productive Hours</t>
    </r>
    <r>
      <rPr>
        <sz val="10"/>
        <rFont val="Arial"/>
        <family val="2"/>
      </rPr>
      <t xml:space="preserve"> for related information).  On the Annual Financial Pivot Tables, this field includes Registry Nurses.</t>
    </r>
  </si>
  <si>
    <t>REHABILITATION</t>
  </si>
  <si>
    <r>
      <t xml:space="preserve">See </t>
    </r>
    <r>
      <rPr>
        <b/>
        <sz val="10"/>
        <rFont val="Arial"/>
        <family val="2"/>
      </rPr>
      <t>Type of Care (2).</t>
    </r>
  </si>
  <si>
    <t>REPORT PERIOD BEGIN DATE</t>
  </si>
  <si>
    <t>The first day of the reporting period (YYYYMMDD).</t>
  </si>
  <si>
    <t>REPORT PERIOD END DATE</t>
  </si>
  <si>
    <t>The last day of the reporting period (YYYYMMDD).</t>
  </si>
  <si>
    <t>RESEARCH</t>
  </si>
  <si>
    <r>
      <t>The non-revenue producing cost center associated with formal research projects funded by donations, grants, contracts, and the hospital.  Includes the administration and management of all research activities (see</t>
    </r>
    <r>
      <rPr>
        <b/>
        <sz val="10"/>
        <rFont val="Arial"/>
        <family val="2"/>
      </rPr>
      <t xml:space="preserve"> Operating Expenses</t>
    </r>
    <r>
      <rPr>
        <sz val="10"/>
        <rFont val="Arial"/>
        <family val="2"/>
      </rPr>
      <t xml:space="preserve"> for related information).</t>
    </r>
  </si>
  <si>
    <t>RESTRICTED DONATIONS AND SUBSIDIES FOR INDIGENT CARE</t>
  </si>
  <si>
    <t>RURAL HOSPITAL</t>
  </si>
  <si>
    <t>Indicates if the hospital is classified as a small and rural hospital. The definition for small and rural hospital was obtained from Section 124840 of the California Health and Safety Code.</t>
  </si>
  <si>
    <t>SALARIES AND WAGES</t>
  </si>
  <si>
    <r>
      <t xml:space="preserve">The compensation for services performed by an employee payable in cash and the fair market value of service donated to the hospital by persons performing under an employee relationship.  Includes compensation only for actual hours worked (productive hours), including overtime and  "on-call" premiums (see </t>
    </r>
    <r>
      <rPr>
        <b/>
        <sz val="10"/>
        <rFont val="Arial"/>
        <family val="2"/>
      </rPr>
      <t>Operating Expenses</t>
    </r>
    <r>
      <rPr>
        <sz val="10"/>
        <rFont val="Arial"/>
        <family val="2"/>
      </rPr>
      <t xml:space="preserve"> reported by natural classification of expense for related information).</t>
    </r>
  </si>
  <si>
    <t>SHORTFALL</t>
  </si>
  <si>
    <r>
      <t xml:space="preserve">The number of patients visiting the hospital's Emergency Room (ER) for medical, surgical, or psychiatric care on an unscheduled basis during the reporting period.  These may include some non-emergency visits for patients who use the emergency room for non-emergency care.  An ER visit is counted for each appearance of a patient to an emergency services unit of the hospital, regardless if the patient is formally admitted as an inpatient to the hospital or treated and released from the hospital as an outpatient.  (Also see </t>
    </r>
    <r>
      <rPr>
        <b/>
        <sz val="10"/>
        <rFont val="Arial"/>
        <family val="2"/>
      </rPr>
      <t>Outpatient Visits</t>
    </r>
    <r>
      <rPr>
        <sz val="10"/>
        <rFont val="Arial"/>
        <family val="2"/>
      </rPr>
      <t>.)</t>
    </r>
  </si>
  <si>
    <t>EMPLOYEE BENEFITS</t>
  </si>
  <si>
    <t>Comparable</t>
  </si>
  <si>
    <t>Investor</t>
  </si>
  <si>
    <t>Specialty</t>
  </si>
  <si>
    <t>AHMC ANAHEIM REGIONAL MEDICAL CENTER</t>
  </si>
  <si>
    <t>13 - ORANGE COUNTY</t>
  </si>
  <si>
    <t>200 - 299</t>
  </si>
  <si>
    <t>ANAHEIM</t>
  </si>
  <si>
    <t>05 - EAST BAY</t>
  </si>
  <si>
    <t>City/County</t>
  </si>
  <si>
    <t>DSH</t>
  </si>
  <si>
    <t>25.0% - 49.9%</t>
  </si>
  <si>
    <t>1411 EAST 31ST STREET</t>
  </si>
  <si>
    <t>OAKLAND</t>
  </si>
  <si>
    <t>ALAMEDA HOSPITAL</t>
  </si>
  <si>
    <t>District</t>
  </si>
  <si>
    <t>150 - 199</t>
  </si>
  <si>
    <t>50.0% - 74.9%</t>
  </si>
  <si>
    <t>2070 CLINTON AVENUE</t>
  </si>
  <si>
    <t>ALAMEDA</t>
  </si>
  <si>
    <t>100 - 149</t>
  </si>
  <si>
    <t>15.0% - 24.9%</t>
  </si>
  <si>
    <t>100 SOUTH RAYMOND AVENUE</t>
  </si>
  <si>
    <t>ALHAMBRA</t>
  </si>
  <si>
    <t>Non-Profit</t>
  </si>
  <si>
    <t>SUTTER HEALTH</t>
  </si>
  <si>
    <t>500 +</t>
  </si>
  <si>
    <t>0.1% - 14.9%</t>
  </si>
  <si>
    <t>2450 ASHBY AVENUE</t>
  </si>
  <si>
    <t>BERKELEY</t>
  </si>
  <si>
    <t>14 - SAN DIEGO / IMPERIAL</t>
  </si>
  <si>
    <t>SAN DIEGO</t>
  </si>
  <si>
    <t>LA MESA</t>
  </si>
  <si>
    <t>AMERICAN RECOVERY CENTER</t>
  </si>
  <si>
    <t>2180 WEST VALLEY BLVD</t>
  </si>
  <si>
    <t>POMONA</t>
  </si>
  <si>
    <t>75.0% - 100.0%</t>
  </si>
  <si>
    <t>ANTELOPE VALLEY HOSPITAL DISTRICT</t>
  </si>
  <si>
    <t>1600 WEST AVENUE J</t>
  </si>
  <si>
    <t>LANCASTER</t>
  </si>
  <si>
    <t>ARROWHEAD REGIONAL MEDICAL CENTER</t>
  </si>
  <si>
    <t>12 - INLAND COUNTIES</t>
  </si>
  <si>
    <t>COLTON</t>
  </si>
  <si>
    <t>08 - MID-COAST</t>
  </si>
  <si>
    <t>ATASCADERO STATE HOSPITAL</t>
  </si>
  <si>
    <t>ATASCADERO</t>
  </si>
  <si>
    <t>AURORA CHARTER OAK</t>
  </si>
  <si>
    <t>1161 EAST COVINA BOULEVARD</t>
  </si>
  <si>
    <t>COVINA</t>
  </si>
  <si>
    <t>AURORA LAS ENCINAS HOSPITAL</t>
  </si>
  <si>
    <t>PASADENA</t>
  </si>
  <si>
    <t>AURORA SAN DIEGO</t>
  </si>
  <si>
    <t>11878 AVENUE OF INDUSTRY</t>
  </si>
  <si>
    <t>AURORA VISTA DEL MAR HOSPITAL</t>
  </si>
  <si>
    <t>10 - SANTA BARBARA / VENTURA</t>
  </si>
  <si>
    <t>801 SENECA STREET</t>
  </si>
  <si>
    <t>VENTURA</t>
  </si>
  <si>
    <t>09 - CENTRAL</t>
  </si>
  <si>
    <t>1 - 49</t>
  </si>
  <si>
    <t>BAKERSFIELD</t>
  </si>
  <si>
    <t>BAKERSFIELD MEMORIAL HOSPITAL</t>
  </si>
  <si>
    <t>420 34TH STREET</t>
  </si>
  <si>
    <t>SAN BERNARDINO</t>
  </si>
  <si>
    <t>BANNER LASSEN MEDICAL CENTER</t>
  </si>
  <si>
    <t>01 - NORTHERN CALIFORNIA</t>
  </si>
  <si>
    <t>BANNER HEALTH SYSTEM</t>
  </si>
  <si>
    <t>1800 SPRING RIDGE DRIVE</t>
  </si>
  <si>
    <t>SUSANVILLE</t>
  </si>
  <si>
    <t>BARLOW RESPIRATORY HOSPITAL</t>
  </si>
  <si>
    <t>2000 STADIUM WAY</t>
  </si>
  <si>
    <t>BARTON MEMORIAL HOSPITAL</t>
  </si>
  <si>
    <t>02 - GOLDEN EMPIRE</t>
  </si>
  <si>
    <t>BARTON HEALTHCARE SYSTEM</t>
  </si>
  <si>
    <t>2170 SOUTH AVENUE</t>
  </si>
  <si>
    <t>SOUTH LAKE TAHOE</t>
  </si>
  <si>
    <t>BEAR VALLEY COMMUNITY HOSPITAL</t>
  </si>
  <si>
    <t>BIG BEAR</t>
  </si>
  <si>
    <t>RANCHO MIRAGE</t>
  </si>
  <si>
    <t>BHC ALHAMBRA HOSPITAL</t>
  </si>
  <si>
    <t>4619 N ROSEMEAD BLVD</t>
  </si>
  <si>
    <t>ROSEMEAD</t>
  </si>
  <si>
    <t>PEGGY MINNICK</t>
  </si>
  <si>
    <t>240 SPRUCE STREET</t>
  </si>
  <si>
    <t>GRIDLEY</t>
  </si>
  <si>
    <t>BUTTE COUNTY MENTAL HEALTH - PHF</t>
  </si>
  <si>
    <t>PHF</t>
  </si>
  <si>
    <t>CHICO</t>
  </si>
  <si>
    <t>CALIFORNIA HOSPITAL MEDICAL CENTER</t>
  </si>
  <si>
    <t>1401 S. GRAND AVENUE</t>
  </si>
  <si>
    <t>04 - WEST BAY</t>
  </si>
  <si>
    <t>SAN FRANCISCO</t>
  </si>
  <si>
    <t>3555 CESAR CHAVEZ STREET</t>
  </si>
  <si>
    <t>CANYON RIDGE HOSPITAL</t>
  </si>
  <si>
    <t>5353 G STREET</t>
  </si>
  <si>
    <t>CHINO</t>
  </si>
  <si>
    <t>CASA COLINA, INC.</t>
  </si>
  <si>
    <t>CATALINA ISLAND MEDICAL CENTER</t>
  </si>
  <si>
    <t>AVALON MEDICAL DEVELOPMENT CORPORATION</t>
  </si>
  <si>
    <t>100 FALLS CANYON ROAD</t>
  </si>
  <si>
    <t>AVALON</t>
  </si>
  <si>
    <t>CEDARS-SINAI MEDICAL CENTER</t>
  </si>
  <si>
    <t>90048-1865</t>
  </si>
  <si>
    <t>CENTINELA HOSPITAL MEDICAL CENTER</t>
  </si>
  <si>
    <t>555 EAST HARDY STREET</t>
  </si>
  <si>
    <t>INGLEWOOD</t>
  </si>
  <si>
    <t>ORANGE</t>
  </si>
  <si>
    <t>747 52ND STREET</t>
  </si>
  <si>
    <t>CHILDREN'S HOSPITAL AT MISSION</t>
  </si>
  <si>
    <t>27700 MEDICAL CENTER ROAD</t>
  </si>
  <si>
    <t>MISSION VIEJO</t>
  </si>
  <si>
    <t>KIMBERLY CRIPE</t>
  </si>
  <si>
    <t>MADERA</t>
  </si>
  <si>
    <t>CHILDREN'S HOSPITAL OF ORANGE COUNTY</t>
  </si>
  <si>
    <t>07 - SANTA CLARA</t>
  </si>
  <si>
    <t>3777 S BASCOM AVENUE</t>
  </si>
  <si>
    <t>CAMPBELL</t>
  </si>
  <si>
    <t>CHINESE HOSPITAL</t>
  </si>
  <si>
    <t>CHINESE HOSPITAL ASSOCIATION</t>
  </si>
  <si>
    <t>845 JACKSON STREET</t>
  </si>
  <si>
    <t>CHINO VALLEY MEDICAL CENTER</t>
  </si>
  <si>
    <t>5451 WALNUT AVENUE</t>
  </si>
  <si>
    <t>1500 EAST DUARTE ROAD</t>
  </si>
  <si>
    <t>DUARTE</t>
  </si>
  <si>
    <t>CLOVIS</t>
  </si>
  <si>
    <t>COALINGA</t>
  </si>
  <si>
    <t>COALINGA STATE HOSPITAL</t>
  </si>
  <si>
    <t>13100 STUDEBAKER ROAD</t>
  </si>
  <si>
    <t>NORWALK</t>
  </si>
  <si>
    <t>2701 SOUTH BRISTOL STREET</t>
  </si>
  <si>
    <t>SANTA ANA</t>
  </si>
  <si>
    <t>COLLEGE HOSPITAL</t>
  </si>
  <si>
    <t>CERRITOS TOWNHOUSE INVESTMENT CO.</t>
  </si>
  <si>
    <t>10802 COLLEGE PLACE</t>
  </si>
  <si>
    <t>CERRITOS</t>
  </si>
  <si>
    <t>STEPHEN WITT</t>
  </si>
  <si>
    <t>COLLEGE HOSPITAL COSTA MESA</t>
  </si>
  <si>
    <t>301 VICTORIA STREET</t>
  </si>
  <si>
    <t>COSTA MESA</t>
  </si>
  <si>
    <t>COLORADO RIVER MEDICAL CENTER</t>
  </si>
  <si>
    <t>NEEDLES</t>
  </si>
  <si>
    <t>HUNTINGTON PARK</t>
  </si>
  <si>
    <t>MEMORIAL HEALTH SERVICES</t>
  </si>
  <si>
    <t>LONG BEACH</t>
  </si>
  <si>
    <t>COMMUNITY HOSPITAL OF SAN BERNARDINO</t>
  </si>
  <si>
    <t>1805 MEDICAL CENTER DRIVE</t>
  </si>
  <si>
    <t>23625 W.R. HOLMAN HIGHWAY</t>
  </si>
  <si>
    <t>MONTEREY</t>
  </si>
  <si>
    <t>147 N. BRENT STREET</t>
  </si>
  <si>
    <t>2823 FRESNO STREET</t>
  </si>
  <si>
    <t>FRESNO</t>
  </si>
  <si>
    <t>2500 ALHAMBRA STREET</t>
  </si>
  <si>
    <t>MARTINEZ</t>
  </si>
  <si>
    <t>CORONA REGIONAL MEDICAL CENTER - MAIN</t>
  </si>
  <si>
    <t>CORONA</t>
  </si>
  <si>
    <t>CRESTWOOD BEHAVIORAL HEALTH, INC.</t>
  </si>
  <si>
    <t>4741 ENGLE ROAD</t>
  </si>
  <si>
    <t>CARMICHAEL</t>
  </si>
  <si>
    <t>06 - NORTH SAN JOAQUIN</t>
  </si>
  <si>
    <t>DAMERON HOSPITAL ASSOCIATION</t>
  </si>
  <si>
    <t>525 WEST ACACIA STREET</t>
  </si>
  <si>
    <t>STOCKTON</t>
  </si>
  <si>
    <t>TORRANCE</t>
  </si>
  <si>
    <t>1401 GARCES HIGHWAY</t>
  </si>
  <si>
    <t>DELANO</t>
  </si>
  <si>
    <t>DESERT REGIONAL MEDICAL CENTER</t>
  </si>
  <si>
    <t>1150 N INDIAN CANYON DRIVE</t>
  </si>
  <si>
    <t>PALM SPRINGS</t>
  </si>
  <si>
    <t>DESERT VALLEY HOSPITAL</t>
  </si>
  <si>
    <t>16850 BEAR VALLEY ROAD</t>
  </si>
  <si>
    <t>VICTORVILLE</t>
  </si>
  <si>
    <t>DOCTORS HOSPITAL OF MANTECA</t>
  </si>
  <si>
    <t>MANTECA</t>
  </si>
  <si>
    <t>MODESTO</t>
  </si>
  <si>
    <t>1555 SOQUEL DRIVE</t>
  </si>
  <si>
    <t>SANTA CRUZ</t>
  </si>
  <si>
    <t>NANETTE MICKIEWICZ, MD</t>
  </si>
  <si>
    <t>DOWNEY</t>
  </si>
  <si>
    <t>2801 ATLANTIC AVENUE</t>
  </si>
  <si>
    <t>EAST LOS ANGELES DOCTOR'S HOSPITAL</t>
  </si>
  <si>
    <t>4060 WHITTIER BOULEVARD</t>
  </si>
  <si>
    <t>150 WEST ROUTE 66</t>
  </si>
  <si>
    <t>GLENDORA</t>
  </si>
  <si>
    <t>EASTERN PLUMAS HEALTH CARE</t>
  </si>
  <si>
    <t>PORTOLA</t>
  </si>
  <si>
    <t>EDEN MEDICAL CENTER</t>
  </si>
  <si>
    <t>20103 LAKE CHABOT ROAD</t>
  </si>
  <si>
    <t>CASTRO VALLEY</t>
  </si>
  <si>
    <t>EISENHOWER MEDICAL CENTER</t>
  </si>
  <si>
    <t>39000 BOB HOPE DRIVE</t>
  </si>
  <si>
    <t>2500 GRANT ROAD</t>
  </si>
  <si>
    <t>MOUNTAIN VIEW</t>
  </si>
  <si>
    <t>EL CENTRO REGIONAL MEDICAL CENTER</t>
  </si>
  <si>
    <t>EL CENTRO</t>
  </si>
  <si>
    <t>PLACERVILLE</t>
  </si>
  <si>
    <t>EMANUEL MEDICAL CENTER</t>
  </si>
  <si>
    <t>TURLOCK</t>
  </si>
  <si>
    <t>ENCINO HOSPITAL MEDICAL CENTER</t>
  </si>
  <si>
    <t>ENCINO</t>
  </si>
  <si>
    <t>ENLOE MEDICAL CENTER</t>
  </si>
  <si>
    <t>1531 ESPLANADE</t>
  </si>
  <si>
    <t>MIKE WILTERMOOD</t>
  </si>
  <si>
    <t>FAIRCHILD MEDICAL CENTER</t>
  </si>
  <si>
    <t>444 BRUCE STREET</t>
  </si>
  <si>
    <t>YREKA</t>
  </si>
  <si>
    <t>JONATHON ANDRUS</t>
  </si>
  <si>
    <t>FOUNTAIN VALLEY</t>
  </si>
  <si>
    <t>WILLITS</t>
  </si>
  <si>
    <t>FREMONT</t>
  </si>
  <si>
    <t>1911 JOHNSON AVENUE</t>
  </si>
  <si>
    <t>SAN LUIS OBISPO</t>
  </si>
  <si>
    <t>FRESNO SURGICAL HOSPITAL</t>
  </si>
  <si>
    <t>6125 NORTH FRESNO STREET</t>
  </si>
  <si>
    <t>GARDEN GROVE</t>
  </si>
  <si>
    <t>GARFIELD MEDICAL CENTER</t>
  </si>
  <si>
    <t>MONTEREY PARK</t>
  </si>
  <si>
    <t>GEORGE L. MEE MEMORIAL HOSPITAL</t>
  </si>
  <si>
    <t>300 CANAL STREET</t>
  </si>
  <si>
    <t>KING CITY</t>
  </si>
  <si>
    <t>1509 WILSON TERRACE</t>
  </si>
  <si>
    <t>GLENDALE</t>
  </si>
  <si>
    <t>GLENN MEDICAL CENTER</t>
  </si>
  <si>
    <t>WILLOWS</t>
  </si>
  <si>
    <t>GOLETA VALLEY COTTAGE HOSPITAL</t>
  </si>
  <si>
    <t>SANTA BARBARA</t>
  </si>
  <si>
    <t>SAN JOSE</t>
  </si>
  <si>
    <t>GREATER EL MONTE COMMUNITY HOSPITAL</t>
  </si>
  <si>
    <t>1701 SANTA ANITA AVENUE</t>
  </si>
  <si>
    <t>HAZEL HAWKINS MEMORIAL HOSPITAL</t>
  </si>
  <si>
    <t>911 SUNSET DRIVE</t>
  </si>
  <si>
    <t>HOLLISTER</t>
  </si>
  <si>
    <t>03 - NORTH BAY</t>
  </si>
  <si>
    <t>393 SOUTH TUSTIN STREET</t>
  </si>
  <si>
    <t>5001 COMMERCE DRIVE</t>
  </si>
  <si>
    <t>TUSTIN</t>
  </si>
  <si>
    <t>HEMET</t>
  </si>
  <si>
    <t>23845 MCBEAN PARKWAY</t>
  </si>
  <si>
    <t>VALENCIA</t>
  </si>
  <si>
    <t>HERITAGE OAKS HOSPITAL</t>
  </si>
  <si>
    <t>SACRAMENTO</t>
  </si>
  <si>
    <t>HI-DESERT MEDICAL CENTER</t>
  </si>
  <si>
    <t>JOSHUA TREE</t>
  </si>
  <si>
    <t>HOAG MEMORIAL HOSPITAL PRESBYTERIAN</t>
  </si>
  <si>
    <t>ONE HOAG DRIVE</t>
  </si>
  <si>
    <t>NEWPORT BEACH</t>
  </si>
  <si>
    <t>ALTA HOSPITALS SYSTEM, LLC</t>
  </si>
  <si>
    <t>HOLLYWOOD</t>
  </si>
  <si>
    <t>HOLLYWOOD PRESBYTERIAN MEDICAL CENTER</t>
  </si>
  <si>
    <t>CHA HOLLYWOOD PRESBYTERIAN MEDICAL CENTER, LP</t>
  </si>
  <si>
    <t>1300 NORTH VERMONT AVENUE</t>
  </si>
  <si>
    <t>HUNTINGTON BEACH HOSPITAL</t>
  </si>
  <si>
    <t>PASADENA HOSPITAL ASSOCIATION, LTD</t>
  </si>
  <si>
    <t>JEROLD PHELPS COMMUNITY HOSPITAL</t>
  </si>
  <si>
    <t>SOUTHERN HUMBOLDT COMMUNITY HEALTHCARE DISTRICT</t>
  </si>
  <si>
    <t>733 CEDAR STREET</t>
  </si>
  <si>
    <t>GARBERVILLE</t>
  </si>
  <si>
    <t>LTC Emphasis</t>
  </si>
  <si>
    <t>HEBREW HOME FOR THE AGED</t>
  </si>
  <si>
    <t>302 SILVER AVENUE</t>
  </si>
  <si>
    <t>5189 HOSPITAL ROAD</t>
  </si>
  <si>
    <t>JOHN F. KENNEDY MEMORIAL HOSPITAL</t>
  </si>
  <si>
    <t>47-111 MONROE STREET</t>
  </si>
  <si>
    <t>INDIO</t>
  </si>
  <si>
    <t>JOHN MUIR BEHAVIORAL HEALTH CENTER</t>
  </si>
  <si>
    <t>JOHN MUIR HEALTH</t>
  </si>
  <si>
    <t>2740 GRANT STREET</t>
  </si>
  <si>
    <t>CONCORD</t>
  </si>
  <si>
    <t>2540 EAST STREET</t>
  </si>
  <si>
    <t>WALNUT CREEK</t>
  </si>
  <si>
    <t>JEWISH HOME FOR THE AGING</t>
  </si>
  <si>
    <t>RESEDA</t>
  </si>
  <si>
    <t>KAISER FOUNDATION HOSPITALS</t>
  </si>
  <si>
    <t>Kaiser</t>
  </si>
  <si>
    <t>KAISER FOUNDATION HOSPITAL - ANTIOCH</t>
  </si>
  <si>
    <t>451 SAND CREEK ROAD</t>
  </si>
  <si>
    <t>KAISER FOUNDATION HOSPITAL - BALDWIN PARK</t>
  </si>
  <si>
    <t>BALDWIN PARK</t>
  </si>
  <si>
    <t>KAISER FOUNDATION HOSPITAL - DOWNEY</t>
  </si>
  <si>
    <t>9333 IMPERIAL HIGHWAY</t>
  </si>
  <si>
    <t>KAISER FOUNDATION HOSPITAL - FONTANA</t>
  </si>
  <si>
    <t>9961 SIERRA AVENUE</t>
  </si>
  <si>
    <t>FONTANA</t>
  </si>
  <si>
    <t>KAISER FOUNDATION HOSPITAL - FRESNO</t>
  </si>
  <si>
    <t>HARBOR</t>
  </si>
  <si>
    <t>HAYWARD</t>
  </si>
  <si>
    <t>KAISER FOUNDATION HOSPITAL - MANTECA</t>
  </si>
  <si>
    <t>KAISER FOUNDATION HOSPITAL - MORENO VALLEY</t>
  </si>
  <si>
    <t>27300 IRIS AVENUE</t>
  </si>
  <si>
    <t>MORENO VALLEY</t>
  </si>
  <si>
    <t>KAISER FOUNDATION HOSPITAL - PANORAMA CITY</t>
  </si>
  <si>
    <t>13652 CANTARA STREET</t>
  </si>
  <si>
    <t>PANORAMA CITY</t>
  </si>
  <si>
    <t>KAISER FOUNDATION HOSPITAL - REDWOOD CITY</t>
  </si>
  <si>
    <t>REDWOOD CITY</t>
  </si>
  <si>
    <t>KAISER FOUNDATION HOSPITAL - RIVERSIDE</t>
  </si>
  <si>
    <t>10800 MAGNOLIA AVENUE</t>
  </si>
  <si>
    <t>RIVERSIDE</t>
  </si>
  <si>
    <t>KAISER FOUNDATION HOSPITAL - SAN DIEGO</t>
  </si>
  <si>
    <t>4647 ZION AVENUE</t>
  </si>
  <si>
    <t>KAISER FOUNDATION HOSPITAL - SAN JOSE</t>
  </si>
  <si>
    <t>250 HOSPITAL PARKWAY</t>
  </si>
  <si>
    <t>KAISER FOUNDATION HOSPITAL - SAN RAFAEL</t>
  </si>
  <si>
    <t>99 MONTECILLO ROAD</t>
  </si>
  <si>
    <t>SAN RAFAEL</t>
  </si>
  <si>
    <t>KAISER FOUNDATION HOSPITAL - SANTA CLARA</t>
  </si>
  <si>
    <t>SANTA CLARA</t>
  </si>
  <si>
    <t>KAISER FOUNDATION HOSPITAL - SANTA ROSA</t>
  </si>
  <si>
    <t>401 BICENTENNIAL WAY</t>
  </si>
  <si>
    <t>SANTA ROSA</t>
  </si>
  <si>
    <t>KAISER FOUNDATION HOSPITAL - SOUTH SACRAMENTO</t>
  </si>
  <si>
    <t>6600 BRUCEVILLE ROAD</t>
  </si>
  <si>
    <t>KAISER FOUNDATION HOSPITAL - SOUTH SAN FRANCISCO</t>
  </si>
  <si>
    <t>1200 EL CAMINO REAL</t>
  </si>
  <si>
    <t>SOUTH SAN FRANCISCO</t>
  </si>
  <si>
    <t>4867 SUNSET BOULEVARD</t>
  </si>
  <si>
    <t>KAISER FOUNDATION HOSPITAL - VACAVILLE</t>
  </si>
  <si>
    <t>1 QUALITY DRIVE</t>
  </si>
  <si>
    <t>VACAVILLE</t>
  </si>
  <si>
    <t>KAISER FOUNDATION HOSPITAL - WALNUT CREEK</t>
  </si>
  <si>
    <t>6041 CADILLAC AVENUE</t>
  </si>
  <si>
    <t>WEST LOS ANGELES</t>
  </si>
  <si>
    <t>KAISER FOUNDATION HOSPITAL - WOODLAND HILLS</t>
  </si>
  <si>
    <t>5601 DE SOTO AVENUE</t>
  </si>
  <si>
    <t>WOODLAND HILLS</t>
  </si>
  <si>
    <t>VALLEJO</t>
  </si>
  <si>
    <t>KAISER FOUNDATION NORTHERN REGION</t>
  </si>
  <si>
    <t>393 E. WALNUT STREET</t>
  </si>
  <si>
    <t>KAISER FOUNDATION SOUTHERN REGION</t>
  </si>
  <si>
    <t>3840 HOMESTEAD ROAD</t>
  </si>
  <si>
    <t>KAWEAH DELTA MEDICAL CENTER</t>
  </si>
  <si>
    <t>KAWEAH DELTA HEALTH CARE DISTRICT</t>
  </si>
  <si>
    <t>400 WEST MINERAL KING AVENUE</t>
  </si>
  <si>
    <t>VISALIA</t>
  </si>
  <si>
    <t>KEDREN COMMUNITY MENTAL HEALTH CENTER</t>
  </si>
  <si>
    <t>KEDREN COMMUNITY HEALTH CENTER, INC.</t>
  </si>
  <si>
    <t>KENTFIELD</t>
  </si>
  <si>
    <t>KERN MEDICAL CENTER</t>
  </si>
  <si>
    <t>KERN VALLEY HEALTHCARE DISTRICT</t>
  </si>
  <si>
    <t>6412 LAUREL AVENUE</t>
  </si>
  <si>
    <t>LAKE ISABELLA</t>
  </si>
  <si>
    <t>TIMOTHY MCGLEW</t>
  </si>
  <si>
    <t>875 NORTH BREA BLVD</t>
  </si>
  <si>
    <t>BREA</t>
  </si>
  <si>
    <t>KINDRED HOSPITAL - LA MIRADA</t>
  </si>
  <si>
    <t>14900 EAST IMPERIAL HIGHWAY</t>
  </si>
  <si>
    <t>LA MIRADA</t>
  </si>
  <si>
    <t>KINDRED HOSPITAL - LOS ANGELES</t>
  </si>
  <si>
    <t>ONTARIO</t>
  </si>
  <si>
    <t>KINDRED HOSPITAL - SAN DIEGO</t>
  </si>
  <si>
    <t>2800 BENEDICT DRIVE</t>
  </si>
  <si>
    <t>SAN LEANDRO</t>
  </si>
  <si>
    <t>200 HOSPITAL CIRCLE</t>
  </si>
  <si>
    <t>WESTMINSTER</t>
  </si>
  <si>
    <t>LA CASA PSYCHIATRIC HEALTH FACILITY</t>
  </si>
  <si>
    <t>TELECARE CORPORATION</t>
  </si>
  <si>
    <t>LA PALMA INTERCOMMUNITY HOSPITAL</t>
  </si>
  <si>
    <t>7901 WALKER STREET</t>
  </si>
  <si>
    <t>LA PALMA</t>
  </si>
  <si>
    <t>COUNTY OF LOS ANGELES</t>
  </si>
  <si>
    <t>14445 OLIVE VIEW DRIVE</t>
  </si>
  <si>
    <t>SYLMAR</t>
  </si>
  <si>
    <t>JORGE OROZCO</t>
  </si>
  <si>
    <t>LAKEWOOD REGIONAL MEDICAL CENTER</t>
  </si>
  <si>
    <t>LAKEWOOD</t>
  </si>
  <si>
    <t>975 SOUTH FAIRMONT AVENUE</t>
  </si>
  <si>
    <t>LODI</t>
  </si>
  <si>
    <t>LOMA LINDA UNIVERSITY MEDICAL CENTER</t>
  </si>
  <si>
    <t>REDLANDS</t>
  </si>
  <si>
    <t>LOMA LINDA</t>
  </si>
  <si>
    <t>LOMPOC VALLEY MEDICAL CENTER</t>
  </si>
  <si>
    <t>1515 E. OCEAN AVENUE</t>
  </si>
  <si>
    <t>LOMPOC</t>
  </si>
  <si>
    <t>LOS ALAMITOS MEDICAL CENTER</t>
  </si>
  <si>
    <t>LOS ALAMITOS</t>
  </si>
  <si>
    <t>LOS ANGELES COMMUNITY HOSPITAL</t>
  </si>
  <si>
    <t>THOUSAND OAKS</t>
  </si>
  <si>
    <t>PALO ALTO</t>
  </si>
  <si>
    <t>MAD RIVER COMMUNITY HOSPITAL</t>
  </si>
  <si>
    <t>3800 JANES ROAD</t>
  </si>
  <si>
    <t>ARCATA</t>
  </si>
  <si>
    <t>MAMMOTH HOSPITAL</t>
  </si>
  <si>
    <t>SOUTHERN MONO HEALTHCARE DISTRICT</t>
  </si>
  <si>
    <t>85 SIERRA PARK ROAD</t>
  </si>
  <si>
    <t>MAMMOTH LAKES</t>
  </si>
  <si>
    <t>MARIAN MEDICAL CENTER</t>
  </si>
  <si>
    <t>1400 EAST CHURCH STREET</t>
  </si>
  <si>
    <t>SANTA MARIA</t>
  </si>
  <si>
    <t>COUNTY OF MERCED</t>
  </si>
  <si>
    <t>MERCED</t>
  </si>
  <si>
    <t>MARIN HEALTHCARE DISTRICT</t>
  </si>
  <si>
    <t>250 BON AIR ROAD</t>
  </si>
  <si>
    <t>GREENBRAE</t>
  </si>
  <si>
    <t>MARINA DEL REY</t>
  </si>
  <si>
    <t>768 MOUNTAIN RANCH ROAD</t>
  </si>
  <si>
    <t>SAN ANDREAS</t>
  </si>
  <si>
    <t>MARSHALL MEDICAL CENTER</t>
  </si>
  <si>
    <t>1100 MARSHALL WAY</t>
  </si>
  <si>
    <t>MAYERS MEMORIAL HOSPITAL</t>
  </si>
  <si>
    <t>FALL RIVER MILLS</t>
  </si>
  <si>
    <t>MATT REES</t>
  </si>
  <si>
    <t>MEMORIAL HOSPITAL LOS BANOS</t>
  </si>
  <si>
    <t>520 WEST I STREET</t>
  </si>
  <si>
    <t>LOS BANOS</t>
  </si>
  <si>
    <t>1700 COFFEE ROAD</t>
  </si>
  <si>
    <t>MEMORIAL HOSPITAL OF GARDENA</t>
  </si>
  <si>
    <t>GARDENA</t>
  </si>
  <si>
    <t>FORT BRAGG</t>
  </si>
  <si>
    <t>MERCY GENERAL HOSPITAL</t>
  </si>
  <si>
    <t>4001 J STREET</t>
  </si>
  <si>
    <t>MERCY HOSPITAL - BAKERSFIELD</t>
  </si>
  <si>
    <t>MERCY HOSPITAL - FOLSOM</t>
  </si>
  <si>
    <t>1650 CREEKSIDE DRIVE</t>
  </si>
  <si>
    <t>FOLSOM</t>
  </si>
  <si>
    <t>914 PINE STREET</t>
  </si>
  <si>
    <t>MT. SHASTA</t>
  </si>
  <si>
    <t>2175 ROSALINE AVE</t>
  </si>
  <si>
    <t>REDDING</t>
  </si>
  <si>
    <t>333 MERCY AVENUE</t>
  </si>
  <si>
    <t>6501 COYLE AVENUE</t>
  </si>
  <si>
    <t>7500 HOSPITAL DRIVE</t>
  </si>
  <si>
    <t>300 WEST HUNTINGTON DRIVE</t>
  </si>
  <si>
    <t>ARCADIA</t>
  </si>
  <si>
    <t>METROPOLITAN STATE HOSPITAL</t>
  </si>
  <si>
    <t>14850 ROSCOE BOULEVARD</t>
  </si>
  <si>
    <t>MODOC MEDICAL CENTER</t>
  </si>
  <si>
    <t>ALTURAS</t>
  </si>
  <si>
    <t>MONROVIA MEMORIAL HOSPITAL</t>
  </si>
  <si>
    <t>MONROVIA</t>
  </si>
  <si>
    <t>MONTCLAIR HOSPITAL MEDICAL CENTER</t>
  </si>
  <si>
    <t>MONTCLAIR</t>
  </si>
  <si>
    <t>MONTEREY PARK HOSPITAL</t>
  </si>
  <si>
    <t>900 SOUTH ATLANTIC BLVD</t>
  </si>
  <si>
    <t>MOUNTAINS COMMUNITY HOSPITAL</t>
  </si>
  <si>
    <t>LAKE ARROWHEAD</t>
  </si>
  <si>
    <t>NAPA STATE HOSPITAL</t>
  </si>
  <si>
    <t>NAPA</t>
  </si>
  <si>
    <t>NATIVIDAD MEDICAL CENTER</t>
  </si>
  <si>
    <t>SALINAS</t>
  </si>
  <si>
    <t>YUBA CITY</t>
  </si>
  <si>
    <t>2801 EUREKA</t>
  </si>
  <si>
    <t>NORTHERN INYO HOSPITAL</t>
  </si>
  <si>
    <t>150 PIONEER LANE</t>
  </si>
  <si>
    <t>BISHOP</t>
  </si>
  <si>
    <t>NORTHRIDGE HOSPITAL MEDICAL CENTER</t>
  </si>
  <si>
    <t>18300 ROSCOE BLVD</t>
  </si>
  <si>
    <t>NORTHRIDGE</t>
  </si>
  <si>
    <t>NOVATO COMMUNITY HOSPITAL</t>
  </si>
  <si>
    <t>180 ROWLAND WAY</t>
  </si>
  <si>
    <t>NOVATO</t>
  </si>
  <si>
    <t>OAK VALLEY DISTRICT HOSPITAL</t>
  </si>
  <si>
    <t>350 SOUTH OAK AVENUE</t>
  </si>
  <si>
    <t>OAKDALE</t>
  </si>
  <si>
    <t>STARS BEHAVIORAL HEALTH GROUP HOLDING COMPANY</t>
  </si>
  <si>
    <t>47-915 OASIS STREET</t>
  </si>
  <si>
    <t>COMMUNITY MEMORIAL HEALTH SYSTEM</t>
  </si>
  <si>
    <t>1306 MARICOPA HIGHWAY</t>
  </si>
  <si>
    <t>OJAI</t>
  </si>
  <si>
    <t>9920 TALBERT AVENUE</t>
  </si>
  <si>
    <t>MARCIA MANKER</t>
  </si>
  <si>
    <t>OROVILLE HOSPITAL</t>
  </si>
  <si>
    <t>OROHEALTH CORPORATION</t>
  </si>
  <si>
    <t>2767 OLIVE HIGHWAY</t>
  </si>
  <si>
    <t>OROVILLE</t>
  </si>
  <si>
    <t>ROBERT J. WENTZ</t>
  </si>
  <si>
    <t>OXNARD</t>
  </si>
  <si>
    <t>PACIFICA HOSPITAL OF THE VALLEY</t>
  </si>
  <si>
    <t>PACIFICA OF THE VALLEY CORPORATION</t>
  </si>
  <si>
    <t>9449 SAN FERNANDO ROAD</t>
  </si>
  <si>
    <t>SUN VALLEY</t>
  </si>
  <si>
    <t>ESCONDIDO</t>
  </si>
  <si>
    <t>PARADISE VALLEY HOSPITAL</t>
  </si>
  <si>
    <t>2400 EAST 4TH STREET</t>
  </si>
  <si>
    <t>3865 JACKSON STREET</t>
  </si>
  <si>
    <t>DR. JAMES D. TATE</t>
  </si>
  <si>
    <t>2900 EUREKA WAY</t>
  </si>
  <si>
    <t>PATTON STATE HOSPITAL</t>
  </si>
  <si>
    <t>PATTON</t>
  </si>
  <si>
    <t>1501 TROUSDALE DRIVE</t>
  </si>
  <si>
    <t>BURLINGAME</t>
  </si>
  <si>
    <t>PETALUMA VALLEY HOSPITAL</t>
  </si>
  <si>
    <t>SANTA ROSA MEMORIAL HOSPITAL</t>
  </si>
  <si>
    <t>PETALUMA</t>
  </si>
  <si>
    <t>PIONEERS MEMORIAL HEALTHCARE DISTRICT</t>
  </si>
  <si>
    <t>207 WEST LEGION ROAD</t>
  </si>
  <si>
    <t>BRAWLEY</t>
  </si>
  <si>
    <t>PLACENTIA</t>
  </si>
  <si>
    <t>PLUMAS DISTRICT HOSPITAL</t>
  </si>
  <si>
    <t>PLUMAS HOSPITAL DISTRICT</t>
  </si>
  <si>
    <t>QUINCY</t>
  </si>
  <si>
    <t>15615 POMERADO ROAD</t>
  </si>
  <si>
    <t>POWAY</t>
  </si>
  <si>
    <t>POMONA VALLEY HOSPITAL MEDICAL CENTER</t>
  </si>
  <si>
    <t>1798 NORTH GAREY AVENUE</t>
  </si>
  <si>
    <t>RICHARD E YOCHUM</t>
  </si>
  <si>
    <t>PORTERVILLE STATE HOSPITAL</t>
  </si>
  <si>
    <t>PORTERVILLE</t>
  </si>
  <si>
    <t>WHITTIER</t>
  </si>
  <si>
    <t>PROVIDENCE HOLY CROSS MEDICAL CENTER</t>
  </si>
  <si>
    <t>15031 RINALDI STREET</t>
  </si>
  <si>
    <t>MISSION HILLS</t>
  </si>
  <si>
    <t>SAN PEDRO</t>
  </si>
  <si>
    <t>4101 TORRANCE BLVD</t>
  </si>
  <si>
    <t>501 SOUTH BUENA VISTA STREET</t>
  </si>
  <si>
    <t>BURBANK</t>
  </si>
  <si>
    <t>PROVIDENCE TARZANA MEDICAL CENTER</t>
  </si>
  <si>
    <t>18321 CLARK STREET</t>
  </si>
  <si>
    <t>TARZANA</t>
  </si>
  <si>
    <t>DALE SUROWITZ</t>
  </si>
  <si>
    <t>1000 TRANCAS STREET</t>
  </si>
  <si>
    <t>10841 WHITE OAK AVENUE</t>
  </si>
  <si>
    <t>RANCHO CUCAMONGA</t>
  </si>
  <si>
    <t>REDLANDS COMMUNITY HOSPITAL</t>
  </si>
  <si>
    <t>350 TERRACINA BLVD</t>
  </si>
  <si>
    <t>JAMES HOLMES</t>
  </si>
  <si>
    <t>FORTUNA</t>
  </si>
  <si>
    <t>REGIONAL MEDICAL CENTER OF SAN JOSE</t>
  </si>
  <si>
    <t>150 UCLA MEDICAL PLAZA</t>
  </si>
  <si>
    <t>MARYSVILLE</t>
  </si>
  <si>
    <t>RIDGECREST REGIONAL HOSPITAL</t>
  </si>
  <si>
    <t>RIDGECREST</t>
  </si>
  <si>
    <t>COUNTY OF RIVERSIDE</t>
  </si>
  <si>
    <t>RONALD REAGAN UCLA MEDICAL CENTER</t>
  </si>
  <si>
    <t>24451 HEALTH CENTER DRIVE</t>
  </si>
  <si>
    <t>LAGUNA HILLS</t>
  </si>
  <si>
    <t>999 SAN BERNARDINO ROAD</t>
  </si>
  <si>
    <t>UPLAND</t>
  </si>
  <si>
    <t>SAN DIEGO COUNTY PSYCHIATRIC HOSPITAL</t>
  </si>
  <si>
    <t>COUNTY OF SAN DIEGO</t>
  </si>
  <si>
    <t>SAN DIMAS COMMUNITY HOSPITAL</t>
  </si>
  <si>
    <t>SAN DIMAS</t>
  </si>
  <si>
    <t>SAN GABRIEL VALLEY MEDICAL CENTER</t>
  </si>
  <si>
    <t>438 WEST LAS TUNAS DRIVE</t>
  </si>
  <si>
    <t>SAN GABRIEL</t>
  </si>
  <si>
    <t>SAN GORGONIO MEMORIAL HOSPITAL</t>
  </si>
  <si>
    <t>BANNING</t>
  </si>
  <si>
    <t>2615 CHESTER AVENUE</t>
  </si>
  <si>
    <t>SAN JOAQUIN GENERAL HOSPITAL</t>
  </si>
  <si>
    <t>500 WEST HOSPITAL ROAD</t>
  </si>
  <si>
    <t>FRENCH CAMP</t>
  </si>
  <si>
    <t>SAN MATEO MEDICAL CENTER</t>
  </si>
  <si>
    <t>COUNTY OF SAN MATEO</t>
  </si>
  <si>
    <t>222 W. 39TH AVENUE</t>
  </si>
  <si>
    <t>SAN MATEO</t>
  </si>
  <si>
    <t>SAN RAMON REGIONAL MEDICAL CENTER</t>
  </si>
  <si>
    <t>6001 NORRIS CANYON ROAD</t>
  </si>
  <si>
    <t>SAN RAMON</t>
  </si>
  <si>
    <t>SANTA BARBARA COTTAGE HOSPITAL</t>
  </si>
  <si>
    <t>SANTA CLARA VALLEY MEDICAL CENTER</t>
  </si>
  <si>
    <t>COUNTY OF SANTA CLARA</t>
  </si>
  <si>
    <t>1250 16TH STREET</t>
  </si>
  <si>
    <t>SANTA MONICA</t>
  </si>
  <si>
    <t>1165 MONTGOMERY DRIVE</t>
  </si>
  <si>
    <t>SANTA YNEZ VALLEY COTTAGE HOSPITAL</t>
  </si>
  <si>
    <t>2050 VIBORG ROAD</t>
  </si>
  <si>
    <t>SOLVANG</t>
  </si>
  <si>
    <t>SCRIPPS GREEN HOSPITAL</t>
  </si>
  <si>
    <t>SCRIPPS HEALTH</t>
  </si>
  <si>
    <t>10666 NORTH TORREY PINES ROAD</t>
  </si>
  <si>
    <t>LA JOLLA</t>
  </si>
  <si>
    <t>SCRIPPS MEMORIAL HOSPITAL - ENCINITAS</t>
  </si>
  <si>
    <t>354 SANTA FE DRIVE</t>
  </si>
  <si>
    <t>ENCINITAS</t>
  </si>
  <si>
    <t>CARL ETTER</t>
  </si>
  <si>
    <t>SCRIPPS MERCY HOSPITAL</t>
  </si>
  <si>
    <t>4077 FIFTH AVENUE</t>
  </si>
  <si>
    <t>EUREKA</t>
  </si>
  <si>
    <t>SENECA HEALTHCARE DISTRICT</t>
  </si>
  <si>
    <t>130 BRENTWOOD DRIVE</t>
  </si>
  <si>
    <t>CHESTER</t>
  </si>
  <si>
    <t>SEQUOIA HOSPITAL</t>
  </si>
  <si>
    <t>170 ALAMEDA DE LAS PULGAS</t>
  </si>
  <si>
    <t>1900 SULLIVAN AVENUE</t>
  </si>
  <si>
    <t>DALY CITY</t>
  </si>
  <si>
    <t>SHARP CHULA VISTA MEDICAL CENTER</t>
  </si>
  <si>
    <t>751 MEDICAL CENTER COURT</t>
  </si>
  <si>
    <t>CHULA VISTA</t>
  </si>
  <si>
    <t>PABLO VELEZ</t>
  </si>
  <si>
    <t>250 PROSPECT PLACE</t>
  </si>
  <si>
    <t>CORONADO</t>
  </si>
  <si>
    <t>5555 GROSSMONT CENTER DRIVE</t>
  </si>
  <si>
    <t>SHARP MEMORIAL HOSPITAL</t>
  </si>
  <si>
    <t>7901 FROST STREET</t>
  </si>
  <si>
    <t>SHARP MESA VISTA HOSPITAL</t>
  </si>
  <si>
    <t>7989 LINDA VISTA ROAD</t>
  </si>
  <si>
    <t>SHASTA REGIONAL MEDICAL CENTER</t>
  </si>
  <si>
    <t>1100 BUTTE STREET</t>
  </si>
  <si>
    <t>SHERMAN OAKS</t>
  </si>
  <si>
    <t>372 WEST CYPRESS AVENUE</t>
  </si>
  <si>
    <t>REEDLEY</t>
  </si>
  <si>
    <t>SIERRA NEVADA MEMORIAL HOSPITAL</t>
  </si>
  <si>
    <t>155 GLASSON WAY</t>
  </si>
  <si>
    <t>GRASS VALLEY</t>
  </si>
  <si>
    <t>1711 WEST TEMPLE STREET</t>
  </si>
  <si>
    <t>SIMI VALLEY</t>
  </si>
  <si>
    <t>SONOMA VALLEY HOSPITAL</t>
  </si>
  <si>
    <t>SONOMA VALLEY HEALTHCARE DISTRICT</t>
  </si>
  <si>
    <t>347 ANDRIEUX STREET</t>
  </si>
  <si>
    <t>SONOMA</t>
  </si>
  <si>
    <t>SONORA</t>
  </si>
  <si>
    <t>SOUTHERN INYO HOSPITAL</t>
  </si>
  <si>
    <t>SOUTHERN INYO HEALTHCARE DISTRICT</t>
  </si>
  <si>
    <t>501 EAST LOCUST STREET</t>
  </si>
  <si>
    <t>LONE PINE</t>
  </si>
  <si>
    <t>25500 MEDICAL CENTER DRIVE</t>
  </si>
  <si>
    <t>MURRIETA</t>
  </si>
  <si>
    <t>ST. BERNARDINE MEDICAL CENTER</t>
  </si>
  <si>
    <t>ST. ELIZABETH COMMUNITY HOSPITAL</t>
  </si>
  <si>
    <t>2550 SISTER MARY COLUMBA DRIVE</t>
  </si>
  <si>
    <t>RED BLUFF</t>
  </si>
  <si>
    <t>ST. FRANCIS MEDICAL CENTER</t>
  </si>
  <si>
    <t>3630 E. IMPERIAL HIGHWAY</t>
  </si>
  <si>
    <t>LYNWOOD</t>
  </si>
  <si>
    <t>ST. FRANCIS MEMORIAL HOSPITAL</t>
  </si>
  <si>
    <t>900 HYDE STREET</t>
  </si>
  <si>
    <t>10 WOODLAND ROAD</t>
  </si>
  <si>
    <t>ST. HELENA</t>
  </si>
  <si>
    <t>15630 18TH AVENUE</t>
  </si>
  <si>
    <t>CLEARLAKE</t>
  </si>
  <si>
    <t>525 OREGON STREET</t>
  </si>
  <si>
    <t>ST. JOHN'S REGIONAL MEDICAL CENTER</t>
  </si>
  <si>
    <t>1100 WEST STEWART DRIVE</t>
  </si>
  <si>
    <t>ST. JOSEPH'S BEHAVIORAL HEALTH CENTER</t>
  </si>
  <si>
    <t>2510 NORTH CALIFORNIA STREET</t>
  </si>
  <si>
    <t>PAUL RAINS</t>
  </si>
  <si>
    <t>ST. JOSEPH'S MEDICAL CENTER OF STOCKTON</t>
  </si>
  <si>
    <t>1800 NORTH CALIFORNIA STREET</t>
  </si>
  <si>
    <t>DON WILEY</t>
  </si>
  <si>
    <t>FULLERTON</t>
  </si>
  <si>
    <t>1050 LINDEN AVENUE</t>
  </si>
  <si>
    <t>18300 HIGHWAY 18</t>
  </si>
  <si>
    <t>APPLE VALLEY</t>
  </si>
  <si>
    <t>450 STANYAN STREET</t>
  </si>
  <si>
    <t>ST. ROSE HOSPITAL</t>
  </si>
  <si>
    <t>HAYWARD SISTERS HOSPITAL</t>
  </si>
  <si>
    <t>27200 CALAROGA AVENUE</t>
  </si>
  <si>
    <t>300 PASTEUR DRIVE</t>
  </si>
  <si>
    <t>STANISLAUS SURGICAL HOSPITAL</t>
  </si>
  <si>
    <t>4025 W 226TH STREET</t>
  </si>
  <si>
    <t>KENT DUNLAP</t>
  </si>
  <si>
    <t>SURPRISE VALLEY COMMUNITY HOSPITAL</t>
  </si>
  <si>
    <t>SURPRISE VALLEY HEALTH CARE DISTRICT</t>
  </si>
  <si>
    <t>CEDARVILLE</t>
  </si>
  <si>
    <t>SUTTER AMADOR HOSPITAL</t>
  </si>
  <si>
    <t>JACKSON</t>
  </si>
  <si>
    <t>SUTTER AUBURN FAITH HOSPITAL</t>
  </si>
  <si>
    <t>11815 EDUCATION STREET</t>
  </si>
  <si>
    <t>AUBURN</t>
  </si>
  <si>
    <t>SUTTER CENTER FOR PSYCHIATRY</t>
  </si>
  <si>
    <t>7700 FOLSOM BLVD</t>
  </si>
  <si>
    <t>SUTTER COAST HOSPITAL</t>
  </si>
  <si>
    <t>CRESCENT CITY</t>
  </si>
  <si>
    <t>SUTTER DAVIS HOSPITAL</t>
  </si>
  <si>
    <t>2000 SUTTER PLACE</t>
  </si>
  <si>
    <t>DAVIS</t>
  </si>
  <si>
    <t>SUTTER DELTA MEDICAL CENTER</t>
  </si>
  <si>
    <t>3901 LONE TREE WAY</t>
  </si>
  <si>
    <t>ANTIOCH</t>
  </si>
  <si>
    <t>SUTTER LAKESIDE HOSPITAL</t>
  </si>
  <si>
    <t>5176 HILL ROAD EAST</t>
  </si>
  <si>
    <t>LAKEPORT</t>
  </si>
  <si>
    <t>2900 CHANTICLEER AVENUE</t>
  </si>
  <si>
    <t>SUTTER MEDICAL CENTER - SACRAMENTO</t>
  </si>
  <si>
    <t>2801 L STREET</t>
  </si>
  <si>
    <t>SUTTER ROSEVILLE MEDICAL CENTER</t>
  </si>
  <si>
    <t>ONE MEDICAL PLAZA</t>
  </si>
  <si>
    <t>ROSEVILLE</t>
  </si>
  <si>
    <t>SUTTER SOLANO MEDICAL CENTER</t>
  </si>
  <si>
    <t>300 HOSPITAL DRIVE</t>
  </si>
  <si>
    <t>SUTTER TRACY COMMUNITY HOSPITAL</t>
  </si>
  <si>
    <t>TRACY</t>
  </si>
  <si>
    <t>COUNTY OF SUTTER</t>
  </si>
  <si>
    <t>TAHOE FOREST HOSPITAL</t>
  </si>
  <si>
    <t>TAHOE FOREST HOSPITAL DISTRICT</t>
  </si>
  <si>
    <t>10121 PINE AVENUE</t>
  </si>
  <si>
    <t>TRUCKEE</t>
  </si>
  <si>
    <t>TARZANA TREATMENT CENTER</t>
  </si>
  <si>
    <t>TARZANA TREATMENT CENTERS, INC.</t>
  </si>
  <si>
    <t>18646 OXNARD STREET</t>
  </si>
  <si>
    <t>TEHACHAPI</t>
  </si>
  <si>
    <t>2050 FAIRMONT DRIVE</t>
  </si>
  <si>
    <t>TOM REDGATE MEMORIAL RECOVERY CENTER</t>
  </si>
  <si>
    <t>1775 CHESTNUT ST</t>
  </si>
  <si>
    <t>TORRANCE MEMORIAL MEDICAL CENTER</t>
  </si>
  <si>
    <t>TRI-CITY MEDICAL CENTER</t>
  </si>
  <si>
    <t>TRI-CITY HOSPITAL DISTRICT</t>
  </si>
  <si>
    <t>4002 VISTA WAY</t>
  </si>
  <si>
    <t>OCEANSIDE</t>
  </si>
  <si>
    <t>TRINITY HOSPITAL</t>
  </si>
  <si>
    <t>WEAVERVILLE</t>
  </si>
  <si>
    <t>TULARE</t>
  </si>
  <si>
    <t>1100 LAS TABLAS ROAD</t>
  </si>
  <si>
    <t>TEMPLETON</t>
  </si>
  <si>
    <t>UCSF MEDICAL CENTER</t>
  </si>
  <si>
    <t>505 PARNASSUS AVENUE</t>
  </si>
  <si>
    <t>275 HOSPITAL DRIVE</t>
  </si>
  <si>
    <t>UKIAH</t>
  </si>
  <si>
    <t>200 W. ARBOR DRIVE</t>
  </si>
  <si>
    <t>2315 STOCKTON BOULEVARD</t>
  </si>
  <si>
    <t>101 THE CITY DRIVE SOUTH</t>
  </si>
  <si>
    <t>UNIVERSITY OF SOUTHERN CALIFORNIA</t>
  </si>
  <si>
    <t>1441 EASTLAKE AVENUE</t>
  </si>
  <si>
    <t>VALLEY PRESBYTERIAN HOSPITAL</t>
  </si>
  <si>
    <t>15107 VANOWEN STREET</t>
  </si>
  <si>
    <t>VAN NUYS</t>
  </si>
  <si>
    <t>GUSTAVO VALDESPINO</t>
  </si>
  <si>
    <t>5555 W. LAS POSITAS BLVD</t>
  </si>
  <si>
    <t>PLEASANTON</t>
  </si>
  <si>
    <t>VENTURA COUNTY MEDICAL CENTER</t>
  </si>
  <si>
    <t>1812 VERDUGO BOULEVARD</t>
  </si>
  <si>
    <t>15248 ELEVENTH STREET</t>
  </si>
  <si>
    <t>14148 FRANCISQUITO AVENUE</t>
  </si>
  <si>
    <t>1246 WEST 155TH STREET</t>
  </si>
  <si>
    <t>WASHINGTON HOSPITAL - FREMONT</t>
  </si>
  <si>
    <t>2000 MOWRY AVENUE</t>
  </si>
  <si>
    <t>WATSONVILLE COMMUNITY HOSPITAL</t>
  </si>
  <si>
    <t>75 NIELSON STREET</t>
  </si>
  <si>
    <t>WATSONVILLE</t>
  </si>
  <si>
    <t>WEST ANAHEIM MEDICAL CENTER</t>
  </si>
  <si>
    <t>3033 ORANGE AVENUE</t>
  </si>
  <si>
    <t>7300 MEDICAL CENTER DRIVE</t>
  </si>
  <si>
    <t>1001 NORTH TUSTIN AVENUE</t>
  </si>
  <si>
    <t>1720 CESAR E. CHAVEZ AVENUE</t>
  </si>
  <si>
    <t>WHITTIER HOSPITAL MEDICAL CENTER</t>
  </si>
  <si>
    <t>9080 COLIMA ROAD</t>
  </si>
  <si>
    <t>WOODLAND MEMORIAL HOSPITAL</t>
  </si>
  <si>
    <t>1325 COTTONWOOD STREET</t>
  </si>
  <si>
    <t>WOODLAND</t>
  </si>
  <si>
    <t>1425 FRUITDALE AVE, SUITE A</t>
  </si>
  <si>
    <t>STANLEY TOY</t>
  </si>
  <si>
    <t>PHYSICIANS FOR HEALTHY HOSPITALS, INC.</t>
  </si>
  <si>
    <t>HOAG ORTHOPEDIC INSTITUTE</t>
  </si>
  <si>
    <t>16250 SAND CANYON AVENUE</t>
  </si>
  <si>
    <t>IRVINE</t>
  </si>
  <si>
    <t>1700 MOUNT VERNON AVENUE</t>
  </si>
  <si>
    <t>330 MONTROSE DRIVE</t>
  </si>
  <si>
    <t>28062 BAXTER ROAD</t>
  </si>
  <si>
    <t>PALMDALE REGIONAL MEDICAL CENTER</t>
  </si>
  <si>
    <t>38600 MEDICAL CENTER DRIVE</t>
  </si>
  <si>
    <t>PALMDALE</t>
  </si>
  <si>
    <t>3853 ROSECRANS STREET</t>
  </si>
  <si>
    <t>1001 POTRERO AVE</t>
  </si>
  <si>
    <t>STANFORD</t>
  </si>
  <si>
    <t>UNIVERSAL HEALTH SERVICES, INC.</t>
  </si>
  <si>
    <t>DIGNITY HEALTH</t>
  </si>
  <si>
    <t>JIM SUVER</t>
  </si>
  <si>
    <t>26520 CACTUS AVE</t>
  </si>
  <si>
    <t>SALINAS VALLEY MEMORIAL HOSPITAL DISTRICT</t>
  </si>
  <si>
    <t>TRINITY HEALTH</t>
  </si>
  <si>
    <t>800 EAST WASHINGTON BOULEVARD</t>
  </si>
  <si>
    <t>2224 MEDICAL CENTER DRIVE</t>
  </si>
  <si>
    <t>PERRIS</t>
  </si>
  <si>
    <t>TODD SUNTRAPAK</t>
  </si>
  <si>
    <t>JUNE COLLISON</t>
  </si>
  <si>
    <t>FSC HOSPITAL</t>
  </si>
  <si>
    <t>ROBERT BRAITHWAITE</t>
  </si>
  <si>
    <t>7300 N. FRESNO STREET</t>
  </si>
  <si>
    <t>KAISER FOUNDATION HOSPITAL - ROSEVILLE</t>
  </si>
  <si>
    <t>1600 EUREKA ROAD</t>
  </si>
  <si>
    <t>DOUGLAS SHAW</t>
  </si>
  <si>
    <t>JAMES THEIRING</t>
  </si>
  <si>
    <t>BRIAN ALEXANDER</t>
  </si>
  <si>
    <t>KENT CLAYTON</t>
  </si>
  <si>
    <t>BERNIE KLEIN, MD</t>
  </si>
  <si>
    <t>PAUL LORENZ</t>
  </si>
  <si>
    <t>PAUL VIVIANO</t>
  </si>
  <si>
    <t>WEST HILLS</t>
  </si>
  <si>
    <t>STATE OF CALIFORNIA</t>
  </si>
  <si>
    <t>500 FIRST AVE</t>
  </si>
  <si>
    <t>Other Non-Comparable</t>
  </si>
  <si>
    <t>ST. MARY MEDICAL CENTER - LONG BEACH</t>
  </si>
  <si>
    <t>741 MAIN STREET</t>
  </si>
  <si>
    <t>Rural</t>
  </si>
  <si>
    <t>BALLARD REHABILITATION HOSPITAL</t>
  </si>
  <si>
    <t>10333 EL CAMINO REAL</t>
  </si>
  <si>
    <t>AURORA BEHAVIORAL HEALTHCARE - SANTA ROSA</t>
  </si>
  <si>
    <t>GATEWAYS HOSPITAL</t>
  </si>
  <si>
    <t>MARTHA SAMORA</t>
  </si>
  <si>
    <t>KAISER FOUNDATION HOSPITAL - ORANGE CO - ANAHEIM</t>
  </si>
  <si>
    <t>730 17TH STREET</t>
  </si>
  <si>
    <t>95354-1209</t>
  </si>
  <si>
    <t>MARK TWAIN MEDICAL CENTER</t>
  </si>
  <si>
    <t>KEVIN KRAMER</t>
  </si>
  <si>
    <t>29101 HOSPITAL ROAD</t>
  </si>
  <si>
    <t>720 WOOD STREET</t>
  </si>
  <si>
    <t>DONNA HEFNER</t>
  </si>
  <si>
    <t>TODD SMITH</t>
  </si>
  <si>
    <t>1421 OAKDALE ROAD</t>
  </si>
  <si>
    <t>TEMECULA VALLEY HOSPITAL</t>
  </si>
  <si>
    <t>31700 TEMECULA PKWY</t>
  </si>
  <si>
    <t>TEMECULA</t>
  </si>
  <si>
    <t>HANFORD</t>
  </si>
  <si>
    <t>CITY OF EL CENTRO</t>
  </si>
  <si>
    <t>RESTPADD PSYCHIATRIC HEALTH FACILITY</t>
  </si>
  <si>
    <t>2750 EUREKA WAY</t>
  </si>
  <si>
    <t>2178 JOHNSON AVENUE</t>
  </si>
  <si>
    <t>COUNTY OF HUMBOLDT</t>
  </si>
  <si>
    <t>WASHINGTON TOWNSHIP HEALTHCARE DISTRICT</t>
  </si>
  <si>
    <t>1287 FULTON ROAD</t>
  </si>
  <si>
    <t>2900 E DEL MAR BLVD</t>
  </si>
  <si>
    <t>HAZELDEN BETTY FORD FOUNDATION</t>
  </si>
  <si>
    <t>COUNTY OF BUTTE</t>
  </si>
  <si>
    <t>COMMUNITY HEALTH PARTNER, INC.</t>
  </si>
  <si>
    <t>CRESTWOOD SOLANO PSYCHIATRIC HEALTH FACILITY</t>
  </si>
  <si>
    <t>1415 ROSS AVENUE</t>
  </si>
  <si>
    <t>935-B SPRING STREET</t>
  </si>
  <si>
    <t>1601 YGNACIO VALLEY ROAD</t>
  </si>
  <si>
    <t>KAISER FOUNDATION HOSPITAL - FREMONT</t>
  </si>
  <si>
    <t>39400 PASEO PADRE PARKWAY</t>
  </si>
  <si>
    <t>KAISER FOUNDATION HOSPITAL - OAKLAND/RICHMOND</t>
  </si>
  <si>
    <t>KAISER FOUNDATION HOSPITAL - SAN LEANDRO</t>
  </si>
  <si>
    <t>1125 SIR FRANCIS DRAKE BLVD</t>
  </si>
  <si>
    <t>KINDRED HEALTHCARE, INC.</t>
  </si>
  <si>
    <t>LOMA LINDA UNIVERSITY CHILDREN'S HOSPITAL</t>
  </si>
  <si>
    <t>300 EAST 15TH STREET</t>
  </si>
  <si>
    <t>DEANCO HEALTHCARE, LLC</t>
  </si>
  <si>
    <t>ROBERT BEITCHER</t>
  </si>
  <si>
    <t>SAN BERNARDINO MOUNTAINS COMMUNITY HOSPITAL DISTRICT</t>
  </si>
  <si>
    <t>COLLEGE MEDICAL CENTER</t>
  </si>
  <si>
    <t>JOE AVELINO</t>
  </si>
  <si>
    <t>NATIONAL CITY</t>
  </si>
  <si>
    <t>VISTA BEHAVIORAL HEALTH</t>
  </si>
  <si>
    <t>COUNTY OF SACRAMENTO</t>
  </si>
  <si>
    <t>1303 EAST HERNDON AVENUE</t>
  </si>
  <si>
    <t>SUTTER SANTA ROSA REGIONAL HOSPITAL</t>
  </si>
  <si>
    <t>ALBERT SENELLA</t>
  </si>
  <si>
    <t>TOTALLY KIDS REHABILITATION HOSPITAL</t>
  </si>
  <si>
    <t>DOUG PADGETT</t>
  </si>
  <si>
    <t>AARON ROGERS</t>
  </si>
  <si>
    <t>USC VERDUGO HILLS HOSPITAL</t>
  </si>
  <si>
    <t>JOHN RAFFOUL</t>
  </si>
  <si>
    <t>HIGHLAND HOSPITAL</t>
  </si>
  <si>
    <t>KINDRED HOSPITAL - BALDWIN PARK</t>
  </si>
  <si>
    <t>KINDRED HOSPITAL - SOUTH BAY</t>
  </si>
  <si>
    <t>KECK HOSPITAL OF USC</t>
  </si>
  <si>
    <t>PACIFIC GROVE HOSPITAL</t>
  </si>
  <si>
    <t>KINDRED HOSPITAL - RIVERSIDE</t>
  </si>
  <si>
    <t>VIBRA HOSPITAL OF SACRAMENTO</t>
  </si>
  <si>
    <t>KINDRED HOSPITAL - BREA</t>
  </si>
  <si>
    <t>KINDRED HOSPITAL - ONTARIO</t>
  </si>
  <si>
    <t>KINDRED HOSPITAL - RANCHO</t>
  </si>
  <si>
    <t>KINDRED HOSPITAL - WESTMINSTER</t>
  </si>
  <si>
    <t>KINDRED HOSPITAL - SAN FRANCISCO BAY AREA</t>
  </si>
  <si>
    <t>MILLS-PENINSULA MEDICAL CENTER</t>
  </si>
  <si>
    <t>CENTRAL VALLEY SPECIALTY HOSPITAL</t>
  </si>
  <si>
    <t>115 MALL DRIVE</t>
  </si>
  <si>
    <t>ALHAMBRA HOSPITAL MEDICAL CENTER</t>
  </si>
  <si>
    <t>ALTA BATES SUMMIT MEDICAL CENTER - ALTA BATES CAMPUS</t>
  </si>
  <si>
    <t>ALTA BATES SUMMIT MEDICAL CENTER - SUMMIT HAWTHORNE</t>
  </si>
  <si>
    <t>SIGNATURE HEALTHCARE SERVICES</t>
  </si>
  <si>
    <t>VERITAS HEALTH SERVICES INCORPORATED</t>
  </si>
  <si>
    <t>COAST PLAZA HOSPITAL</t>
  </si>
  <si>
    <t>COMMUNITY HOSPITAL OF HUNTINGTON PARK</t>
  </si>
  <si>
    <t>CRESTWOOD PSYCHIATRIC HEALTH FACILITY - BAKERSFIELD</t>
  </si>
  <si>
    <t>CRESTWOOD PSYCHIATRIC HEALTH FACILITY - CARMICHAEL</t>
  </si>
  <si>
    <t>CRESTWOOD PSYCHIATRIC HEALTH FACILITY - SACRAMENTO</t>
  </si>
  <si>
    <t>CRESTWOOD PSYCHIATRIC HEALTH FACILITY - SAN JOSE</t>
  </si>
  <si>
    <t>DR. PREM N. REDDY</t>
  </si>
  <si>
    <t>91204-2594</t>
  </si>
  <si>
    <t>GOOD SAMARITAN HOSPITAL - SAN JOSE</t>
  </si>
  <si>
    <t>HEALDSBURG</t>
  </si>
  <si>
    <t>91355-2083</t>
  </si>
  <si>
    <t>KAISER FOUNDATION HOSPITAL - LOS ANGELES</t>
  </si>
  <si>
    <t>KAISER FOUNDATION HOSPITAL - SACRAMENTO</t>
  </si>
  <si>
    <t>KAISER FOUNDATION HOSPITAL - SOUTH BAY</t>
  </si>
  <si>
    <t>KAISER PERMANENTE PHF - SANTA CLARA</t>
  </si>
  <si>
    <t>LAC/RANCHO LOS AMIGOS NATIONAL REHABILITATION CENTER</t>
  </si>
  <si>
    <t>LANGLEY PORTER PSYCHIATRIC INSTITUTE</t>
  </si>
  <si>
    <t>93454-5906</t>
  </si>
  <si>
    <t>MERCY MEDICAL CENTER - MERCED</t>
  </si>
  <si>
    <t>MERRITT PERALTA INSTITUTE CDRH</t>
  </si>
  <si>
    <t>MISSION COMMUNITY HOSPITAL - PANORAMA</t>
  </si>
  <si>
    <t>ST. JOSEPH HEALTH SYSTEM</t>
  </si>
  <si>
    <t>NORTHBAY MEDICAL CENTER</t>
  </si>
  <si>
    <t>PLACENTIA LINDA HOSPITAL</t>
  </si>
  <si>
    <t>SCRIPPS MEMORIAL HOSPITAL - LA JOLLA</t>
  </si>
  <si>
    <t>94062-2799</t>
  </si>
  <si>
    <t>SHARP CORONADO HOSPITAL AND HEALTHCARE CENTER</t>
  </si>
  <si>
    <t>SHARP GROSSMONT HOSPITAL</t>
  </si>
  <si>
    <t>SHARP MCDONALD CENTER</t>
  </si>
  <si>
    <t>90813-3393</t>
  </si>
  <si>
    <t>STAR VIEW ADOLESCENT - PHF</t>
  </si>
  <si>
    <t>THE BETTY FORD CENTER</t>
  </si>
  <si>
    <t>VICTOR VALLEY GLOBAL MEDICAL CENTER</t>
  </si>
  <si>
    <t>ALVARADO PARKWAY INSTITUTE BHS</t>
  </si>
  <si>
    <t>7050 PARKWAY DRIVE</t>
  </si>
  <si>
    <t>ANAHEIM GLOBAL MEDICAL CENTER</t>
  </si>
  <si>
    <t>MARY HUNT</t>
  </si>
  <si>
    <t>CLINT PURVANCE, MD</t>
  </si>
  <si>
    <t>CASA COLINA HOSPITAL AND CENTER FOR HEALTH CARE</t>
  </si>
  <si>
    <t>CENTRAL STAR PSYCHIATRIC HEALTH FACILITY</t>
  </si>
  <si>
    <t>4411 E KINGS CANYON RD, #319</t>
  </si>
  <si>
    <t>CHAPMAN GLOBAL MEDICAL CENTER</t>
  </si>
  <si>
    <t>CHLB, LLC</t>
  </si>
  <si>
    <t>1 MARCELA DRIVE</t>
  </si>
  <si>
    <t>GOOD SAMARITAN HOSPITAL - BAKERSFIELD</t>
  </si>
  <si>
    <t>MARTIN LUTHER KING, JR. COMMUNITY HOSPITAL</t>
  </si>
  <si>
    <t>ELAINE BATCHLOR</t>
  </si>
  <si>
    <t>CHUCK KASSIS</t>
  </si>
  <si>
    <t>MERCY MEDICAL CENTER - REDDING</t>
  </si>
  <si>
    <t>3012 SUMMIT STREET, 5TH FLOOR</t>
  </si>
  <si>
    <t>COUNTY OF MONTEREY</t>
  </si>
  <si>
    <t>SAN ANTONIO REGIONAL HOSPITAL</t>
  </si>
  <si>
    <t>BILL GRAHAM</t>
  </si>
  <si>
    <t>TRISHA KHALEGHI</t>
  </si>
  <si>
    <t>SIERRA VIEW MEDICAL CENTER</t>
  </si>
  <si>
    <t>MIKE COHILL</t>
  </si>
  <si>
    <t>TELECARE RIVERSIDE COUNTY PSYCHIATRIC HEALTH FACILITY</t>
  </si>
  <si>
    <t>PATTY MAYSENT</t>
  </si>
  <si>
    <t>RODNEY HANNERS</t>
  </si>
  <si>
    <t>VALLEY CHILDREN'S HOSPITAL</t>
  </si>
  <si>
    <t>CITY OF HOPE HELFORD CLINICAL RESEARCH HOSPITAL</t>
  </si>
  <si>
    <t>CLOVIS COMMUNITY MEDICAL CENTER</t>
  </si>
  <si>
    <t>COMMUNITY HOSPITAL OF THE MONTEREY PENINSULA</t>
  </si>
  <si>
    <t>COMMUNITY MEMORIAL HOSPITAL OF SAN BUENAVENTURA</t>
  </si>
  <si>
    <t>COMMUNITY REGIONAL MEDICAL CENTER - FRESNO</t>
  </si>
  <si>
    <t>CONTRA COSTA REGIONAL MEDICAL CENTER</t>
  </si>
  <si>
    <t>DOCTORS MEDICAL CENTER - MODESTO</t>
  </si>
  <si>
    <t>DOMINICAN HOSPITAL</t>
  </si>
  <si>
    <t>FOUNTAIN VALLEY REGIONAL HOSPITAL AND MC - EUCLID</t>
  </si>
  <si>
    <t>FRENCH HOSPITAL MEDICAL CENTER - SAN LUIS OBISPO</t>
  </si>
  <si>
    <t>GARDEN GROVE HOSPITAL AND MEDICAL CENTER</t>
  </si>
  <si>
    <t>GATEWAYS HOSPITAL AND MENTAL HEALTH CENTER</t>
  </si>
  <si>
    <t>GLENDALE MEMORIAL HOSPITAL AND HEALTH CTR</t>
  </si>
  <si>
    <t>HEALTHBRIDGE CHILDREN'S HOSPITAL - ORANGE</t>
  </si>
  <si>
    <t>JOHN C. FREMONT HEALTHCARE DISTRICT</t>
  </si>
  <si>
    <t>JOHN MUIR MEDICAL CENTER - CONCORD CAMPUS</t>
  </si>
  <si>
    <t>JOHN MUIR MEDICAL CENTER - WALNUT CREEK</t>
  </si>
  <si>
    <t>JOYCE EISENBERG KEEFER MEDICAL CENTER</t>
  </si>
  <si>
    <t>KAISER FOUNDATION HOSPITAL - SAN FRANCISCO</t>
  </si>
  <si>
    <t>KAISER FOUNDATION HOSPITAL - WEST LOS ANGELES</t>
  </si>
  <si>
    <t>KAISER FOUNDATION HOSPITAL REHABILITATION CENTER - VALLEJO</t>
  </si>
  <si>
    <t>KERN VALLEY HOSPITAL DISTRICT</t>
  </si>
  <si>
    <t>LAC/HARBOR - UCLA MEDICAL CENTER</t>
  </si>
  <si>
    <t>LAC/OLIVE VIEW - UCLA MEDICAL CENTER</t>
  </si>
  <si>
    <t>LAGUNA HONDA HOSPITAL AND REHABILITATION CENTER</t>
  </si>
  <si>
    <t>LOMA LINDA UNIVERSITY MEDICAL CENTER - MURRIETA</t>
  </si>
  <si>
    <t>LOS ROBLES HOSPITAL AND MEDICAL CENTER</t>
  </si>
  <si>
    <t>LUCILE SALTER PACKARD CHILDREN'S HOSPITAL AT STANFORD</t>
  </si>
  <si>
    <t>MARIE GREEN PSYCHIATRIC CENTER - PHF</t>
  </si>
  <si>
    <t>MEMORIAL HOSPITAL MODESTO</t>
  </si>
  <si>
    <t>METHODIST HOSPITAL - SACRAMENTO</t>
  </si>
  <si>
    <t>MOTION PICTURE AND TELEVISION HOSPITAL</t>
  </si>
  <si>
    <t>PROVIDENCE LITTLE COMPANY OF MARY MC - SAN PEDRO</t>
  </si>
  <si>
    <t>PROVIDENCE LITTLE COMPANY OF MARY MC - TORRANCE</t>
  </si>
  <si>
    <t>PROVIDENCE ST. JOHN'S HEALTH CENTER</t>
  </si>
  <si>
    <t>PROVIDENCE ST. JOSEPH MEDICAL CENTER</t>
  </si>
  <si>
    <t>RADY CHILDREN'S HOSPITAL - SAN DIEGO</t>
  </si>
  <si>
    <t>RESNICK NEUROPSYCHIATRIC HOSPITAL AT UCLA</t>
  </si>
  <si>
    <t>SACRAMENTO MENTAL HEALTH TREATMENT CENTER - PHF</t>
  </si>
  <si>
    <t>SAN JOAQUIN - PHF</t>
  </si>
  <si>
    <t>SAN JOAQUIN VALLEY REHABILITATION HOSPITAL</t>
  </si>
  <si>
    <t>SAN LUIS OBISPO COUNTY - PHF</t>
  </si>
  <si>
    <t>SHERMAN OAKS HOSPITAL</t>
  </si>
  <si>
    <t>SHRINERS HOSPITAL FOR CHILDREN - NORTHERN CALIFORNIA</t>
  </si>
  <si>
    <t>SOUTHERN CALIFORNIA HOSPITAL AT HOLLYWOOD</t>
  </si>
  <si>
    <t>SOUTHWEST HEALTHCARE SYSTEM - MURRIETA</t>
  </si>
  <si>
    <t>ST. MARY'S MEDICAL CENTER - SAN FRANCISCO</t>
  </si>
  <si>
    <t>SUTTER - YUBA - PHF</t>
  </si>
  <si>
    <t>SUTTER MATERNITY AND SURGERY CENTER OF SANTA CRUZ</t>
  </si>
  <si>
    <t>SUTTER SURGICAL HOSPITAL - NORTH VALLEY</t>
  </si>
  <si>
    <t>TELECARE HERITAGE - PHF</t>
  </si>
  <si>
    <t>TELECARE SANTA CRUZ - PHF</t>
  </si>
  <si>
    <t>TELECARE STANISLAUS COUNTY - PHF</t>
  </si>
  <si>
    <t>TELECARE WILLOW ROCK CENTER - PHF</t>
  </si>
  <si>
    <t>UNIVERSITY OF CALIFORNIA DAVIS MEDICAL CENTER</t>
  </si>
  <si>
    <t>UNIVERSITY OF CALIFORNIA IRVINE MEDICAL CENTER</t>
  </si>
  <si>
    <t>UNIVERSITY OF CALIFORNIA SAN DIEGO MEDICAL CENTER</t>
  </si>
  <si>
    <t>WEST HILLS HOSPITAL AND MEDICAL CENTER</t>
  </si>
  <si>
    <t>559-582-9000</t>
  </si>
  <si>
    <t>559-638-8155</t>
  </si>
  <si>
    <t>714-774-1450</t>
  </si>
  <si>
    <t>510-437-4800</t>
  </si>
  <si>
    <t>626-570-1606</t>
  </si>
  <si>
    <t>510-204-4444</t>
  </si>
  <si>
    <t>510-655-4000</t>
  </si>
  <si>
    <t>619-465-4411</t>
  </si>
  <si>
    <t>909-865-2336</t>
  </si>
  <si>
    <t>714-533-6220</t>
  </si>
  <si>
    <t>661-949-5000</t>
  </si>
  <si>
    <t>COUNTY OF SAN BERNARDINO</t>
  </si>
  <si>
    <t>909-580-1000</t>
  </si>
  <si>
    <t>707-800-7700</t>
  </si>
  <si>
    <t>SUSAN ROSE</t>
  </si>
  <si>
    <t>626-966-1632</t>
  </si>
  <si>
    <t>626-795-9901</t>
  </si>
  <si>
    <t>858-487-3200</t>
  </si>
  <si>
    <t>805-653-6434</t>
  </si>
  <si>
    <t>BAKERSFIELD BEHAVIORAL HEALTHCARE HOSPITAL</t>
  </si>
  <si>
    <t>877-755-4907</t>
  </si>
  <si>
    <t>5201 WHITE LANE</t>
  </si>
  <si>
    <t>661-327-4647</t>
  </si>
  <si>
    <t>619-260-8300</t>
  </si>
  <si>
    <t>530-252-2000</t>
  </si>
  <si>
    <t>213-250-4200</t>
  </si>
  <si>
    <t>AMIT MOHAN</t>
  </si>
  <si>
    <t>530-541-3420</t>
  </si>
  <si>
    <t>909-866-6501</t>
  </si>
  <si>
    <t>626-286-1191</t>
  </si>
  <si>
    <t>530-891-2775</t>
  </si>
  <si>
    <t>213-748-2411</t>
  </si>
  <si>
    <t>415-600-6000</t>
  </si>
  <si>
    <t>415-600-8600</t>
  </si>
  <si>
    <t>CALIFORNIA REHABILITATION INSTITUTE</t>
  </si>
  <si>
    <t>SELECT MEDICAL CORPORATION</t>
  </si>
  <si>
    <t>424-522-7100</t>
  </si>
  <si>
    <t>909-590-3700</t>
  </si>
  <si>
    <t>909-596-7733</t>
  </si>
  <si>
    <t>310-510-0700</t>
  </si>
  <si>
    <t>323-568-8504</t>
  </si>
  <si>
    <t>310-680-8200</t>
  </si>
  <si>
    <t>559-600-2382</t>
  </si>
  <si>
    <t>714-633-0011</t>
  </si>
  <si>
    <t>510-428-3000</t>
  </si>
  <si>
    <t>949-364-1400</t>
  </si>
  <si>
    <t>323-660-2450</t>
  </si>
  <si>
    <t>714-997-3000</t>
  </si>
  <si>
    <t>408-558-3640</t>
  </si>
  <si>
    <t>415-982-2400</t>
  </si>
  <si>
    <t>909-464-8600</t>
  </si>
  <si>
    <t>CITY OF HOPE NATIONAL MEDICAL CENTER</t>
  </si>
  <si>
    <t>626-256-4673</t>
  </si>
  <si>
    <t>559-324-4000</t>
  </si>
  <si>
    <t>559-935-4300</t>
  </si>
  <si>
    <t>562-868-3751</t>
  </si>
  <si>
    <t>562-924-9581</t>
  </si>
  <si>
    <t>949-642-2734</t>
  </si>
  <si>
    <t>760-326-7267</t>
  </si>
  <si>
    <t>916-323-7685</t>
  </si>
  <si>
    <t>323-583-1931</t>
  </si>
  <si>
    <t>909-887-6333</t>
  </si>
  <si>
    <t>831-624-5311</t>
  </si>
  <si>
    <t>805-652-5011</t>
  </si>
  <si>
    <t>93003-2809</t>
  </si>
  <si>
    <t>559-459-6000</t>
  </si>
  <si>
    <t>925-370-4222</t>
  </si>
  <si>
    <t>909-737-4343</t>
  </si>
  <si>
    <t>661-363-8127</t>
  </si>
  <si>
    <t>916-977-0949</t>
  </si>
  <si>
    <t>916-520-2785</t>
  </si>
  <si>
    <t>408-275-1010</t>
  </si>
  <si>
    <t>707-234-2222</t>
  </si>
  <si>
    <t>209-944-5550</t>
  </si>
  <si>
    <t>661-725-4800</t>
  </si>
  <si>
    <t>MICHELE FINNEY</t>
  </si>
  <si>
    <t>760-241-8000</t>
  </si>
  <si>
    <t>209-823-3111</t>
  </si>
  <si>
    <t>209-578-1211</t>
  </si>
  <si>
    <t>831-462-7700</t>
  </si>
  <si>
    <t>562-904-5000</t>
  </si>
  <si>
    <t>562-933-2000</t>
  </si>
  <si>
    <t>323-268-5514</t>
  </si>
  <si>
    <t>530-832-6500</t>
  </si>
  <si>
    <t>510-537-1234</t>
  </si>
  <si>
    <t>760-340-3911</t>
  </si>
  <si>
    <t>650-940-7300</t>
  </si>
  <si>
    <t>619-339-7100</t>
  </si>
  <si>
    <t>209-667-4200</t>
  </si>
  <si>
    <t>818-995-5000</t>
  </si>
  <si>
    <t>530-332-7300</t>
  </si>
  <si>
    <t>530-842-4121</t>
  </si>
  <si>
    <t>FOOTHILL REGIONAL MEDICAL CENTER</t>
  </si>
  <si>
    <t>714-669-5880</t>
  </si>
  <si>
    <t>707-459-6801</t>
  </si>
  <si>
    <t>805-542-6300</t>
  </si>
  <si>
    <t>559-431-8000</t>
  </si>
  <si>
    <t>714-537-5160</t>
  </si>
  <si>
    <t>626-307-2010</t>
  </si>
  <si>
    <t>323-644-2000</t>
  </si>
  <si>
    <t>1891 EFFIE STREET</t>
  </si>
  <si>
    <t>831-385-6000</t>
  </si>
  <si>
    <t>818-409-8000</t>
  </si>
  <si>
    <t>818-502-1900</t>
  </si>
  <si>
    <t>1429 SOUTH CENTRAL AVENUE</t>
  </si>
  <si>
    <t>805-967-3411</t>
  </si>
  <si>
    <t>805-399-4661</t>
  </si>
  <si>
    <t>213-977-2121</t>
  </si>
  <si>
    <t>408-559-2011</t>
  </si>
  <si>
    <t>626-579-7777</t>
  </si>
  <si>
    <t>831-637-5711</t>
  </si>
  <si>
    <t>707-431-6500</t>
  </si>
  <si>
    <t>714-289-2400</t>
  </si>
  <si>
    <t>661-323-5500</t>
  </si>
  <si>
    <t>714-832-9200</t>
  </si>
  <si>
    <t>951-652-2811</t>
  </si>
  <si>
    <t>661-253-8000</t>
  </si>
  <si>
    <t>916-489-3336</t>
  </si>
  <si>
    <t>KAREN FAULIS</t>
  </si>
  <si>
    <t>949-764-4624</t>
  </si>
  <si>
    <t>949-517-3149</t>
  </si>
  <si>
    <t>213-413-3000</t>
  </si>
  <si>
    <t>90027-6000</t>
  </si>
  <si>
    <t>626-397-5000</t>
  </si>
  <si>
    <t>707-923-3921</t>
  </si>
  <si>
    <t>415-469-2200</t>
  </si>
  <si>
    <t>209-966-3631</t>
  </si>
  <si>
    <t>760-347-6191</t>
  </si>
  <si>
    <t>800-680-6500</t>
  </si>
  <si>
    <t>925-682-8200</t>
  </si>
  <si>
    <t>925-939-3000</t>
  </si>
  <si>
    <t>818-774-3000</t>
  </si>
  <si>
    <t>510-987-3380</t>
  </si>
  <si>
    <t>626-851-1011</t>
  </si>
  <si>
    <t>310-803-2121</t>
  </si>
  <si>
    <t>909-427-5015</t>
  </si>
  <si>
    <t>213-667-4867</t>
  </si>
  <si>
    <t>209-825-3500</t>
  </si>
  <si>
    <t>951-243-2262</t>
  </si>
  <si>
    <t>714-281-8645</t>
  </si>
  <si>
    <t>818-375-2295</t>
  </si>
  <si>
    <t>909-353-3091</t>
  </si>
  <si>
    <t>916-784-4000</t>
  </si>
  <si>
    <t>619-528-3173</t>
  </si>
  <si>
    <t>700 LAWRENCE EXPRESSWAY</t>
  </si>
  <si>
    <t>310-517-5279</t>
  </si>
  <si>
    <t>707-624-4000</t>
  </si>
  <si>
    <t>213-857-2135</t>
  </si>
  <si>
    <t>818-719-2777</t>
  </si>
  <si>
    <t>626-405-5000</t>
  </si>
  <si>
    <t>408-851-1000</t>
  </si>
  <si>
    <t>559-624-2000</t>
  </si>
  <si>
    <t>93291-6237</t>
  </si>
  <si>
    <t>323-442-8500</t>
  </si>
  <si>
    <t>323-233-0425</t>
  </si>
  <si>
    <t>415-456-9680</t>
  </si>
  <si>
    <t>661-326-2000</t>
  </si>
  <si>
    <t>760-379-2681</t>
  </si>
  <si>
    <t>626-388-2700</t>
  </si>
  <si>
    <t>714-529-6842</t>
  </si>
  <si>
    <t>562-944-1900</t>
  </si>
  <si>
    <t>310-642-0325</t>
  </si>
  <si>
    <t>909-391-0333</t>
  </si>
  <si>
    <t>909-581-6400</t>
  </si>
  <si>
    <t>951-436-3535</t>
  </si>
  <si>
    <t>510-367-8300</t>
  </si>
  <si>
    <t>310-323-5330</t>
  </si>
  <si>
    <t>714-893-4541</t>
  </si>
  <si>
    <t>562-630-8672</t>
  </si>
  <si>
    <t>714-670-7400</t>
  </si>
  <si>
    <t>90242-3456</t>
  </si>
  <si>
    <t>323-409-6871</t>
  </si>
  <si>
    <t>415-759-3371</t>
  </si>
  <si>
    <t>562-531-2550</t>
  </si>
  <si>
    <t>415-476-7000</t>
  </si>
  <si>
    <t>209-334-3411</t>
  </si>
  <si>
    <t>909-558-4000</t>
  </si>
  <si>
    <t>951-290-4000</t>
  </si>
  <si>
    <t>805-737-3300</t>
  </si>
  <si>
    <t>562-598-1311</t>
  </si>
  <si>
    <t>323-267-0477</t>
  </si>
  <si>
    <t>805-494-2727</t>
  </si>
  <si>
    <t>650-497-8000</t>
  </si>
  <si>
    <t>805-739-3000</t>
  </si>
  <si>
    <t>209-381-6879</t>
  </si>
  <si>
    <t>415-925-7000</t>
  </si>
  <si>
    <t>310-823-8911</t>
  </si>
  <si>
    <t>209-754-3521</t>
  </si>
  <si>
    <t>424-338-8740</t>
  </si>
  <si>
    <t>1680 E. 120TH STREET</t>
  </si>
  <si>
    <t>530-336-5511</t>
  </si>
  <si>
    <t>209-826-0591</t>
  </si>
  <si>
    <t>209-526-4500</t>
  </si>
  <si>
    <t>310-532-4200</t>
  </si>
  <si>
    <t>707-961-1234</t>
  </si>
  <si>
    <t>951-679-8888</t>
  </si>
  <si>
    <t>916-453-4545</t>
  </si>
  <si>
    <t>661-632-6523</t>
  </si>
  <si>
    <t>916-938-7400</t>
  </si>
  <si>
    <t>209-564-5000</t>
  </si>
  <si>
    <t>530-225-6000</t>
  </si>
  <si>
    <t>530-225-6374</t>
  </si>
  <si>
    <t>916-537-5000</t>
  </si>
  <si>
    <t>510-869-8802</t>
  </si>
  <si>
    <t>916-423-3000</t>
  </si>
  <si>
    <t>626-445-4441</t>
  </si>
  <si>
    <t>562-863-7011</t>
  </si>
  <si>
    <t>650-696-5400</t>
  </si>
  <si>
    <t>818-787-2222</t>
  </si>
  <si>
    <t>EILEEN HAUBL</t>
  </si>
  <si>
    <t>626-408-9800</t>
  </si>
  <si>
    <t>909-625-5411</t>
  </si>
  <si>
    <t>626-570-9000</t>
  </si>
  <si>
    <t>818-876-4169</t>
  </si>
  <si>
    <t>909-336-3651</t>
  </si>
  <si>
    <t>707-253-5000</t>
  </si>
  <si>
    <t>831-755-4111</t>
  </si>
  <si>
    <t>707-646-3179</t>
  </si>
  <si>
    <t>503-246-9000</t>
  </si>
  <si>
    <t>760-873-5811</t>
  </si>
  <si>
    <t>818-885-8500</t>
  </si>
  <si>
    <t>415-209-1300</t>
  </si>
  <si>
    <t>209-847-3011</t>
  </si>
  <si>
    <t>805-640-2230</t>
  </si>
  <si>
    <t>714-378-7000</t>
  </si>
  <si>
    <t>92708-5153</t>
  </si>
  <si>
    <t>714-953-3500</t>
  </si>
  <si>
    <t>ORCHARD HOSPITAL</t>
  </si>
  <si>
    <t>530-533-8500</t>
  </si>
  <si>
    <t>909-275-8400</t>
  </si>
  <si>
    <t>661-382-5000</t>
  </si>
  <si>
    <t>760-739-3000</t>
  </si>
  <si>
    <t>619-470-4280</t>
  </si>
  <si>
    <t>951-688-2211</t>
  </si>
  <si>
    <t>PATIENTS' HOSPITAL OF REDDING</t>
  </si>
  <si>
    <t>530-225-8700</t>
  </si>
  <si>
    <t>707-778-1111</t>
  </si>
  <si>
    <t>760-351-3333</t>
  </si>
  <si>
    <t>714-993-2000</t>
  </si>
  <si>
    <t>530-283-2121</t>
  </si>
  <si>
    <t>760-485-6511</t>
  </si>
  <si>
    <t>909-865-9500</t>
  </si>
  <si>
    <t>559-782-2222</t>
  </si>
  <si>
    <t>562-698-0811</t>
  </si>
  <si>
    <t>818-365-8051</t>
  </si>
  <si>
    <t>91345-1285</t>
  </si>
  <si>
    <t>310-832-3311</t>
  </si>
  <si>
    <t>310-540-6767</t>
  </si>
  <si>
    <t>310-829-5511</t>
  </si>
  <si>
    <t>818-843-5111</t>
  </si>
  <si>
    <t>91505-4866</t>
  </si>
  <si>
    <t>818-881-0800</t>
  </si>
  <si>
    <t>707-252-4411</t>
  </si>
  <si>
    <t>858-576-1700</t>
  </si>
  <si>
    <t>909-335-5500</t>
  </si>
  <si>
    <t>707-725-3361</t>
  </si>
  <si>
    <t>408-259-5000</t>
  </si>
  <si>
    <t>530-262-6700</t>
  </si>
  <si>
    <t>530-749-4545</t>
  </si>
  <si>
    <t>760-499-3902</t>
  </si>
  <si>
    <t>RIVERSIDE UNIVERSITY HEALTH SYSTEM MEDICAL CENTER</t>
  </si>
  <si>
    <t>951-486-4000</t>
  </si>
  <si>
    <t>92555-3911</t>
  </si>
  <si>
    <t>916-875-1000</t>
  </si>
  <si>
    <t>949-837-4500</t>
  </si>
  <si>
    <t>831-757-4333</t>
  </si>
  <si>
    <t>909-985-2811</t>
  </si>
  <si>
    <t>91786-4920</t>
  </si>
  <si>
    <t>619-692-8200</t>
  </si>
  <si>
    <t>909-599-6811</t>
  </si>
  <si>
    <t>626-289-5454</t>
  </si>
  <si>
    <t>951-845-1121</t>
  </si>
  <si>
    <t>661-395-3000</t>
  </si>
  <si>
    <t>209-468-6000</t>
  </si>
  <si>
    <t>SAN JOSE BEHAVIORAL HEALTH</t>
  </si>
  <si>
    <t>SJBH, LLC</t>
  </si>
  <si>
    <t>669-900-1731</t>
  </si>
  <si>
    <t>650-573-2711</t>
  </si>
  <si>
    <t>CHESTER KUNNAPPILLY, MD</t>
  </si>
  <si>
    <t>925-275-9200</t>
  </si>
  <si>
    <t>805-682-7111</t>
  </si>
  <si>
    <t>SANTA BARBARA PSYCHIATRIC HEALTH FACILITY</t>
  </si>
  <si>
    <t>COUNTY OF SANTA BARBARA</t>
  </si>
  <si>
    <t>805-681-5244</t>
  </si>
  <si>
    <t>310-319-4000</t>
  </si>
  <si>
    <t>707-525-5300</t>
  </si>
  <si>
    <t>805-688-6431</t>
  </si>
  <si>
    <t>858-455-9100</t>
  </si>
  <si>
    <t>92037-9985</t>
  </si>
  <si>
    <t>760-633-6501</t>
  </si>
  <si>
    <t>858-626-4123</t>
  </si>
  <si>
    <t>619-294-8111</t>
  </si>
  <si>
    <t>707-268-2990</t>
  </si>
  <si>
    <t>530-258-2151</t>
  </si>
  <si>
    <t>650-369-5811</t>
  </si>
  <si>
    <t>619-502-3664</t>
  </si>
  <si>
    <t>619-522-3600</t>
  </si>
  <si>
    <t>619-740-6000</t>
  </si>
  <si>
    <t>619-576-1200</t>
  </si>
  <si>
    <t>92123-1489</t>
  </si>
  <si>
    <t>858-939-3400</t>
  </si>
  <si>
    <t>858-694-8345</t>
  </si>
  <si>
    <t>530-244-5400</t>
  </si>
  <si>
    <t>818-981-7111</t>
  </si>
  <si>
    <t>916-453-2000</t>
  </si>
  <si>
    <t>530-274-6000</t>
  </si>
  <si>
    <t>559-784-1110</t>
  </si>
  <si>
    <t>805-546-7600</t>
  </si>
  <si>
    <t>805-955-6000</t>
  </si>
  <si>
    <t>707-935-5000</t>
  </si>
  <si>
    <t>707-823-8511</t>
  </si>
  <si>
    <t>501 PETALUMA</t>
  </si>
  <si>
    <t>SEBASTOPOL</t>
  </si>
  <si>
    <t>209-536-5000</t>
  </si>
  <si>
    <t>714-754-5454</t>
  </si>
  <si>
    <t>323-462-2271</t>
  </si>
  <si>
    <t>760-876-5501</t>
  </si>
  <si>
    <t>951-696-6000</t>
  </si>
  <si>
    <t>559-450-3000</t>
  </si>
  <si>
    <t>909-883-8711</t>
  </si>
  <si>
    <t>310-603-6000</t>
  </si>
  <si>
    <t>415-353-6000</t>
  </si>
  <si>
    <t>707-963-3611</t>
  </si>
  <si>
    <t>707-995-5705</t>
  </si>
  <si>
    <t>707-648-2200</t>
  </si>
  <si>
    <t>805-988-2500</t>
  </si>
  <si>
    <t>707-445-8121</t>
  </si>
  <si>
    <t>714-771-8000</t>
  </si>
  <si>
    <t>209-461-2000</t>
  </si>
  <si>
    <t>209-943-2000</t>
  </si>
  <si>
    <t>714-992-3000</t>
  </si>
  <si>
    <t>760-242-2311</t>
  </si>
  <si>
    <t>562-491-9000</t>
  </si>
  <si>
    <t>415-668-1000</t>
  </si>
  <si>
    <t>510-264-4000</t>
  </si>
  <si>
    <t>650-723-4000</t>
  </si>
  <si>
    <t>DAVID ENTWISTLE</t>
  </si>
  <si>
    <t>209-572-2700</t>
  </si>
  <si>
    <t>310-373-4556</t>
  </si>
  <si>
    <t>530-279-6111</t>
  </si>
  <si>
    <t>530-822-7200</t>
  </si>
  <si>
    <t>209-223-7500</t>
  </si>
  <si>
    <t>530-888-4500</t>
  </si>
  <si>
    <t>916-386-3000</t>
  </si>
  <si>
    <t>707-464-8511</t>
  </si>
  <si>
    <t>925-779-7200</t>
  </si>
  <si>
    <t>831-477-2200</t>
  </si>
  <si>
    <t>916-454-2222</t>
  </si>
  <si>
    <t>916-781-1000</t>
  </si>
  <si>
    <t>707-576-4200</t>
  </si>
  <si>
    <t>707-554-4444</t>
  </si>
  <si>
    <t>530-749-5700</t>
  </si>
  <si>
    <t>209-835-1500</t>
  </si>
  <si>
    <t>530-587-6011</t>
  </si>
  <si>
    <t>818-996-1051</t>
  </si>
  <si>
    <t>510-535-5115</t>
  </si>
  <si>
    <t>760-863-8664</t>
  </si>
  <si>
    <t>510-895-5502</t>
  </si>
  <si>
    <t>951-331-2200</t>
  </si>
  <si>
    <t>310-599-8444</t>
  </si>
  <si>
    <t>310-325-9110</t>
  </si>
  <si>
    <t>909-796-6915</t>
  </si>
  <si>
    <t>706-724-8411</t>
  </si>
  <si>
    <t>530-623-5541</t>
  </si>
  <si>
    <t>559-688-0821</t>
  </si>
  <si>
    <t>805-434-3500</t>
  </si>
  <si>
    <t>415-476-3001</t>
  </si>
  <si>
    <t>707-462-3111</t>
  </si>
  <si>
    <t>916-734-9136</t>
  </si>
  <si>
    <t>714-456-5678</t>
  </si>
  <si>
    <t>619-543-6222</t>
  </si>
  <si>
    <t>92103-9981</t>
  </si>
  <si>
    <t>818-790-7100</t>
  </si>
  <si>
    <t>559-353-3000</t>
  </si>
  <si>
    <t>818-902-5718</t>
  </si>
  <si>
    <t>91405-4542</t>
  </si>
  <si>
    <t>925-847-3000</t>
  </si>
  <si>
    <t>805-652-6058</t>
  </si>
  <si>
    <t>916-351-9151</t>
  </si>
  <si>
    <t>760-245-8691</t>
  </si>
  <si>
    <t>831-724-4741</t>
  </si>
  <si>
    <t>714-827-3000</t>
  </si>
  <si>
    <t>818-676-4000</t>
  </si>
  <si>
    <t>323-268-5000</t>
  </si>
  <si>
    <t>90033-2462</t>
  </si>
  <si>
    <t>562-945-3561</t>
  </si>
  <si>
    <t>530-622-3961</t>
  </si>
  <si>
    <t>ZUCKERBERG SAN FRANCISCO GENERAL HOSPITAL &amp; TRAUMA CENTER</t>
  </si>
  <si>
    <t>415-206-8100</t>
  </si>
  <si>
    <t>SUTTER WEST BAY HOSPITALS</t>
  </si>
  <si>
    <t>HENRY MAYO NEWHALL HOSPITAL</t>
  </si>
  <si>
    <t>SUTTER CENTRAL VALLEY HOSPITALS</t>
  </si>
  <si>
    <t>MPTF</t>
  </si>
  <si>
    <t>NORTH VALLEY BEHAVIORAL HEALTH - PHF</t>
  </si>
  <si>
    <t>1535 PLUMAS COURT</t>
  </si>
  <si>
    <t>ORANGE COUNTY GLOBAL MEDICAL CENTER</t>
  </si>
  <si>
    <t>PROVIDENCE HEALTH AND SERVICES</t>
  </si>
  <si>
    <t>SOUTH COAST GLOBAL MEDICAL CENTER</t>
  </si>
  <si>
    <t>VIBRA HOSPITAL OF NORTHERN CALIFORNIA</t>
  </si>
  <si>
    <t>PRIME HEALTHCARE SERVICES, INC.</t>
  </si>
  <si>
    <t>725 WELCH ROAD</t>
  </si>
  <si>
    <t>AMERICAN HOSPITAL MANAGEMENT CORPORATION</t>
  </si>
  <si>
    <t>6245 DE LONGPRE AVENUE</t>
  </si>
  <si>
    <t>STANFORD HEALTH CARE</t>
  </si>
  <si>
    <t>Financial Ratios</t>
  </si>
  <si>
    <t>Sum of DED_FR_REV</t>
  </si>
  <si>
    <t>Sum of NET_PT_REV</t>
  </si>
  <si>
    <t>Sum of total op rev</t>
  </si>
  <si>
    <t>Sum of NET_FRM_OP</t>
  </si>
  <si>
    <t>Sum of NET_INCOME</t>
  </si>
  <si>
    <t>Sum of NETRV_MCAL_TR</t>
  </si>
  <si>
    <t>Sum of NETRV_MCAL_MC</t>
  </si>
  <si>
    <t>Equity Transfers</t>
  </si>
  <si>
    <t>Sum of exp other</t>
  </si>
  <si>
    <t xml:space="preserve">Income Statement </t>
  </si>
  <si>
    <t xml:space="preserve">The difference between gross patient revenue (charges based at full established rates) and amounts received from patients or third-party payers for services performed.  Includes:  Provisions for Bad Debts, Contractual Adjustments,  Disproportionate Share Payments for Medi-Cal (SB 855), Charity - Hill Burton, Charity - Other, Restricted Donations and Subsidies for Indigent Care, and All Other Deductions from Revenue which reduce gross patient revenue (see definitions of each for more detail).  Capitation Premium Revenue is reported separately from deductions from revenue.  </t>
  </si>
  <si>
    <t>Total Operating Revenue less Total Operating Expenses (see definitions of each for more detail).  This is the net income resulting from providing patient care in the hospital during the reporting period, exclusive of non-operating revenue and expenses.  Total Operating Revenue is defined as Net Patient Revenue plus Other Operating Revenue.</t>
  </si>
  <si>
    <t xml:space="preserve">The amount of income from operations plus non-operating revenue net of non-operating expense less provision for income taxes, and extraordinary items.  A negative value indicates a net loss. </t>
  </si>
  <si>
    <t xml:space="preserve">Net Income divided by the sum of Net Patient Revenue, Other Operating Revenue and Non-Operating Revenue. </t>
  </si>
  <si>
    <r>
      <t xml:space="preserve">Gross Patient Revenue plus Capitation Premium Revenue less Deductions from Revenue (see definitions of each for more detail).  This amount is more comparable than gross patient revenue because it indicates the actual amount received from patients and third party payers.  Includes Capitation Premium Revenue.  Net patient revenue is reported by 10 payer categories (see </t>
    </r>
    <r>
      <rPr>
        <b/>
        <sz val="10"/>
        <rFont val="Arial"/>
        <family val="2"/>
      </rPr>
      <t>Payer Categories</t>
    </r>
    <r>
      <rPr>
        <sz val="10"/>
        <rFont val="Arial"/>
        <family val="2"/>
      </rPr>
      <t xml:space="preserve"> for more detail).</t>
    </r>
  </si>
  <si>
    <t xml:space="preserve">Net Income divided by Total Assets. </t>
  </si>
  <si>
    <t xml:space="preserve">Net income from operations divided by total operating revenue (net patient revenue plus other operating revenue).  This ratio indicates the percentage of net patient revenue which remains as income after operating expenses have been deducted. </t>
  </si>
  <si>
    <t xml:space="preserve">Pre-tax net income divided by total operating revenue (net patient revenue plus other operating revenue).  This ratio indicates the percentage of all operating and non-operating revenue which remains as income after operating and non-operating expenses have been deducted.  </t>
  </si>
  <si>
    <r>
      <t xml:space="preserve">The Other Payers category includes all patients who do not belong in the other nine payer categories, such as those designated as self-pay (see </t>
    </r>
    <r>
      <rPr>
        <b/>
        <sz val="10"/>
        <rFont val="Arial"/>
        <family val="2"/>
      </rPr>
      <t>Payer Categories</t>
    </r>
    <r>
      <rPr>
        <sz val="10"/>
        <rFont val="Arial"/>
        <family val="2"/>
      </rPr>
      <t xml:space="preserve"> for a list of the ten payer categories). This category excludes the Other Indigent Payer Category.  (See </t>
    </r>
    <r>
      <rPr>
        <b/>
        <sz val="10"/>
        <rFont val="Arial"/>
        <family val="2"/>
      </rPr>
      <t>All Other Payers</t>
    </r>
    <r>
      <rPr>
        <sz val="10"/>
        <rFont val="Arial"/>
        <family val="2"/>
      </rPr>
      <t>.)</t>
    </r>
  </si>
  <si>
    <r>
      <t xml:space="preserve">The Other Indigent category includes indigent patients who are being provided charity care by the hospital and U.C. teaching hospital patients who are provided care with Support for Clinical Teaching funds.  This category excludes those who are recorded in the Count Indigent Programs category. (see </t>
    </r>
    <r>
      <rPr>
        <b/>
        <sz val="10"/>
        <rFont val="Arial"/>
        <family val="2"/>
      </rPr>
      <t>Payer Categories</t>
    </r>
    <r>
      <rPr>
        <sz val="10"/>
        <rFont val="Arial"/>
        <family val="2"/>
      </rPr>
      <t xml:space="preserve"> for a list of the ten payer categories).</t>
    </r>
  </si>
  <si>
    <r>
      <t xml:space="preserve">The difference between gross patient revenue (based on full established charges) for services rendered to patients who are unable to pay for all or part of the services provided, and the amount paid by or on behalf of the patient.  Includes charity care provided by non-county hospitals to indigent patients whose care is not the responsibility of the county (see </t>
    </r>
    <r>
      <rPr>
        <b/>
        <sz val="10"/>
        <rFont val="Arial"/>
        <family val="2"/>
      </rPr>
      <t>Deductions from Revenue (1)</t>
    </r>
    <r>
      <rPr>
        <sz val="10"/>
        <rFont val="Arial"/>
        <family val="2"/>
      </rPr>
      <t>).</t>
    </r>
  </si>
  <si>
    <t>DEDUCTIONS FROM REVENUE</t>
  </si>
  <si>
    <r>
      <t xml:space="preserve">All other deductions from revenue other than third-party contractual adjustments, provisions for bad debts, charity care, and restricted donations and subsidies for indigent care.  Includes policy discounts; administrative adjustments; and for the University of California hospitals, Teaching Allowances and Clinical Teaching Support (see </t>
    </r>
    <r>
      <rPr>
        <b/>
        <sz val="10"/>
        <rFont val="Arial"/>
        <family val="2"/>
      </rPr>
      <t>Deductions from Revenue)</t>
    </r>
    <r>
      <rPr>
        <sz val="10"/>
        <rFont val="Arial"/>
        <family val="2"/>
      </rPr>
      <t xml:space="preserve">. </t>
    </r>
  </si>
  <si>
    <r>
      <t xml:space="preserve">The amount of charity care provided by hospitals to satisfy obligations related to the federal Hill-Burton Program.  It is the difference between gross patient revenue (based on full established charges) for services rendered to patients and the amount paid by or on behalf of the patient (see </t>
    </r>
    <r>
      <rPr>
        <b/>
        <sz val="10"/>
        <rFont val="Arial"/>
        <family val="2"/>
      </rPr>
      <t>Deductions from Revenue</t>
    </r>
    <r>
      <rPr>
        <sz val="10"/>
        <rFont val="Arial"/>
        <family val="2"/>
      </rPr>
      <t>)</t>
    </r>
    <r>
      <rPr>
        <sz val="10"/>
        <rFont val="Arial"/>
        <family val="2"/>
      </rPr>
      <t>.</t>
    </r>
  </si>
  <si>
    <r>
      <t xml:space="preserve">The difference between billings at full established rates and amounts received or receivable from third-party payers under formal contract agreements.  Contractual adjustments may be reported for the following payer categories:  Medicare - Traditional, Medicare - Managed Care, Medi-Cal - Traditional, Medi-Cal - Managed Care, County Indigent Programs - Traditional, County Indigent Programs - Managed Care, Other Third Parties - Traditional, and Other Third Parties - Managed Care.  (See definitions of each payer category or </t>
    </r>
    <r>
      <rPr>
        <b/>
        <sz val="10"/>
        <rFont val="Arial"/>
        <family val="2"/>
      </rPr>
      <t>Payer Categories</t>
    </r>
    <r>
      <rPr>
        <sz val="10"/>
        <rFont val="Arial"/>
        <family val="2"/>
      </rPr>
      <t xml:space="preserve"> for more detail, also see </t>
    </r>
    <r>
      <rPr>
        <b/>
        <sz val="10"/>
        <rFont val="Arial"/>
        <family val="2"/>
      </rPr>
      <t>Deductions from Revenue</t>
    </r>
    <r>
      <rPr>
        <sz val="10"/>
        <rFont val="Arial"/>
        <family val="2"/>
      </rPr>
      <t>)</t>
    </r>
  </si>
  <si>
    <r>
      <t xml:space="preserve">The amount of Medi-Cal disproportionate share payments provided by SB 855 and/or SB 1255, SB 1732, and/or Graduate Medical Education that were transferred from the hospital to a related public entity.  Only county, district, and University of California hospitals will report this item.  (See </t>
    </r>
    <r>
      <rPr>
        <b/>
        <sz val="10"/>
        <rFont val="Arial"/>
        <family val="2"/>
      </rPr>
      <t>Disproportionate Share Payments for Medi-Cal Patient Days (SB 855)</t>
    </r>
    <r>
      <rPr>
        <sz val="10"/>
        <rFont val="Arial"/>
        <family val="2"/>
      </rPr>
      <t xml:space="preserve"> for related data item.)</t>
    </r>
  </si>
  <si>
    <t>GROSS PATIENT REVENUE</t>
  </si>
  <si>
    <t>For each Employee Classification and in total, the Annual Financial Pivot Table includes Productive Hours, Productive Hours per Adjusted Day, Percent of Total Hours, Productive FTEs, and Productive FTEs per Adjusted Occupied Bed.  Also included are Total Paid Hours, Total Paid Hours per Adjusted Day, Total Paid FTEs, and Paid FTEs per Adjusted Occupied Bed.</t>
  </si>
  <si>
    <t xml:space="preserve">The  percentage of licensed beds occupied during a reporting period.  It is calculated by dividing the number of patient (census) days by the number of bed days.  Bed days is the number of days in the reporting period times the number of licensed beds at the end of the report period. </t>
  </si>
  <si>
    <t>NET PATIENT REVENUE</t>
  </si>
  <si>
    <r>
      <t xml:space="preserve">See </t>
    </r>
    <r>
      <rPr>
        <b/>
        <sz val="10"/>
        <rFont val="Arial"/>
        <family val="2"/>
      </rPr>
      <t>Surgeries Outpatient</t>
    </r>
    <r>
      <rPr>
        <sz val="10"/>
        <rFont val="Arial"/>
        <family val="2"/>
      </rPr>
      <t>.</t>
    </r>
  </si>
  <si>
    <t>OTHER PAYERS</t>
  </si>
  <si>
    <t xml:space="preserve">Annual and Quarterly Reports include financial and utilization data by payer category, which is defined as the third-party or individual who is responsible for the predominate portion of a patient's bill.  There are 10 payer categories:  Medicare - Traditional, Medicare - Managed Care, Medi-Cal - Traditional, Medi-Cal - Managed Care, County Indigent Programs - Traditional, County Indigent Programs - Managed Care, Other Third Parties - Traditional, Other Third Parties - Managed Care, Other Indigent, and Other Payers (see definition of each payer category for more detail).  </t>
  </si>
  <si>
    <r>
      <t xml:space="preserve">The amount of accounts receivable which are determined to be uncollectible due to the patient's unwillingness to pay.  This amount is charged as a credit loss against gross patient revenue.  Bad debts are classified as deductions from revenue, and not included in operating expenses (see </t>
    </r>
    <r>
      <rPr>
        <b/>
        <sz val="10"/>
        <rFont val="Arial"/>
        <family val="2"/>
      </rPr>
      <t>Deductions from Revenue</t>
    </r>
    <r>
      <rPr>
        <sz val="10"/>
        <rFont val="Arial"/>
        <family val="2"/>
      </rPr>
      <t>).</t>
    </r>
  </si>
  <si>
    <r>
      <t xml:space="preserve">Donations, grants, or subsidies voluntarily provided for the care of medically indigent patients.  Includes discretionary and/or formula tobacco tax funds provided by a county to a non-county hospital for those indigent patients whose care is not the responsibility of a county (see </t>
    </r>
    <r>
      <rPr>
        <b/>
        <sz val="10"/>
        <rFont val="Arial"/>
        <family val="2"/>
      </rPr>
      <t>Gifts &amp; Subsidies for Indigent Care</t>
    </r>
    <r>
      <rPr>
        <sz val="10"/>
        <rFont val="Arial"/>
        <family val="2"/>
      </rPr>
      <t xml:space="preserve"> and</t>
    </r>
    <r>
      <rPr>
        <b/>
        <sz val="10"/>
        <rFont val="Arial"/>
        <family val="2"/>
      </rPr>
      <t xml:space="preserve"> Deductions from Revenue</t>
    </r>
    <r>
      <rPr>
        <sz val="10"/>
        <rFont val="Arial"/>
        <family val="2"/>
      </rPr>
      <t>).</t>
    </r>
  </si>
  <si>
    <r>
      <t xml:space="preserve">This category includes all patients who do not belong in the other nine payer categories, such as those designated as self-pay. (see </t>
    </r>
    <r>
      <rPr>
        <b/>
        <sz val="10"/>
        <rFont val="Arial"/>
        <family val="2"/>
      </rPr>
      <t>Payer Categories</t>
    </r>
    <r>
      <rPr>
        <sz val="10"/>
        <rFont val="Arial"/>
        <family val="2"/>
      </rPr>
      <t xml:space="preserve"> for a list of the ten payer categories and Other Payers)</t>
    </r>
  </si>
  <si>
    <t>ADVENTIST HEALTH BAKERSFIELD</t>
  </si>
  <si>
    <t>ADVENTIST HEALTH CLEARLAKE</t>
  </si>
  <si>
    <t>ADVENTIST HEALTH GLENDALE</t>
  </si>
  <si>
    <t>ALICE ISSAI</t>
  </si>
  <si>
    <t>ADVENTIST HEALTH HANFORD</t>
  </si>
  <si>
    <t>ADVENTIST HEALTH HOWARD MEMORIAL</t>
  </si>
  <si>
    <t>ADVENTIST HEALTH LODI MEMORIAL</t>
  </si>
  <si>
    <t>ADVENTIST HEALTH REEDLEY</t>
  </si>
  <si>
    <t>ADVENTIST HEALTH SIMI VALLEY</t>
  </si>
  <si>
    <t>ADVENTIST HEALTH SONORA - GREENLEY</t>
  </si>
  <si>
    <t>ADVENTIST HEALTH ST. HELENA</t>
  </si>
  <si>
    <t>ADVENTIST HEALTH TEHACHAPI VALLEY</t>
  </si>
  <si>
    <t>ADVENTIST HEALTH UKIAH VALLEY</t>
  </si>
  <si>
    <t>ADVENTIST HEALTH VALLEJO</t>
  </si>
  <si>
    <t>ADVENTIST HEALTH WHITE MEMORIAL</t>
  </si>
  <si>
    <t>BH-SD OPCO, LLC</t>
  </si>
  <si>
    <t>ALAIN AZCONA</t>
  </si>
  <si>
    <t>SANDY DUGGER</t>
  </si>
  <si>
    <t>JASON PARET</t>
  </si>
  <si>
    <t>4650 SUNSET BOULEVARD, MS 21</t>
  </si>
  <si>
    <t>K.MCGUIRE &amp; D. NICCUM</t>
  </si>
  <si>
    <t>JIAN ZHANG</t>
  </si>
  <si>
    <t>562-997-2000</t>
  </si>
  <si>
    <t>DAN WOODS</t>
  </si>
  <si>
    <t>14662 NEWPORT AVENUE</t>
  </si>
  <si>
    <t>92780-6064</t>
  </si>
  <si>
    <t>ROBERTA CONSOLVER</t>
  </si>
  <si>
    <t>LORI J. MORGAN MD, MBA</t>
  </si>
  <si>
    <t>GARY K. HERBST</t>
  </si>
  <si>
    <t>KENTFIELD HOSPITAL</t>
  </si>
  <si>
    <t>EDWARD MIRZABEGIAN</t>
  </si>
  <si>
    <t>562-385-7022</t>
  </si>
  <si>
    <t>2215 TRUXTON AVENUE</t>
  </si>
  <si>
    <t>MICHAEL KORPIEL</t>
  </si>
  <si>
    <t>PHYLLIS BALTZ</t>
  </si>
  <si>
    <t>SUTTER BAY HOSPITALS</t>
  </si>
  <si>
    <t>OCEAN VIEW PSYCHIATRIC HEALTH FACILITY</t>
  </si>
  <si>
    <t>562-304-1740</t>
  </si>
  <si>
    <t>PALOMAR HEALTH</t>
  </si>
  <si>
    <t>310-825-9989</t>
  </si>
  <si>
    <t>RESTPADD RED BLUFF PSYCHIATRIC HEALTH FACILITY</t>
  </si>
  <si>
    <t>530-567-7300</t>
  </si>
  <si>
    <t>925 WALNUT STREET</t>
  </si>
  <si>
    <t>JENNIFER LYNN CRUIKSHANK</t>
  </si>
  <si>
    <t>209-468-8750</t>
  </si>
  <si>
    <t>408-885-5000</t>
  </si>
  <si>
    <t>EMI BOTZLER-RODGERS</t>
  </si>
  <si>
    <t>DOUGLAS KLEAM</t>
  </si>
  <si>
    <t>JEREMY ZOCH</t>
  </si>
  <si>
    <t>CAROLYN CALDWELL</t>
  </si>
  <si>
    <t>95453-6300</t>
  </si>
  <si>
    <t>209-300-8800</t>
  </si>
  <si>
    <t>1904 RICHLAND AVENUE</t>
  </si>
  <si>
    <t>CERES</t>
  </si>
  <si>
    <t>BARSTOW COMMUNITY HOSPITAL</t>
  </si>
  <si>
    <t>760-256-1761</t>
  </si>
  <si>
    <t>820 EAST MOUNTAIN VIEW STREET</t>
  </si>
  <si>
    <t>BARSTOW</t>
  </si>
  <si>
    <t>STEPHANIE BERNIER</t>
  </si>
  <si>
    <t>CHILDREN'S HOSPITAL LOS ANGELES</t>
  </si>
  <si>
    <t>401 PARNASSUS AVE, BOX 0984</t>
  </si>
  <si>
    <t>530-790-2520</t>
  </si>
  <si>
    <t>1100 MAGELLAN DRIVE</t>
  </si>
  <si>
    <t>RICHARD CASTRO</t>
  </si>
  <si>
    <t>JASON BLACK</t>
  </si>
  <si>
    <t>QUORUM HEALTH CORPORATION</t>
  </si>
  <si>
    <t>41870 GARSTIN, PO BOX 1649</t>
  </si>
  <si>
    <t>CALIFORNIA PACIFIC MEDICAL CENTER - MISSION BERNAL CAMPUS</t>
  </si>
  <si>
    <t>MOHAMMAD ABDELNASER, RN</t>
  </si>
  <si>
    <t>CHILDREN'S HEALTHCARE ORGANIZATION OF NORTHERN CA - PEDIATRIC HOSPITAL</t>
  </si>
  <si>
    <t>ROBERT W. STONE</t>
  </si>
  <si>
    <t>SHAMSHER SINGH</t>
  </si>
  <si>
    <t>800 SOUTH MAIN STREET</t>
  </si>
  <si>
    <t>ADRAIN SMITH</t>
  </si>
  <si>
    <t>STEPHEN GRAY</t>
  </si>
  <si>
    <t>EL CAMINO HOSPITAL DISTRICT</t>
  </si>
  <si>
    <t>EMANATE HEALTH FOOTHILL PRESBYTERIAN HOSPITAL</t>
  </si>
  <si>
    <t>EMANATE HEALTH</t>
  </si>
  <si>
    <t>ARACELI LONERGAN</t>
  </si>
  <si>
    <t>PHIL WONG</t>
  </si>
  <si>
    <t>ENCOMPASS HEALTH CORPORATION</t>
  </si>
  <si>
    <t>ARIES LIMBAGA, D.N.P.</t>
  </si>
  <si>
    <t>HECTOR HERNANDEZ</t>
  </si>
  <si>
    <t>PAUL A. KING</t>
  </si>
  <si>
    <t>HIGHWAY 299 EAST 43563</t>
  </si>
  <si>
    <t>MEMORIALCARE LONG BEACH MEDICAL CENTER</t>
  </si>
  <si>
    <t>MEMORIALCARE SADDLEBACK MEDICAL CENTER</t>
  </si>
  <si>
    <t>RODGER PAGE</t>
  </si>
  <si>
    <t>818-767-3310</t>
  </si>
  <si>
    <t>PATRICIO A. FRIAS, M.D.</t>
  </si>
  <si>
    <t>STEVEN BARRON</t>
  </si>
  <si>
    <t>SONOMA SPECIALTY HOSPITAL</t>
  </si>
  <si>
    <t>PORT CITY OPERATING COMPANY, LLC</t>
  </si>
  <si>
    <t>530-756-6440</t>
  </si>
  <si>
    <t>707-262-5000</t>
  </si>
  <si>
    <t>SUTTER VALLEY MEDCIAL FOUNDATION</t>
  </si>
  <si>
    <t>763-773-4100</t>
  </si>
  <si>
    <t>3330 LOMITA BOULEVARD</t>
  </si>
  <si>
    <t>760-895-6600</t>
  </si>
  <si>
    <t>70077 RAMON ROAD</t>
  </si>
  <si>
    <t>KALI P. CHADHURI</t>
  </si>
  <si>
    <t>ST. AGNES MEDICAL CENTER</t>
  </si>
  <si>
    <t>Los Angeles</t>
  </si>
  <si>
    <t>Sonoma</t>
  </si>
  <si>
    <t>ENCOMPASS HEALTH REHABILITATION HOSPITAL OF BAKERSFIELD</t>
  </si>
  <si>
    <t>ENCOMPASS HEALTH REHABILITATION HOSPITAL OF MODESTO</t>
  </si>
  <si>
    <t>SYSTEM (≥ 3 HOSP)</t>
  </si>
  <si>
    <t>county name</t>
  </si>
  <si>
    <t>PRIME HEALTHCARE SERVICES FOUNDATION, INC.</t>
  </si>
  <si>
    <t>714-942-1473</t>
  </si>
  <si>
    <t>HUNTINGTON BEACH</t>
  </si>
  <si>
    <t>FAIRFIELD</t>
  </si>
  <si>
    <t>OAK VALLEY HOSPITAL DISTRICT</t>
  </si>
  <si>
    <t>SANTA MONICA - UCLA MEDICAL CENTER AND ORTHOPAEDIC HOSPITAL</t>
  </si>
  <si>
    <t>LODI MEMORIAL HOSPITAL ASSOCIATION, INC.</t>
  </si>
  <si>
    <t>ADVENTIST HEALTH AND RIDEOUT</t>
  </si>
  <si>
    <t>661-771-8600</t>
  </si>
  <si>
    <t>ADVENTIST HEALTH TULARE</t>
  </si>
  <si>
    <t>PETER BARONOFF</t>
  </si>
  <si>
    <t>805-468-2000</t>
  </si>
  <si>
    <t>KEN KELLER</t>
  </si>
  <si>
    <t>CALIFORNIA PACIFIC MEDICAL CENTER - VAN NESS CAMPUS</t>
  </si>
  <si>
    <t>CEDARS-SINAI MARINA DEL REY HOSPITAL</t>
  </si>
  <si>
    <t>TAMMY THOMPSON</t>
  </si>
  <si>
    <t>ARNE HYSON</t>
  </si>
  <si>
    <t>2623 EAST SLAUSON AVENUE</t>
  </si>
  <si>
    <t>DOCS SURGICAL HOSPITAL</t>
  </si>
  <si>
    <t>323-433-7016</t>
  </si>
  <si>
    <t>EL CAMINO HEALTH</t>
  </si>
  <si>
    <t>530-621-6213</t>
  </si>
  <si>
    <t>ENCOMPASS HEALTH REHABILITATION HOSPITAL OF TUSTIN</t>
  </si>
  <si>
    <t>RENA SALAMACHA</t>
  </si>
  <si>
    <t>503-934-1800</t>
  </si>
  <si>
    <t>HEMET GLOBAL MEDICAL CENTER</t>
  </si>
  <si>
    <t>GREGORY ADAMS</t>
  </si>
  <si>
    <t>LARRY FOSTER</t>
  </si>
  <si>
    <t>KEVIN CHAVEZ</t>
  </si>
  <si>
    <t>KINDRED HOSPITAL - PARAMOUNT</t>
  </si>
  <si>
    <t>562-531-3110</t>
  </si>
  <si>
    <t>16453 S. COLORADO AVENUE</t>
  </si>
  <si>
    <t>PARAMOUNT</t>
  </si>
  <si>
    <t>MARK APODACA</t>
  </si>
  <si>
    <t>619-453-4500</t>
  </si>
  <si>
    <t>L.A. DOWNTOWN MEDICAL CENTER</t>
  </si>
  <si>
    <t>213-689-6128</t>
  </si>
  <si>
    <t>DAVID KLEIN, MD, MBA</t>
  </si>
  <si>
    <t>DOUGLAS ARCHER</t>
  </si>
  <si>
    <t>SIRI NELSON</t>
  </si>
  <si>
    <t>MEMORIALCARE MILLER CHILDREN'S &amp; WOMEN'S HOSPITAL LONG BEACH</t>
  </si>
  <si>
    <t>MEMORIALCARE ORANGE COAST MEDICAL CENTER</t>
  </si>
  <si>
    <t>MENIFEE GLOBAL MEDICAL CENTER</t>
  </si>
  <si>
    <t>NORTHBAY HEALTHCARE CORPORATION</t>
  </si>
  <si>
    <t>DAVID BATISTA</t>
  </si>
  <si>
    <t>GARRY OLNEY</t>
  </si>
  <si>
    <t>3300 RENNER DRIVE</t>
  </si>
  <si>
    <t>JOHN CHAPMAN</t>
  </si>
  <si>
    <t>STEVE BOLINE</t>
  </si>
  <si>
    <t>RANDALL CASTILLO</t>
  </si>
  <si>
    <t>HOWARD BAYLESS-BONVENTRE</t>
  </si>
  <si>
    <t>831-600-2801</t>
  </si>
  <si>
    <t>2250 SOQUEL AVE, SUITE 150</t>
  </si>
  <si>
    <t>CHRISTIN MONTOYA</t>
  </si>
  <si>
    <t>JULIE HODGES</t>
  </si>
  <si>
    <t>UCSF BENIOFF CHILDREN'S HOSPITAL OAKLAND</t>
  </si>
  <si>
    <t>555 WASHINGTON STREET</t>
  </si>
  <si>
    <t>KIMBERLY HARTZ</t>
  </si>
  <si>
    <t>0</t>
  </si>
  <si>
    <t>1225 WILSHIRE BOULEVARD</t>
  </si>
  <si>
    <t>AMERICAN ADVANCED MANAGEMENT, INC.</t>
  </si>
  <si>
    <t>CIRBY HILLS BEHAVIORAL HEALTH - PHF</t>
  </si>
  <si>
    <t>DEL AMO HOSPITAL</t>
  </si>
  <si>
    <t>310-530-1151</t>
  </si>
  <si>
    <t>23700 CAMINO DEL SOL</t>
  </si>
  <si>
    <t>FREMONT HOSPITAL</t>
  </si>
  <si>
    <t>510-574-4825</t>
  </si>
  <si>
    <t>39001 SUNDALE DRIVE</t>
  </si>
  <si>
    <t>SUE ANDERSEN</t>
  </si>
  <si>
    <t>MERCY MEDICAL CENTER - MT. SHASTA</t>
  </si>
  <si>
    <t>JOHNESE SPISSO, MPA</t>
  </si>
  <si>
    <t>SEMPERVIRENS P.H.F.</t>
  </si>
  <si>
    <t>SIERRA VISTA HOSPITAL</t>
  </si>
  <si>
    <t>916-288-0300</t>
  </si>
  <si>
    <t>8001 BRUCEVILLE ROAD</t>
  </si>
  <si>
    <t>TELECARE EL DORADO COUNTY P.H.F.</t>
  </si>
  <si>
    <t>Mendocino</t>
  </si>
  <si>
    <t>Modoc</t>
  </si>
  <si>
    <t>ADVENTIST HEALTH DELANO</t>
  </si>
  <si>
    <t>JUDSON HOWE</t>
  </si>
  <si>
    <t>TREVOR ASMUS</t>
  </si>
  <si>
    <t>592 RIO LINDO AVENUE</t>
  </si>
  <si>
    <t>ALINA MORAN</t>
  </si>
  <si>
    <t>1101 VAN NESS AVE</t>
  </si>
  <si>
    <t>2070 CENTURY PARK EAST</t>
  </si>
  <si>
    <t>KENNETH MCGUIRE</t>
  </si>
  <si>
    <t>714-509-8471</t>
  </si>
  <si>
    <t>CRAIG CASTRO</t>
  </si>
  <si>
    <t>SUKHDEEP KAUR</t>
  </si>
  <si>
    <t>DOCTORS HOSPITAL OF RIVERSIDE</t>
  </si>
  <si>
    <t>DOUGLAS MCCOY</t>
  </si>
  <si>
    <t>ENCOMPASS HEALTH REHABILITATION HOSPITAL OF MURRIETA</t>
  </si>
  <si>
    <t>951-246-6500</t>
  </si>
  <si>
    <t>35470 WHITEWOOD ROAD</t>
  </si>
  <si>
    <t>PERRY EBELTOFT</t>
  </si>
  <si>
    <t>1375 UNIVERSITY AVENUE</t>
  </si>
  <si>
    <t>HENRY MAYO NEWHALL MEMORIAL HOSPITAL</t>
  </si>
  <si>
    <t>760-366-6262</t>
  </si>
  <si>
    <t>WAYNE MUNCHEL</t>
  </si>
  <si>
    <t>AYMAN MOUSA</t>
  </si>
  <si>
    <t>3751 KATELLA AVENUE</t>
  </si>
  <si>
    <t>707-822-3621</t>
  </si>
  <si>
    <t>TOM PARKER</t>
  </si>
  <si>
    <t>700 RIVER DRIVE</t>
  </si>
  <si>
    <t>GAIL AVIADO</t>
  </si>
  <si>
    <t>JACK STEPHENS</t>
  </si>
  <si>
    <t>NEERAV JADEJA</t>
  </si>
  <si>
    <t>JODEE READ</t>
  </si>
  <si>
    <t>MICHAEL R. RICKS</t>
  </si>
  <si>
    <t>90095-4700</t>
  </si>
  <si>
    <t>ANANTHA PANYALA</t>
  </si>
  <si>
    <t>1350 WEST COVINA BLVD</t>
  </si>
  <si>
    <t>NANA DEEB</t>
  </si>
  <si>
    <t>650-992-4000</t>
  </si>
  <si>
    <t>465 WEST PUTNAM AVENUE</t>
  </si>
  <si>
    <t>PETER SPIERS</t>
  </si>
  <si>
    <t>SCOTT KNIGHT</t>
  </si>
  <si>
    <t>ADVENTIST HEALTH MENDOCINO COAST</t>
  </si>
  <si>
    <t>On the Annual Financial Pivot Tables, HCAI combined all indigent patients who are covered under Welfare and Institutions Code Section 17000 into a single category.  (See County Indigent Programs - Managed Care and County Indigent Programs - Traditional for detailed definitions.)</t>
  </si>
  <si>
    <t>A numeric code denoting the Health Facility Planning Area (HFPA) in which the hospital is located.  The HFPA is a geographic subdivision of a Health Service Area (HSA) and is defined by HCAI for evaluating existing and required hospitals and services.</t>
  </si>
  <si>
    <t>Teaching</t>
  </si>
  <si>
    <t>Teaching or Small/Rural</t>
  </si>
  <si>
    <t>HCAI Facility No.</t>
  </si>
  <si>
    <t>HCAI FACILITY NUMBER</t>
  </si>
  <si>
    <t>A nine-digit hospital identification number assigned by HCAI for reporting purposes.  HCAI Facility numbers are typically based on a facility's operating license and not site.</t>
  </si>
  <si>
    <t>COLUSA MEDICAL CENTER</t>
  </si>
  <si>
    <t>COLUSA</t>
  </si>
  <si>
    <t>95932-3310</t>
  </si>
  <si>
    <t>DR. KHAWAR SIDDIQUE</t>
  </si>
  <si>
    <t>SAN BENITO HEALTH CARE DISTRICT</t>
  </si>
  <si>
    <t>DARYN KUMAR</t>
  </si>
  <si>
    <t>RIVERSIDE COMMUNITY HOSPITAL</t>
  </si>
  <si>
    <t>951-788-3000</t>
  </si>
  <si>
    <t>SAN GORGONIO MEMORIAL HEALTHCARE DISTRICT</t>
  </si>
  <si>
    <t>751 SOUTH BASCOM AVENUE</t>
  </si>
  <si>
    <t>PROSPECT MEDICAL HOLDINGS, INC.</t>
  </si>
  <si>
    <t>MITCH HANNA</t>
  </si>
  <si>
    <t>DOCTORS MEDICAL CENTER OF MODESTO, INC.</t>
  </si>
  <si>
    <t>LOMA LINDA UNIVERSITY HEALTH</t>
  </si>
  <si>
    <t>JANINE WALLACE</t>
  </si>
  <si>
    <t>Yuba</t>
  </si>
  <si>
    <t>Kern</t>
  </si>
  <si>
    <t>Lake</t>
  </si>
  <si>
    <t>Kings</t>
  </si>
  <si>
    <t>San Joaquin</t>
  </si>
  <si>
    <t>Fresno</t>
  </si>
  <si>
    <t>Ventura</t>
  </si>
  <si>
    <t>Tuolumne</t>
  </si>
  <si>
    <t>Napa</t>
  </si>
  <si>
    <t>Tulare</t>
  </si>
  <si>
    <t>Solano</t>
  </si>
  <si>
    <t>Orange</t>
  </si>
  <si>
    <t>Alameda</t>
  </si>
  <si>
    <t>San Diego</t>
  </si>
  <si>
    <t>San Bernardino</t>
  </si>
  <si>
    <t>San Luis Obispo</t>
  </si>
  <si>
    <t>Lassen</t>
  </si>
  <si>
    <t>El Dorado</t>
  </si>
  <si>
    <t>Butte</t>
  </si>
  <si>
    <t>San Francisco</t>
  </si>
  <si>
    <t>Stanislaus</t>
  </si>
  <si>
    <t>Santa Clara</t>
  </si>
  <si>
    <t>Placer</t>
  </si>
  <si>
    <t>Colusa</t>
  </si>
  <si>
    <t>Monterey</t>
  </si>
  <si>
    <t>Contra Costa</t>
  </si>
  <si>
    <t>Riverside</t>
  </si>
  <si>
    <t>Sacramento</t>
  </si>
  <si>
    <t>Santa Cruz</t>
  </si>
  <si>
    <t>Plumas</t>
  </si>
  <si>
    <t>Imperial</t>
  </si>
  <si>
    <t>Siskiyou</t>
  </si>
  <si>
    <t>Glenn</t>
  </si>
  <si>
    <t>Santa Barbara</t>
  </si>
  <si>
    <t>San Benito</t>
  </si>
  <si>
    <t>Humboldt</t>
  </si>
  <si>
    <t>Mariposa</t>
  </si>
  <si>
    <t>San Mateo</t>
  </si>
  <si>
    <t>Marin</t>
  </si>
  <si>
    <t>Madera</t>
  </si>
  <si>
    <t>Mono</t>
  </si>
  <si>
    <t>Merced</t>
  </si>
  <si>
    <t>Calaveras</t>
  </si>
  <si>
    <t>Shasta</t>
  </si>
  <si>
    <t>Sutter</t>
  </si>
  <si>
    <t>Inyo</t>
  </si>
  <si>
    <t>Tehama</t>
  </si>
  <si>
    <t>Nevada</t>
  </si>
  <si>
    <t>Amador</t>
  </si>
  <si>
    <t>Del Norte</t>
  </si>
  <si>
    <t>Yolo</t>
  </si>
  <si>
    <t>Trinity</t>
  </si>
  <si>
    <t>CHRIS CHAMPLIN</t>
  </si>
  <si>
    <t>2601 CHAPMAN AVENUE</t>
  </si>
  <si>
    <t>COALINGA REGIONAL MEDICAL CENTER</t>
  </si>
  <si>
    <t>COALINGA MEDICAL CENTER, LLC</t>
  </si>
  <si>
    <t>1191 PHELPS DRIVE</t>
  </si>
  <si>
    <t>93210-9609</t>
  </si>
  <si>
    <t>PIPELINE HEALTH</t>
  </si>
  <si>
    <t>BING LUM</t>
  </si>
  <si>
    <t>SAM ITANI</t>
  </si>
  <si>
    <t>90036-4404</t>
  </si>
  <si>
    <t>1441 FLORIDA AVE</t>
  </si>
  <si>
    <t>MARTIN MASSIELLO</t>
  </si>
  <si>
    <t>PAULA REDMOND</t>
  </si>
  <si>
    <t>CLAY FARELL</t>
  </si>
  <si>
    <t>HERBERT VILLAFUERTE</t>
  </si>
  <si>
    <t>866-410-5454</t>
  </si>
  <si>
    <t>HEALDSBURG HOSPITAL</t>
  </si>
  <si>
    <t>NORCAL HEALTHCONNECT</t>
  </si>
  <si>
    <t>VSC HBO, LLC</t>
  </si>
  <si>
    <t>KIM MIKES</t>
  </si>
  <si>
    <t>HUNTINGTON HOSPITAL</t>
  </si>
  <si>
    <t>91105-3010</t>
  </si>
  <si>
    <t>SCOTT THYGERSON</t>
  </si>
  <si>
    <t>ANTHONY NGUYEN</t>
  </si>
  <si>
    <t>PHILLIP WOLFE</t>
  </si>
  <si>
    <t>375 LAGUNA HONDA BLVD</t>
  </si>
  <si>
    <t>3700 E. SOUTH STREET</t>
  </si>
  <si>
    <t>530-926-6111</t>
  </si>
  <si>
    <t>MERCY SAN JUAN MEDICAL CENTER</t>
  </si>
  <si>
    <t>530-708-8800</t>
  </si>
  <si>
    <t>1111 N NAGLE STREET</t>
  </si>
  <si>
    <t>500 SAN BERNARDINO STREET</t>
  </si>
  <si>
    <t>530-846-9000</t>
  </si>
  <si>
    <t>PALOMAR MEDICAL CENTER POWAY</t>
  </si>
  <si>
    <t>PALOMAR REHABILITATION INSTITUTE</t>
  </si>
  <si>
    <t>LIFEPOINT HEALTH</t>
  </si>
  <si>
    <t>442-277-6100</t>
  </si>
  <si>
    <t>JENNIFER WHITNEY</t>
  </si>
  <si>
    <t>1301 N ROSE DRIVE</t>
  </si>
  <si>
    <t>PROVIDENCE MISSION HOSPITAL</t>
  </si>
  <si>
    <t>PROVIDENCE QUEEN OF THE VALLEY MEDICAL CENTER</t>
  </si>
  <si>
    <t>PROVIDENCE REDWOOD MEMORIAL HOSPITAL</t>
  </si>
  <si>
    <t>PROVIDENCE SANTA ROSA MEMORIAL HOSPITAL</t>
  </si>
  <si>
    <t>PROVIDENCE ST. JOSEPH HOSPITAL</t>
  </si>
  <si>
    <t>PROVIDENCE ST. JOSEPH HOSPITAL - EUREKA</t>
  </si>
  <si>
    <t>PROVIDENCE ST. JUDE MEDICAL CENTER</t>
  </si>
  <si>
    <t>NICK LYMBEROPOULOS</t>
  </si>
  <si>
    <t>O NWANGBURUKA</t>
  </si>
  <si>
    <t>4445 MAGNOLIA AVE</t>
  </si>
  <si>
    <t>SACRAMENTO BEHAVIORAL HEALTHCARE HOSPITAL, LLC</t>
  </si>
  <si>
    <t>877-978-4848</t>
  </si>
  <si>
    <t>1400 EXPO PARKWAY</t>
  </si>
  <si>
    <t>JOHN BEALL</t>
  </si>
  <si>
    <t>SELECT SPECIALTY HOSPITAL - SAN DIEGO</t>
  </si>
  <si>
    <t>TOMMY LE</t>
  </si>
  <si>
    <t>1010 MURRAY AVENUE</t>
  </si>
  <si>
    <t>JOHN HENNELLY</t>
  </si>
  <si>
    <t>JARED GILES</t>
  </si>
  <si>
    <t>COMMONSPIRIT HEALTH</t>
  </si>
  <si>
    <t>BARRY WOLFMAN</t>
  </si>
  <si>
    <t>STABLER LANE BEHAVIORAL HEALTH - PHF</t>
  </si>
  <si>
    <t>THERESA VOSS</t>
  </si>
  <si>
    <t>323-286-5300</t>
  </si>
  <si>
    <t>VALLEY CHILDRENS HEALTHCARE</t>
  </si>
  <si>
    <t>9300 VALLEY CHILDRENS PLACE</t>
  </si>
  <si>
    <t>EMILY DEFILLIPO</t>
  </si>
  <si>
    <t>JILL MCWILLIAMS</t>
  </si>
  <si>
    <t>PATRICH PETRE</t>
  </si>
  <si>
    <t>SUSAN P. ERLICH, MD</t>
  </si>
  <si>
    <t>AHMC SETON MEDICAL CENTER</t>
  </si>
  <si>
    <t>SARKIS VARTANIAN</t>
  </si>
  <si>
    <t>726 4TH STREET</t>
  </si>
  <si>
    <t>JASON WELLS</t>
  </si>
  <si>
    <t>LISA HAHN</t>
  </si>
  <si>
    <t>ALISO RIDGE BEHAVIORAL HEALTH</t>
  </si>
  <si>
    <t>200 FREEDOM LANE</t>
  </si>
  <si>
    <t>ALISO VIEJO</t>
  </si>
  <si>
    <t>PHILLIP FRANKS</t>
  </si>
  <si>
    <t>DAVID D CLARK</t>
  </si>
  <si>
    <t>ANAHEIM COMMUNITY HOSPITAL</t>
  </si>
  <si>
    <t>714-243-9000</t>
  </si>
  <si>
    <t>3350 W BALL ROAD</t>
  </si>
  <si>
    <t>COLTON REED</t>
  </si>
  <si>
    <t>ERNEST HEALTH HOLDINGS, LLC</t>
  </si>
  <si>
    <t>661-688-7000</t>
  </si>
  <si>
    <t>4400 KIRKCALDY DR</t>
  </si>
  <si>
    <t>MOZGHAN HINES, PT, DPT</t>
  </si>
  <si>
    <t>ADAM LORIS</t>
  </si>
  <si>
    <t>EVAN RAYNER</t>
  </si>
  <si>
    <t>GURPREET SINGH RANDHAWA</t>
  </si>
  <si>
    <t>WARREN BRADLEY</t>
  </si>
  <si>
    <t>MICK ZDEBLICK</t>
  </si>
  <si>
    <t>SAMIR B. SHAH</t>
  </si>
  <si>
    <t>UHS OF DELAWARE, INC.</t>
  </si>
  <si>
    <t>DANA ROESLER</t>
  </si>
  <si>
    <t>JAY KRISHNASWAMY</t>
  </si>
  <si>
    <t>SHANNON THOMAS</t>
  </si>
  <si>
    <t>209-857-3400</t>
  </si>
  <si>
    <t>15120 KENSINGTON PARK DRIVE</t>
  </si>
  <si>
    <t>RANDY ROGERS</t>
  </si>
  <si>
    <t>DAN BROTHMAN</t>
  </si>
  <si>
    <t>COUNTY OF SOUTHERN MONTEREY</t>
  </si>
  <si>
    <t>GLENDORA HOSPITAL</t>
  </si>
  <si>
    <t>JAGDEEP DILLON</t>
  </si>
  <si>
    <t>JAMES R WEST</t>
  </si>
  <si>
    <t>HCA CORPORATION, INC.</t>
  </si>
  <si>
    <t>MARY CASILLAS</t>
  </si>
  <si>
    <t>HERITAGE OAKS ENRICHMENT CENTER - PHF</t>
  </si>
  <si>
    <t>279-348-7200</t>
  </si>
  <si>
    <t>JAMES E.T. JACKSON</t>
  </si>
  <si>
    <t>MICHAEL THOMAS</t>
  </si>
  <si>
    <t>JULIE MYERS</t>
  </si>
  <si>
    <t>WILLIAM NELSON</t>
  </si>
  <si>
    <t>MOUSA, AYMAN</t>
  </si>
  <si>
    <t>949-565-2377</t>
  </si>
  <si>
    <t>24552 PACIFIC PARK DR</t>
  </si>
  <si>
    <t>TRACE SWARTZFAGER</t>
  </si>
  <si>
    <t>VIRGIS NARBUTAS</t>
  </si>
  <si>
    <t>MATTHEW STATE</t>
  </si>
  <si>
    <t>LUCILE SALTER PACKARD CHILDRENS HOSPITAL AT STANFORD</t>
  </si>
  <si>
    <t>GINO PATRIZIO, JD, MHA</t>
  </si>
  <si>
    <t>VICTOR CARRASCO</t>
  </si>
  <si>
    <t>BLAIR KENT</t>
  </si>
  <si>
    <t>TINA JOHNSON</t>
  </si>
  <si>
    <t>BENJAMIN BJ PREDUM</t>
  </si>
  <si>
    <t>LISA HAUSMANN</t>
  </si>
  <si>
    <t>USC ARCADIA HOSPITAL</t>
  </si>
  <si>
    <t>IKENNA MMEJE</t>
  </si>
  <si>
    <t>JANET A. WAGNER</t>
  </si>
  <si>
    <t>KATHY WOJNO</t>
  </si>
  <si>
    <t>MARK TURNER</t>
  </si>
  <si>
    <t>JENNIE CLAY</t>
  </si>
  <si>
    <t>CHARLES R. HARRIS</t>
  </si>
  <si>
    <t>DAN PETERSON</t>
  </si>
  <si>
    <t>PRECIOUS MAYES</t>
  </si>
  <si>
    <t>PALOMAR MEDICAL CENTER</t>
  </si>
  <si>
    <t>DIANE L. HANSEN</t>
  </si>
  <si>
    <t>2181 CITRICADO PKWY</t>
  </si>
  <si>
    <t>PIH HEALTH WHITTIER HOSPITAL</t>
  </si>
  <si>
    <t>JIM WEST</t>
  </si>
  <si>
    <t>DAMON SORENSEN</t>
  </si>
  <si>
    <t>PROVIDENCE ST JOSEPH HEALTH</t>
  </si>
  <si>
    <t>KARL KEELER</t>
  </si>
  <si>
    <t>LAURA RAMOS</t>
  </si>
  <si>
    <t>JOHNESE SPISSO</t>
  </si>
  <si>
    <t>ANGELA WARNEKE</t>
  </si>
  <si>
    <t>455 SILICON VALLEY BOULEVARD</t>
  </si>
  <si>
    <t>STEVE VANDERPOEL</t>
  </si>
  <si>
    <t>KENNY PAWLEK</t>
  </si>
  <si>
    <t>SIERRA VIEW LOCAL HEALTHCARE DISTRICT</t>
  </si>
  <si>
    <t>SONOMA COUNTY HEALING CENTER - PHF</t>
  </si>
  <si>
    <t>707-639-4696</t>
  </si>
  <si>
    <t>7440 RANCHO LOS GUILICOS ROAD</t>
  </si>
  <si>
    <t>OMAR RAMIREZ</t>
  </si>
  <si>
    <t>STANFORD HEALTH CARE TRI-VALLEY</t>
  </si>
  <si>
    <t>GLENN COZEN</t>
  </si>
  <si>
    <t>JARED NYAGOL</t>
  </si>
  <si>
    <t>EDREA MARTINEZ</t>
  </si>
  <si>
    <t>KAREN RICHARDS</t>
  </si>
  <si>
    <t>39407 VISTA DEL SOL</t>
  </si>
  <si>
    <t>92270-1375</t>
  </si>
  <si>
    <t>SURESH GUNASEKARAN</t>
  </si>
  <si>
    <t>ARMAND DORIAN</t>
  </si>
  <si>
    <t>SABA HABIS</t>
  </si>
  <si>
    <t>GENA BRAVO</t>
  </si>
  <si>
    <t>AHMC HEALTHCARE, INC.</t>
  </si>
  <si>
    <t>KPC HEALTHCARE, INC.</t>
  </si>
  <si>
    <t>VIBRA HEALTHCARE</t>
  </si>
  <si>
    <t>AMERICAN ADVANCED MANAGEMENT GROUP</t>
  </si>
  <si>
    <t>UNIVERSITY OF CALIFORNIA</t>
  </si>
  <si>
    <t>LOMA LINDA UNIVERSITY</t>
  </si>
  <si>
    <t>400 N PEPPER AVE</t>
  </si>
  <si>
    <t>4650 LINCOLN BLVD</t>
  </si>
  <si>
    <t>8700 BEVERLY BLVD</t>
  </si>
  <si>
    <t>CHILDRENS HOSPITAL AT MISSION</t>
  </si>
  <si>
    <t>CHILDRENS HOSPITAL LOS ANGELES</t>
  </si>
  <si>
    <t>2755 HERNDON AVE</t>
  </si>
  <si>
    <t>6700 EUCALYPTUS DRIVE, STE C</t>
  </si>
  <si>
    <t>2600 STOCKTON BLVD, STE B</t>
  </si>
  <si>
    <t>4250 AUBURN BLVD</t>
  </si>
  <si>
    <t>6601 WHITE FEATHER RD</t>
  </si>
  <si>
    <t>100 W. CALIFORNIA BLVD</t>
  </si>
  <si>
    <t>7150 TAMPA AVE</t>
  </si>
  <si>
    <t>2500 MERCED ST</t>
  </si>
  <si>
    <t>1940 EL CAHON BLVD</t>
  </si>
  <si>
    <t>6060 PARAMOUNT BLVD</t>
  </si>
  <si>
    <t>CITY AND COUNTY OF SAN FRANCISCO</t>
  </si>
  <si>
    <t>215 W JANSS ROAD</t>
  </si>
  <si>
    <t>MARTIN LUTHER KING JR. - LOS ANGELES</t>
  </si>
  <si>
    <t>1441 CONSTITUTION BLVD</t>
  </si>
  <si>
    <t>2600 REDONDO AVE. SUITE 500</t>
  </si>
  <si>
    <t>PIH HEALTH HOSPITAL</t>
  </si>
  <si>
    <t>11500 BROOKSHIRE AVE</t>
  </si>
  <si>
    <t>1300 WEST SEVENTH STREET</t>
  </si>
  <si>
    <t>RADY CHILDRENS HOSPITAL - SAN DIEGO</t>
  </si>
  <si>
    <t>3020 CHILDRENS WAY</t>
  </si>
  <si>
    <t>1081 N. CHINA LAKE BLVD</t>
  </si>
  <si>
    <t>2150 STOCKTON BLVD</t>
  </si>
  <si>
    <t>450 E. ROMIE LANE</t>
  </si>
  <si>
    <t>SCRIPPS HEALTH - LA JOLLA</t>
  </si>
  <si>
    <t>2101 N. WATERMAN AVE.</t>
  </si>
  <si>
    <t>30 MARK WEST SPRINGS ROAD</t>
  </si>
  <si>
    <t>2633 EAST 27TH ST</t>
  </si>
  <si>
    <t>300 HILLMONT AVE</t>
  </si>
  <si>
    <t/>
  </si>
  <si>
    <t>COUNTY OF ALAMEDA</t>
  </si>
  <si>
    <t>PATRICIA WILLIAMS</t>
  </si>
  <si>
    <t>MICHAEL CURETON</t>
  </si>
  <si>
    <t>503-458-5821</t>
  </si>
  <si>
    <t>530-626-2783</t>
  </si>
  <si>
    <t>559-821-6100</t>
  </si>
  <si>
    <t>JASON WELL</t>
  </si>
  <si>
    <t>CHASE TAYLOR</t>
  </si>
  <si>
    <t>JIM RODRIGUEZ</t>
  </si>
  <si>
    <t>NORTHERN INYO HEALTHCARE DISTRICT</t>
  </si>
  <si>
    <t>STEPHEN DELROSSI</t>
  </si>
  <si>
    <t>EVELYN KU</t>
  </si>
  <si>
    <t>KELLY LINDEN</t>
  </si>
  <si>
    <t>90067-1907</t>
  </si>
  <si>
    <t>GEOFFREY HALL</t>
  </si>
  <si>
    <t>TODD A SMITH</t>
  </si>
  <si>
    <t>626-858-8589</t>
  </si>
  <si>
    <t>SOUTH EL MONTE</t>
  </si>
  <si>
    <t>EMANATE HEALTH INTER-COMMUNITY HOSPITAL</t>
  </si>
  <si>
    <t>210 WEST SAN BERNARDINO ROAD</t>
  </si>
  <si>
    <t>BRYAN CROFT</t>
  </si>
  <si>
    <t>90602-1006</t>
  </si>
  <si>
    <t>MICHAEL RICKS</t>
  </si>
  <si>
    <t>KEVIN KLOCKENGA</t>
  </si>
  <si>
    <t>DENISE SHOOK</t>
  </si>
  <si>
    <t>LOS ANGELES GENERAL MEDICAL CENTER</t>
  </si>
  <si>
    <t>2051 MARENGO STREET</t>
  </si>
  <si>
    <t>747-210-3000</t>
  </si>
  <si>
    <t>RIVER VISTA BEHAVIORAL HEALTH</t>
  </si>
  <si>
    <t>559-603-6000</t>
  </si>
  <si>
    <t>40886 GOODWIN WAY</t>
  </si>
  <si>
    <t>ROBERT DUTILE</t>
  </si>
  <si>
    <t>93636-8761</t>
  </si>
  <si>
    <t>KRISTIE MARION</t>
  </si>
  <si>
    <t>KIMIKO VANG, DSW, LCSW</t>
  </si>
  <si>
    <t>FRANCES HANNAH</t>
  </si>
  <si>
    <t>SALINAS VALLEY HEALTH MEDICAL CENTER</t>
  </si>
  <si>
    <t>ALLEN RADNER</t>
  </si>
  <si>
    <t>STEVEN HERBER MD</t>
  </si>
  <si>
    <t>714-966-7200</t>
  </si>
  <si>
    <t>FRED VALTAIRO</t>
  </si>
  <si>
    <t>LAGUNA TREATMENT CENTER</t>
  </si>
  <si>
    <t>DORINDA MUELLER</t>
  </si>
  <si>
    <t>EASTERN PLUMAS HEALTHCARE</t>
  </si>
  <si>
    <t>760-323-6511</t>
  </si>
  <si>
    <t>STEVE HYTRY</t>
  </si>
  <si>
    <t>PETER HEMSTED</t>
  </si>
  <si>
    <t>STEVE MCCANN</t>
  </si>
  <si>
    <t>REHABILITATION HOSPITAL OF SOUTHERN CALIFORNIA</t>
  </si>
  <si>
    <t>JOINT VENTURE EISENHOWER MED CTR &amp; ERNEST HC</t>
  </si>
  <si>
    <t>NOEL SOUSA</t>
  </si>
  <si>
    <t>SACRAMENTO REHABILITATION HOSPITAL</t>
  </si>
  <si>
    <t>279-499-1501</t>
  </si>
  <si>
    <t>10 ADVANTAGE COURT</t>
  </si>
  <si>
    <t>JOE HUGAR</t>
  </si>
  <si>
    <t>YANNIS ANGOURAS</t>
  </si>
  <si>
    <t>909-672-1445</t>
  </si>
  <si>
    <t>KAISER FOUNDATION HOSPITAL - SAN MARCOS</t>
  </si>
  <si>
    <t>442-385-7716</t>
  </si>
  <si>
    <t>360 RUSH DRIVE</t>
  </si>
  <si>
    <t>SAN MARCOS</t>
  </si>
  <si>
    <t>SCOTT EVANS</t>
  </si>
  <si>
    <t>W. SCOTT EVANS</t>
  </si>
  <si>
    <t>91911-6617</t>
  </si>
  <si>
    <t>WILLIAM SCOTT EVANS</t>
  </si>
  <si>
    <t>STOCKTON REGIONAL REHABILITATION HOSPITAL</t>
  </si>
  <si>
    <t>209-687-5490</t>
  </si>
  <si>
    <t>607 E MAGNOLIA ST</t>
  </si>
  <si>
    <t>95202-1846</t>
  </si>
  <si>
    <t>RICHARD TROGMAN</t>
  </si>
  <si>
    <t>805-903-1905</t>
  </si>
  <si>
    <t>PATRICK ROHAN</t>
  </si>
  <si>
    <t>PAJARO VALLEY HEALTHCARE DISTRICT HOSPITAL CORP.</t>
  </si>
  <si>
    <t>RYAN HARRIS</t>
  </si>
  <si>
    <t>JUSTIN OLDS</t>
  </si>
  <si>
    <t>MARK BEHL</t>
  </si>
  <si>
    <t>TROY GIDEON</t>
  </si>
  <si>
    <t>209-248-7700</t>
  </si>
  <si>
    <t>MATTHEW HEYN</t>
  </si>
  <si>
    <t>SUKHRAJ DHAMI</t>
  </si>
  <si>
    <t>GABRIELA MALESCEWSKI</t>
  </si>
  <si>
    <t>GREG MCCULLOCH</t>
  </si>
  <si>
    <t>PHIL BUTTELL</t>
  </si>
  <si>
    <t>COMMUNITY MEMORIAL HOSPITAL - OJAI</t>
  </si>
  <si>
    <t>DANIELLE MARTINEZ</t>
  </si>
  <si>
    <t>ADVENTIST HEALTH</t>
  </si>
  <si>
    <t>BEHAVIORAL HEALTH SERVICES, INC</t>
  </si>
  <si>
    <t>1760 W. 16TH ST.</t>
  </si>
  <si>
    <t>CHILDRENS HOSPITAL OF ORANGE COUNTY</t>
  </si>
  <si>
    <t>6000 SAN VICENTE BLVD.</t>
  </si>
  <si>
    <t>1205 E. NORTH STREET</t>
  </si>
  <si>
    <t>DIGNITYHEALTH</t>
  </si>
  <si>
    <t>2425 SAMARITAN DR.</t>
  </si>
  <si>
    <t>4378 AUBURN BLVD</t>
  </si>
  <si>
    <t>1011 BALDWIN PARK BLVD.</t>
  </si>
  <si>
    <t>1777 W. YOSEMITE AVE.</t>
  </si>
  <si>
    <t>3440 E. LA PALMA AVE</t>
  </si>
  <si>
    <t>2025 MORSE AVE.</t>
  </si>
  <si>
    <t>2425 GEARY BLVD.</t>
  </si>
  <si>
    <t>1425 SOUTH MAIN ST.</t>
  </si>
  <si>
    <t>975 SERENO DR.</t>
  </si>
  <si>
    <t>KERN COUNTY HOSPITAL AUTHORITY</t>
  </si>
  <si>
    <t>7601 IMPERIAL HWY</t>
  </si>
  <si>
    <t>11234 ANDERSON STREET</t>
  </si>
  <si>
    <t>DR MICHAEL BARSOM</t>
  </si>
  <si>
    <t>323 SOUTH HELIOTROPE AVENUE</t>
  </si>
  <si>
    <t>2100 NAPA VALLEJO HIGHWAY</t>
  </si>
  <si>
    <t>1200 B. GALE WILSON BLVD.</t>
  </si>
  <si>
    <t>2185 CITRACADO PARKWAY</t>
  </si>
  <si>
    <t>101 E. VALENCIA MESA DR.</t>
  </si>
  <si>
    <t>225 NORTH JACKSON AVE.</t>
  </si>
  <si>
    <t>4929 VAN NUYS BLVD.</t>
  </si>
  <si>
    <t>DR. SCOTT NEELEY</t>
  </si>
  <si>
    <t>CHILDRENS HOSPITAL &amp; RESEARCH CENTER OAKLAND</t>
  </si>
  <si>
    <t>ADVENTIST HEALTH SYSTEMS</t>
  </si>
  <si>
    <t>N/A</t>
  </si>
  <si>
    <t>PRIME HEALTHCARE SERVICES</t>
  </si>
  <si>
    <t>ERNEST HEALTH</t>
  </si>
  <si>
    <t>CEDARS-SINAI HEALTH SYSTEM</t>
  </si>
  <si>
    <t>COLLEGE HEALTH ENTERPRISES</t>
  </si>
  <si>
    <t>COTTAGE HEALTH</t>
  </si>
  <si>
    <t>PIH HEALTH</t>
  </si>
  <si>
    <t>HCA HEALTHCARE, INC.</t>
  </si>
  <si>
    <t>PROVIDENCE ST. JOSEPH HEALTH</t>
  </si>
  <si>
    <t>SCIONHEALTH</t>
  </si>
  <si>
    <t>MEMORIALCARE HEALTH SYSTEM</t>
  </si>
  <si>
    <t>SHARP HEALTHCARE</t>
  </si>
  <si>
    <t>2975 N SYCAMORE DRIVE</t>
  </si>
  <si>
    <t>ST HELENA HOSPITAL</t>
  </si>
  <si>
    <t>AHMC HEALTHCARE INC</t>
  </si>
  <si>
    <t>ALHAMBRA HOSPITAL MEDICAL CEMTER LP</t>
  </si>
  <si>
    <t>SIGNATURE HEALTH CARE</t>
  </si>
  <si>
    <t>PRIME HEALTHCARE SERVICES, INC</t>
  </si>
  <si>
    <t>KPC HEALTHCARE INC</t>
  </si>
  <si>
    <t>UNIVERSAL HEALTH SERVICES, INC</t>
  </si>
  <si>
    <t>SCOTT KENNELLY, L.C.S.W</t>
  </si>
  <si>
    <t>COMMUNITY HEALTH SYSTEMS</t>
  </si>
  <si>
    <t>CHCM, INC</t>
  </si>
  <si>
    <t>CONTRA COSTA COUNTY</t>
  </si>
  <si>
    <t>825 DELBON AVENUE</t>
  </si>
  <si>
    <t>PRIME HEALTHCARE SERVICES FOUNDATION</t>
  </si>
  <si>
    <t>ENCOMPASS HEALTH</t>
  </si>
  <si>
    <t>17100 EUCLID ST.</t>
  </si>
  <si>
    <t>351 S. PATTERSON AVENUE</t>
  </si>
  <si>
    <t>ALLIANCE INVESTMENT INC.</t>
  </si>
  <si>
    <t>HCA - THE HEALTHCARE COMPANY</t>
  </si>
  <si>
    <t>1117 E. DEVONSHIRE AVE</t>
  </si>
  <si>
    <t>PRIME HEALTHCARE HUNTINGTON BEACH LLC</t>
  </si>
  <si>
    <t>JEWISH HOME &amp; REHAB CENTER</t>
  </si>
  <si>
    <t>KND REAL ESTATE 40, L.L.C.</t>
  </si>
  <si>
    <t>THC-ORANGE COUNTY, INC</t>
  </si>
  <si>
    <t>L.A. DOWNTOWN MEDICAL CENTER LLC</t>
  </si>
  <si>
    <t>PRIME HEALTHCARE FOUNDATION</t>
  </si>
  <si>
    <t>AMERICAN ADDICTION CENTERS INC</t>
  </si>
  <si>
    <t>REGENTS OF THE UNIVERSITY OF CA</t>
  </si>
  <si>
    <t>MARINHEALTH MEDICAL CENTER</t>
  </si>
  <si>
    <t>MAYERS MEMORIAL HOSPITAL DISCTRICT</t>
  </si>
  <si>
    <t>PHYSICIANS FOR HEALTHY HOSPITALS, INC</t>
  </si>
  <si>
    <t>11401 S. BLOOMFIELD AVENUE</t>
  </si>
  <si>
    <t>ALAKOR HEALTHCARE LLC</t>
  </si>
  <si>
    <t>PHILIP COHEN</t>
  </si>
  <si>
    <t>KPC HEALTHCARE INC.</t>
  </si>
  <si>
    <t>PALO VERDE HOSPITAL</t>
  </si>
  <si>
    <t>PALO VERDE HEALTH CARE DISTRICT</t>
  </si>
  <si>
    <t>706-922-5201</t>
  </si>
  <si>
    <t>250 NORTH FIRST ST.</t>
  </si>
  <si>
    <t>BLYTHE</t>
  </si>
  <si>
    <t>92225-1702</t>
  </si>
  <si>
    <t>SANDRA ARAYA</t>
  </si>
  <si>
    <t>PIH HEALTH DOWNEY HOSPITAL</t>
  </si>
  <si>
    <t>PIH HEALTH GOOD SAMARITAN HOSPITAL</t>
  </si>
  <si>
    <t>PIH HEALTH INC</t>
  </si>
  <si>
    <t>12401 E. WASHINGTON BLVD</t>
  </si>
  <si>
    <t>ST JOSEPH HEALTH NORTHERN CALIFORNIA LLC</t>
  </si>
  <si>
    <t>ST. JOSEPH HEALTH</t>
  </si>
  <si>
    <t>PROVIDENCE ST. MARY MEDICAL CENTER</t>
  </si>
  <si>
    <t>HCA</t>
  </si>
  <si>
    <t>O  NWANGBURUKA</t>
  </si>
  <si>
    <t>HCA CORP</t>
  </si>
  <si>
    <t>600 N. HIGHLAND SPRINGS AVE</t>
  </si>
  <si>
    <t>SAN JOAQUIN COUNTY</t>
  </si>
  <si>
    <t>1212 N. CALIFORNIA STREET</t>
  </si>
  <si>
    <t>GENEVIEVE G. VALENTINE, LMFT</t>
  </si>
  <si>
    <t>400 W. PUEBLO</t>
  </si>
  <si>
    <t>315 CAMINO DEL REMEDIO, BLDG. 3</t>
  </si>
  <si>
    <t>9888 GENESSE AVENUE</t>
  </si>
  <si>
    <t>7850 VISTA HILL AVENUE</t>
  </si>
  <si>
    <t>SHRINERS HOSPITALS FOR CHILDREN NORTHERN CA</t>
  </si>
  <si>
    <t>SARAH EBERHARDT-RIOS</t>
  </si>
  <si>
    <t>KELLY JAEGAR-JACKSON</t>
  </si>
  <si>
    <t>TORRANCE HEALTH ASSOCIATION, INC</t>
  </si>
  <si>
    <t>1720 MT VIEW AVENUE</t>
  </si>
  <si>
    <t>60 EASTER AVE.</t>
  </si>
  <si>
    <t>CHAD LEFTERIS</t>
  </si>
  <si>
    <t xml:space="preserve">COUNTY OF VENTURA </t>
  </si>
  <si>
    <t>CHARLES KASSIS</t>
  </si>
  <si>
    <t>TERRI DAY</t>
  </si>
  <si>
    <t>ERIC STEVENS</t>
  </si>
  <si>
    <t>ADVENTIST HEALTH SIERRA VISTA</t>
  </si>
  <si>
    <t>RYAN ASHLOCK</t>
  </si>
  <si>
    <t>1000 GREELEY ROAD</t>
  </si>
  <si>
    <t>STEVEN HERBER, M.D.</t>
  </si>
  <si>
    <t>869 N. CHERRY STREET</t>
  </si>
  <si>
    <t>ADVENTIST HEALTH TWIN CITIES</t>
  </si>
  <si>
    <t>111 WEST LA PALMA AVENUE</t>
  </si>
  <si>
    <t>AHMC HEALTHCARE</t>
  </si>
  <si>
    <t>ALAMEDA HEALTH SYSTEM</t>
  </si>
  <si>
    <t>BRAD GOODSON</t>
  </si>
  <si>
    <t>HAWTHORNE AVE &amp; WEBSTER ST</t>
  </si>
  <si>
    <t>PATRICK ZIEMER</t>
  </si>
  <si>
    <t>1025 SOUTH ANAHEIM BLVD</t>
  </si>
  <si>
    <t>ANTELOPE VALLEY MEDICAL CENTER</t>
  </si>
  <si>
    <t>ANDREW GOLDFRACH</t>
  </si>
  <si>
    <t>HOLLIE SEELEY</t>
  </si>
  <si>
    <t>255 E BONITA AVENUE</t>
  </si>
  <si>
    <t>PETER L. SLAVIN</t>
  </si>
  <si>
    <t>CENTRAL CALIFORNIA REHABILITATION HOSPITAL, LLC</t>
  </si>
  <si>
    <t>1201 W. LA VETA AVE</t>
  </si>
  <si>
    <t>HAROLD F. WAY</t>
  </si>
  <si>
    <t>NORTH VALLEY BEHAVIORAL HEALTH LLC</t>
  </si>
  <si>
    <t>24511 W. JAYNE AVENUE</t>
  </si>
  <si>
    <t>2776 PACIFIC AVE</t>
  </si>
  <si>
    <t>1401 BAILEY AVE</t>
  </si>
  <si>
    <t>AMERICAN SPECIALTY HEALTHCARE, INC</t>
  </si>
  <si>
    <t>199 E WEBSTER ST</t>
  </si>
  <si>
    <t>MONTAGE HEALTH</t>
  </si>
  <si>
    <t>MIKE MCDERMOTT, MD</t>
  </si>
  <si>
    <t>COMMUNITY HOSPITAL OF THE MONTEREY PENINSULA - OHANA</t>
  </si>
  <si>
    <t>831-642-6201</t>
  </si>
  <si>
    <t>6 LOWER RAGSDALE DRIVE</t>
  </si>
  <si>
    <t>DR. MICHAEL MCDERMOTT</t>
  </si>
  <si>
    <t>CRAIG WAGONER</t>
  </si>
  <si>
    <t>ALISTAIR MACHOKA</t>
  </si>
  <si>
    <t>MARITZA VINDELL</t>
  </si>
  <si>
    <t>JAMES OLIVIERI, JR.</t>
  </si>
  <si>
    <t>2201 TUOLUMNE STREET</t>
  </si>
  <si>
    <t>NICOLE PAISTE GONZALES</t>
  </si>
  <si>
    <t>DR. GUARAV DATTA</t>
  </si>
  <si>
    <t>WILLIAM HOLT</t>
  </si>
  <si>
    <t>TINA BURCH</t>
  </si>
  <si>
    <t>PARKVIEW COMMUNITY HOSPITAL</t>
  </si>
  <si>
    <t>250 SO. GRAND AVE</t>
  </si>
  <si>
    <t>ROGER SHARMA</t>
  </si>
  <si>
    <t>MICHAEL KLEPIN</t>
  </si>
  <si>
    <t>16237 VENTURA BLVD.</t>
  </si>
  <si>
    <t>EM V GARCIA</t>
  </si>
  <si>
    <t>1303 MABLE AVE</t>
  </si>
  <si>
    <t>ENLOE HEALTH</t>
  </si>
  <si>
    <t>BHC FREMONT HOSPITAL INC.</t>
  </si>
  <si>
    <t>12601 GARDEN GROVE BLVD.</t>
  </si>
  <si>
    <t>525 N. GARFIELD AVE</t>
  </si>
  <si>
    <t>BETSY HART</t>
  </si>
  <si>
    <t>91740-6207</t>
  </si>
  <si>
    <t>ANTHONY QUINTERO</t>
  </si>
  <si>
    <t>1133 W. SYCAMORE ST.</t>
  </si>
  <si>
    <t>SCOTT WESTER</t>
  </si>
  <si>
    <t>901 OLIVE DR.</t>
  </si>
  <si>
    <t>DARUAN HARRIS</t>
  </si>
  <si>
    <t>KRYSTIN SOMMER</t>
  </si>
  <si>
    <t>DOUGLAS LONG</t>
  </si>
  <si>
    <t>17772 BEACH BLVD.</t>
  </si>
  <si>
    <t>DAVID CALDWELL</t>
  </si>
  <si>
    <t>MARIOSA</t>
  </si>
  <si>
    <t>PATRICIA RYAN</t>
  </si>
  <si>
    <t>275 W. MACARTHUR BLVD.</t>
  </si>
  <si>
    <t>1150 VETERANS BLVD.</t>
  </si>
  <si>
    <t>25825 S. VERMONT AVE.</t>
  </si>
  <si>
    <t>4211 S. AVALON BLVD.,</t>
  </si>
  <si>
    <t>GREGORY POLK</t>
  </si>
  <si>
    <t>ARNOLD ADRINEDA</t>
  </si>
  <si>
    <t>5525 W. SLAUSON AVE.</t>
  </si>
  <si>
    <t>550 NORTH MONTEREY AVE</t>
  </si>
  <si>
    <t>ROBIN GOMEZ</t>
  </si>
  <si>
    <t>424-306-7505</t>
  </si>
  <si>
    <t>1000 W. CARSON ST., BLDG N-25</t>
  </si>
  <si>
    <t>ANDREA TURNER, JD, MBA, CNMT</t>
  </si>
  <si>
    <t>91342-1437</t>
  </si>
  <si>
    <t>EDGAR SOLIS</t>
  </si>
  <si>
    <t>DILTAR SIDHU</t>
  </si>
  <si>
    <t>ANTHONY HILLIARD</t>
  </si>
  <si>
    <t>YVETTE COPE</t>
  </si>
  <si>
    <t>4801 EAST OLYMPIC BLVD</t>
  </si>
  <si>
    <t>KEITH LEVY</t>
  </si>
  <si>
    <t>760-934-3311</t>
  </si>
  <si>
    <t>1145 WEST REDONDO BEACH BLVD</t>
  </si>
  <si>
    <t>LAST FRONTIER HEALTHCARE DISTRICT</t>
  </si>
  <si>
    <t>23388 MULHOLLAND DRIVE</t>
  </si>
  <si>
    <t>AMY MICHELI</t>
  </si>
  <si>
    <t>5900 BROCKTON AVE</t>
  </si>
  <si>
    <t>STATE OF CA</t>
  </si>
  <si>
    <t>3102 EAST HIGHLAND AVENUE</t>
  </si>
  <si>
    <t>VERONICA KAUFMAN</t>
  </si>
  <si>
    <t>400 NORTH MCDOWELL BLVD</t>
  </si>
  <si>
    <t>1065 BUCKS LAKE RD</t>
  </si>
  <si>
    <t>26501 AVENUE 140</t>
  </si>
  <si>
    <t>MICHAEL KELEMAN</t>
  </si>
  <si>
    <t>2121 SANTA MONICA BLVD</t>
  </si>
  <si>
    <t>92863-5600</t>
  </si>
  <si>
    <t>BRIAN HELLELAND</t>
  </si>
  <si>
    <t>2700 DOLBEER ST</t>
  </si>
  <si>
    <t>JACKIE VAN BLARICUM</t>
  </si>
  <si>
    <t>310-825-9111</t>
  </si>
  <si>
    <t>757 WESTWOOD PLAZA</t>
  </si>
  <si>
    <t>PARRISH SCARBORO</t>
  </si>
  <si>
    <t>COUNTY OF SAN JOAQUIN</t>
  </si>
  <si>
    <t>7073 N SHARON AV</t>
  </si>
  <si>
    <t>MURALI NAIDU</t>
  </si>
  <si>
    <t>JOSUE SANCHEZ DEPT FISCAL MGR</t>
  </si>
  <si>
    <t>TOM GAMMIERE</t>
  </si>
  <si>
    <t>2425 STOCKTON BLVD.</t>
  </si>
  <si>
    <t>UHS OF DELAWARE, INC</t>
  </si>
  <si>
    <t>DEBRA KOLMAN</t>
  </si>
  <si>
    <t>GURVINDER KAUR</t>
  </si>
  <si>
    <t>1600 N. ROSE AVENUE</t>
  </si>
  <si>
    <t>95204-6088</t>
  </si>
  <si>
    <t>MARIO A. HARDING</t>
  </si>
  <si>
    <t>MINO SASTRY</t>
  </si>
  <si>
    <t>1965 LIVE OAK BLVD STE A</t>
  </si>
  <si>
    <t>200 MISSION BLVD</t>
  </si>
  <si>
    <t>MICHAEL LANE</t>
  </si>
  <si>
    <t>TREVOR BRAND</t>
  </si>
  <si>
    <t>TIMOTHY STEPHENS</t>
  </si>
  <si>
    <t>MEGAN GILLESPIE</t>
  </si>
  <si>
    <t>455 PLUMAS BLVD</t>
  </si>
  <si>
    <t>DALE STEAKLEY</t>
  </si>
  <si>
    <t>1420 N TRACY BLVD</t>
  </si>
  <si>
    <t>LOUIS WARD</t>
  </si>
  <si>
    <t>HONG MIN</t>
  </si>
  <si>
    <t>90505-5073</t>
  </si>
  <si>
    <t>KIETH HOBBS</t>
  </si>
  <si>
    <t>GENE MA, MD, FACEP</t>
  </si>
  <si>
    <t>UCI HEALTH-FOUNTAIN VALLEY</t>
  </si>
  <si>
    <t>UNIVERSITY OF CALIFORNIA IRVINE</t>
  </si>
  <si>
    <t>17100 EUCLID STREET</t>
  </si>
  <si>
    <t>UCI HEALTH-LAKEWOOD</t>
  </si>
  <si>
    <t>UCI HEALTH-LOS ALAMITOS</t>
  </si>
  <si>
    <t>3751 KATELLA AVE</t>
  </si>
  <si>
    <t>UCI HEALTH-PLACENTIA LINDA</t>
  </si>
  <si>
    <t>UCLA WEST VALLEY MEDICAL CENTER</t>
  </si>
  <si>
    <t>DR. NICHOLAS HOLMES, MD, MBA</t>
  </si>
  <si>
    <t>THERESA CHO, MD</t>
  </si>
  <si>
    <t>510-745-1832</t>
  </si>
  <si>
    <t>STEVE GIORDANO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</si>
</sst>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164" formatCode="\ @"/>
    <numFmt numFmtId="165" formatCode="&quot;$&quot;\ #,##0.00_);[Red]\(&quot;$&quot;#,##0.00\)"/>
    <numFmt numFmtId="166" formatCode="&quot;$&quot;\ \ #,##0_);[Red]\(&quot;$&quot;#,##0\)"/>
    <numFmt numFmtId="167" formatCode="0.00%_);[Red]\(0.00%\)"/>
    <numFmt numFmtId="168" formatCode="m/dd/yyyy"/>
    <numFmt numFmtId="169" formatCode="mmmm\ d\,\ yyyy"/>
    <numFmt numFmtId="170" formatCode="m/d/yyyy;@"/>
  </numFmts>
  <fonts count="39" x14ac:knownFonts="1">
    <font>
      <sz val="10"/>
      <name val="Arial"/>
    </font>
    <font>
      <sz val="10"/>
      <name val="Arial"/>
      <family val="2"/>
    </font>
    <font>
      <sz val="9"/>
      <name val="Arial"/>
      <family val="2"/>
    </font>
    <font>
      <b/>
      <sz val="9"/>
      <name val="Arial"/>
      <family val="2"/>
    </font>
    <font>
      <sz val="9"/>
      <name val="Arial"/>
      <family val="2"/>
    </font>
    <font>
      <sz val="9"/>
      <name val="Helv"/>
    </font>
    <font>
      <b/>
      <sz val="9"/>
      <name val="Helv"/>
    </font>
    <font>
      <sz val="8"/>
      <name val="Arial"/>
      <family val="2"/>
    </font>
    <font>
      <sz val="8"/>
      <color indexed="81"/>
      <name val="Tahoma"/>
      <family val="2"/>
    </font>
    <font>
      <sz val="9"/>
      <color indexed="81"/>
      <name val="Tahoma"/>
      <family val="2"/>
    </font>
    <font>
      <b/>
      <sz val="8"/>
      <name val="Helv"/>
    </font>
    <font>
      <sz val="10"/>
      <color indexed="81"/>
      <name val="Tahoma"/>
      <family val="2"/>
    </font>
    <font>
      <sz val="9"/>
      <color indexed="81"/>
      <name val="Arial"/>
      <family val="2"/>
    </font>
    <font>
      <b/>
      <sz val="10"/>
      <name val="Arial"/>
      <family val="2"/>
    </font>
    <font>
      <sz val="10"/>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Arial"/>
      <family val="2"/>
    </font>
    <font>
      <sz val="10"/>
      <color indexed="8"/>
      <name val="Arial"/>
      <family val="2"/>
    </font>
    <font>
      <u/>
      <sz val="10"/>
      <color theme="10"/>
      <name val="Arial"/>
      <family val="2"/>
    </font>
    <font>
      <sz val="11"/>
      <color theme="1"/>
      <name val="Calibri"/>
      <family val="2"/>
      <scheme val="minor"/>
    </font>
    <font>
      <sz val="10"/>
      <color rgb="FF000000"/>
      <name val="Arial"/>
      <family val="2"/>
    </font>
  </fonts>
  <fills count="2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double">
        <color indexed="64"/>
      </bottom>
      <diagonal/>
    </border>
    <border>
      <left/>
      <right/>
      <top style="thin">
        <color indexed="64"/>
      </top>
      <bottom style="thin">
        <color indexed="6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style="thin">
        <color rgb="FF999999"/>
      </left>
      <right/>
      <top/>
      <bottom style="thin">
        <color rgb="FF999999"/>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s>
  <cellStyleXfs count="54">
    <xf numFmtId="0" fontId="0"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5" borderId="0" applyNumberFormat="0" applyBorder="0" applyAlignment="0" applyProtection="0"/>
    <xf numFmtId="0" fontId="16" fillId="8" borderId="0" applyNumberFormat="0" applyBorder="0" applyAlignment="0" applyProtection="0"/>
    <xf numFmtId="0" fontId="16" fillId="11"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20" fillId="21" borderId="2" applyNumberFormat="0" applyAlignment="0" applyProtection="0"/>
    <xf numFmtId="0" fontId="21" fillId="0" borderId="0" applyNumberFormat="0" applyFill="0" applyBorder="0" applyAlignment="0" applyProtection="0"/>
    <xf numFmtId="0" fontId="22" fillId="4" borderId="0" applyNumberFormat="0" applyBorder="0" applyAlignment="0" applyProtection="0"/>
    <xf numFmtId="0" fontId="23" fillId="0" borderId="3"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27" fillId="7" borderId="1" applyNumberFormat="0" applyAlignment="0" applyProtection="0"/>
    <xf numFmtId="0" fontId="28" fillId="0" borderId="6" applyNumberFormat="0" applyFill="0" applyAlignment="0" applyProtection="0"/>
    <xf numFmtId="0" fontId="29" fillId="22" borderId="0" applyNumberFormat="0" applyBorder="0" applyAlignment="0" applyProtection="0"/>
    <xf numFmtId="0" fontId="16" fillId="0" borderId="0"/>
    <xf numFmtId="0" fontId="14" fillId="0" borderId="0"/>
    <xf numFmtId="0" fontId="14" fillId="0" borderId="0"/>
    <xf numFmtId="0" fontId="1" fillId="0" borderId="0"/>
    <xf numFmtId="0" fontId="34" fillId="0" borderId="0"/>
    <xf numFmtId="0" fontId="34" fillId="0" borderId="0"/>
    <xf numFmtId="0" fontId="35" fillId="0" borderId="0"/>
    <xf numFmtId="0" fontId="37" fillId="0" borderId="0"/>
    <xf numFmtId="0" fontId="14" fillId="23" borderId="7" applyNumberFormat="0" applyFont="0" applyAlignment="0" applyProtection="0"/>
    <xf numFmtId="0" fontId="30" fillId="20" borderId="8" applyNumberFormat="0" applyAlignment="0" applyProtection="0"/>
    <xf numFmtId="9" fontId="1" fillId="0" borderId="0" applyFont="0" applyFill="0" applyBorder="0" applyAlignment="0" applyProtection="0"/>
    <xf numFmtId="0" fontId="31" fillId="0" borderId="0" applyNumberFormat="0" applyFill="0" applyBorder="0" applyAlignment="0" applyProtection="0"/>
    <xf numFmtId="0" fontId="32" fillId="0" borderId="9" applyNumberFormat="0" applyFill="0" applyAlignment="0" applyProtection="0"/>
    <xf numFmtId="0" fontId="33" fillId="0" borderId="0" applyNumberFormat="0" applyFill="0" applyBorder="0" applyAlignment="0" applyProtection="0"/>
  </cellStyleXfs>
  <cellXfs count="105">
    <xf numFmtId="0" fontId="0" fillId="0" borderId="0" xfId="0"/>
    <xf numFmtId="40" fontId="2" fillId="0" borderId="0" xfId="50" applyNumberFormat="1" applyFont="1" applyFill="1" applyBorder="1" applyAlignment="1">
      <alignment horizontal="center"/>
    </xf>
    <xf numFmtId="10" fontId="2" fillId="0" borderId="0" xfId="50" applyNumberFormat="1" applyFont="1" applyFill="1" applyBorder="1" applyAlignment="1">
      <alignment horizontal="center"/>
    </xf>
    <xf numFmtId="38" fontId="0" fillId="0" borderId="0" xfId="0" applyNumberFormat="1"/>
    <xf numFmtId="38" fontId="2" fillId="0" borderId="0" xfId="50" applyNumberFormat="1" applyFont="1" applyFill="1" applyBorder="1" applyAlignment="1">
      <alignment horizontal="right"/>
    </xf>
    <xf numFmtId="40" fontId="2" fillId="0" borderId="0" xfId="50" applyNumberFormat="1" applyFont="1" applyFill="1" applyBorder="1" applyAlignment="1">
      <alignment horizontal="right"/>
    </xf>
    <xf numFmtId="166" fontId="2" fillId="0" borderId="0" xfId="50" applyNumberFormat="1" applyFont="1" applyFill="1" applyBorder="1" applyAlignment="1">
      <alignment horizontal="right"/>
    </xf>
    <xf numFmtId="164" fontId="2" fillId="0" borderId="0" xfId="50" applyNumberFormat="1" applyFont="1" applyFill="1" applyBorder="1"/>
    <xf numFmtId="9" fontId="2" fillId="0" borderId="0" xfId="50" applyFont="1" applyFill="1" applyBorder="1"/>
    <xf numFmtId="9" fontId="3" fillId="0" borderId="10" xfId="50" applyFont="1" applyFill="1" applyBorder="1"/>
    <xf numFmtId="9" fontId="2" fillId="0" borderId="11" xfId="50" applyFont="1" applyFill="1" applyBorder="1"/>
    <xf numFmtId="0" fontId="2" fillId="0" borderId="0" xfId="50" applyNumberFormat="1" applyFont="1" applyFill="1" applyBorder="1" applyAlignment="1">
      <alignment horizontal="left"/>
    </xf>
    <xf numFmtId="164" fontId="2" fillId="0" borderId="12" xfId="50" applyNumberFormat="1" applyFont="1" applyFill="1" applyBorder="1"/>
    <xf numFmtId="0" fontId="7" fillId="0" borderId="0" xfId="50" applyNumberFormat="1" applyFont="1" applyFill="1" applyBorder="1" applyAlignment="1">
      <alignment horizontal="left"/>
    </xf>
    <xf numFmtId="164" fontId="2" fillId="0" borderId="13" xfId="50" applyNumberFormat="1" applyFont="1" applyFill="1" applyBorder="1"/>
    <xf numFmtId="0" fontId="7" fillId="0" borderId="14" xfId="50" applyNumberFormat="1" applyFont="1" applyFill="1" applyBorder="1" applyAlignment="1">
      <alignment horizontal="left"/>
    </xf>
    <xf numFmtId="9" fontId="2" fillId="0" borderId="0" xfId="50" applyFont="1" applyFill="1" applyBorder="1" applyAlignment="1">
      <alignment horizontal="left"/>
    </xf>
    <xf numFmtId="9" fontId="3" fillId="0" borderId="0" xfId="50" applyFont="1" applyFill="1" applyBorder="1"/>
    <xf numFmtId="0" fontId="2" fillId="0" borderId="0" xfId="0" applyFont="1" applyAlignment="1">
      <alignment horizontal="left"/>
    </xf>
    <xf numFmtId="169" fontId="2" fillId="0" borderId="0" xfId="0" applyNumberFormat="1" applyFont="1" applyAlignment="1">
      <alignment horizontal="left"/>
    </xf>
    <xf numFmtId="166" fontId="2" fillId="0" borderId="0" xfId="50" applyNumberFormat="1" applyFont="1" applyFill="1" applyBorder="1"/>
    <xf numFmtId="0" fontId="0" fillId="0" borderId="0" xfId="0" applyAlignment="1">
      <alignment horizontal="center"/>
    </xf>
    <xf numFmtId="49" fontId="2" fillId="0" borderId="0" xfId="50" applyNumberFormat="1" applyFont="1" applyFill="1" applyAlignment="1">
      <alignment wrapText="1"/>
    </xf>
    <xf numFmtId="49" fontId="0" fillId="0" borderId="0" xfId="0" applyNumberFormat="1" applyAlignment="1">
      <alignment wrapText="1"/>
    </xf>
    <xf numFmtId="49" fontId="5" fillId="0" borderId="0" xfId="50" applyNumberFormat="1" applyFont="1" applyFill="1" applyAlignment="1">
      <alignment horizontal="left" wrapText="1"/>
    </xf>
    <xf numFmtId="0" fontId="0" fillId="0" borderId="11" xfId="0" applyBorder="1"/>
    <xf numFmtId="0" fontId="0" fillId="0" borderId="15" xfId="0" applyBorder="1"/>
    <xf numFmtId="0" fontId="0" fillId="0" borderId="16" xfId="0" applyBorder="1"/>
    <xf numFmtId="0" fontId="0" fillId="0" borderId="14" xfId="0" applyBorder="1"/>
    <xf numFmtId="0" fontId="0" fillId="0" borderId="17" xfId="0" applyBorder="1"/>
    <xf numFmtId="0" fontId="14" fillId="0" borderId="0" xfId="0" applyFont="1"/>
    <xf numFmtId="0" fontId="13" fillId="0" borderId="0" xfId="0" applyFont="1" applyAlignment="1">
      <alignment vertical="top" wrapText="1"/>
    </xf>
    <xf numFmtId="0" fontId="14" fillId="0" borderId="0" xfId="0" applyFont="1" applyAlignment="1">
      <alignment vertical="top" wrapText="1"/>
    </xf>
    <xf numFmtId="49" fontId="0" fillId="0" borderId="0" xfId="0" applyNumberFormat="1"/>
    <xf numFmtId="9" fontId="3" fillId="0" borderId="0" xfId="50" applyFont="1" applyFill="1" applyBorder="1" applyAlignment="1">
      <alignment horizontal="left"/>
    </xf>
    <xf numFmtId="9" fontId="3" fillId="0" borderId="0" xfId="50" applyFont="1" applyFill="1" applyBorder="1" applyAlignment="1">
      <alignment horizontal="right"/>
    </xf>
    <xf numFmtId="9" fontId="2" fillId="24" borderId="0" xfId="50" applyFont="1" applyFill="1" applyBorder="1" applyAlignment="1">
      <alignment horizontal="right"/>
    </xf>
    <xf numFmtId="38" fontId="2" fillId="0" borderId="0" xfId="50" applyNumberFormat="1" applyFont="1" applyFill="1" applyBorder="1"/>
    <xf numFmtId="10" fontId="2" fillId="0" borderId="0" xfId="50" applyNumberFormat="1" applyFont="1" applyFill="1" applyBorder="1"/>
    <xf numFmtId="0" fontId="4" fillId="0" borderId="0" xfId="0" applyFont="1"/>
    <xf numFmtId="0" fontId="3" fillId="0" borderId="0" xfId="0" applyFont="1" applyAlignment="1">
      <alignment horizontal="center"/>
    </xf>
    <xf numFmtId="9" fontId="2" fillId="0" borderId="0" xfId="50" applyFont="1" applyFill="1" applyBorder="1" applyAlignment="1">
      <alignment horizontal="center"/>
    </xf>
    <xf numFmtId="9" fontId="3" fillId="0" borderId="0" xfId="50" applyFont="1" applyFill="1" applyBorder="1" applyAlignment="1">
      <alignment horizontal="center"/>
    </xf>
    <xf numFmtId="38" fontId="2" fillId="24" borderId="0" xfId="50" applyNumberFormat="1" applyFont="1" applyFill="1" applyBorder="1" applyAlignment="1">
      <alignment horizontal="right"/>
    </xf>
    <xf numFmtId="9" fontId="2" fillId="0" borderId="0" xfId="50" applyFont="1" applyFill="1" applyBorder="1" applyAlignment="1">
      <alignment horizontal="right"/>
    </xf>
    <xf numFmtId="167" fontId="2" fillId="0" borderId="0" xfId="50" applyNumberFormat="1" applyFont="1" applyFill="1" applyBorder="1" applyAlignment="1">
      <alignment horizontal="center"/>
    </xf>
    <xf numFmtId="9" fontId="5" fillId="0" borderId="0" xfId="50" applyFont="1" applyFill="1" applyBorder="1" applyAlignment="1">
      <alignment horizontal="center"/>
    </xf>
    <xf numFmtId="9" fontId="4" fillId="0" borderId="0" xfId="50" applyFont="1" applyFill="1" applyBorder="1" applyAlignment="1">
      <alignment horizontal="right"/>
    </xf>
    <xf numFmtId="9" fontId="6" fillId="0" borderId="0" xfId="50" applyFont="1" applyFill="1" applyBorder="1" applyAlignment="1">
      <alignment horizontal="center"/>
    </xf>
    <xf numFmtId="9" fontId="5" fillId="0" borderId="0" xfId="50" applyFont="1" applyFill="1" applyBorder="1"/>
    <xf numFmtId="9" fontId="5" fillId="0" borderId="0" xfId="50" applyFont="1" applyFill="1" applyBorder="1" applyAlignment="1">
      <alignment horizontal="right"/>
    </xf>
    <xf numFmtId="9" fontId="5" fillId="0" borderId="0" xfId="50" quotePrefix="1" applyFont="1" applyFill="1" applyBorder="1" applyAlignment="1">
      <alignment horizontal="right"/>
    </xf>
    <xf numFmtId="9" fontId="2" fillId="0" borderId="15" xfId="50" applyFont="1" applyFill="1" applyBorder="1"/>
    <xf numFmtId="0" fontId="2" fillId="0" borderId="16" xfId="50" applyNumberFormat="1" applyFont="1" applyFill="1" applyBorder="1"/>
    <xf numFmtId="0" fontId="10" fillId="0" borderId="16" xfId="50" applyNumberFormat="1" applyFont="1" applyFill="1" applyBorder="1" applyAlignment="1">
      <alignment horizontal="center"/>
    </xf>
    <xf numFmtId="0" fontId="2" fillId="0" borderId="17" xfId="50" applyNumberFormat="1" applyFont="1" applyFill="1" applyBorder="1"/>
    <xf numFmtId="170" fontId="0" fillId="0" borderId="0" xfId="0" applyNumberFormat="1"/>
    <xf numFmtId="10" fontId="0" fillId="0" borderId="0" xfId="0" applyNumberFormat="1"/>
    <xf numFmtId="164" fontId="2" fillId="0" borderId="0" xfId="0" applyNumberFormat="1" applyFont="1"/>
    <xf numFmtId="0" fontId="0" fillId="25" borderId="0" xfId="0" applyFill="1"/>
    <xf numFmtId="38" fontId="1" fillId="25" borderId="0" xfId="0" applyNumberFormat="1" applyFont="1" applyFill="1"/>
    <xf numFmtId="0" fontId="1" fillId="0" borderId="0" xfId="0" applyFont="1" applyAlignment="1">
      <alignment vertical="top" wrapText="1"/>
    </xf>
    <xf numFmtId="10" fontId="2" fillId="0" borderId="0" xfId="50" applyNumberFormat="1" applyFont="1" applyFill="1" applyBorder="1" applyAlignment="1">
      <alignment horizontal="right"/>
    </xf>
    <xf numFmtId="165" fontId="2" fillId="0" borderId="0" xfId="50" applyNumberFormat="1" applyFont="1" applyFill="1" applyBorder="1"/>
    <xf numFmtId="40" fontId="2" fillId="0" borderId="0" xfId="50" applyNumberFormat="1" applyFont="1" applyFill="1" applyBorder="1"/>
    <xf numFmtId="166" fontId="2" fillId="0" borderId="11" xfId="50" applyNumberFormat="1" applyFont="1" applyFill="1" applyBorder="1" applyAlignment="1">
      <alignment horizontal="right"/>
    </xf>
    <xf numFmtId="165" fontId="2" fillId="0" borderId="11" xfId="50" applyNumberFormat="1" applyFont="1" applyFill="1" applyBorder="1"/>
    <xf numFmtId="38" fontId="2" fillId="0" borderId="14" xfId="50" applyNumberFormat="1" applyFont="1" applyFill="1" applyBorder="1" applyAlignment="1">
      <alignment horizontal="right"/>
    </xf>
    <xf numFmtId="40" fontId="2" fillId="0" borderId="14" xfId="50" applyNumberFormat="1" applyFont="1" applyFill="1" applyBorder="1"/>
    <xf numFmtId="166" fontId="2" fillId="0" borderId="18" xfId="50" applyNumberFormat="1" applyFont="1" applyFill="1" applyBorder="1" applyAlignment="1">
      <alignment horizontal="right"/>
    </xf>
    <xf numFmtId="165" fontId="2" fillId="0" borderId="18" xfId="50" applyNumberFormat="1" applyFont="1" applyFill="1" applyBorder="1"/>
    <xf numFmtId="167" fontId="2" fillId="0" borderId="0" xfId="50" applyNumberFormat="1" applyFont="1" applyFill="1" applyBorder="1"/>
    <xf numFmtId="166" fontId="2" fillId="0" borderId="18" xfId="50" applyNumberFormat="1" applyFont="1" applyFill="1" applyBorder="1"/>
    <xf numFmtId="166" fontId="2" fillId="0" borderId="19" xfId="50" applyNumberFormat="1" applyFont="1" applyFill="1" applyBorder="1" applyAlignment="1">
      <alignment horizontal="right"/>
    </xf>
    <xf numFmtId="167" fontId="2" fillId="0" borderId="0" xfId="50" applyNumberFormat="1" applyFont="1" applyFill="1" applyBorder="1" applyAlignment="1">
      <alignment horizontal="right"/>
    </xf>
    <xf numFmtId="10" fontId="2" fillId="0" borderId="18" xfId="50" applyNumberFormat="1" applyFont="1" applyFill="1" applyBorder="1" applyAlignment="1">
      <alignment horizontal="center"/>
    </xf>
    <xf numFmtId="167" fontId="2" fillId="0" borderId="11" xfId="50" applyNumberFormat="1" applyFont="1" applyFill="1" applyBorder="1" applyAlignment="1">
      <alignment horizontal="center"/>
    </xf>
    <xf numFmtId="165" fontId="4" fillId="0" borderId="0" xfId="50" applyNumberFormat="1" applyFont="1" applyFill="1" applyBorder="1" applyAlignment="1">
      <alignment horizontal="center"/>
    </xf>
    <xf numFmtId="40" fontId="4" fillId="0" borderId="0" xfId="50" applyNumberFormat="1" applyFont="1" applyFill="1" applyBorder="1" applyAlignment="1">
      <alignment horizontal="center"/>
    </xf>
    <xf numFmtId="165" fontId="4" fillId="0" borderId="18" xfId="50" applyNumberFormat="1" applyFont="1" applyFill="1" applyBorder="1" applyAlignment="1">
      <alignment horizontal="center"/>
    </xf>
    <xf numFmtId="38" fontId="2" fillId="0" borderId="18" xfId="50" applyNumberFormat="1" applyFont="1" applyFill="1" applyBorder="1" applyAlignment="1">
      <alignment horizontal="right"/>
    </xf>
    <xf numFmtId="40" fontId="2" fillId="0" borderId="18" xfId="50" applyNumberFormat="1" applyFont="1" applyFill="1" applyBorder="1" applyAlignment="1">
      <alignment horizontal="center"/>
    </xf>
    <xf numFmtId="40" fontId="2" fillId="0" borderId="18" xfId="50" applyNumberFormat="1" applyFont="1" applyFill="1" applyBorder="1" applyAlignment="1">
      <alignment horizontal="right"/>
    </xf>
    <xf numFmtId="0" fontId="1" fillId="0" borderId="0" xfId="0" applyFont="1" applyAlignment="1">
      <alignment horizontal="center"/>
    </xf>
    <xf numFmtId="6" fontId="0" fillId="0" borderId="0" xfId="0" applyNumberFormat="1"/>
    <xf numFmtId="40" fontId="2" fillId="0" borderId="0" xfId="50" applyNumberFormat="1" applyFont="1" applyFill="1" applyAlignment="1">
      <alignment horizontal="center"/>
    </xf>
    <xf numFmtId="0" fontId="13" fillId="0" borderId="0" xfId="0" applyFont="1" applyAlignment="1">
      <alignment horizontal="center" wrapText="1"/>
    </xf>
    <xf numFmtId="0" fontId="2" fillId="0" borderId="0" xfId="50" applyNumberFormat="1" applyFont="1" applyFill="1" applyBorder="1"/>
    <xf numFmtId="9" fontId="13" fillId="0" borderId="0" xfId="50" applyFont="1" applyFill="1" applyBorder="1"/>
    <xf numFmtId="38" fontId="0" fillId="0" borderId="0" xfId="0" applyNumberFormat="1" applyAlignment="1">
      <alignment horizontal="right"/>
    </xf>
    <xf numFmtId="0" fontId="0" fillId="0" borderId="0" xfId="0" applyAlignment="1">
      <alignment horizontal="left"/>
    </xf>
    <xf numFmtId="0" fontId="1" fillId="0" borderId="0" xfId="0" applyFont="1"/>
    <xf numFmtId="0" fontId="0" fillId="0" borderId="0" xfId="0" applyAlignment="1">
      <alignment horizontal="right"/>
    </xf>
    <xf numFmtId="0" fontId="3" fillId="0" borderId="0" xfId="0" applyFont="1" applyAlignment="1">
      <alignment horizontal="center"/>
    </xf>
    <xf numFmtId="164" fontId="3" fillId="0" borderId="0" xfId="50" applyNumberFormat="1" applyFont="1" applyFill="1" applyBorder="1" applyAlignment="1">
      <alignment horizontal="center"/>
    </xf>
    <xf numFmtId="9" fontId="3" fillId="0" borderId="0" xfId="50" applyFont="1" applyFill="1" applyBorder="1" applyAlignment="1">
      <alignment horizontal="center"/>
    </xf>
    <xf numFmtId="0" fontId="0" fillId="0" borderId="26" xfId="0" applyFill="1" applyBorder="1"/>
    <xf numFmtId="0" fontId="0" fillId="0" borderId="20" xfId="0" applyFill="1" applyBorder="1"/>
    <xf numFmtId="0" fontId="0" fillId="0" borderId="21" xfId="0" applyFill="1" applyBorder="1"/>
    <xf numFmtId="0" fontId="0" fillId="0" borderId="21" xfId="0" applyNumberFormat="1" applyFill="1" applyBorder="1"/>
    <xf numFmtId="0" fontId="0" fillId="0" borderId="22" xfId="0" applyFill="1" applyBorder="1"/>
    <xf numFmtId="0" fontId="0" fillId="0" borderId="23" xfId="0" applyNumberFormat="1" applyFill="1" applyBorder="1"/>
    <xf numFmtId="38" fontId="0" fillId="0" borderId="23" xfId="0" applyNumberFormat="1" applyFill="1" applyBorder="1"/>
    <xf numFmtId="0" fontId="0" fillId="0" borderId="24" xfId="0" applyFill="1" applyBorder="1"/>
    <xf numFmtId="38" fontId="0" fillId="0" borderId="25" xfId="0" applyNumberFormat="1" applyFill="1" applyBorder="1"/>
  </cellXfs>
  <cellStyles count="5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2" xfId="34" xr:uid="{3F920B59-9604-4EEB-8861-A6F5DC50F078}"/>
    <cellStyle name="Hyperlink 2 2" xfId="35" xr:uid="{C328CB5D-2B6C-4B81-9CA6-A75ED5F62542}"/>
    <cellStyle name="Hyperlink 3" xfId="36" xr:uid="{A6C725FC-A0B6-4684-B086-583B37CE12A3}"/>
    <cellStyle name="Input" xfId="37" builtinId="20" customBuiltin="1"/>
    <cellStyle name="Linked Cell" xfId="38" builtinId="24" customBuiltin="1"/>
    <cellStyle name="Neutral" xfId="39" builtinId="28" customBuiltin="1"/>
    <cellStyle name="Normal" xfId="0" builtinId="0"/>
    <cellStyle name="Normal 2" xfId="40" xr:uid="{244EC197-AF85-4402-82F0-FD664DC46C02}"/>
    <cellStyle name="Normal 2 2" xfId="41" xr:uid="{59056622-A56E-4EEA-8EDC-BDDD25F37D17}"/>
    <cellStyle name="Normal 2 3" xfId="42" xr:uid="{5DC22318-88E5-4310-BD17-FFE54F399289}"/>
    <cellStyle name="Normal 2 4" xfId="43" xr:uid="{86A963C9-630C-4168-AD41-875304CC3ED2}"/>
    <cellStyle name="Normal 3" xfId="44" xr:uid="{4A963B89-7FCB-41B2-B468-EB7F3AF7A8F8}"/>
    <cellStyle name="Normal 3 2" xfId="45" xr:uid="{D71BA102-86E3-44D0-B7E0-FD159EC9D4AD}"/>
    <cellStyle name="Normal 3 3" xfId="46" xr:uid="{9A782BE6-5272-494F-9E30-9B35B7669267}"/>
    <cellStyle name="Normal 4" xfId="47" xr:uid="{BF77C5DB-3B8E-4672-B471-FAE597F5A83D}"/>
    <cellStyle name="Note" xfId="48" builtinId="10" customBuiltin="1"/>
    <cellStyle name="Output" xfId="49" builtinId="21" customBuiltin="1"/>
    <cellStyle name="Percent" xfId="50" builtinId="5"/>
    <cellStyle name="Title" xfId="51" builtinId="15" customBuiltin="1"/>
    <cellStyle name="Total" xfId="52" builtinId="25" customBuiltin="1"/>
    <cellStyle name="Warning Text" xfId="53" builtinId="11" customBuiltin="1"/>
  </cellStyles>
  <dxfs count="16">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1" formatCode="0"/>
    </dxf>
    <dxf>
      <numFmt numFmtId="3" formatCode="#,##0"/>
    </dxf>
    <dxf>
      <numFmt numFmtId="6" formatCode="#,##0_);[Red]\(#,##0\)"/>
    </dxf>
    <dxf>
      <fill>
        <patternFill patternType="none"/>
      </fill>
    </dxf>
    <dxf>
      <fill>
        <patternFill patternType="solid">
          <bgColor indexed="13"/>
        </patternFill>
      </fill>
    </dxf>
    <dxf>
      <fill>
        <patternFill patternType="solid">
          <bgColor indexed="13"/>
        </patternFill>
      </fill>
    </dxf>
    <dxf>
      <numFmt numFmtId="0" formatCode="General"/>
    </dxf>
    <dxf>
      <numFmt numFmtId="6" formatCode="#,##0_);[Red]\(#,##0\)"/>
    </dxf>
    <dxf>
      <numFmt numFmtId="6" formatCode="#,##0_);[Red]\(#,##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worksheet" Target="worksheets/sheet4.xml"/><Relationship Id="rId10"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Gross Revenue and Net Revenue by Payer
(payer categories include Traditional and Managed Care patients)</a:t>
            </a:r>
          </a:p>
        </c:rich>
      </c:tx>
      <c:layout>
        <c:manualLayout>
          <c:xMode val="edge"/>
          <c:yMode val="edge"/>
          <c:x val="0.12235656912005421"/>
          <c:y val="3.0588165115724167E-2"/>
        </c:manualLayout>
      </c:layout>
      <c:overlay val="0"/>
      <c:spPr>
        <a:noFill/>
        <a:ln w="25400">
          <a:noFill/>
        </a:ln>
      </c:spPr>
    </c:title>
    <c:autoTitleDeleted val="0"/>
    <c:plotArea>
      <c:layout>
        <c:manualLayout>
          <c:layoutTarget val="inner"/>
          <c:xMode val="edge"/>
          <c:yMode val="edge"/>
          <c:x val="0.19234642497482377"/>
          <c:y val="0.17411764705882352"/>
          <c:w val="0.79405840886203427"/>
          <c:h val="0.59764705882352942"/>
        </c:manualLayout>
      </c:layout>
      <c:barChart>
        <c:barDir val="col"/>
        <c:grouping val="clustered"/>
        <c:varyColors val="0"/>
        <c:ser>
          <c:idx val="0"/>
          <c:order val="0"/>
          <c:tx>
            <c:strRef>
              <c:f>'Chart DB'!$A$12</c:f>
              <c:strCache>
                <c:ptCount val="1"/>
                <c:pt idx="0">
                  <c:v>Gross Revenue</c:v>
                </c:pt>
              </c:strCache>
            </c:strRef>
          </c:tx>
          <c:spPr>
            <a:solidFill>
              <a:srgbClr val="9999FF"/>
            </a:solidFill>
            <a:ln w="12700">
              <a:solidFill>
                <a:srgbClr val="000000"/>
              </a:solidFill>
              <a:prstDash val="solid"/>
            </a:ln>
          </c:spPr>
          <c:invertIfNegative val="0"/>
          <c:cat>
            <c:strRef>
              <c:f>'Chart DB'!$B$11:$F$11</c:f>
              <c:strCache>
                <c:ptCount val="5"/>
                <c:pt idx="0">
                  <c:v>Medicare</c:v>
                </c:pt>
                <c:pt idx="1">
                  <c:v>Medi-Cal</c:v>
                </c:pt>
                <c:pt idx="2">
                  <c:v>County &amp; Other Indigent</c:v>
                </c:pt>
                <c:pt idx="3">
                  <c:v>Other Third Party Payers</c:v>
                </c:pt>
                <c:pt idx="4">
                  <c:v>All Other</c:v>
                </c:pt>
              </c:strCache>
            </c:strRef>
          </c:cat>
          <c:val>
            <c:numRef>
              <c:f>'Chart DB'!$B$12:$F$12</c:f>
              <c:numCache>
                <c:formatCode>"$"#,##0_);[Red]\("$"#,##0\)</c:formatCode>
                <c:ptCount val="5"/>
                <c:pt idx="0">
                  <c:v>284587473305</c:v>
                </c:pt>
                <c:pt idx="1">
                  <c:v>201132616686</c:v>
                </c:pt>
                <c:pt idx="2">
                  <c:v>6258866008</c:v>
                </c:pt>
                <c:pt idx="3">
                  <c:v>182588631912</c:v>
                </c:pt>
                <c:pt idx="4">
                  <c:v>8460312912</c:v>
                </c:pt>
              </c:numCache>
            </c:numRef>
          </c:val>
          <c:extLst>
            <c:ext xmlns:c16="http://schemas.microsoft.com/office/drawing/2014/chart" uri="{C3380CC4-5D6E-409C-BE32-E72D297353CC}">
              <c16:uniqueId val="{00000000-B905-4063-BF2B-9933ED8D6EBF}"/>
            </c:ext>
          </c:extLst>
        </c:ser>
        <c:ser>
          <c:idx val="1"/>
          <c:order val="1"/>
          <c:tx>
            <c:strRef>
              <c:f>'Chart DB'!$A$13</c:f>
              <c:strCache>
                <c:ptCount val="1"/>
                <c:pt idx="0">
                  <c:v>Net Revenue</c:v>
                </c:pt>
              </c:strCache>
            </c:strRef>
          </c:tx>
          <c:spPr>
            <a:solidFill>
              <a:srgbClr val="993366"/>
            </a:solidFill>
            <a:ln w="12700">
              <a:solidFill>
                <a:srgbClr val="000000"/>
              </a:solidFill>
              <a:prstDash val="solid"/>
            </a:ln>
          </c:spPr>
          <c:invertIfNegative val="0"/>
          <c:cat>
            <c:strRef>
              <c:f>'Chart DB'!$B$11:$F$11</c:f>
              <c:strCache>
                <c:ptCount val="5"/>
                <c:pt idx="0">
                  <c:v>Medicare</c:v>
                </c:pt>
                <c:pt idx="1">
                  <c:v>Medi-Cal</c:v>
                </c:pt>
                <c:pt idx="2">
                  <c:v>County &amp; Other Indigent</c:v>
                </c:pt>
                <c:pt idx="3">
                  <c:v>Other Third Party Payers</c:v>
                </c:pt>
                <c:pt idx="4">
                  <c:v>All Other</c:v>
                </c:pt>
              </c:strCache>
            </c:strRef>
          </c:cat>
          <c:val>
            <c:numRef>
              <c:f>'Chart DB'!$B$13:$F$13</c:f>
              <c:numCache>
                <c:formatCode>"$"#,##0_);[Red]\("$"#,##0\)</c:formatCode>
                <c:ptCount val="5"/>
                <c:pt idx="0">
                  <c:v>44378362345</c:v>
                </c:pt>
                <c:pt idx="1">
                  <c:v>44993467380</c:v>
                </c:pt>
                <c:pt idx="2">
                  <c:v>732109375</c:v>
                </c:pt>
                <c:pt idx="3">
                  <c:v>60475466964</c:v>
                </c:pt>
                <c:pt idx="4">
                  <c:v>1852930054</c:v>
                </c:pt>
              </c:numCache>
            </c:numRef>
          </c:val>
          <c:extLst>
            <c:ext xmlns:c16="http://schemas.microsoft.com/office/drawing/2014/chart" uri="{C3380CC4-5D6E-409C-BE32-E72D297353CC}">
              <c16:uniqueId val="{00000001-B905-4063-BF2B-9933ED8D6EBF}"/>
            </c:ext>
          </c:extLst>
        </c:ser>
        <c:dLbls>
          <c:showLegendKey val="0"/>
          <c:showVal val="0"/>
          <c:showCatName val="0"/>
          <c:showSerName val="0"/>
          <c:showPercent val="0"/>
          <c:showBubbleSize val="0"/>
        </c:dLbls>
        <c:gapWidth val="150"/>
        <c:axId val="1774658976"/>
        <c:axId val="1"/>
      </c:barChart>
      <c:catAx>
        <c:axId val="177465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25"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774658976"/>
        <c:crosses val="autoZero"/>
        <c:crossBetween val="between"/>
      </c:valAx>
      <c:dTable>
        <c:showHorzBorder val="1"/>
        <c:showVertBorder val="1"/>
        <c:showOutline val="1"/>
        <c:showKeys val="1"/>
        <c:spPr>
          <a:ln w="3175">
            <a:solidFill>
              <a:srgbClr val="000000"/>
            </a:solidFill>
            <a:prstDash val="solid"/>
          </a:ln>
        </c:spPr>
        <c:txPr>
          <a:bodyPr/>
          <a:lstStyle/>
          <a:p>
            <a:pPr rtl="0">
              <a:defRPr sz="875" b="1"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oddHeader>&amp;C2024 HCAI Hospital Annual Financial Data Profile
(excludes Kaiser, State, Shriners, LTC emphasis, and PHFs)&amp;RDate Printed:  &amp;D</c:oddHeader>
      <c:oddFooter>&amp;LSource:  HCAI Hospital Annual Disclosure Reports
RPE 1-1-2024 to 12-31-2024
&amp;"Arial,Bold"(Based on 10-06-2025 data extract)</c:oddFooter>
    </c:headerFooter>
    <c:pageMargins b="1" l="0.5" r="0.5" t="0.5"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Discharges, Patient Days and Outpatient Visits by Payer
(payer categories include Traditional and Managed Care patients)</a:t>
            </a:r>
          </a:p>
        </c:rich>
      </c:tx>
      <c:layout>
        <c:manualLayout>
          <c:xMode val="edge"/>
          <c:yMode val="edge"/>
          <c:x val="0.12235656912005421"/>
          <c:y val="3.1818265686912164E-2"/>
        </c:manualLayout>
      </c:layout>
      <c:overlay val="0"/>
      <c:spPr>
        <a:noFill/>
        <a:ln w="25400">
          <a:noFill/>
        </a:ln>
      </c:spPr>
    </c:title>
    <c:autoTitleDeleted val="0"/>
    <c:plotArea>
      <c:layout>
        <c:manualLayout>
          <c:layoutTarget val="inner"/>
          <c:xMode val="edge"/>
          <c:yMode val="edge"/>
          <c:x val="0.23716012084592145"/>
          <c:y val="0.21363636363636362"/>
          <c:w val="0.74018126888217528"/>
          <c:h val="0.47045454545454546"/>
        </c:manualLayout>
      </c:layout>
      <c:barChart>
        <c:barDir val="col"/>
        <c:grouping val="clustered"/>
        <c:varyColors val="0"/>
        <c:ser>
          <c:idx val="0"/>
          <c:order val="0"/>
          <c:tx>
            <c:strRef>
              <c:f>'Chart DB'!$A$2</c:f>
              <c:strCache>
                <c:ptCount val="1"/>
                <c:pt idx="0">
                  <c:v>Discharges</c:v>
                </c:pt>
              </c:strCache>
            </c:strRef>
          </c:tx>
          <c:spPr>
            <a:solidFill>
              <a:srgbClr val="9999FF"/>
            </a:solidFill>
            <a:ln w="12700">
              <a:solidFill>
                <a:srgbClr val="000000"/>
              </a:solidFill>
              <a:prstDash val="solid"/>
            </a:ln>
          </c:spPr>
          <c:invertIfNegative val="0"/>
          <c:cat>
            <c:strRef>
              <c:f>'Chart DB'!$B$1:$F$1</c:f>
              <c:strCache>
                <c:ptCount val="5"/>
                <c:pt idx="0">
                  <c:v>Medicare</c:v>
                </c:pt>
                <c:pt idx="1">
                  <c:v>Medi-Cal</c:v>
                </c:pt>
                <c:pt idx="2">
                  <c:v>County &amp; Other Indigent</c:v>
                </c:pt>
                <c:pt idx="3">
                  <c:v>Other Third Party Payers</c:v>
                </c:pt>
                <c:pt idx="4">
                  <c:v>All Other</c:v>
                </c:pt>
              </c:strCache>
            </c:strRef>
          </c:cat>
          <c:val>
            <c:numRef>
              <c:f>'Chart DB'!$B$2:$F$2</c:f>
              <c:numCache>
                <c:formatCode>#,##0_);[Red]\(#,##0\)</c:formatCode>
                <c:ptCount val="5"/>
                <c:pt idx="0">
                  <c:v>1188671</c:v>
                </c:pt>
                <c:pt idx="1">
                  <c:v>1001764</c:v>
                </c:pt>
                <c:pt idx="2">
                  <c:v>45756</c:v>
                </c:pt>
                <c:pt idx="3">
                  <c:v>648206</c:v>
                </c:pt>
                <c:pt idx="4">
                  <c:v>33639</c:v>
                </c:pt>
              </c:numCache>
            </c:numRef>
          </c:val>
          <c:extLst>
            <c:ext xmlns:c16="http://schemas.microsoft.com/office/drawing/2014/chart" uri="{C3380CC4-5D6E-409C-BE32-E72D297353CC}">
              <c16:uniqueId val="{00000000-5803-40B3-8E53-C5750DD26BE8}"/>
            </c:ext>
          </c:extLst>
        </c:ser>
        <c:ser>
          <c:idx val="1"/>
          <c:order val="1"/>
          <c:tx>
            <c:strRef>
              <c:f>'Chart DB'!$A$3</c:f>
              <c:strCache>
                <c:ptCount val="1"/>
                <c:pt idx="0">
                  <c:v>Patient Days</c:v>
                </c:pt>
              </c:strCache>
            </c:strRef>
          </c:tx>
          <c:spPr>
            <a:solidFill>
              <a:srgbClr val="993366"/>
            </a:solidFill>
            <a:ln w="12700">
              <a:solidFill>
                <a:srgbClr val="000000"/>
              </a:solidFill>
              <a:prstDash val="solid"/>
            </a:ln>
          </c:spPr>
          <c:invertIfNegative val="0"/>
          <c:cat>
            <c:strRef>
              <c:f>'Chart DB'!$B$1:$F$1</c:f>
              <c:strCache>
                <c:ptCount val="5"/>
                <c:pt idx="0">
                  <c:v>Medicare</c:v>
                </c:pt>
                <c:pt idx="1">
                  <c:v>Medi-Cal</c:v>
                </c:pt>
                <c:pt idx="2">
                  <c:v>County &amp; Other Indigent</c:v>
                </c:pt>
                <c:pt idx="3">
                  <c:v>Other Third Party Payers</c:v>
                </c:pt>
                <c:pt idx="4">
                  <c:v>All Other</c:v>
                </c:pt>
              </c:strCache>
            </c:strRef>
          </c:cat>
          <c:val>
            <c:numRef>
              <c:f>'Chart DB'!$B$3:$F$3</c:f>
              <c:numCache>
                <c:formatCode>#,##0_);[Red]\(#,##0\)</c:formatCode>
                <c:ptCount val="5"/>
                <c:pt idx="0">
                  <c:v>7140852</c:v>
                </c:pt>
                <c:pt idx="1">
                  <c:v>6588044</c:v>
                </c:pt>
                <c:pt idx="2">
                  <c:v>494916</c:v>
                </c:pt>
                <c:pt idx="3">
                  <c:v>3297187</c:v>
                </c:pt>
                <c:pt idx="4">
                  <c:v>179588</c:v>
                </c:pt>
              </c:numCache>
            </c:numRef>
          </c:val>
          <c:extLst>
            <c:ext xmlns:c16="http://schemas.microsoft.com/office/drawing/2014/chart" uri="{C3380CC4-5D6E-409C-BE32-E72D297353CC}">
              <c16:uniqueId val="{00000001-5803-40B3-8E53-C5750DD26BE8}"/>
            </c:ext>
          </c:extLst>
        </c:ser>
        <c:ser>
          <c:idx val="2"/>
          <c:order val="2"/>
          <c:tx>
            <c:strRef>
              <c:f>'Chart DB'!$A$4</c:f>
              <c:strCache>
                <c:ptCount val="1"/>
                <c:pt idx="0">
                  <c:v>Outpatient Visits</c:v>
                </c:pt>
              </c:strCache>
            </c:strRef>
          </c:tx>
          <c:spPr>
            <a:solidFill>
              <a:srgbClr val="FFFFCC"/>
            </a:solidFill>
            <a:ln w="12700">
              <a:solidFill>
                <a:srgbClr val="000000"/>
              </a:solidFill>
              <a:prstDash val="solid"/>
            </a:ln>
          </c:spPr>
          <c:invertIfNegative val="0"/>
          <c:cat>
            <c:strRef>
              <c:f>'Chart DB'!$B$1:$F$1</c:f>
              <c:strCache>
                <c:ptCount val="5"/>
                <c:pt idx="0">
                  <c:v>Medicare</c:v>
                </c:pt>
                <c:pt idx="1">
                  <c:v>Medi-Cal</c:v>
                </c:pt>
                <c:pt idx="2">
                  <c:v>County &amp; Other Indigent</c:v>
                </c:pt>
                <c:pt idx="3">
                  <c:v>Other Third Party Payers</c:v>
                </c:pt>
                <c:pt idx="4">
                  <c:v>All Other</c:v>
                </c:pt>
              </c:strCache>
            </c:strRef>
          </c:cat>
          <c:val>
            <c:numRef>
              <c:f>'Chart DB'!$B$4:$F$4</c:f>
              <c:numCache>
                <c:formatCode>#,##0_);[Red]\(#,##0\)</c:formatCode>
                <c:ptCount val="5"/>
                <c:pt idx="0">
                  <c:v>17398903</c:v>
                </c:pt>
                <c:pt idx="1">
                  <c:v>17351328</c:v>
                </c:pt>
                <c:pt idx="2">
                  <c:v>1137771</c:v>
                </c:pt>
                <c:pt idx="3">
                  <c:v>16146585</c:v>
                </c:pt>
                <c:pt idx="4">
                  <c:v>1081644</c:v>
                </c:pt>
              </c:numCache>
            </c:numRef>
          </c:val>
          <c:extLst>
            <c:ext xmlns:c16="http://schemas.microsoft.com/office/drawing/2014/chart" uri="{C3380CC4-5D6E-409C-BE32-E72D297353CC}">
              <c16:uniqueId val="{00000002-5803-40B3-8E53-C5750DD26BE8}"/>
            </c:ext>
          </c:extLst>
        </c:ser>
        <c:dLbls>
          <c:showLegendKey val="0"/>
          <c:showVal val="0"/>
          <c:showCatName val="0"/>
          <c:showSerName val="0"/>
          <c:showPercent val="0"/>
          <c:showBubbleSize val="0"/>
        </c:dLbls>
        <c:gapWidth val="150"/>
        <c:axId val="1774665216"/>
        <c:axId val="1"/>
      </c:barChart>
      <c:catAx>
        <c:axId val="17746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875"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scaling>
        <c:delete val="0"/>
        <c:axPos val="l"/>
        <c:majorGridlines>
          <c:spPr>
            <a:ln w="3175">
              <a:solidFill>
                <a:srgbClr val="000000"/>
              </a:solidFill>
              <a:prstDash val="solid"/>
            </a:ln>
          </c:spPr>
        </c:majorGridlines>
        <c:numFmt formatCode="#,##0_);[Red]\(#,##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774665216"/>
        <c:crosses val="autoZero"/>
        <c:crossBetween val="between"/>
      </c:valAx>
      <c:dTable>
        <c:showHorzBorder val="1"/>
        <c:showVertBorder val="1"/>
        <c:showOutline val="1"/>
        <c:showKeys val="1"/>
        <c:spPr>
          <a:ln w="3175">
            <a:solidFill>
              <a:srgbClr val="000000"/>
            </a:solidFill>
            <a:prstDash val="solid"/>
          </a:ln>
        </c:spPr>
        <c:txPr>
          <a:bodyPr/>
          <a:lstStyle/>
          <a:p>
            <a:pPr rtl="0">
              <a:defRPr sz="1150" b="1"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875" b="0" i="0" u="none" strike="noStrike" baseline="0">
          <a:solidFill>
            <a:srgbClr val="000000"/>
          </a:solidFill>
          <a:latin typeface="Arial"/>
          <a:ea typeface="Arial"/>
          <a:cs typeface="Arial"/>
        </a:defRPr>
      </a:pPr>
      <a:endParaRPr lang="en-US"/>
    </a:p>
  </c:txPr>
  <c:printSettings>
    <c:headerFooter alignWithMargins="0">
      <c:oddHeader>&amp;C2024 HCAI Hospital Annual Financial Data Profile
(excludes Kaiser, State, Shriners, LTC emphasis, and PHFs)&amp;RDate Printed:  &amp;D</c:oddHeader>
      <c:oddFooter>&amp;LSource:  HCAI Hospital Annual Disclosure Reports
RPE 1-1-2024 to 12-31-2024
&amp;"Arial,Bold"(Based on 10-06-2025 data extract</c:oddFooter>
    </c:headerFooter>
    <c:pageMargins b="1" l="0.5" r="0.5" t="0.5"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Productive Hours Per Adjusted Patient Day
by Employee Classification</a:t>
            </a:r>
          </a:p>
        </c:rich>
      </c:tx>
      <c:layout>
        <c:manualLayout>
          <c:xMode val="edge"/>
          <c:yMode val="edge"/>
          <c:x val="0.25187416016777808"/>
          <c:y val="3.1674284385337911E-2"/>
        </c:manualLayout>
      </c:layout>
      <c:overlay val="0"/>
      <c:spPr>
        <a:noFill/>
        <a:ln w="25400">
          <a:noFill/>
        </a:ln>
      </c:spPr>
    </c:title>
    <c:autoTitleDeleted val="0"/>
    <c:plotArea>
      <c:layout>
        <c:manualLayout>
          <c:layoutTarget val="inner"/>
          <c:xMode val="edge"/>
          <c:yMode val="edge"/>
          <c:x val="0.30134954594202845"/>
          <c:y val="0.21493236413448738"/>
          <c:w val="0.67616241402912858"/>
          <c:h val="0.55203680893489393"/>
        </c:manualLayout>
      </c:layout>
      <c:barChart>
        <c:barDir val="col"/>
        <c:grouping val="clustered"/>
        <c:varyColors val="0"/>
        <c:ser>
          <c:idx val="0"/>
          <c:order val="0"/>
          <c:tx>
            <c:v>Prod. Hours per Adj. Day</c:v>
          </c:tx>
          <c:spPr>
            <a:solidFill>
              <a:srgbClr val="9999FF"/>
            </a:solidFill>
            <a:ln w="12700">
              <a:solidFill>
                <a:srgbClr val="000000"/>
              </a:solidFill>
              <a:prstDash val="solid"/>
            </a:ln>
          </c:spPr>
          <c:invertIfNegative val="0"/>
          <c:cat>
            <c:strRef>
              <c:f>'Chart DB'!$A$20:$H$20</c:f>
              <c:strCache>
                <c:ptCount val="8"/>
                <c:pt idx="0">
                  <c:v>Management &amp; Supervision</c:v>
                </c:pt>
                <c:pt idx="1">
                  <c:v>Technical &amp; Specialist</c:v>
                </c:pt>
                <c:pt idx="2">
                  <c:v>Registered Nurses</c:v>
                </c:pt>
                <c:pt idx="3">
                  <c:v>Licensed Voc. Nurses</c:v>
                </c:pt>
                <c:pt idx="4">
                  <c:v>Aides &amp; Orderlies</c:v>
                </c:pt>
                <c:pt idx="5">
                  <c:v>Clerical &amp; Other Admin.</c:v>
                </c:pt>
                <c:pt idx="6">
                  <c:v>Environ. &amp; Food Services</c:v>
                </c:pt>
                <c:pt idx="7">
                  <c:v>All Other Employees</c:v>
                </c:pt>
              </c:strCache>
            </c:strRef>
          </c:cat>
          <c:val>
            <c:numRef>
              <c:f>'Chart DB'!$A$21:$H$21</c:f>
              <c:numCache>
                <c:formatCode>#,##0.00_);[Red]\(#,##0.00\)</c:formatCode>
                <c:ptCount val="8"/>
                <c:pt idx="0">
                  <c:v>2.6849976462879686</c:v>
                </c:pt>
                <c:pt idx="1">
                  <c:v>7.5879601464246411</c:v>
                </c:pt>
                <c:pt idx="2">
                  <c:v>8.3968651735911415</c:v>
                </c:pt>
                <c:pt idx="3">
                  <c:v>0.43678502792228441</c:v>
                </c:pt>
                <c:pt idx="4">
                  <c:v>2.1935421499342569</c:v>
                </c:pt>
                <c:pt idx="5">
                  <c:v>3.2677748637013617</c:v>
                </c:pt>
                <c:pt idx="6">
                  <c:v>1.7555883914984383</c:v>
                </c:pt>
                <c:pt idx="7">
                  <c:v>2.4516104041996276</c:v>
                </c:pt>
              </c:numCache>
            </c:numRef>
          </c:val>
          <c:extLst>
            <c:ext xmlns:c16="http://schemas.microsoft.com/office/drawing/2014/chart" uri="{C3380CC4-5D6E-409C-BE32-E72D297353CC}">
              <c16:uniqueId val="{00000000-D5A0-49E3-874D-34BB4D2198A5}"/>
            </c:ext>
          </c:extLst>
        </c:ser>
        <c:dLbls>
          <c:showLegendKey val="0"/>
          <c:showVal val="0"/>
          <c:showCatName val="0"/>
          <c:showSerName val="0"/>
          <c:showPercent val="0"/>
          <c:showBubbleSize val="0"/>
        </c:dLbls>
        <c:gapWidth val="150"/>
        <c:axId val="1774663296"/>
        <c:axId val="1"/>
      </c:barChart>
      <c:catAx>
        <c:axId val="1774663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900" b="0" i="0" u="none" strike="noStrike" baseline="0">
                <a:solidFill>
                  <a:srgbClr val="000000"/>
                </a:solidFill>
                <a:latin typeface="Arial"/>
                <a:ea typeface="Arial"/>
                <a:cs typeface="Arial"/>
              </a:defRPr>
            </a:pPr>
            <a:endParaRPr lang="en-US"/>
          </a:p>
        </c:txPr>
        <c:crossAx val="1"/>
        <c:crosses val="autoZero"/>
        <c:auto val="1"/>
        <c:lblAlgn val="ctr"/>
        <c:lblOffset val="100"/>
        <c:tickMarkSkip val="1"/>
        <c:noMultiLvlLbl val="0"/>
      </c:catAx>
      <c:valAx>
        <c:axId val="1"/>
        <c:scaling>
          <c:orientation val="minMax"/>
        </c:scaling>
        <c:delete val="0"/>
        <c:axPos val="l"/>
        <c:majorGridlines>
          <c:spPr>
            <a:ln w="3175">
              <a:solidFill>
                <a:srgbClr val="000000"/>
              </a:solidFill>
              <a:prstDash val="solid"/>
            </a:ln>
          </c:spPr>
        </c:majorGridlines>
        <c:numFmt formatCode="#,##0.00_);[Red]\(#,##0.00\)" sourceLinked="1"/>
        <c:majorTickMark val="out"/>
        <c:minorTickMark val="none"/>
        <c:tickLblPos val="nextTo"/>
        <c:spPr>
          <a:ln w="3175">
            <a:solidFill>
              <a:srgbClr val="000000"/>
            </a:solidFill>
            <a:prstDash val="solid"/>
          </a:ln>
        </c:spPr>
        <c:txPr>
          <a:bodyPr rot="0" vert="horz"/>
          <a:lstStyle/>
          <a:p>
            <a:pPr>
              <a:defRPr sz="1150" b="0" i="0" u="none" strike="noStrike" baseline="0">
                <a:solidFill>
                  <a:srgbClr val="000000"/>
                </a:solidFill>
                <a:latin typeface="Arial"/>
                <a:ea typeface="Arial"/>
                <a:cs typeface="Arial"/>
              </a:defRPr>
            </a:pPr>
            <a:endParaRPr lang="en-US"/>
          </a:p>
        </c:txPr>
        <c:crossAx val="1774663296"/>
        <c:crosses val="autoZero"/>
        <c:crossBetween val="between"/>
      </c:valAx>
      <c:dTable>
        <c:showHorzBorder val="1"/>
        <c:showVertBorder val="1"/>
        <c:showOutline val="1"/>
        <c:showKeys val="1"/>
        <c:spPr>
          <a:ln w="3175">
            <a:solidFill>
              <a:srgbClr val="000000"/>
            </a:solidFill>
            <a:prstDash val="solid"/>
          </a:ln>
        </c:spPr>
        <c:txPr>
          <a:bodyPr/>
          <a:lstStyle/>
          <a:p>
            <a:pPr rtl="0">
              <a:defRPr sz="1150" b="0" i="0" u="none" strike="noStrike" baseline="0">
                <a:solidFill>
                  <a:srgbClr val="000000"/>
                </a:solidFill>
                <a:latin typeface="Arial"/>
                <a:ea typeface="Arial"/>
                <a:cs typeface="Arial"/>
              </a:defRPr>
            </a:pPr>
            <a:endParaRPr lang="en-US"/>
          </a:p>
        </c:txPr>
      </c:dTable>
      <c:spPr>
        <a:solidFill>
          <a:srgbClr val="FFFFFF"/>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900" b="0" i="0" u="none" strike="noStrike" baseline="0">
          <a:solidFill>
            <a:srgbClr val="000000"/>
          </a:solidFill>
          <a:latin typeface="Arial"/>
          <a:ea typeface="Arial"/>
          <a:cs typeface="Arial"/>
        </a:defRPr>
      </a:pPr>
      <a:endParaRPr lang="en-US"/>
    </a:p>
  </c:txPr>
  <c:printSettings>
    <c:headerFooter alignWithMargins="0">
      <c:oddHeader>&amp;C2024 HCAI Hospital Annual Financial Data Profile
(excludes Kaiser, State, Shriners, LTC emphasis, and PHFs)&amp;RDate Printed:  &amp;D</c:oddHeader>
      <c:oddFooter>&amp;LSource:  HCAI Hospital Annual Disclosure Reports
RPE 1-1-2024 to 12-31-2024
&amp;"Arial,Bold"(Based on 10-06-2025 data extract</c:oddFooter>
    </c:headerFooter>
    <c:pageMargins b="1" l="0.5" r="0.5" t="0.5"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75" b="1" i="0" u="none" strike="noStrike" baseline="0">
                <a:solidFill>
                  <a:srgbClr val="000000"/>
                </a:solidFill>
                <a:latin typeface="Arial"/>
                <a:ea typeface="Arial"/>
                <a:cs typeface="Arial"/>
              </a:defRPr>
            </a:pPr>
            <a:r>
              <a:rPr lang="en-US"/>
              <a:t>Net Patient Revenue by Payer
(payer categories include Traditional and Managed Care patients) </a:t>
            </a:r>
          </a:p>
        </c:rich>
      </c:tx>
      <c:layout>
        <c:manualLayout>
          <c:xMode val="edge"/>
          <c:yMode val="edge"/>
          <c:x val="0.17070597910903029"/>
          <c:y val="2.0438326356746389E-2"/>
        </c:manualLayout>
      </c:layout>
      <c:overlay val="0"/>
      <c:spPr>
        <a:noFill/>
        <a:ln w="25400">
          <a:noFill/>
        </a:ln>
      </c:spPr>
    </c:title>
    <c:autoTitleDeleted val="0"/>
    <c:plotArea>
      <c:layout>
        <c:manualLayout>
          <c:layoutTarget val="inner"/>
          <c:xMode val="edge"/>
          <c:yMode val="edge"/>
          <c:x val="0.29293993677555319"/>
          <c:y val="0.27883211678832115"/>
          <c:w val="0.4130663856691254"/>
          <c:h val="0.57226277372262768"/>
        </c:manualLayout>
      </c:layout>
      <c:pieChart>
        <c:varyColors val="1"/>
        <c:ser>
          <c:idx val="0"/>
          <c:order val="0"/>
          <c:tx>
            <c:strRef>
              <c:f>'Chart DB'!$A$17</c:f>
              <c:strCache>
                <c:ptCount val="1"/>
                <c:pt idx="0">
                  <c:v>Net Revenue</c:v>
                </c:pt>
              </c:strCache>
            </c:strRef>
          </c:tx>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E474-45E4-961B-F873215AEDE6}"/>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E474-45E4-961B-F873215AEDE6}"/>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E474-45E4-961B-F873215AEDE6}"/>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E474-45E4-961B-F873215AEDE6}"/>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E474-45E4-961B-F873215AEDE6}"/>
              </c:ext>
            </c:extLst>
          </c:dPt>
          <c:dLbls>
            <c:numFmt formatCode="0%" sourceLinked="0"/>
            <c:spPr>
              <a:noFill/>
              <a:ln w="25400">
                <a:noFill/>
              </a:ln>
            </c:spPr>
            <c:txPr>
              <a:bodyPr wrap="square" lIns="38100" tIns="19050" rIns="38100" bIns="19050" anchor="ctr">
                <a:spAutoFit/>
              </a:bodyPr>
              <a:lstStyle/>
              <a:p>
                <a:pPr>
                  <a:defRPr sz="12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'Chart DB'!$B$16:$F$16</c:f>
              <c:strCache>
                <c:ptCount val="5"/>
                <c:pt idx="0">
                  <c:v>Medicare</c:v>
                </c:pt>
                <c:pt idx="1">
                  <c:v>Medi-Cal</c:v>
                </c:pt>
                <c:pt idx="2">
                  <c:v>County &amp; Other Indigent</c:v>
                </c:pt>
                <c:pt idx="3">
                  <c:v>Other Third Party Payers</c:v>
                </c:pt>
                <c:pt idx="4">
                  <c:v>All Other</c:v>
                </c:pt>
              </c:strCache>
            </c:strRef>
          </c:cat>
          <c:val>
            <c:numRef>
              <c:f>'Chart DB'!$B$17:$F$17</c:f>
              <c:numCache>
                <c:formatCode>0.00%</c:formatCode>
                <c:ptCount val="5"/>
                <c:pt idx="0">
                  <c:v>0.2911348305430817</c:v>
                </c:pt>
                <c:pt idx="1">
                  <c:v>0.29517009662024685</c:v>
                </c:pt>
                <c:pt idx="2">
                  <c:v>4.8028482252824882E-3</c:v>
                </c:pt>
                <c:pt idx="3">
                  <c:v>0.39673647012261948</c:v>
                </c:pt>
                <c:pt idx="4">
                  <c:v>1.2155754488769502E-2</c:v>
                </c:pt>
              </c:numCache>
            </c:numRef>
          </c:val>
          <c:extLst>
            <c:ext xmlns:c16="http://schemas.microsoft.com/office/drawing/2014/chart" uri="{C3380CC4-5D6E-409C-BE32-E72D297353CC}">
              <c16:uniqueId val="{00000005-E474-45E4-961B-F873215AEDE6}"/>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4CF740-7974-4E8E-8C7C-B156D57A3506}">
  <sheetPr/>
  <sheetViews>
    <sheetView workbookViewId="0"/>
  </sheetViews>
  <pageMargins left="0.5" right="0.5" top="0.5" bottom="0.75" header="0.5" footer="0.5"/>
  <pageSetup orientation="landscape" r:id="rId1"/>
  <headerFooter alignWithMargins="0">
    <oddHeader>&amp;RDate Printed: &amp;D</oddHeader>
    <oddFooter>&amp;LSource:  HCAI Hospital Annual Disclosure Reports
RPE 01-01-2024 to 12-31-2024
&amp;"Arial,Bold"(based on 10-06-2025 data extract)</oddFooter>
  </headerFooter>
  <drawing r:id="rId2"/>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142</xdr:row>
          <xdr:rowOff>30480</xdr:rowOff>
        </xdr:from>
        <xdr:to>
          <xdr:col>1</xdr:col>
          <xdr:colOff>563880</xdr:colOff>
          <xdr:row>144</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Retrieve Facility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213360</xdr:colOff>
      <xdr:row>1</xdr:row>
      <xdr:rowOff>22860</xdr:rowOff>
    </xdr:from>
    <xdr:to>
      <xdr:col>10</xdr:col>
      <xdr:colOff>419100</xdr:colOff>
      <xdr:row>26</xdr:row>
      <xdr:rowOff>22860</xdr:rowOff>
    </xdr:to>
    <xdr:graphicFrame macro="">
      <xdr:nvGraphicFramePr>
        <xdr:cNvPr id="1085283" name="Chart 1">
          <a:extLst>
            <a:ext uri="{FF2B5EF4-FFF2-40B4-BE49-F238E27FC236}">
              <a16:creationId xmlns:a16="http://schemas.microsoft.com/office/drawing/2014/main" id="{CF9E6B06-5616-1650-68FB-ACB4B52852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213360</xdr:colOff>
      <xdr:row>27</xdr:row>
      <xdr:rowOff>22860</xdr:rowOff>
    </xdr:from>
    <xdr:to>
      <xdr:col>10</xdr:col>
      <xdr:colOff>419100</xdr:colOff>
      <xdr:row>53</xdr:row>
      <xdr:rowOff>0</xdr:rowOff>
    </xdr:to>
    <xdr:graphicFrame macro="">
      <xdr:nvGraphicFramePr>
        <xdr:cNvPr id="1085284" name="Chart 2">
          <a:extLst>
            <a:ext uri="{FF2B5EF4-FFF2-40B4-BE49-F238E27FC236}">
              <a16:creationId xmlns:a16="http://schemas.microsoft.com/office/drawing/2014/main" id="{5183C901-4F38-AC07-E54D-9242F1A5B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152400</xdr:colOff>
      <xdr:row>55</xdr:row>
      <xdr:rowOff>0</xdr:rowOff>
    </xdr:from>
    <xdr:to>
      <xdr:col>10</xdr:col>
      <xdr:colOff>411480</xdr:colOff>
      <xdr:row>82</xdr:row>
      <xdr:rowOff>22860</xdr:rowOff>
    </xdr:to>
    <xdr:graphicFrame macro="">
      <xdr:nvGraphicFramePr>
        <xdr:cNvPr id="1085285" name="Chart 3">
          <a:extLst>
            <a:ext uri="{FF2B5EF4-FFF2-40B4-BE49-F238E27FC236}">
              <a16:creationId xmlns:a16="http://schemas.microsoft.com/office/drawing/2014/main" id="{9066AD45-4314-6534-104A-1611C509B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absoluteAnchor>
    <xdr:pos x="0" y="0"/>
    <xdr:ext cx="9022080" cy="6507480"/>
    <xdr:graphicFrame macro="">
      <xdr:nvGraphicFramePr>
        <xdr:cNvPr id="2" name="Chart 1">
          <a:extLst>
            <a:ext uri="{FF2B5EF4-FFF2-40B4-BE49-F238E27FC236}">
              <a16:creationId xmlns:a16="http://schemas.microsoft.com/office/drawing/2014/main" id="{0C57705B-29EB-6791-624E-0C6EAF07A55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0</xdr:col>
      <xdr:colOff>57150</xdr:colOff>
      <xdr:row>229</xdr:row>
      <xdr:rowOff>26670</xdr:rowOff>
    </xdr:from>
    <xdr:to>
      <xdr:col>3</xdr:col>
      <xdr:colOff>718207</xdr:colOff>
      <xdr:row>239</xdr:row>
      <xdr:rowOff>47625</xdr:rowOff>
    </xdr:to>
    <xdr:sp macro="" textlink="">
      <xdr:nvSpPr>
        <xdr:cNvPr id="4112" name="Text Box 16">
          <a:extLst>
            <a:ext uri="{FF2B5EF4-FFF2-40B4-BE49-F238E27FC236}">
              <a16:creationId xmlns:a16="http://schemas.microsoft.com/office/drawing/2014/main" id="{70A7AD1C-61C0-D962-4709-B430D2394767}"/>
            </a:ext>
          </a:extLst>
        </xdr:cNvPr>
        <xdr:cNvSpPr txBox="1">
          <a:spLocks noChangeArrowheads="1"/>
        </xdr:cNvSpPr>
      </xdr:nvSpPr>
      <xdr:spPr bwMode="auto">
        <a:xfrm>
          <a:off x="57150" y="2322195"/>
          <a:ext cx="5838825" cy="154495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900" b="0" i="0" u="none" strike="noStrike" baseline="0">
              <a:solidFill>
                <a:srgbClr val="000000"/>
              </a:solidFill>
              <a:latin typeface="Arial"/>
              <a:cs typeface="Arial"/>
            </a:rPr>
            <a:t>This Excel pivot table uses our hospital annual financial data file for report periods ended January 1, 2024 to December 31, 2024.  The data were extracted on October 6, 2025.</a:t>
          </a:r>
        </a:p>
        <a:p>
          <a:pPr algn="l" rtl="0">
            <a:defRPr sz="1000"/>
          </a:pPr>
          <a:endParaRPr lang="en-US" sz="900" b="0" i="0" u="none" strike="noStrike" baseline="0">
            <a:solidFill>
              <a:srgbClr val="000000"/>
            </a:solidFill>
            <a:latin typeface="Arial"/>
            <a:cs typeface="Arial"/>
          </a:endParaRPr>
        </a:p>
        <a:p>
          <a:pPr algn="l" rtl="0">
            <a:defRPr sz="1000"/>
          </a:pPr>
          <a:r>
            <a:rPr lang="en-US" sz="900" b="1" i="0" u="none" strike="noStrike" baseline="0">
              <a:solidFill>
                <a:srgbClr val="000000"/>
              </a:solidFill>
              <a:latin typeface="Arial"/>
              <a:cs typeface="Arial"/>
            </a:rPr>
            <a:t>Select your variables above. </a:t>
          </a:r>
          <a:r>
            <a:rPr lang="en-US" sz="900" b="0" i="0" u="none" strike="noStrike" baseline="0">
              <a:solidFill>
                <a:srgbClr val="000000"/>
              </a:solidFill>
              <a:latin typeface="Arial"/>
              <a:cs typeface="Arial"/>
            </a:rPr>
            <a:t> You can choose a specific hospital or county, or create a custom aggregation.  When done, </a:t>
          </a:r>
          <a:r>
            <a:rPr lang="en-US" sz="900" b="1" i="0" u="none" strike="noStrike" baseline="0">
              <a:solidFill>
                <a:srgbClr val="000000"/>
              </a:solidFill>
              <a:latin typeface="Arial"/>
              <a:cs typeface="Arial"/>
            </a:rPr>
            <a:t>click on the Profile or Charts worksheet</a:t>
          </a:r>
          <a:r>
            <a:rPr lang="en-US" sz="900" b="0" i="0" u="none" strike="noStrike" baseline="0">
              <a:solidFill>
                <a:srgbClr val="000000"/>
              </a:solidFill>
              <a:latin typeface="Arial"/>
              <a:cs typeface="Arial"/>
            </a:rPr>
            <a:t> to see your results.  The charts will change according to your selection.</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The Profile is set to print the first three pages.  Click on </a:t>
          </a:r>
          <a:r>
            <a:rPr lang="en-US" sz="900" b="1" i="0" u="none" strike="noStrike" baseline="0">
              <a:solidFill>
                <a:srgbClr val="000000"/>
              </a:solidFill>
              <a:latin typeface="Arial"/>
              <a:cs typeface="Arial"/>
            </a:rPr>
            <a:t>Retrieve Facility Names</a:t>
          </a:r>
          <a:r>
            <a:rPr lang="en-US" sz="900" b="0" i="0" u="none" strike="noStrike" baseline="0">
              <a:solidFill>
                <a:srgbClr val="000000"/>
              </a:solidFill>
              <a:latin typeface="Arial"/>
              <a:cs typeface="Arial"/>
            </a:rPr>
            <a:t> to identify facilities in your pivot table selection.  To print the Profile with the list of names, you must redesignate the print area to include them.</a:t>
          </a:r>
        </a:p>
        <a:p>
          <a:pPr algn="l" rtl="0">
            <a:lnSpc>
              <a:spcPts val="900"/>
            </a:lnSpc>
            <a:defRPr sz="1000"/>
          </a:pPr>
          <a:endParaRPr lang="en-US" sz="900" b="0" i="0" u="none" strike="noStrike" baseline="0">
            <a:solidFill>
              <a:srgbClr val="000000"/>
            </a:solidFill>
            <a:latin typeface="Arial"/>
            <a:cs typeface="Arial"/>
          </a:endParaRPr>
        </a:p>
        <a:p>
          <a:pPr algn="l" rtl="0">
            <a:lnSpc>
              <a:spcPts val="900"/>
            </a:lnSpc>
            <a:defRPr sz="1000"/>
          </a:pPr>
          <a:r>
            <a:rPr lang="en-US" sz="900" b="1" i="0" u="none" strike="noStrike" baseline="0">
              <a:solidFill>
                <a:srgbClr val="FF0000"/>
              </a:solidFill>
              <a:latin typeface="Arial"/>
              <a:cs typeface="Arial"/>
            </a:rPr>
            <a:t>Note:  Avoid changing the worksheets as they contain many links, formulas and custom formats.</a:t>
          </a:r>
          <a:endParaRPr lang="en-US" sz="900" b="0" i="0" u="none" strike="noStrike" baseline="0">
            <a:solidFill>
              <a:srgbClr val="000000"/>
            </a:solidFill>
            <a:latin typeface="Arial"/>
            <a:cs typeface="Arial"/>
          </a:endParaRPr>
        </a:p>
        <a:p>
          <a:pPr algn="l" rtl="0">
            <a:lnSpc>
              <a:spcPts val="900"/>
            </a:lnSpc>
            <a:defRPr sz="1000"/>
          </a:pPr>
          <a:endParaRPr lang="en-US" sz="900" b="0" i="0" u="none" strike="noStrike" baseline="0">
            <a:solidFill>
              <a:srgbClr val="000000"/>
            </a:solidFill>
            <a:latin typeface="Arial"/>
            <a:cs typeface="Aria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ahleithner, Adrienne@HCAI" refreshedDate="45937.726229050924" createdVersion="8" refreshedVersion="8" minRefreshableVersion="3" recordCount="438" xr:uid="{966416DE-FD33-4BF1-94D4-5A68AB99DB95}">
  <cacheSource type="worksheet">
    <worksheetSource ref="A1:IM439" sheet="Data"/>
  </cacheSource>
  <cacheFields count="247">
    <cacheField name="FAC_NO" numFmtId="0">
      <sharedItems containsSemiMixedTypes="0" containsString="0" containsNumber="1" containsInteger="1" minValue="106010735" maxValue="106580996"/>
    </cacheField>
    <cacheField name="FAC_NAME" numFmtId="49">
      <sharedItems count="438">
        <s v="ADVENTIST HEALTH AND RIDEOUT"/>
        <s v="ADVENTIST HEALTH BAKERSFIELD"/>
        <s v="ADVENTIST HEALTH CLEARLAKE"/>
        <s v="ADVENTIST HEALTH DELANO"/>
        <s v="ADVENTIST HEALTH GLENDALE"/>
        <s v="ADVENTIST HEALTH HANFORD"/>
        <s v="ADVENTIST HEALTH HOWARD MEMORIAL"/>
        <s v="ADVENTIST HEALTH LODI MEMORIAL"/>
        <s v="ADVENTIST HEALTH MENDOCINO COAST"/>
        <s v="ADVENTIST HEALTH REEDLEY"/>
        <s v="ADVENTIST HEALTH SIERRA VISTA"/>
        <s v="ADVENTIST HEALTH SIMI VALLEY"/>
        <s v="ADVENTIST HEALTH SONORA - GREENLEY"/>
        <s v="ADVENTIST HEALTH ST. HELENA"/>
        <s v="ADVENTIST HEALTH TEHACHAPI VALLEY"/>
        <s v="ADVENTIST HEALTH TULARE"/>
        <s v="ADVENTIST HEALTH TWIN CITIES"/>
        <s v="ADVENTIST HEALTH UKIAH VALLEY"/>
        <s v="ADVENTIST HEALTH VALLEJO"/>
        <s v="ADVENTIST HEALTH WHITE MEMORIAL"/>
        <s v="AHMC ANAHEIM REGIONAL MEDICAL CENTER"/>
        <s v="AHMC SETON MEDICAL CENTER"/>
        <s v="ALAMEDA HOSPITAL"/>
        <s v="ALHAMBRA HOSPITAL MEDICAL CENTER"/>
        <s v="ALISO RIDGE BEHAVIORAL HEALTH"/>
        <s v="ALTA BATES SUMMIT MEDICAL CENTER - ALTA BATES CAMPUS"/>
        <s v="ALTA BATES SUMMIT MEDICAL CENTER - SUMMIT HAWTHORNE"/>
        <s v="ALVARADO PARKWAY INSTITUTE BHS"/>
        <s v="AMERICAN RECOVERY CENTER"/>
        <s v="ANAHEIM COMMUNITY HOSPITAL"/>
        <s v="ANAHEIM GLOBAL MEDICAL CENTER"/>
        <s v="ANTELOPE VALLEY MEDICAL CENTER"/>
        <s v="ARROWHEAD REGIONAL MEDICAL CENTER"/>
        <s v="ATASCADERO STATE HOSPITAL"/>
        <s v="AURORA BEHAVIORAL HEALTHCARE - SANTA ROSA"/>
        <s v="AURORA CHARTER OAK"/>
        <s v="AURORA LAS ENCINAS HOSPITAL"/>
        <s v="AURORA SAN DIEGO"/>
        <s v="AURORA VISTA DEL MAR HOSPITAL"/>
        <s v="BAKERSFIELD BEHAVIORAL HEALTHCARE HOSPITAL"/>
        <s v="BAKERSFIELD MEMORIAL HOSPITAL"/>
        <s v="BALLARD REHABILITATION HOSPITAL"/>
        <s v="BANNER LASSEN MEDICAL CENTER"/>
        <s v="BARLOW RESPIRATORY HOSPITAL"/>
        <s v="BARSTOW COMMUNITY HOSPITAL"/>
        <s v="BARTON MEMORIAL HOSPITAL"/>
        <s v="BEAR VALLEY COMMUNITY HOSPITAL"/>
        <s v="BHC ALHAMBRA HOSPITAL"/>
        <s v="BUTTE COUNTY MENTAL HEALTH - PHF"/>
        <s v="CALIFORNIA HOSPITAL MEDICAL CENTER"/>
        <s v="CALIFORNIA PACIFIC MEDICAL CENTER - MISSION BERNAL CAMPUS"/>
        <s v="CALIFORNIA PACIFIC MEDICAL CENTER - VAN NESS CAMPUS"/>
        <s v="CALIFORNIA REHABILITATION INSTITUTE"/>
        <s v="CANYON RIDGE HOSPITAL"/>
        <s v="CASA COLINA HOSPITAL AND CENTER FOR HEALTH CARE"/>
        <s v="CATALINA ISLAND MEDICAL CENTER"/>
        <s v="CEDARS-SINAI MARINA DEL REY HOSPITAL"/>
        <s v="CEDARS-SINAI MEDICAL CENTER"/>
        <s v="CENTINELA HOSPITAL MEDICAL CENTER"/>
        <s v="CENTRAL CALIFORNIA REHABILITATION HOSPITAL, LLC"/>
        <s v="CENTRAL STAR PSYCHIATRIC HEALTH FACILITY"/>
        <s v="CENTRAL VALLEY SPECIALTY HOSPITAL"/>
        <s v="CHAPMAN GLOBAL MEDICAL CENTER"/>
        <s v="CHILDREN'S HEALTHCARE ORGANIZATION OF NORTHERN CA - PEDIATRIC HOSPITAL"/>
        <s v="CHILDREN'S HOSPITAL AT MISSION"/>
        <s v="CHILDREN'S HOSPITAL LOS ANGELES"/>
        <s v="CHILDREN'S HOSPITAL OF ORANGE COUNTY"/>
        <s v="CHINESE HOSPITAL"/>
        <s v="CHINO VALLEY MEDICAL CENTER"/>
        <s v="CIRBY HILLS BEHAVIORAL HEALTH - PHF"/>
        <s v="CITY OF HOPE HELFORD CLINICAL RESEARCH HOSPITAL"/>
        <s v="CLOVIS COMMUNITY MEDICAL CENTER"/>
        <s v="COALINGA REGIONAL MEDICAL CENTER"/>
        <s v="COALINGA STATE HOSPITAL"/>
        <s v="COAST PLAZA HOSPITAL"/>
        <s v="COLLEGE HOSPITAL"/>
        <s v="COLLEGE HOSPITAL COSTA MESA"/>
        <s v="COLLEGE MEDICAL CENTER"/>
        <s v="COLORADO RIVER MEDICAL CENTER"/>
        <s v="COLUSA MEDICAL CENTER"/>
        <s v="COMMUNITY HOSPITAL OF HUNTINGTON PARK"/>
        <s v="COMMUNITY HOSPITAL OF SAN BERNARDINO"/>
        <s v="COMMUNITY HOSPITAL OF THE MONTEREY PENINSULA"/>
        <s v="COMMUNITY HOSPITAL OF THE MONTEREY PENINSULA - OHANA"/>
        <s v="COMMUNITY MEMORIAL HOSPITAL - OJAI"/>
        <s v="COMMUNITY MEMORIAL HOSPITAL OF SAN BUENAVENTURA"/>
        <s v="COMMUNITY REGIONAL MEDICAL CENTER - FRESNO"/>
        <s v="CONTRA COSTA REGIONAL MEDICAL CENTER"/>
        <s v="CORONA REGIONAL MEDICAL CENTER - MAIN"/>
        <s v="CRESTWOOD PSYCHIATRIC HEALTH FACILITY - BAKERSFIELD"/>
        <s v="CRESTWOOD PSYCHIATRIC HEALTH FACILITY - CARMICHAEL"/>
        <s v="CRESTWOOD PSYCHIATRIC HEALTH FACILITY - SACRAMENTO"/>
        <s v="CRESTWOOD PSYCHIATRIC HEALTH FACILITY - SAN JOSE"/>
        <s v="CRESTWOOD SOLANO PSYCHIATRIC HEALTH FACILITY"/>
        <s v="DAMERON HOSPITAL ASSOCIATION"/>
        <s v="DEL AMO HOSPITAL"/>
        <s v="DESERT REGIONAL MEDICAL CENTER"/>
        <s v="DESERT VALLEY HOSPITAL"/>
        <s v="DOCS SURGICAL HOSPITAL"/>
        <s v="DOCTORS HOSPITAL OF MANTECA"/>
        <s v="DOCTORS HOSPITAL OF RIVERSIDE"/>
        <s v="DOCTORS MEDICAL CENTER - MODESTO"/>
        <s v="DOMINICAN HOSPITAL"/>
        <s v="EAST LOS ANGELES DOCTOR'S HOSPITAL"/>
        <s v="EASTERN PLUMAS HEALTH CARE"/>
        <s v="EDEN MEDICAL CENTER"/>
        <s v="EISENHOWER MEDICAL CENTER"/>
        <s v="EL CAMINO HEALTH"/>
        <s v="EL CENTRO REGIONAL MEDICAL CENTER"/>
        <s v="EMANATE HEALTH FOOTHILL PRESBYTERIAN HOSPITAL"/>
        <s v="EMANATE HEALTH INTER-COMMUNITY HOSPITAL"/>
        <s v="EMANUEL MEDICAL CENTER"/>
        <s v="ENCINO HOSPITAL MEDICAL CENTER"/>
        <s v="ENCOMPASS HEALTH REHABILITATION HOSPITAL OF BAKERSFIELD"/>
        <s v="ENCOMPASS HEALTH REHABILITATION HOSPITAL OF MODESTO"/>
        <s v="ENCOMPASS HEALTH REHABILITATION HOSPITAL OF MURRIETA"/>
        <s v="ENCOMPASS HEALTH REHABILITATION HOSPITAL OF TUSTIN"/>
        <s v="ENLOE HEALTH"/>
        <s v="FAIRCHILD MEDICAL CENTER"/>
        <s v="FOOTHILL REGIONAL MEDICAL CENTER"/>
        <s v="FREMONT HOSPITAL"/>
        <s v="FRENCH HOSPITAL MEDICAL CENTER - SAN LUIS OBISPO"/>
        <s v="FRESNO SURGICAL HOSPITAL"/>
        <s v="GARDEN GROVE HOSPITAL AND MEDICAL CENTER"/>
        <s v="GARFIELD MEDICAL CENTER"/>
        <s v="GATEWAYS HOSPITAL AND MENTAL HEALTH CENTER"/>
        <s v="GEORGE L. MEE MEMORIAL HOSPITAL"/>
        <s v="GLENDALE MEMORIAL HOSPITAL AND HEALTH CTR"/>
        <s v="GLENDORA HOSPITAL"/>
        <s v="GLENN MEDICAL CENTER"/>
        <s v="GOLETA VALLEY COTTAGE HOSPITAL"/>
        <s v="GOOD SAMARITAN HOSPITAL - BAKERSFIELD"/>
        <s v="GOOD SAMARITAN HOSPITAL - SAN JOSE"/>
        <s v="GREATER EL MONTE COMMUNITY HOSPITAL"/>
        <s v="HAZEL HAWKINS MEMORIAL HOSPITAL"/>
        <s v="HEALDSBURG HOSPITAL"/>
        <s v="HEALTHBRIDGE CHILDREN'S HOSPITAL - ORANGE"/>
        <s v="HEMET GLOBAL MEDICAL CENTER"/>
        <s v="HENRY MAYO NEWHALL HOSPITAL"/>
        <s v="HERITAGE OAKS ENRICHMENT CENTER - PHF"/>
        <s v="HERITAGE OAKS HOSPITAL"/>
        <s v="HI-DESERT MEDICAL CENTER"/>
        <s v="HIGHLAND HOSPITAL"/>
        <s v="HOAG MEMORIAL HOSPITAL PRESBYTERIAN"/>
        <s v="HOAG ORTHOPEDIC INSTITUTE"/>
        <s v="HOLLYWOOD PRESBYTERIAN MEDICAL CENTER"/>
        <s v="HUNTINGTON BEACH HOSPITAL"/>
        <s v="HUNTINGTON HOSPITAL"/>
        <s v="JEROLD PHELPS COMMUNITY HOSPITAL"/>
        <s v="JEWISH HOME &amp; REHAB CENTER"/>
        <s v="JOHN C. FREMONT HEALTHCARE DISTRICT"/>
        <s v="JOHN F. KENNEDY MEMORIAL HOSPITAL"/>
        <s v="JOHN MUIR BEHAVIORAL HEALTH CENTER"/>
        <s v="JOHN MUIR MEDICAL CENTER - CONCORD CAMPUS"/>
        <s v="JOHN MUIR MEDICAL CENTER - WALNUT CREEK"/>
        <s v="JOYCE EISENBERG KEEFER MEDICAL CENTER"/>
        <s v="KAISER FOUNDATION HOSPITAL - ANTIOCH"/>
        <s v="KAISER FOUNDATION HOSPITAL - BALDWIN PARK"/>
        <s v="KAISER FOUNDATION HOSPITAL - DOWNEY"/>
        <s v="KAISER FOUNDATION HOSPITAL - FONTANA"/>
        <s v="KAISER FOUNDATION HOSPITAL - FREMONT"/>
        <s v="KAISER FOUNDATION HOSPITAL - FRESNO"/>
        <s v="KAISER FOUNDATION HOSPITAL - LOS ANGELES"/>
        <s v="KAISER FOUNDATION HOSPITAL - MANTECA"/>
        <s v="KAISER FOUNDATION HOSPITAL - MORENO VALLEY"/>
        <s v="KAISER FOUNDATION HOSPITAL - OAKLAND/RICHMOND"/>
        <s v="KAISER FOUNDATION HOSPITAL - ORANGE CO - ANAHEIM"/>
        <s v="KAISER FOUNDATION HOSPITAL - PANORAMA CITY"/>
        <s v="KAISER FOUNDATION HOSPITAL - REDWOOD CITY"/>
        <s v="KAISER FOUNDATION HOSPITAL - RIVERSIDE"/>
        <s v="KAISER FOUNDATION HOSPITAL - ROSEVILLE"/>
        <s v="KAISER FOUNDATION HOSPITAL - SACRAMENTO"/>
        <s v="KAISER FOUNDATION HOSPITAL - SAN DIEGO"/>
        <s v="KAISER FOUNDATION HOSPITAL - SAN FRANCISCO"/>
        <s v="KAISER FOUNDATION HOSPITAL - SAN JOSE"/>
        <s v="KAISER FOUNDATION HOSPITAL - SAN LEANDRO"/>
        <s v="KAISER FOUNDATION HOSPITAL - SAN MARCOS"/>
        <s v="KAISER FOUNDATION HOSPITAL - SAN RAFAEL"/>
        <s v="KAISER FOUNDATION HOSPITAL - SANTA CLARA"/>
        <s v="KAISER FOUNDATION HOSPITAL - SANTA ROSA"/>
        <s v="KAISER FOUNDATION HOSPITAL - SOUTH BAY"/>
        <s v="KAISER FOUNDATION HOSPITAL - SOUTH SACRAMENTO"/>
        <s v="KAISER FOUNDATION HOSPITAL - SOUTH SAN FRANCISCO"/>
        <s v="KAISER FOUNDATION HOSPITAL - VACAVILLE"/>
        <s v="KAISER FOUNDATION HOSPITAL - WALNUT CREEK"/>
        <s v="KAISER FOUNDATION HOSPITAL - WEST LOS ANGELES"/>
        <s v="KAISER FOUNDATION HOSPITAL - WOODLAND HILLS"/>
        <s v="KAISER FOUNDATION HOSPITAL REHABILITATION CENTER - VALLEJO"/>
        <s v="KAISER FOUNDATION NORTHERN REGION"/>
        <s v="KAISER FOUNDATION SOUTHERN REGION"/>
        <s v="KAISER PERMANENTE PHF - SANTA CLARA"/>
        <s v="KAWEAH DELTA MEDICAL CENTER"/>
        <s v="KECK HOSPITAL OF USC"/>
        <s v="KEDREN COMMUNITY MENTAL HEALTH CENTER"/>
        <s v="KENTFIELD HOSPITAL"/>
        <s v="KERN MEDICAL CENTER"/>
        <s v="KERN VALLEY HOSPITAL DISTRICT"/>
        <s v="KINDRED HOSPITAL - BALDWIN PARK"/>
        <s v="KINDRED HOSPITAL - BREA"/>
        <s v="KINDRED HOSPITAL - LA MIRADA"/>
        <s v="KINDRED HOSPITAL - LOS ANGELES"/>
        <s v="KINDRED HOSPITAL - ONTARIO"/>
        <s v="KINDRED HOSPITAL - PARAMOUNT"/>
        <s v="KINDRED HOSPITAL - RANCHO"/>
        <s v="KINDRED HOSPITAL - RIVERSIDE"/>
        <s v="KINDRED HOSPITAL - SAN DIEGO"/>
        <s v="KINDRED HOSPITAL - SAN FRANCISCO BAY AREA"/>
        <s v="KINDRED HOSPITAL - SOUTH BAY"/>
        <s v="KINDRED HOSPITAL - WESTMINSTER"/>
        <s v="L.A. DOWNTOWN MEDICAL CENTER"/>
        <s v="LA CASA PSYCHIATRIC HEALTH FACILITY"/>
        <s v="LA PALMA INTERCOMMUNITY HOSPITAL"/>
        <s v="LAC/HARBOR - UCLA MEDICAL CENTER"/>
        <s v="LAC/OLIVE VIEW - UCLA MEDICAL CENTER"/>
        <s v="LAC/RANCHO LOS AMIGOS NATIONAL REHABILITATION CENTER"/>
        <s v="LAGUNA HONDA HOSPITAL AND REHABILITATION CENTER"/>
        <s v="LAGUNA TREATMENT CENTER"/>
        <s v="LANGLEY PORTER PSYCHIATRIC INSTITUTE"/>
        <s v="LOMA LINDA UNIVERSITY CHILDREN'S HOSPITAL"/>
        <s v="LOMA LINDA UNIVERSITY MEDICAL CENTER"/>
        <s v="LOMA LINDA UNIVERSITY MEDICAL CENTER - MURRIETA"/>
        <s v="LOMPOC VALLEY MEDICAL CENTER"/>
        <s v="LOS ANGELES COMMUNITY HOSPITAL"/>
        <s v="LOS ANGELES GENERAL MEDICAL CENTER"/>
        <s v="LOS ROBLES HOSPITAL AND MEDICAL CENTER"/>
        <s v="LUCILE SALTER PACKARD CHILDREN'S HOSPITAL AT STANFORD"/>
        <s v="MAD RIVER COMMUNITY HOSPITAL"/>
        <s v="MAMMOTH HOSPITAL"/>
        <s v="MARIAN MEDICAL CENTER"/>
        <s v="MARIE GREEN PSYCHIATRIC CENTER - PHF"/>
        <s v="MARINHEALTH MEDICAL CENTER"/>
        <s v="MARK TWAIN MEDICAL CENTER"/>
        <s v="MARSHALL MEDICAL CENTER"/>
        <s v="MARTIN LUTHER KING, JR. COMMUNITY HOSPITAL"/>
        <s v="MAYERS MEMORIAL HOSPITAL"/>
        <s v="MEMORIAL HOSPITAL LOS BANOS"/>
        <s v="MEMORIAL HOSPITAL MODESTO"/>
        <s v="MEMORIAL HOSPITAL OF GARDENA"/>
        <s v="MEMORIALCARE LONG BEACH MEDICAL CENTER"/>
        <s v="MEMORIALCARE MILLER CHILDREN'S &amp; WOMEN'S HOSPITAL LONG BEACH"/>
        <s v="MEMORIALCARE ORANGE COAST MEDICAL CENTER"/>
        <s v="MEMORIALCARE SADDLEBACK MEDICAL CENTER"/>
        <s v="MENIFEE GLOBAL MEDICAL CENTER"/>
        <s v="MERCY GENERAL HOSPITAL"/>
        <s v="MERCY HOSPITAL - BAKERSFIELD"/>
        <s v="MERCY HOSPITAL - FOLSOM"/>
        <s v="MERCY MEDICAL CENTER - MERCED"/>
        <s v="MERCY MEDICAL CENTER - MT. SHASTA"/>
        <s v="MERCY MEDICAL CENTER - REDDING"/>
        <s v="MERCY SAN JUAN MEDICAL CENTER"/>
        <s v="MERRITT PERALTA INSTITUTE CDRH"/>
        <s v="METHODIST HOSPITAL - SACRAMENTO"/>
        <s v="METROPOLITAN STATE HOSPITAL"/>
        <s v="MILLS-PENINSULA MEDICAL CENTER"/>
        <s v="MISSION COMMUNITY HOSPITAL - PANORAMA"/>
        <s v="MODOC MEDICAL CENTER"/>
        <s v="MONROVIA MEMORIAL HOSPITAL"/>
        <s v="MONTCLAIR HOSPITAL MEDICAL CENTER"/>
        <s v="MONTEREY PARK HOSPITAL"/>
        <s v="MOTION PICTURE AND TELEVISION HOSPITAL"/>
        <s v="MOUNTAINS COMMUNITY HOSPITAL"/>
        <s v="NAPA STATE HOSPITAL"/>
        <s v="NATIVIDAD MEDICAL CENTER"/>
        <s v="NORTH VALLEY BEHAVIORAL HEALTH - PHF"/>
        <s v="NORTHBAY MEDICAL CENTER"/>
        <s v="NORTHERN INYO HOSPITAL"/>
        <s v="NORTHRIDGE HOSPITAL MEDICAL CENTER"/>
        <s v="NOVATO COMMUNITY HOSPITAL"/>
        <s v="OAK VALLEY HOSPITAL DISTRICT"/>
        <s v="OCEAN VIEW PSYCHIATRIC HEALTH FACILITY"/>
        <s v="ORANGE COUNTY GLOBAL MEDICAL CENTER"/>
        <s v="ORCHARD HOSPITAL"/>
        <s v="OROVILLE HOSPITAL"/>
        <s v="PACIFIC GROVE HOSPITAL"/>
        <s v="PACIFICA HOSPITAL OF THE VALLEY"/>
        <s v="PALMDALE REGIONAL MEDICAL CENTER"/>
        <s v="PALO VERDE HOSPITAL"/>
        <s v="PALOMAR MEDICAL CENTER"/>
        <s v="PALOMAR MEDICAL CENTER POWAY"/>
        <s v="PALOMAR REHABILITATION INSTITUTE"/>
        <s v="PARADISE VALLEY HOSPITAL"/>
        <s v="PATIENTS' HOSPITAL OF REDDING"/>
        <s v="PATTON STATE HOSPITAL"/>
        <s v="PETALUMA VALLEY HOSPITAL"/>
        <s v="PIH HEALTH DOWNEY HOSPITAL"/>
        <s v="PIH HEALTH GOOD SAMARITAN HOSPITAL"/>
        <s v="PIH HEALTH WHITTIER HOSPITAL"/>
        <s v="PIONEERS MEMORIAL HEALTHCARE DISTRICT"/>
        <s v="PLUMAS DISTRICT HOSPITAL"/>
        <s v="POMONA VALLEY HOSPITAL MEDICAL CENTER"/>
        <s v="PORTERVILLE STATE HOSPITAL"/>
        <s v="PROVIDENCE HOLY CROSS MEDICAL CENTER"/>
        <s v="PROVIDENCE LITTLE COMPANY OF MARY MC - SAN PEDRO"/>
        <s v="PROVIDENCE LITTLE COMPANY OF MARY MC - TORRANCE"/>
        <s v="PROVIDENCE MISSION HOSPITAL"/>
        <s v="PROVIDENCE QUEEN OF THE VALLEY MEDICAL CENTER"/>
        <s v="PROVIDENCE REDWOOD MEMORIAL HOSPITAL"/>
        <s v="PROVIDENCE SANTA ROSA MEMORIAL HOSPITAL"/>
        <s v="PROVIDENCE ST. JOHN'S HEALTH CENTER"/>
        <s v="PROVIDENCE ST. JOSEPH HOSPITAL"/>
        <s v="PROVIDENCE ST. JOSEPH HOSPITAL - EUREKA"/>
        <s v="PROVIDENCE ST. JOSEPH MEDICAL CENTER"/>
        <s v="PROVIDENCE ST. JUDE MEDICAL CENTER"/>
        <s v="PROVIDENCE ST. MARY MEDICAL CENTER"/>
        <s v="PROVIDENCE TARZANA MEDICAL CENTER"/>
        <s v="RADY CHILDREN'S HOSPITAL - SAN DIEGO"/>
        <s v="REDLANDS COMMUNITY HOSPITAL"/>
        <s v="REGIONAL MEDICAL CENTER OF SAN JOSE"/>
        <s v="REHABILITATION HOSPITAL OF SOUTHERN CALIFORNIA"/>
        <s v="RESNICK NEUROPSYCHIATRIC HOSPITAL AT UCLA"/>
        <s v="RESTPADD PSYCHIATRIC HEALTH FACILITY"/>
        <s v="RESTPADD RED BLUFF PSYCHIATRIC HEALTH FACILITY"/>
        <s v="RIDGECREST REGIONAL HOSPITAL"/>
        <s v="RIVER VISTA BEHAVIORAL HEALTH"/>
        <s v="RIVERSIDE COMMUNITY HOSPITAL"/>
        <s v="RIVERSIDE UNIVERSITY HEALTH SYSTEM MEDICAL CENTER"/>
        <s v="RONALD REAGAN UCLA MEDICAL CENTER"/>
        <s v="SACRAMENTO BEHAVIORAL HEALTHCARE HOSPITAL, LLC"/>
        <s v="SACRAMENTO MENTAL HEALTH TREATMENT CENTER - PHF"/>
        <s v="SACRAMENTO REHABILITATION HOSPITAL"/>
        <s v="SALINAS VALLEY HEALTH MEDICAL CENTER"/>
        <s v="SAN ANTONIO REGIONAL HOSPITAL"/>
        <s v="SAN DIEGO COUNTY PSYCHIATRIC HOSPITAL"/>
        <s v="SAN DIMAS COMMUNITY HOSPITAL"/>
        <s v="SAN GABRIEL VALLEY MEDICAL CENTER"/>
        <s v="SAN GORGONIO MEMORIAL HOSPITAL"/>
        <s v="SAN JOAQUIN - PHF"/>
        <s v="SAN JOAQUIN GENERAL HOSPITAL"/>
        <s v="SAN JOAQUIN VALLEY REHABILITATION HOSPITAL"/>
        <s v="SAN JOSE BEHAVIORAL HEALTH"/>
        <s v="SAN LUIS OBISPO COUNTY - PHF"/>
        <s v="SAN MATEO MEDICAL CENTER"/>
        <s v="SAN RAMON REGIONAL MEDICAL CENTER"/>
        <s v="SANTA BARBARA COTTAGE HOSPITAL"/>
        <s v="SANTA BARBARA PSYCHIATRIC HEALTH FACILITY"/>
        <s v="SANTA CLARA VALLEY MEDICAL CENTER"/>
        <s v="SANTA MONICA - UCLA MEDICAL CENTER AND ORTHOPAEDIC HOSPITAL"/>
        <s v="SANTA YNEZ VALLEY COTTAGE HOSPITAL"/>
        <s v="SCRIPPS GREEN HOSPITAL"/>
        <s v="SCRIPPS MEMORIAL HOSPITAL - ENCINITAS"/>
        <s v="SCRIPPS MEMORIAL HOSPITAL - LA JOLLA"/>
        <s v="SCRIPPS MERCY HOSPITAL"/>
        <s v="SELECT SPECIALTY HOSPITAL - SAN DIEGO"/>
        <s v="SEMPERVIRENS P.H.F."/>
        <s v="SENECA HEALTHCARE DISTRICT"/>
        <s v="SEQUOIA HOSPITAL"/>
        <s v="SHARP CHULA VISTA MEDICAL CENTER"/>
        <s v="SHARP CORONADO HOSPITAL AND HEALTHCARE CENTER"/>
        <s v="SHARP GROSSMONT HOSPITAL"/>
        <s v="SHARP MCDONALD CENTER"/>
        <s v="SHARP MEMORIAL HOSPITAL"/>
        <s v="SHARP MESA VISTA HOSPITAL"/>
        <s v="SHASTA REGIONAL MEDICAL CENTER"/>
        <s v="SHERMAN OAKS HOSPITAL"/>
        <s v="SHRINERS HOSPITAL FOR CHILDREN - NORTHERN CALIFORNIA"/>
        <s v="SIERRA NEVADA MEMORIAL HOSPITAL"/>
        <s v="SIERRA VIEW MEDICAL CENTER"/>
        <s v="SIERRA VISTA HOSPITAL"/>
        <s v="SONOMA COUNTY HEALING CENTER - PHF"/>
        <s v="SONOMA SPECIALTY HOSPITAL"/>
        <s v="SONOMA VALLEY HOSPITAL"/>
        <s v="SOUTH COAST GLOBAL MEDICAL CENTER"/>
        <s v="SOUTHERN CALIFORNIA HOSPITAL AT HOLLYWOOD"/>
        <s v="SOUTHERN INYO HOSPITAL"/>
        <s v="SOUTHWEST HEALTHCARE SYSTEM - MURRIETA"/>
        <s v="ST. AGNES MEDICAL CENTER"/>
        <s v="ST. BERNARDINE MEDICAL CENTER"/>
        <s v="ST. ELIZABETH COMMUNITY HOSPITAL"/>
        <s v="ST. FRANCIS MEDICAL CENTER"/>
        <s v="ST. FRANCIS MEMORIAL HOSPITAL"/>
        <s v="ST. JOHN'S REGIONAL MEDICAL CENTER"/>
        <s v="ST. JOSEPH'S BEHAVIORAL HEALTH CENTER"/>
        <s v="ST. JOSEPH'S MEDICAL CENTER OF STOCKTON"/>
        <s v="ST. MARY MEDICAL CENTER - LONG BEACH"/>
        <s v="ST. MARY'S MEDICAL CENTER - SAN FRANCISCO"/>
        <s v="ST. ROSE HOSPITAL"/>
        <s v="STABLER LANE BEHAVIORAL HEALTH - PHF"/>
        <s v="STANFORD HEALTH CARE"/>
        <s v="STANFORD HEALTH CARE TRI-VALLEY"/>
        <s v="STANISLAUS SURGICAL HOSPITAL"/>
        <s v="STAR VIEW ADOLESCENT - PHF"/>
        <s v="STOCKTON REGIONAL REHABILITATION HOSPITAL"/>
        <s v="SURPRISE VALLEY COMMUNITY HOSPITAL"/>
        <s v="SUTTER - YUBA - PHF"/>
        <s v="SUTTER AMADOR HOSPITAL"/>
        <s v="SUTTER AUBURN FAITH HOSPITAL"/>
        <s v="SUTTER CENTER FOR PSYCHIATRY"/>
        <s v="SUTTER COAST HOSPITAL"/>
        <s v="SUTTER DAVIS HOSPITAL"/>
        <s v="SUTTER DELTA MEDICAL CENTER"/>
        <s v="SUTTER LAKESIDE HOSPITAL"/>
        <s v="SUTTER MATERNITY AND SURGERY CENTER OF SANTA CRUZ"/>
        <s v="SUTTER MEDICAL CENTER - SACRAMENTO"/>
        <s v="SUTTER ROSEVILLE MEDICAL CENTER"/>
        <s v="SUTTER SANTA ROSA REGIONAL HOSPITAL"/>
        <s v="SUTTER SOLANO MEDICAL CENTER"/>
        <s v="SUTTER SURGICAL HOSPITAL - NORTH VALLEY"/>
        <s v="SUTTER TRACY COMMUNITY HOSPITAL"/>
        <s v="TAHOE FOREST HOSPITAL"/>
        <s v="TARZANA TREATMENT CENTER"/>
        <s v="TELECARE EL DORADO COUNTY P.H.F."/>
        <s v="TELECARE HERITAGE - PHF"/>
        <s v="TELECARE RIVERSIDE COUNTY PSYCHIATRIC HEALTH FACILITY"/>
        <s v="TELECARE SANTA CRUZ - PHF"/>
        <s v="TELECARE STANISLAUS COUNTY - PHF"/>
        <s v="TELECARE WILLOW ROCK CENTER - PHF"/>
        <s v="TEMECULA VALLEY HOSPITAL"/>
        <s v="THE BETTY FORD CENTER"/>
        <s v="TOM REDGATE MEMORIAL RECOVERY CENTER"/>
        <s v="TORRANCE MEMORIAL MEDICAL CENTER"/>
        <s v="TOTALLY KIDS REHABILITATION HOSPITAL"/>
        <s v="TRI-CITY MEDICAL CENTER"/>
        <s v="TRINITY HOSPITAL"/>
        <s v="UCI HEALTH-FOUNTAIN VALLEY"/>
        <s v="UCI HEALTH-LAKEWOOD"/>
        <s v="UCI HEALTH-LOS ALAMITOS"/>
        <s v="UCI HEALTH-PLACENTIA LINDA"/>
        <s v="UCLA WEST VALLEY MEDICAL CENTER"/>
        <s v="UCSF BENIOFF CHILDREN'S HOSPITAL OAKLAND"/>
        <s v="UCSF MEDICAL CENTER"/>
        <s v="UNIVERSITY OF CALIFORNIA DAVIS MEDICAL CENTER"/>
        <s v="UNIVERSITY OF CALIFORNIA IRVINE MEDICAL CENTER"/>
        <s v="UNIVERSITY OF CALIFORNIA SAN DIEGO MEDICAL CENTER"/>
        <s v="USC ARCADIA HOSPITAL"/>
        <s v="USC KENNETH NORRIS JR. CANCER HOSPITAL"/>
        <s v="USC VERDUGO HILLS HOSPITAL"/>
        <s v="VALLEY CHILDREN'S HOSPITAL"/>
        <s v="VALLEY PRESBYTERIAN HOSPITAL"/>
        <s v="VENTURA COUNTY MEDICAL CENTER"/>
        <s v="VIBRA HOSPITAL OF NORTHERN CALIFORNIA"/>
        <s v="VIBRA HOSPITAL OF SACRAMENTO"/>
        <s v="VICTOR VALLEY GLOBAL MEDICAL CENTER"/>
        <s v="WASHINGTON HOSPITAL - FREMONT"/>
        <s v="WATSONVILLE COMMUNITY HOSPITAL"/>
        <s v="WEST ANAHEIM MEDICAL CENTER"/>
        <s v="WHITTIER HOSPITAL MEDICAL CENTER"/>
        <s v="WOODLAND MEMORIAL HOSPITAL"/>
        <s v="ZUCKERBERG SAN FRANCISCO GENERAL HOSPITAL &amp; TRAUMA CENTER"/>
      </sharedItems>
    </cacheField>
    <cacheField name="BEG_DATE" numFmtId="170">
      <sharedItems containsSemiMixedTypes="0" containsNonDate="0" containsDate="1" containsString="0" minDate="2023-04-01T00:00:00" maxDate="2024-03-30T00:00:00"/>
    </cacheField>
    <cacheField name="END_DATE" numFmtId="170">
      <sharedItems containsSemiMixedTypes="0" containsNonDate="0" containsDate="1" containsString="0" minDate="2024-03-31T00:00:00" maxDate="2025-01-01T00:00:00"/>
    </cacheField>
    <cacheField name="DAY_PER" numFmtId="0">
      <sharedItems containsSemiMixedTypes="0" containsString="0" containsNumber="1" containsInteger="1" minValue="94" maxValue="397"/>
    </cacheField>
    <cacheField name="county name" numFmtId="49">
      <sharedItems containsBlank="1" count="57">
        <s v="Yuba"/>
        <s v="Kern"/>
        <s v="Lake"/>
        <s v="Los Angeles"/>
        <s v="Kings"/>
        <s v="Mendocino"/>
        <s v="San Joaquin"/>
        <s v="Fresno"/>
        <s v="San Luis Obispo"/>
        <s v="Ventura"/>
        <s v="Tuolumne"/>
        <s v="Napa"/>
        <s v="Tulare"/>
        <s v="Solano"/>
        <s v="Orange"/>
        <s v="San Mateo"/>
        <s v="Alameda"/>
        <s v="San Diego"/>
        <s v="San Bernardino"/>
        <s v="Sonoma"/>
        <s v="Lassen"/>
        <s v="El Dorado"/>
        <s v="Butte"/>
        <s v="San Francisco"/>
        <s v="Stanislaus"/>
        <s v="Santa Clara"/>
        <s v="Placer"/>
        <s v="Colusa"/>
        <s v="Monterey"/>
        <s v="Contra Costa"/>
        <s v="Riverside"/>
        <s v="Sacramento"/>
        <s v="Santa Cruz"/>
        <s v="Plumas"/>
        <s v="Imperial"/>
        <s v="Siskiyou"/>
        <s v="Glenn"/>
        <s v="Santa Barbara"/>
        <s v="San Benito"/>
        <s v="Humboldt"/>
        <s v="Mariposa"/>
        <s v="Marin"/>
        <m/>
        <s v="Mono"/>
        <s v="Merced"/>
        <s v="Calaveras"/>
        <s v="Shasta"/>
        <s v="Modoc"/>
        <s v="Sutter"/>
        <s v="Inyo"/>
        <s v="Tehama"/>
        <s v="Madera"/>
        <s v="Nevada"/>
        <s v="Amador"/>
        <s v="Del Norte"/>
        <s v="Yolo"/>
        <s v="Trinity"/>
      </sharedItems>
    </cacheField>
    <cacheField name="HSA name" numFmtId="0">
      <sharedItems count="14">
        <s v="02 - GOLDEN EMPIRE"/>
        <s v="09 - CENTRAL"/>
        <s v="01 - NORTHERN CALIFORNIA"/>
        <s v="11 - LOS ANGELES COUNTY"/>
        <s v="06 - NORTH SAN JOAQUIN"/>
        <s v="08 - MID-COAST"/>
        <s v="10 - SANTA BARBARA / VENTURA"/>
        <s v="03 - NORTH BAY"/>
        <s v="13 - ORANGE COUNTY"/>
        <s v="04 - WEST BAY"/>
        <s v="05 - EAST BAY"/>
        <s v="14 - SAN DIEGO / IMPERIAL"/>
        <s v="12 - INLAND COUNTIES"/>
        <s v="07 - SANTA CLARA"/>
      </sharedItems>
    </cacheField>
    <cacheField name="HFPA" numFmtId="0">
      <sharedItems containsSemiMixedTypes="0" containsString="0" containsNumber="1" containsInteger="1" minValue="101" maxValue="1424" count="132">
        <n v="227"/>
        <n v="617"/>
        <n v="115"/>
        <n v="909"/>
        <n v="615"/>
        <n v="112"/>
        <n v="505"/>
        <n v="111"/>
        <n v="607"/>
        <n v="801"/>
        <n v="813"/>
        <n v="513"/>
        <n v="407"/>
        <n v="623"/>
        <n v="611"/>
        <n v="113"/>
        <n v="409"/>
        <n v="925"/>
        <n v="1012"/>
        <n v="425"/>
        <n v="417"/>
        <n v="913"/>
        <n v="1017"/>
        <n v="415"/>
        <n v="1422"/>
        <n v="917"/>
        <n v="901"/>
        <n v="1209"/>
        <n v="401"/>
        <n v="915"/>
        <n v="911"/>
        <n v="1412"/>
        <n v="809"/>
        <n v="213"/>
        <n v="1213"/>
        <n v="306"/>
        <n v="1217"/>
        <n v="219"/>
        <n v="423"/>
        <n v="927"/>
        <n v="1207"/>
        <n v="933"/>
        <n v="929"/>
        <n v="605"/>
        <n v="511"/>
        <n v="1015"/>
        <n v="431"/>
        <n v="309"/>
        <n v="609"/>
        <n v="921"/>
        <n v="1016"/>
        <n v="1215"/>
        <n v="225"/>
        <n v="923"/>
        <n v="707"/>
        <n v="411"/>
        <n v="1111"/>
        <n v="311"/>
        <n v="408"/>
        <n v="507"/>
        <n v="931"/>
        <n v="1105"/>
        <n v="1211"/>
        <n v="703"/>
        <n v="217"/>
        <n v="421"/>
        <n v="429"/>
        <n v="1424"/>
        <n v="516"/>
        <n v="905"/>
        <n v="203"/>
        <n v="709"/>
        <n v="223"/>
        <n v="807"/>
        <n v="701"/>
        <n v="1109"/>
        <n v="903"/>
        <n v="1214"/>
        <n v="1014"/>
        <n v="109"/>
        <n v="603"/>
        <n v="1103"/>
        <n v="1011"/>
        <n v="428"/>
        <n v="1416"/>
        <n v="405"/>
        <n v="935"/>
        <n v="619"/>
        <n v="1418"/>
        <n v="1013"/>
        <n v="805"/>
        <n v="105"/>
        <n v="1205"/>
        <n v="803"/>
        <n v="515"/>
        <n v="503"/>
        <n v="304"/>
        <n v="210"/>
        <n v="517"/>
        <n v="205"/>
        <n v="209"/>
        <n v="427"/>
        <n v="201"/>
        <n v="705"/>
        <n v="1203"/>
        <n v="221"/>
        <n v="907"/>
        <n v="1101"/>
        <n v="1420"/>
        <n v="403"/>
        <n v="919"/>
        <n v="215"/>
        <n v="613"/>
        <n v="107"/>
        <n v="211"/>
        <n v="621"/>
        <n v="601"/>
        <n v="1107"/>
        <n v="301"/>
        <n v="1201"/>
        <n v="811"/>
        <n v="419"/>
        <n v="509"/>
        <n v="501"/>
        <n v="308"/>
        <n v="101"/>
        <n v="313"/>
        <n v="302"/>
        <n v="1414"/>
        <n v="207"/>
        <n v="937"/>
        <n v="711"/>
      </sharedItems>
    </cacheField>
    <cacheField name="TYPE_CNTRL" numFmtId="49">
      <sharedItems count="5">
        <s v="Non-Profit"/>
        <s v="Investor"/>
        <s v="City/County"/>
        <s v="District"/>
        <s v="State"/>
      </sharedItems>
    </cacheField>
    <cacheField name="SYSTEM (≥ 3 HOSP)" numFmtId="0">
      <sharedItems count="36">
        <s v="ADVENTIST HEALTH SYSTEMS"/>
        <s v="TENET HEALTHCARE CORPORATION"/>
        <s v="AHMC HEALTHCARE, INC."/>
        <s v="N/A"/>
        <s v="SUTTER HEALTH"/>
        <s v="KPC HEALTHCARE, INC."/>
        <s v="SIGNATURE HEALTHCARE SERVICES"/>
        <s v="DIGNITY HEALTH"/>
        <s v="VIBRA HEALTHCARE"/>
        <s v="UNIVERSAL HEALTH SERVICES, INC."/>
        <s v="CEDARS-SINAI HEALTH SYSTEM"/>
        <s v="PRIME HEALTHCARE SERVICES"/>
        <s v="ERNEST HEALTH"/>
        <s v="AMERICAN ADVANCED MANAGEMENT GROUP"/>
        <s v="PIPELINE HEALTH"/>
        <s v="COLLEGE HEALTH ENTERPRISES"/>
        <s v="CRESTWOOD BEHAVIORAL HEALTH, INC."/>
        <s v="EMANATE HEALTH"/>
        <s v="ENCOMPASS HEALTH CORPORATION"/>
        <s v="PROSPECT MEDICAL HOLDINGS, INC."/>
        <s v="COTTAGE HEALTH"/>
        <s v="HCA HEALTHCARE, INC."/>
        <s v="PROVIDENCE ST. JOSEPH HEALTH"/>
        <s v="JOHN MUIR HEALTH"/>
        <s v="KAISER FOUNDATION HOSPITALS"/>
        <s v="UNIVERSITY OF SOUTHERN CALIFORNIA"/>
        <s v="SCIONHEALTH"/>
        <s v="TELECARE CORPORATION"/>
        <s v="COUNTY OF LOS ANGELES"/>
        <s v="UNIVERSITY OF CALIFORNIA"/>
        <s v="LOMA LINDA UNIVERSITY"/>
        <s v="STANFORD HEALTH CARE"/>
        <s v="MEMORIALCARE HEALTH SYSTEM"/>
        <s v="PIH HEALTH"/>
        <s v="SCRIPPS HEALTH"/>
        <s v="SHARP HEALTHCARE"/>
      </sharedItems>
    </cacheField>
    <cacheField name="TYPE_HOSP" numFmtId="49">
      <sharedItems count="6">
        <s v="Comparable"/>
        <s v="State"/>
        <s v="PHF"/>
        <s v="LTC Emphasis"/>
        <s v="Kaiser"/>
        <s v="Other Non-Comparable"/>
      </sharedItems>
    </cacheField>
    <cacheField name="TYPE_CARE" numFmtId="49">
      <sharedItems count="3">
        <s v="General Acute"/>
        <s v="Psychiatric"/>
        <s v="Specialty"/>
      </sharedItems>
    </cacheField>
    <cacheField name="TEACH_RURL" numFmtId="0">
      <sharedItems containsBlank="1" count="3">
        <m/>
        <s v="Rural"/>
        <s v="Teaching"/>
      </sharedItems>
    </cacheField>
    <cacheField name="DSH hosp" numFmtId="0">
      <sharedItems count="2">
        <s v="DSH"/>
        <s v="Non-DSH"/>
      </sharedItems>
    </cacheField>
    <cacheField name="OWNER" numFmtId="49">
      <sharedItems/>
    </cacheField>
    <cacheField name="lic bed size" numFmtId="0">
      <sharedItems containsBlank="1" count="8">
        <s v="200 - 299"/>
        <s v="300 - 499"/>
        <s v="1 - 49"/>
        <s v="150 - 199"/>
        <s v="500 +"/>
        <s v="100 - 149"/>
        <s v="50 - 99"/>
        <m/>
      </sharedItems>
    </cacheField>
    <cacheField name="ltc range" numFmtId="0">
      <sharedItems containsBlank="1" count="7">
        <s v="No LTC"/>
        <s v="0.1% - 14.9%"/>
        <s v="75.0% - 100.0%"/>
        <s v="25.0% - 49.9%"/>
        <s v="50.0% - 74.9%"/>
        <s v="15.0% - 24.9%"/>
        <m/>
      </sharedItems>
    </cacheField>
    <cacheField name="PHONE" numFmtId="49">
      <sharedItems/>
    </cacheField>
    <cacheField name="ADDRESS" numFmtId="49">
      <sharedItems/>
    </cacheField>
    <cacheField name="CITY" numFmtId="49">
      <sharedItems/>
    </cacheField>
    <cacheField name="ZIP_CODE" numFmtId="49">
      <sharedItems containsMixedTypes="1" containsNumber="1" containsInteger="1" minValue="90011" maxValue="96823"/>
    </cacheField>
    <cacheField name="CEO" numFmtId="49">
      <sharedItems/>
    </cacheField>
    <cacheField name="ER_DESIG" numFmtId="0">
      <sharedItems containsSemiMixedTypes="0" containsString="0" containsNumber="1" containsInteger="1" minValue="0" maxValue="4"/>
    </cacheField>
    <cacheField name="BED_LIC" numFmtId="38">
      <sharedItems containsSemiMixedTypes="0" containsString="0" containsNumber="1" containsInteger="1" minValue="0" maxValue="1500"/>
    </cacheField>
    <cacheField name="lic bed days" numFmtId="38">
      <sharedItems containsSemiMixedTypes="0" containsString="0" containsNumber="1" containsInteger="1" minValue="0" maxValue="549000"/>
    </cacheField>
    <cacheField name="BED_AVL" numFmtId="38">
      <sharedItems containsSemiMixedTypes="0" containsString="0" containsNumber="1" containsInteger="1" minValue="0" maxValue="1560"/>
    </cacheField>
    <cacheField name="avail bed days" numFmtId="38">
      <sharedItems containsSemiMixedTypes="0" containsString="0" containsNumber="1" containsInteger="1" minValue="0" maxValue="570960"/>
    </cacheField>
    <cacheField name="BED_STF" numFmtId="38">
      <sharedItems containsSemiMixedTypes="0" containsString="0" containsNumber="1" containsInteger="1" minValue="0" maxValue="1450"/>
    </cacheField>
    <cacheField name="occ beds" numFmtId="38">
      <sharedItems containsSemiMixedTypes="0" containsString="0" containsNumber="1" minValue="0" maxValue="1339.1393442622953"/>
    </cacheField>
    <cacheField name="adj occ beds" numFmtId="38">
      <sharedItems containsSemiMixedTypes="0" containsString="0" containsNumber="1" minValue="0" maxValue="1527.83266931095"/>
    </cacheField>
    <cacheField name="DAY_MCAR_TR" numFmtId="38">
      <sharedItems containsSemiMixedTypes="0" containsString="0" containsNumber="1" containsInteger="1" minValue="0" maxValue="487400"/>
    </cacheField>
    <cacheField name="DAY_MCAR_MC" numFmtId="38">
      <sharedItems containsSemiMixedTypes="0" containsString="0" containsNumber="1" containsInteger="1" minValue="0" maxValue="61827"/>
    </cacheField>
    <cacheField name="DAY_MCAL_TR" numFmtId="38">
      <sharedItems containsSemiMixedTypes="0" containsString="0" containsNumber="1" containsInteger="1" minValue="0" maxValue="64980"/>
    </cacheField>
    <cacheField name="DAY_MCAL_MC" numFmtId="38">
      <sharedItems containsSemiMixedTypes="0" containsString="0" containsNumber="1" containsInteger="1" minValue="0" maxValue="149306"/>
    </cacheField>
    <cacheField name="DAY_CNTY" numFmtId="38">
      <sharedItems containsSemiMixedTypes="0" containsString="0" containsNumber="1" containsInteger="1" minValue="0" maxValue="31162"/>
    </cacheField>
    <cacheField name="DAY_THRD_TR" numFmtId="38">
      <sharedItems containsSemiMixedTypes="0" containsString="0" containsNumber="1" containsInteger="1" minValue="0" maxValue="36847"/>
    </cacheField>
    <cacheField name="DAY_THRD_MC" numFmtId="38">
      <sharedItems containsSemiMixedTypes="0" containsString="0" containsNumber="1" containsInteger="1" minValue="0" maxValue="85284"/>
    </cacheField>
    <cacheField name="DAY_OTH_IND" numFmtId="38">
      <sharedItems containsSemiMixedTypes="0" containsString="0" containsNumber="1" containsInteger="1" minValue="0" maxValue="35297"/>
    </cacheField>
    <cacheField name="DAY_OTH" numFmtId="38">
      <sharedItems containsSemiMixedTypes="0" containsString="0" containsNumber="1" containsInteger="1" minValue="0" maxValue="276087"/>
    </cacheField>
    <cacheField name="DAY_TOT" numFmtId="38">
      <sharedItems containsSemiMixedTypes="0" containsString="0" containsNumber="1" containsInteger="1" minValue="0" maxValue="490125"/>
    </cacheField>
    <cacheField name="adj pat days" numFmtId="38">
      <sharedItems containsSemiMixedTypes="0" containsString="0" containsNumber="1" minValue="0" maxValue="559186.75696780696"/>
    </cacheField>
    <cacheField name="mcar t adj day" numFmtId="38">
      <sharedItems containsSemiMixedTypes="0" containsString="0" containsNumber="1" minValue="0" maxValue="191163.28628909701"/>
    </cacheField>
    <cacheField name="mcar mc adj day" numFmtId="38">
      <sharedItems containsSemiMixedTypes="0" containsString="0" containsNumber="1" minValue="0" maxValue="105687.119778721"/>
    </cacheField>
    <cacheField name="mcal t adj day" numFmtId="38">
      <sharedItems containsSemiMixedTypes="0" containsString="0" containsNumber="1" minValue="0" maxValue="83663.464162032993"/>
    </cacheField>
    <cacheField name="mcal mc adj day" numFmtId="38">
      <sharedItems containsSemiMixedTypes="0" containsString="0" containsNumber="1" minValue="0" maxValue="313092.75084623799"/>
    </cacheField>
    <cacheField name="co adj day" numFmtId="38">
      <sharedItems containsSemiMixedTypes="0" containsString="0" containsNumber="1" minValue="0" maxValue="48774.17925455494"/>
    </cacheField>
    <cacheField name="third t adj day" numFmtId="38">
      <sharedItems containsSemiMixedTypes="0" containsString="0" containsNumber="1" minValue="0" maxValue="41261.275594760802"/>
    </cacheField>
    <cacheField name="third mc adj day" numFmtId="38">
      <sharedItems containsSemiMixedTypes="0" containsString="0" containsNumber="1" minValue="0" maxValue="186075.963440041"/>
    </cacheField>
    <cacheField name="oth ind adj day" numFmtId="38">
      <sharedItems containsSemiMixedTypes="0" containsString="0" containsNumber="1" minValue="0" maxValue="49125.276714795997"/>
    </cacheField>
    <cacheField name="oth adj day" numFmtId="38">
      <sharedItems containsSemiMixedTypes="0" containsString="0" containsNumber="1" minValue="0" maxValue="24583"/>
    </cacheField>
    <cacheField name="DIS_MCAR_TR" numFmtId="38">
      <sharedItems containsSemiMixedTypes="0" containsString="0" containsNumber="1" containsInteger="1" minValue="0" maxValue="15098"/>
    </cacheField>
    <cacheField name="DIS_MCAR_MC" numFmtId="38">
      <sharedItems containsSemiMixedTypes="0" containsString="0" containsNumber="1" containsInteger="1" minValue="0" maxValue="11576"/>
    </cacheField>
    <cacheField name="DIS_MCAL_TR" numFmtId="38">
      <sharedItems containsSemiMixedTypes="0" containsString="0" containsNumber="1" containsInteger="1" minValue="0" maxValue="7773"/>
    </cacheField>
    <cacheField name="DIS_MCAL_MC" numFmtId="38">
      <sharedItems containsSemiMixedTypes="0" containsString="0" containsNumber="1" containsInteger="1" minValue="0" maxValue="14108"/>
    </cacheField>
    <cacheField name="DIS_CNTY" numFmtId="38">
      <sharedItems containsSemiMixedTypes="0" containsString="0" containsNumber="1" containsInteger="1" minValue="0" maxValue="3022"/>
    </cacheField>
    <cacheField name="DIS_THRD_TR" numFmtId="38">
      <sharedItems containsSemiMixedTypes="0" containsString="0" containsNumber="1" containsInteger="1" minValue="0" maxValue="4284"/>
    </cacheField>
    <cacheField name="DIS_THRD_MC" numFmtId="38">
      <sharedItems containsSemiMixedTypes="0" containsString="0" containsNumber="1" containsInteger="1" minValue="0" maxValue="18818"/>
    </cacheField>
    <cacheField name="DIS_OTH_IND" numFmtId="38">
      <sharedItems containsSemiMixedTypes="0" containsString="0" containsNumber="1" containsInteger="1" minValue="0" maxValue="724"/>
    </cacheField>
    <cacheField name="DIS_OTH" numFmtId="38">
      <sharedItems containsSemiMixedTypes="0" containsString="0" containsNumber="1" containsInteger="1" minValue="0" maxValue="2045"/>
    </cacheField>
    <cacheField name="DIS_TOT" numFmtId="38">
      <sharedItems containsSemiMixedTypes="0" containsString="0" containsNumber="1" containsInteger="1" minValue="0" maxValue="45014"/>
    </cacheField>
    <cacheField name="BED_ACUTE" numFmtId="38">
      <sharedItems containsSemiMixedTypes="0" containsString="0" containsNumber="1" containsInteger="1" minValue="0" maxValue="989"/>
    </cacheField>
    <cacheField name="BED_PSYCH" numFmtId="38">
      <sharedItems containsSemiMixedTypes="0" containsString="0" containsNumber="1" containsInteger="1" minValue="0" maxValue="1004"/>
    </cacheField>
    <cacheField name="BED_CHEM" numFmtId="38">
      <sharedItems containsSemiMixedTypes="0" containsString="0" containsNumber="1" containsInteger="1" minValue="0" maxValue="100"/>
    </cacheField>
    <cacheField name="BED_REHAB" numFmtId="38">
      <sharedItems containsSemiMixedTypes="0" containsString="0" containsNumber="1" containsInteger="1" minValue="0" maxValue="138"/>
    </cacheField>
    <cacheField name="BED_LTC" numFmtId="38">
      <sharedItems containsSemiMixedTypes="0" containsString="0" containsNumber="1" containsInteger="1" minValue="0" maxValue="1450"/>
    </cacheField>
    <cacheField name="BED_RESDNT" numFmtId="38">
      <sharedItems containsSemiMixedTypes="0" containsString="0" containsNumber="1" containsInteger="1" minValue="0" maxValue="155"/>
    </cacheField>
    <cacheField name="acute bed days" numFmtId="38">
      <sharedItems containsSemiMixedTypes="0" containsString="0" containsNumber="1" containsInteger="1" minValue="0" maxValue="361974"/>
    </cacheField>
    <cacheField name="psych bed days" numFmtId="38">
      <sharedItems containsSemiMixedTypes="0" containsString="0" containsNumber="1" containsInteger="1" minValue="0" maxValue="367464"/>
    </cacheField>
    <cacheField name="chem bed days" numFmtId="38">
      <sharedItems containsSemiMixedTypes="0" containsString="0" containsNumber="1" containsInteger="1" minValue="0" maxValue="36600"/>
    </cacheField>
    <cacheField name="rehab bed days" numFmtId="38">
      <sharedItems containsSemiMixedTypes="0" containsString="0" containsNumber="1" containsInteger="1" minValue="0" maxValue="50508"/>
    </cacheField>
    <cacheField name="ltc bed days" numFmtId="38">
      <sharedItems containsSemiMixedTypes="0" containsString="0" containsNumber="1" containsInteger="1" minValue="0" maxValue="530700"/>
    </cacheField>
    <cacheField name="res bed days" numFmtId="38">
      <sharedItems containsSemiMixedTypes="0" containsString="0" containsNumber="1" containsInteger="1" minValue="0" maxValue="56730"/>
    </cacheField>
    <cacheField name="DAY_ACUTE" numFmtId="38">
      <sharedItems containsSemiMixedTypes="0" containsString="0" containsNumber="1" containsInteger="1" minValue="0" maxValue="296716"/>
    </cacheField>
    <cacheField name="DAY_PSYCH" numFmtId="38">
      <sharedItems containsSemiMixedTypes="0" containsString="0" containsNumber="1" containsInteger="1" minValue="0" maxValue="279858"/>
    </cacheField>
    <cacheField name="DAY_CHEM" numFmtId="38">
      <sharedItems containsSemiMixedTypes="0" containsString="0" containsNumber="1" containsInteger="1" minValue="0" maxValue="27426"/>
    </cacheField>
    <cacheField name="DAY_REHAB" numFmtId="38">
      <sharedItems containsSemiMixedTypes="0" containsString="0" containsNumber="1" containsInteger="1" minValue="0" maxValue="47300"/>
    </cacheField>
    <cacheField name="DAY_LTC" numFmtId="38">
      <sharedItems containsSemiMixedTypes="0" containsString="0" containsNumber="1" containsInteger="1" minValue="0" maxValue="477646"/>
    </cacheField>
    <cacheField name="% ltc days" numFmtId="10">
      <sharedItems containsSemiMixedTypes="0" containsString="0" containsNumber="1" minValue="0" maxValue="1"/>
    </cacheField>
    <cacheField name="DAY_RESDNT" numFmtId="38">
      <sharedItems containsSemiMixedTypes="0" containsString="0" containsNumber="1" containsInteger="1" minValue="0" maxValue="35297"/>
    </cacheField>
    <cacheField name="DIS_ACUTE" numFmtId="38">
      <sharedItems containsSemiMixedTypes="0" containsString="0" containsNumber="1" containsInteger="1" minValue="0" maxValue="45014"/>
    </cacheField>
    <cacheField name="DIS_PSYCH" numFmtId="38">
      <sharedItems containsSemiMixedTypes="0" containsString="0" containsNumber="1" containsInteger="1" minValue="0" maxValue="6984"/>
    </cacheField>
    <cacheField name="DIS_CHEM" numFmtId="38">
      <sharedItems containsSemiMixedTypes="0" containsString="0" containsNumber="1" containsInteger="1" minValue="0" maxValue="2650"/>
    </cacheField>
    <cacheField name="DIS_REHAB" numFmtId="38">
      <sharedItems containsSemiMixedTypes="0" containsString="0" containsNumber="1" containsInteger="1" minValue="0" maxValue="3222"/>
    </cacheField>
    <cacheField name="DIS_LTC" numFmtId="38">
      <sharedItems containsSemiMixedTypes="0" containsString="0" containsNumber="1" containsInteger="1" minValue="0" maxValue="1690"/>
    </cacheField>
    <cacheField name="DIS_RESDNT" numFmtId="38">
      <sharedItems containsSemiMixedTypes="0" containsString="0" containsNumber="1" containsInteger="1" minValue="0" maxValue="499"/>
    </cacheField>
    <cacheField name="BAS_NURSRY" numFmtId="38">
      <sharedItems containsSemiMixedTypes="0" containsString="0" containsNumber="1" containsInteger="1" minValue="0" maxValue="80"/>
    </cacheField>
    <cacheField name="DAY_NURSRY" numFmtId="38">
      <sharedItems containsSemiMixedTypes="0" containsString="0" containsNumber="1" containsInteger="1" minValue="0" maxValue="15146"/>
    </cacheField>
    <cacheField name="DIS_NURSRY" numFmtId="38">
      <sharedItems containsSemiMixedTypes="0" containsString="0" containsNumber="1" containsInteger="1" minValue="0" maxValue="8276"/>
    </cacheField>
    <cacheField name="VIS_MCAR_TR" numFmtId="38">
      <sharedItems containsSemiMixedTypes="0" containsString="0" containsNumber="1" containsInteger="1" minValue="0" maxValue="740110"/>
    </cacheField>
    <cacheField name="VIS_MCAR_MC" numFmtId="38">
      <sharedItems containsSemiMixedTypes="0" containsString="0" containsNumber="1" containsInteger="1" minValue="0" maxValue="214523"/>
    </cacheField>
    <cacheField name="VIS_MCAL_TR" numFmtId="38">
      <sharedItems containsSemiMixedTypes="0" containsString="0" containsNumber="1" containsInteger="1" minValue="0" maxValue="145895"/>
    </cacheField>
    <cacheField name="VIS_MCAL_MC" numFmtId="38">
      <sharedItems containsSemiMixedTypes="0" containsString="0" containsNumber="1" containsInteger="1" minValue="0" maxValue="679908"/>
    </cacheField>
    <cacheField name="VIS_CNTY" numFmtId="38">
      <sharedItems containsSemiMixedTypes="0" containsString="0" containsNumber="1" containsInteger="1" minValue="0" maxValue="98087"/>
    </cacheField>
    <cacheField name="VIS_THRD_TR" numFmtId="38">
      <sharedItems containsSemiMixedTypes="0" containsString="0" containsNumber="1" containsInteger="1" minValue="0" maxValue="84243"/>
    </cacheField>
    <cacheField name="VIS_THRD_MC" numFmtId="38">
      <sharedItems containsSemiMixedTypes="0" containsString="0" containsNumber="1" containsInteger="1" minValue="0" maxValue="1032318"/>
    </cacheField>
    <cacheField name="VIS_OTH_IND" numFmtId="38">
      <sharedItems containsSemiMixedTypes="0" containsString="0" containsNumber="1" containsInteger="1" minValue="0" maxValue="282690"/>
    </cacheField>
    <cacheField name="VIS_OTH" numFmtId="38">
      <sharedItems containsSemiMixedTypes="0" containsString="0" containsNumber="1" containsInteger="1" minValue="0" maxValue="48382"/>
    </cacheField>
    <cacheField name="VIS_TOT" numFmtId="38">
      <sharedItems containsSemiMixedTypes="0" containsString="0" containsNumber="1" containsInteger="1" minValue="0" maxValue="2444562"/>
    </cacheField>
    <cacheField name="VIS_ER" numFmtId="38">
      <sharedItems containsSemiMixedTypes="0" containsString="0" containsNumber="1" containsInteger="1" minValue="0" maxValue="232454"/>
    </cacheField>
    <cacheField name="VIS_CLIN" numFmtId="38">
      <sharedItems containsSemiMixedTypes="0" containsString="0" containsNumber="1" containsInteger="1" minValue="0" maxValue="1629573"/>
    </cacheField>
    <cacheField name="VIS_HOME" numFmtId="38">
      <sharedItems containsSemiMixedTypes="0" containsString="0" containsNumber="1" containsInteger="1" minValue="0" maxValue="453363"/>
    </cacheField>
    <cacheField name="VIS_REF_OP" numFmtId="38">
      <sharedItems containsSemiMixedTypes="0" containsString="0" containsNumber="1" containsInteger="1" minValue="0" maxValue="1142079"/>
    </cacheField>
    <cacheField name="DAY_PIPS" numFmtId="38">
      <sharedItems containsSemiMixedTypes="0" containsString="0" containsNumber="1" containsInteger="1" minValue="0" maxValue="52400"/>
    </cacheField>
    <cacheField name="OP_ROOM" numFmtId="38">
      <sharedItems containsSemiMixedTypes="0" containsString="0" containsNumber="1" containsInteger="1" minValue="0" maxValue="65"/>
    </cacheField>
    <cacheField name="OP_MIN_IP" numFmtId="38">
      <sharedItems containsSemiMixedTypes="0" containsString="0" containsNumber="1" containsInteger="1" minValue="0" maxValue="6465324"/>
    </cacheField>
    <cacheField name="OP_MIN_OP" numFmtId="38">
      <sharedItems containsSemiMixedTypes="0" containsString="0" containsNumber="1" containsInteger="1" minValue="0" maxValue="5586095"/>
    </cacheField>
    <cacheField name="SURG_IP" numFmtId="38">
      <sharedItems containsSemiMixedTypes="0" containsString="0" containsNumber="1" containsInteger="1" minValue="0" maxValue="21745"/>
    </cacheField>
    <cacheField name="SURG_OP" numFmtId="38">
      <sharedItems containsSemiMixedTypes="0" containsString="0" containsNumber="1" containsInteger="1" minValue="0" maxValue="50020"/>
    </cacheField>
    <cacheField name="NAT_BIRTHS" numFmtId="38">
      <sharedItems containsSemiMixedTypes="0" containsString="0" containsNumber="1" containsInteger="1" minValue="0" maxValue="6309"/>
    </cacheField>
    <cacheField name="C_SECTIONS" numFmtId="38">
      <sharedItems containsSemiMixedTypes="0" containsString="0" containsNumber="1" containsInteger="1" minValue="0" maxValue="2710"/>
    </cacheField>
    <cacheField name="GR_PT_REV" numFmtId="38">
      <sharedItems containsSemiMixedTypes="0" containsString="0" containsNumber="1" containsInteger="1" minValue="2782744" maxValue="50293455159"/>
    </cacheField>
    <cacheField name="DED_FR_REV" numFmtId="38">
      <sharedItems containsSemiMixedTypes="0" containsString="0" containsNumber="1" containsInteger="1" minValue="-8311661" maxValue="36205711273"/>
    </cacheField>
    <cacheField name="TOT_CAP_REV" numFmtId="38">
      <sharedItems containsSemiMixedTypes="0" containsString="0" containsNumber="1" containsInteger="1" minValue="-8876328" maxValue="607303366"/>
    </cacheField>
    <cacheField name="NET_PT_REV" numFmtId="38">
      <sharedItems containsSemiMixedTypes="0" containsString="0" containsNumber="1" containsInteger="1" minValue="0" maxValue="14087743886"/>
    </cacheField>
    <cacheField name="OTH_OP_REV" numFmtId="38">
      <sharedItems containsSemiMixedTypes="0" containsString="0" containsNumber="1" containsInteger="1" minValue="-16123932" maxValue="2566825449"/>
    </cacheField>
    <cacheField name="total op rev" numFmtId="38">
      <sharedItems containsSemiMixedTypes="0" containsString="0" containsNumber="1" containsInteger="1" minValue="0" maxValue="15587657742"/>
    </cacheField>
    <cacheField name="TOT_OP_EXP" numFmtId="38">
      <sharedItems containsSemiMixedTypes="0" containsString="0" containsNumber="1" containsInteger="1" minValue="4614654" maxValue="14465420610"/>
    </cacheField>
    <cacheField name="NET_FRM_OP" numFmtId="38">
      <sharedItems containsSemiMixedTypes="0" containsString="0" containsNumber="1" containsInteger="1" minValue="-522658773" maxValue="1122237132"/>
    </cacheField>
    <cacheField name="NONOP_REV" numFmtId="38">
      <sharedItems containsSemiMixedTypes="0" containsString="0" containsNumber="1" containsInteger="1" minValue="-6793367" maxValue="1001480453"/>
    </cacheField>
    <cacheField name="NONOP_EXP" numFmtId="38">
      <sharedItems containsSemiMixedTypes="0" containsString="0" containsNumber="1" containsInteger="1" minValue="0" maxValue="363299441"/>
    </cacheField>
    <cacheField name="INC_TAX" numFmtId="38">
      <sharedItems containsSemiMixedTypes="0" containsString="0" containsNumber="1" containsInteger="1" minValue="-47367" maxValue="46846904"/>
    </cacheField>
    <cacheField name="EXT_ITEM" numFmtId="38">
      <sharedItems containsSemiMixedTypes="0" containsString="0" containsNumber="1" containsInteger="1" minValue="-5" maxValue="4852"/>
    </cacheField>
    <cacheField name="NET_INCOME" numFmtId="38">
      <sharedItems containsSemiMixedTypes="0" containsString="0" containsNumber="1" containsInteger="1" minValue="-309897047" maxValue="2123717585"/>
    </cacheField>
    <cacheField name="GR_IP_MCAR_TR" numFmtId="38">
      <sharedItems containsSemiMixedTypes="0" containsString="0" containsNumber="1" containsInteger="1" minValue="0" maxValue="6822153803"/>
    </cacheField>
    <cacheField name="GR_IP_MCAR_MC" numFmtId="38">
      <sharedItems containsSemiMixedTypes="0" containsString="0" containsNumber="1" containsInteger="1" minValue="0" maxValue="2550803142"/>
    </cacheField>
    <cacheField name="GR_IP_MCAL_TR" numFmtId="38">
      <sharedItems containsSemiMixedTypes="0" containsString="0" containsNumber="1" containsInteger="1" minValue="0" maxValue="2614888456"/>
    </cacheField>
    <cacheField name="GR_IP_MCAL_MC" numFmtId="38">
      <sharedItems containsSemiMixedTypes="0" containsString="0" containsNumber="1" containsInteger="1" minValue="0" maxValue="2686366860"/>
    </cacheField>
    <cacheField name="GR_IP_CNTY" numFmtId="38">
      <sharedItems containsSemiMixedTypes="0" containsString="0" containsNumber="1" containsInteger="1" minValue="0" maxValue="202649792"/>
    </cacheField>
    <cacheField name="GR_IP_THRD_TR" numFmtId="38">
      <sharedItems containsSemiMixedTypes="0" containsString="0" containsNumber="1" containsInteger="1" minValue="0" maxValue="453318411"/>
    </cacheField>
    <cacheField name="GR_IP_THRD_MC" numFmtId="38">
      <sharedItems containsSemiMixedTypes="0" containsString="0" containsNumber="1" containsInteger="1" minValue="0" maxValue="4971188848"/>
    </cacheField>
    <cacheField name="GR_IP_OTH_IND" numFmtId="38">
      <sharedItems containsSemiMixedTypes="0" containsString="0" containsNumber="1" containsInteger="1" minValue="0" maxValue="115329827"/>
    </cacheField>
    <cacheField name="GR_IP_OTH" numFmtId="38">
      <sharedItems containsSemiMixedTypes="0" containsString="0" containsNumber="1" containsInteger="1" minValue="0" maxValue="327824740"/>
    </cacheField>
    <cacheField name="GR_IP_TOT" numFmtId="38">
      <sharedItems containsSemiMixedTypes="0" containsString="0" containsNumber="1" containsInteger="1" minValue="0" maxValue="17438199065"/>
    </cacheField>
    <cacheField name="GR_OP_MCAR_TR" numFmtId="38">
      <sharedItems containsSemiMixedTypes="0" containsString="0" containsNumber="1" containsInteger="1" minValue="0" maxValue="6722444239"/>
    </cacheField>
    <cacheField name="GR_OP_MCAR_MC" numFmtId="38">
      <sharedItems containsSemiMixedTypes="0" containsString="0" containsNumber="1" containsInteger="1" minValue="0" maxValue="1957094368"/>
    </cacheField>
    <cacheField name="GR_OP_MCAL_TR" numFmtId="38">
      <sharedItems containsSemiMixedTypes="0" containsString="0" containsNumber="1" containsInteger="1" minValue="0" maxValue="810342313"/>
    </cacheField>
    <cacheField name="GR_OP_MCAL_MC" numFmtId="38">
      <sharedItems containsSemiMixedTypes="0" containsString="0" containsNumber="1" containsInteger="1" minValue="0" maxValue="2463692952"/>
    </cacheField>
    <cacheField name="GR_OP_CNTY" numFmtId="38">
      <sharedItems containsSemiMixedTypes="0" containsString="0" containsNumber="1" containsInteger="1" minValue="0" maxValue="366040583"/>
    </cacheField>
    <cacheField name="GR_OP_THRD_TR" numFmtId="38">
      <sharedItems containsSemiMixedTypes="0" containsString="0" containsNumber="1" containsInteger="1" minValue="0" maxValue="1007914205"/>
    </cacheField>
    <cacheField name="GR_OP_THRD_MC" numFmtId="38">
      <sharedItems containsSemiMixedTypes="0" containsString="0" containsNumber="1" containsInteger="1" minValue="0" maxValue="8344783180"/>
    </cacheField>
    <cacheField name="GR_OP_OTH_IND" numFmtId="38">
      <sharedItems containsSemiMixedTypes="0" containsString="0" containsNumber="1" containsInteger="1" minValue="0" maxValue="281474519"/>
    </cacheField>
    <cacheField name="GR_OP_OTH" numFmtId="38">
      <sharedItems containsSemiMixedTypes="0" containsString="0" containsNumber="1" containsInteger="1" minValue="0" maxValue="600983329"/>
    </cacheField>
    <cacheField name="GR_OP_TOT" numFmtId="38">
      <sharedItems containsSemiMixedTypes="0" containsString="0" containsNumber="1" containsInteger="1" minValue="0" maxValue="20989457464"/>
    </cacheField>
    <cacheField name="C_ADJ_MCAR_TR" numFmtId="38">
      <sharedItems containsSemiMixedTypes="0" containsString="0" containsNumber="1" containsInteger="1" minValue="-115456" maxValue="11431495842"/>
    </cacheField>
    <cacheField name="C_ADJ_MCAR_MC" numFmtId="38">
      <sharedItems containsSemiMixedTypes="0" containsString="0" containsNumber="1" containsInteger="1" minValue="0" maxValue="18297029940"/>
    </cacheField>
    <cacheField name="C_ADJ_MCAL_TR" numFmtId="38">
      <sharedItems containsSemiMixedTypes="0" containsString="0" containsNumber="1" containsInteger="1" minValue="-178977802" maxValue="2542323255"/>
    </cacheField>
    <cacheField name="C_ADJ_MCAL_MC" numFmtId="38">
      <sharedItems containsSemiMixedTypes="0" containsString="0" containsNumber="1" containsInteger="1" minValue="-55490267" maxValue="4672786182"/>
    </cacheField>
    <cacheField name="DISP_855" numFmtId="38">
      <sharedItems containsSemiMixedTypes="0" containsString="0" containsNumber="1" containsInteger="1" minValue="-263143198" maxValue="233272"/>
    </cacheField>
    <cacheField name="C_ADJ_CNTY" numFmtId="38">
      <sharedItems containsSemiMixedTypes="0" containsString="0" containsNumber="1" containsInteger="1" minValue="-712813" maxValue="517068982"/>
    </cacheField>
    <cacheField name="C_ADJ_THRD_TR" numFmtId="38">
      <sharedItems containsSemiMixedTypes="0" containsString="0" containsNumber="1" containsInteger="1" minValue="-5432666" maxValue="1277587235"/>
    </cacheField>
    <cacheField name="C_ADJ_THRD_MC" numFmtId="38">
      <sharedItems containsSemiMixedTypes="0" containsString="0" containsNumber="1" containsInteger="1" minValue="-2522658" maxValue="11041289594"/>
    </cacheField>
    <cacheField name="BAD_DEBT" numFmtId="38">
      <sharedItems containsSemiMixedTypes="0" containsString="0" containsNumber="1" containsInteger="1" minValue="-3557113" maxValue="116354974"/>
    </cacheField>
    <cacheField name="CHAR_HB" numFmtId="38">
      <sharedItems containsSemiMixedTypes="0" containsString="0" containsNumber="1" containsInteger="1" minValue="0" maxValue="0"/>
    </cacheField>
    <cacheField name="CHAR_OTH" numFmtId="38">
      <sharedItems containsSemiMixedTypes="0" containsString="0" containsNumber="1" containsInteger="1" minValue="-1216226" maxValue="326115451"/>
    </cacheField>
    <cacheField name="SUB_INDGNT" numFmtId="38">
      <sharedItems containsSemiMixedTypes="0" containsString="0" containsNumber="1" containsInteger="1" minValue="-23954714" maxValue="0"/>
    </cacheField>
    <cacheField name="DED_OTH" numFmtId="38">
      <sharedItems containsSemiMixedTypes="0" containsString="0" containsNumber="1" containsInteger="1" minValue="-8610197" maxValue="1100713802"/>
    </cacheField>
    <cacheField name="CAP_REV_MCAR" numFmtId="38">
      <sharedItems containsSemiMixedTypes="0" containsString="0" containsNumber="1" containsInteger="1" minValue="-1533675" maxValue="171198655"/>
    </cacheField>
    <cacheField name="CAP_REV_MCAL" numFmtId="38">
      <sharedItems containsSemiMixedTypes="0" containsString="0" containsNumber="1" containsInteger="1" minValue="-97461" maxValue="607303366"/>
    </cacheField>
    <cacheField name="CAP_REV_CNTY" numFmtId="38">
      <sharedItems containsSemiMixedTypes="0" containsString="0" containsNumber="1" containsInteger="1" minValue="0" maxValue="0"/>
    </cacheField>
    <cacheField name="CAP_REV_THRD" numFmtId="38">
      <sharedItems containsSemiMixedTypes="0" containsString="0" containsNumber="1" containsInteger="1" minValue="-8876328" maxValue="198983850"/>
    </cacheField>
    <cacheField name="NETRV_MCAR_TR" numFmtId="38">
      <sharedItems containsSemiMixedTypes="0" containsString="0" containsNumber="1" containsInteger="1" minValue="0" maxValue="1333132644"/>
    </cacheField>
    <cacheField name="NETRV_MCAR_MC" numFmtId="38">
      <sharedItems containsSemiMixedTypes="0" containsString="0" containsNumber="1" containsInteger="1" minValue="-48998414" maxValue="510100472"/>
    </cacheField>
    <cacheField name="NETRV_MCAL_TR" numFmtId="38">
      <sharedItems containsSemiMixedTypes="0" containsString="0" containsNumber="1" containsInteger="1" minValue="-208670948" maxValue="666032202"/>
    </cacheField>
    <cacheField name="NETRV_MCAL_MC" numFmtId="38">
      <sharedItems containsSemiMixedTypes="0" containsString="0" containsNumber="1" containsInteger="1" minValue="-144907" maxValue="1377286008"/>
    </cacheField>
    <cacheField name="NETRV_CNTY" numFmtId="38">
      <sharedItems containsSemiMixedTypes="0" containsString="0" containsNumber="1" containsInteger="1" minValue="-520100" maxValue="51621393"/>
    </cacheField>
    <cacheField name="NETRV_THRD_TR" numFmtId="38">
      <sharedItems containsSemiMixedTypes="0" containsString="0" containsNumber="1" containsInteger="1" minValue="-62015511" maxValue="222252367"/>
    </cacheField>
    <cacheField name="NETRV_THRD_MC" numFmtId="38">
      <sharedItems containsSemiMixedTypes="0" containsString="0" containsNumber="1" containsInteger="1" minValue="-13623867" maxValue="4995507631"/>
    </cacheField>
    <cacheField name="NETRV_OTH_IND" numFmtId="38">
      <sharedItems containsSemiMixedTypes="0" containsString="0" containsNumber="1" containsInteger="1" minValue="-36041973" maxValue="116380028"/>
    </cacheField>
    <cacheField name="NETRV_OTH" numFmtId="38">
      <sharedItems containsSemiMixedTypes="0" containsString="0" containsNumber="1" containsInteger="1" minValue="-6127719" maxValue="224606877"/>
    </cacheField>
    <cacheField name="DISP_TRNFR" numFmtId="38">
      <sharedItems containsSemiMixedTypes="0" containsString="0" containsNumber="1" containsInteger="1" minValue="0" maxValue="331659130"/>
    </cacheField>
    <cacheField name="INTER_TFR" numFmtId="38">
      <sharedItems containsSemiMixedTypes="0" containsString="0" containsNumber="1" containsInteger="1" minValue="-365832741" maxValue="169712178"/>
    </cacheField>
    <cacheField name="CONTRIBTNS" numFmtId="38">
      <sharedItems containsSemiMixedTypes="0" containsString="0" containsNumber="1" containsInteger="1" minValue="0" maxValue="52841969"/>
    </cacheField>
    <cacheField name="INC_INVEST" numFmtId="38">
      <sharedItems containsSemiMixedTypes="0" containsString="0" containsNumber="1" containsInteger="1" minValue="-26648269" maxValue="486433368"/>
    </cacheField>
    <cacheField name="DIST_REV" numFmtId="38">
      <sharedItems containsSemiMixedTypes="0" containsString="0" containsNumber="1" containsInteger="1" minValue="0" maxValue="144070040"/>
    </cacheField>
    <cacheField name="CNTY_APPRO" numFmtId="38">
      <sharedItems containsSemiMixedTypes="0" containsString="0" containsNumber="1" containsInteger="1" minValue="0" maxValue="557501687"/>
    </cacheField>
    <cacheField name="EXP_DLY" numFmtId="38">
      <sharedItems containsSemiMixedTypes="0" containsString="0" containsNumber="1" containsInteger="1" minValue="0" maxValue="869324699"/>
    </cacheField>
    <cacheField name="EXP_AMB" numFmtId="38">
      <sharedItems containsSemiMixedTypes="0" containsString="0" containsNumber="1" containsInteger="1" minValue="0" maxValue="1637739462"/>
    </cacheField>
    <cacheField name="EXP_ANC" numFmtId="38">
      <sharedItems containsSemiMixedTypes="0" containsString="0" containsNumber="1" containsInteger="1" minValue="0" maxValue="2424059772"/>
    </cacheField>
    <cacheField name="EXP_PIP" numFmtId="38">
      <sharedItems containsSemiMixedTypes="0" containsString="0" containsNumber="1" containsInteger="1" minValue="0" maxValue="233647042"/>
    </cacheField>
    <cacheField name="EXP_POP" numFmtId="38">
      <sharedItems containsSemiMixedTypes="0" containsString="0" containsNumber="1" containsInteger="1" minValue="0" maxValue="58382803"/>
    </cacheField>
    <cacheField name="EXP_RES" numFmtId="38">
      <sharedItems containsSemiMixedTypes="0" containsString="0" containsNumber="1" containsInteger="1" minValue="0" maxValue="173476625"/>
    </cacheField>
    <cacheField name="EXP_ED" numFmtId="38">
      <sharedItems containsSemiMixedTypes="0" containsString="0" containsNumber="1" containsInteger="1" minValue="0" maxValue="176038240"/>
    </cacheField>
    <cacheField name="EXP_GEN" numFmtId="38">
      <sharedItems containsSemiMixedTypes="0" containsString="0" containsNumber="1" containsInteger="1" minValue="0" maxValue="934814446"/>
    </cacheField>
    <cacheField name="EXP_FISC" numFmtId="38">
      <sharedItems containsSemiMixedTypes="0" containsString="0" containsNumber="1" containsInteger="1" minValue="0" maxValue="147442753"/>
    </cacheField>
    <cacheField name="EXP_ADM" numFmtId="38">
      <sharedItems containsSemiMixedTypes="0" containsString="0" containsNumber="1" containsInteger="1" minValue="0" maxValue="1006881843"/>
    </cacheField>
    <cacheField name="EXP_UNASSG" numFmtId="38">
      <sharedItems containsSemiMixedTypes="0" containsString="0" containsNumber="1" containsInteger="1" minValue="0" maxValue="310934934"/>
    </cacheField>
    <cacheField name="EXP_SAL" numFmtId="38">
      <sharedItems containsSemiMixedTypes="0" containsString="0" containsNumber="1" containsInteger="1" minValue="0" maxValue="2426667880"/>
    </cacheField>
    <cacheField name="EXP_BEN" numFmtId="38">
      <sharedItems containsSemiMixedTypes="0" containsString="0" containsNumber="1" containsInteger="1" minValue="0" maxValue="900120496"/>
    </cacheField>
    <cacheField name="EXP_PHYS" numFmtId="38">
      <sharedItems containsSemiMixedTypes="0" containsString="0" containsNumber="1" containsInteger="1" minValue="0" maxValue="1014905883"/>
    </cacheField>
    <cacheField name="EXP_OTHPRO" numFmtId="38">
      <sharedItems containsSemiMixedTypes="0" containsString="0" containsNumber="1" containsInteger="1" minValue="0" maxValue="237000710"/>
    </cacheField>
    <cacheField name="EXP_SUPP" numFmtId="38">
      <sharedItems containsSemiMixedTypes="0" containsString="0" containsNumber="1" containsInteger="1" minValue="0" maxValue="1215987001"/>
    </cacheField>
    <cacheField name="EXP_PURCH" numFmtId="38">
      <sharedItems containsSemiMixedTypes="0" containsString="0" containsNumber="1" containsInteger="1" minValue="0" maxValue="1895038060"/>
    </cacheField>
    <cacheField name="EXP_DEPRE" numFmtId="38">
      <sharedItems containsSemiMixedTypes="0" containsString="0" containsNumber="1" containsInteger="1" minValue="0" maxValue="245699560"/>
    </cacheField>
    <cacheField name="EXP_LEASES" numFmtId="38">
      <sharedItems containsSemiMixedTypes="0" containsString="0" containsNumber="1" containsInteger="1" minValue="0" maxValue="68094236"/>
    </cacheField>
    <cacheField name="EXP_INSUR" numFmtId="38">
      <sharedItems containsSemiMixedTypes="0" containsString="0" containsNumber="1" containsInteger="1" minValue="0" maxValue="50983308"/>
    </cacheField>
    <cacheField name="EXP_INTRST" numFmtId="38">
      <sharedItems containsSemiMixedTypes="0" containsString="0" containsNumber="1" containsInteger="1" minValue="-262287" maxValue="100946050"/>
    </cacheField>
    <cacheField name="EXP_OTH" numFmtId="38">
      <sharedItems containsSemiMixedTypes="0" containsString="0" containsNumber="1" containsInteger="1" minValue="0" maxValue="469426165"/>
    </cacheField>
    <cacheField name="CUR_ASST" numFmtId="38">
      <sharedItems containsSemiMixedTypes="0" containsString="0" containsNumber="1" containsInteger="1" minValue="-137341520" maxValue="17970103959"/>
    </cacheField>
    <cacheField name="ASST_LIMTD" numFmtId="38">
      <sharedItems containsSemiMixedTypes="0" containsString="0" containsNumber="1" containsInteger="1" minValue="0" maxValue="2674358142"/>
    </cacheField>
    <cacheField name="NET_PPE" numFmtId="38">
      <sharedItems containsSemiMixedTypes="0" containsString="0" containsNumber="1" containsInteger="1" minValue="-7800136" maxValue="7149729088"/>
    </cacheField>
    <cacheField name="CONST_PROG" numFmtId="38">
      <sharedItems containsSemiMixedTypes="0" containsString="0" containsNumber="1" containsInteger="1" minValue="-135749" maxValue="1569730203"/>
    </cacheField>
    <cacheField name="INV_OTH" numFmtId="38">
      <sharedItems containsSemiMixedTypes="0" containsString="0" containsNumber="1" containsInteger="1" minValue="-5675053" maxValue="7395355482"/>
    </cacheField>
    <cacheField name="INTAN_ASST" numFmtId="38">
      <sharedItems containsSemiMixedTypes="0" containsString="0" containsNumber="1" containsInteger="1" minValue="0" maxValue="829535511"/>
    </cacheField>
    <cacheField name="TOT_ASST" numFmtId="38">
      <sharedItems containsSemiMixedTypes="0" containsString="0" containsNumber="1" containsInteger="1" minValue="-65159354" maxValue="29209300322"/>
    </cacheField>
    <cacheField name="CUR_LIAB" numFmtId="38">
      <sharedItems containsSemiMixedTypes="0" containsString="0" containsNumber="1" containsInteger="1" minValue="0" maxValue="10080315615"/>
    </cacheField>
    <cacheField name="DEF_CRED" numFmtId="38">
      <sharedItems containsSemiMixedTypes="0" containsString="0" containsNumber="1" containsInteger="1" minValue="-28594398" maxValue="5911824657"/>
    </cacheField>
    <cacheField name="NET_LTDEBT" numFmtId="38">
      <sharedItems containsSemiMixedTypes="0" containsString="0" containsNumber="1" containsInteger="1" minValue="-539538" maxValue="4362791546"/>
    </cacheField>
    <cacheField name="EQUITY" numFmtId="38">
      <sharedItems containsSemiMixedTypes="0" containsString="0" containsNumber="1" containsInteger="1" minValue="-1712459613" maxValue="21387997449"/>
    </cacheField>
    <cacheField name="LIAB_EQ" numFmtId="38">
      <sharedItems containsSemiMixedTypes="0" containsString="0" containsNumber="1" containsInteger="1" minValue="-65159354" maxValue="29209300322"/>
    </cacheField>
    <cacheField name="CASH" numFmtId="38">
      <sharedItems containsSemiMixedTypes="0" containsString="0" containsNumber="1" containsInteger="1" minValue="-141259318" maxValue="2231365438"/>
    </cacheField>
    <cacheField name="ACCTS_REC" numFmtId="38">
      <sharedItems containsSemiMixedTypes="0" containsString="0" containsNumber="1" containsInteger="1" minValue="0" maxValue="4716147826"/>
    </cacheField>
    <cacheField name="ALLOW_UNCOLL" numFmtId="38">
      <sharedItems containsSemiMixedTypes="0" containsString="0" containsNumber="1" containsInteger="1" minValue="-4380471467" maxValue="676076"/>
    </cacheField>
    <cacheField name="TOT_PPE" numFmtId="38">
      <sharedItems containsSemiMixedTypes="0" containsString="0" containsNumber="1" containsInteger="1" minValue="0" maxValue="16530530638"/>
    </cacheField>
    <cacheField name="MORT_PAY" numFmtId="38">
      <sharedItems containsSemiMixedTypes="0" containsString="0" containsNumber="1" containsInteger="1" minValue="0" maxValue="330171188"/>
    </cacheField>
    <cacheField name="BOND_PAY" numFmtId="38">
      <sharedItems containsSemiMixedTypes="0" containsString="0" containsNumber="1" containsInteger="1" minValue="0" maxValue="2465740521"/>
    </cacheField>
    <cacheField name="INTER_REC" numFmtId="38">
      <sharedItems containsSemiMixedTypes="0" containsString="0" containsNumber="1" containsInteger="1" minValue="-3184096" maxValue="16817519609"/>
    </cacheField>
    <cacheField name="INTER_PAY" numFmtId="38">
      <sharedItems containsSemiMixedTypes="0" containsString="0" containsNumber="1" containsInteger="1" minValue="-45300353" maxValue="8742949824"/>
    </cacheField>
    <cacheField name="PROD_HRS" numFmtId="38">
      <sharedItems containsSemiMixedTypes="0" containsString="0" containsNumber="1" containsInteger="1" minValue="0" maxValue="30468769"/>
    </cacheField>
    <cacheField name="PAID_HRS" numFmtId="38">
      <sharedItems containsSemiMixedTypes="0" containsString="0" containsNumber="1" containsInteger="1" minValue="0" maxValue="34445794"/>
    </cacheField>
    <cacheField name="HOSP_FTE" numFmtId="38">
      <sharedItems containsSemiMixedTypes="0" containsString="0" containsNumber="1" containsInteger="1" minValue="0" maxValue="15890"/>
    </cacheField>
    <cacheField name="STDNT_FTE" numFmtId="38">
      <sharedItems containsSemiMixedTypes="0" containsString="0" containsNumber="1" containsInteger="1" minValue="0" maxValue="2320"/>
    </cacheField>
    <cacheField name="PRD_HR_MGT" numFmtId="38">
      <sharedItems containsSemiMixedTypes="0" containsString="0" containsNumber="1" containsInteger="1" minValue="0" maxValue="8135744"/>
    </cacheField>
    <cacheField name="PRD_HR_TCH" numFmtId="38">
      <sharedItems containsSemiMixedTypes="0" containsString="0" containsNumber="1" containsInteger="1" minValue="0" maxValue="10563555"/>
    </cacheField>
    <cacheField name="PRD_HR_RN" numFmtId="38">
      <sharedItems containsSemiMixedTypes="0" containsString="0" containsNumber="1" containsInteger="1" minValue="0" maxValue="6410059"/>
    </cacheField>
    <cacheField name="PRD_HR_LVN" numFmtId="38">
      <sharedItems containsSemiMixedTypes="0" containsString="0" containsNumber="1" containsInteger="1" minValue="0" maxValue="488487"/>
    </cacheField>
    <cacheField name="PRD_HR_AID" numFmtId="38">
      <sharedItems containsSemiMixedTypes="0" containsString="0" containsNumber="1" containsInteger="1" minValue="0" maxValue="1351040"/>
    </cacheField>
    <cacheField name="PRD_HR_CLR" numFmtId="38">
      <sharedItems containsSemiMixedTypes="0" containsString="0" containsNumber="1" containsInteger="1" minValue="0" maxValue="4743712"/>
    </cacheField>
    <cacheField name="PRD_HR_ENV" numFmtId="38">
      <sharedItems containsSemiMixedTypes="0" containsString="0" containsNumber="1" containsInteger="1" minValue="0" maxValue="1678602"/>
    </cacheField>
    <cacheField name="PRD_HR_OTH" numFmtId="38">
      <sharedItems containsSemiMixedTypes="0" containsString="0" containsNumber="1" containsInteger="1" minValue="0" maxValue="7657472"/>
    </cacheField>
    <cacheField name="CNT_HR_RN" numFmtId="38">
      <sharedItems containsSemiMixedTypes="0" containsString="0" containsNumber="1" containsInteger="1" minValue="0" maxValue="998811"/>
    </cacheField>
    <cacheField name="CNT_HR_OTH" numFmtId="38">
      <sharedItems containsSemiMixedTypes="0" containsString="0" containsNumber="1" containsInteger="1" minValue="0" maxValue="1027831"/>
    </cacheField>
    <cacheField name="PRD_HR_DLY" numFmtId="38">
      <sharedItems containsSemiMixedTypes="0" containsString="0" containsNumber="1" containsInteger="1" minValue="0" maxValue="4670562"/>
    </cacheField>
    <cacheField name="PRD_HR_AMB" numFmtId="38">
      <sharedItems containsSemiMixedTypes="0" containsString="0" containsNumber="1" containsInteger="1" minValue="0" maxValue="5572936"/>
    </cacheField>
    <cacheField name="PRD_HR_ANC" numFmtId="38">
      <sharedItems containsSemiMixedTypes="0" containsString="0" containsNumber="1" containsInteger="1" minValue="0" maxValue="6331377"/>
    </cacheField>
    <cacheField name="PRD_HR_ED" numFmtId="38">
      <sharedItems containsSemiMixedTypes="0" containsString="0" containsNumber="1" containsInteger="1" minValue="0" maxValue="3068104"/>
    </cacheField>
    <cacheField name="PRD_HR_GEN" numFmtId="38">
      <sharedItems containsSemiMixedTypes="0" containsString="0" containsNumber="1" containsInteger="1" minValue="0" maxValue="7260427"/>
    </cacheField>
    <cacheField name="PRD_HR_FIS" numFmtId="38">
      <sharedItems containsSemiMixedTypes="0" containsString="0" containsNumber="1" containsInteger="1" minValue="0" maxValue="1552946"/>
    </cacheField>
    <cacheField name="PRD_HR_ADM" numFmtId="38">
      <sharedItems containsSemiMixedTypes="0" containsString="0" containsNumber="1" containsInteger="1" minValue="0" maxValue="7944735"/>
    </cacheField>
    <cacheField name="exp mcare tr" numFmtId="38">
      <sharedItems containsSemiMixedTypes="0" containsString="0" containsNumber="1" minValue="0" maxValue="2379754404.7257199"/>
    </cacheField>
    <cacheField name="exp mcare mc" numFmtId="38">
      <sharedItems containsSemiMixedTypes="0" containsString="0" containsNumber="1" minValue="0" maxValue="837872890.84437501"/>
    </cacheField>
    <cacheField name="exp mcal tr" numFmtId="38">
      <sharedItems containsSemiMixedTypes="0" containsString="0" containsNumber="1" minValue="0" maxValue="866297395.55997348"/>
    </cacheField>
    <cacheField name="exp mcal mc" numFmtId="38">
      <sharedItems containsSemiMixedTypes="0" containsString="0" containsNumber="1" minValue="0" maxValue="1082841686.14516"/>
    </cacheField>
    <cacheField name="exp cip" numFmtId="38">
      <sharedItems containsSemiMixedTypes="0" containsString="0" containsNumber="1" minValue="0" maxValue="219017978.82960999"/>
    </cacheField>
    <cacheField name="exp 3rd tr" numFmtId="38">
      <sharedItems containsSemiMixedTypes="0" containsString="0" containsNumber="1" minValue="0" maxValue="274609667.31382298"/>
    </cacheField>
    <cacheField name="exp 3rd mc" numFmtId="38">
      <sharedItems containsSemiMixedTypes="0" containsString="0" containsNumber="1" minValue="0" maxValue="2464913711.9379086"/>
    </cacheField>
    <cacheField name="exp other ind" numFmtId="38">
      <sharedItems containsSemiMixedTypes="0" containsString="0" containsNumber="1" minValue="0" maxValue="106303151.924017"/>
    </cacheField>
    <cacheField name="exp other" numFmtId="38">
      <sharedItems containsSemiMixedTypes="0" containsString="0" containsNumber="1" minValue="0" maxValue="128718521.9237657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
  <r>
    <n v="106580996"/>
    <x v="0"/>
    <d v="2024-01-01T00:00:00"/>
    <d v="2024-12-31T00:00:00"/>
    <n v="366"/>
    <x v="0"/>
    <x v="0"/>
    <x v="0"/>
    <x v="0"/>
    <x v="0"/>
    <x v="0"/>
    <x v="0"/>
    <x v="0"/>
    <x v="0"/>
    <s v="ADVENTIST HEALTH"/>
    <x v="0"/>
    <x v="0"/>
    <s v="530-749-4545"/>
    <s v="726 4TH STREET"/>
    <s v="MARYSVILLE"/>
    <n v="95901"/>
    <s v="CHRIS CHAMPLIN"/>
    <n v="3"/>
    <n v="221"/>
    <n v="80886"/>
    <n v="221"/>
    <n v="80886"/>
    <n v="151"/>
    <n v="147.885245901639"/>
    <n v="269.05208153414702"/>
    <n v="23029"/>
    <n v="6401"/>
    <n v="2783"/>
    <n v="14208"/>
    <n v="0"/>
    <n v="2073"/>
    <n v="4460"/>
    <n v="91"/>
    <n v="1081"/>
    <n v="54126"/>
    <n v="98473.061841497794"/>
    <n v="37620.013960882701"/>
    <n v="10152.3252027576"/>
    <n v="4297.5509798252897"/>
    <n v="29205.426974623999"/>
    <n v="0"/>
    <n v="3574.5847853972336"/>
    <n v="11019.8196146585"/>
    <n v="232.007935912421"/>
    <n v="2460.9495141071702"/>
    <n v="4239"/>
    <n v="1181"/>
    <n v="534"/>
    <n v="3346"/>
    <n v="0"/>
    <n v="532"/>
    <n v="1254"/>
    <n v="23"/>
    <n v="263"/>
    <n v="11372"/>
    <n v="221"/>
    <n v="0"/>
    <n v="0"/>
    <n v="0"/>
    <n v="0"/>
    <n v="0"/>
    <n v="80886"/>
    <n v="0"/>
    <n v="0"/>
    <n v="0"/>
    <n v="0"/>
    <n v="0"/>
    <n v="54126"/>
    <n v="0"/>
    <n v="0"/>
    <n v="0"/>
    <n v="0"/>
    <n v="0"/>
    <n v="0"/>
    <n v="11372"/>
    <n v="0"/>
    <n v="0"/>
    <n v="0"/>
    <n v="0"/>
    <n v="0"/>
    <n v="14"/>
    <n v="2688"/>
    <n v="1438"/>
    <n v="56128"/>
    <n v="14863"/>
    <n v="6837"/>
    <n v="63239"/>
    <n v="0"/>
    <n v="13876"/>
    <n v="28299"/>
    <n v="610"/>
    <n v="5270"/>
    <n v="189122"/>
    <n v="73221"/>
    <n v="14000"/>
    <n v="0"/>
    <n v="103860"/>
    <n v="0"/>
    <n v="6"/>
    <n v="230655"/>
    <n v="258390"/>
    <n v="1492"/>
    <n v="2582"/>
    <n v="1320"/>
    <n v="560"/>
    <n v="2257980642"/>
    <n v="1775129360"/>
    <n v="0"/>
    <n v="482851282"/>
    <n v="12788204"/>
    <n v="495639486"/>
    <n v="525727747"/>
    <n v="-30088261"/>
    <n v="1293142"/>
    <n v="19948822"/>
    <n v="0"/>
    <n v="0"/>
    <n v="-48743941"/>
    <n v="531428648"/>
    <n v="143954791"/>
    <n v="57581847"/>
    <n v="307510385"/>
    <n v="0"/>
    <n v="69234499"/>
    <n v="110640254"/>
    <n v="1799163"/>
    <n v="18955929"/>
    <n v="1241105516"/>
    <n v="336709489"/>
    <n v="84365136"/>
    <n v="31336918"/>
    <n v="324596322"/>
    <n v="0"/>
    <n v="50150251"/>
    <n v="162730966"/>
    <n v="2787871"/>
    <n v="24198173"/>
    <n v="1016875126"/>
    <n v="680582369"/>
    <n v="150827262"/>
    <n v="73492358"/>
    <n v="522443290"/>
    <n v="-1054326"/>
    <n v="0"/>
    <n v="89375197"/>
    <n v="204654947"/>
    <n v="11680517"/>
    <n v="0"/>
    <n v="13604871"/>
    <n v="0"/>
    <n v="29522875"/>
    <n v="0"/>
    <n v="0"/>
    <n v="0"/>
    <n v="0"/>
    <n v="183705533"/>
    <n v="76345628"/>
    <n v="15722692"/>
    <n v="103294772"/>
    <n v="0"/>
    <n v="28327610"/>
    <n v="61919170"/>
    <n v="1"/>
    <n v="13535876"/>
    <n v="0"/>
    <n v="-10282003"/>
    <n v="0"/>
    <n v="15347"/>
    <n v="0"/>
    <n v="0"/>
    <n v="100566904"/>
    <n v="48712983"/>
    <n v="174503039"/>
    <n v="0"/>
    <n v="0"/>
    <n v="0"/>
    <n v="0"/>
    <n v="54313300"/>
    <n v="8038230"/>
    <n v="88720625"/>
    <n v="50872666"/>
    <n v="180714442"/>
    <n v="59700766"/>
    <n v="43212586"/>
    <n v="4087808"/>
    <n v="70780954"/>
    <n v="66034712"/>
    <n v="13035374"/>
    <n v="6662952"/>
    <n v="1811008"/>
    <n v="26732503"/>
    <n v="52954642"/>
    <n v="159130127"/>
    <n v="0"/>
    <n v="287919481"/>
    <n v="3835801"/>
    <n v="3703790"/>
    <n v="3420921"/>
    <n v="458010120"/>
    <n v="271009841"/>
    <n v="0"/>
    <n v="240701145"/>
    <n v="-53700866"/>
    <n v="458010120"/>
    <n v="188772"/>
    <n v="375334363"/>
    <n v="-301068087"/>
    <n v="583256567"/>
    <n v="0"/>
    <n v="226870131"/>
    <n v="8814864"/>
    <n v="29633227"/>
    <n v="2434976"/>
    <n v="2788984"/>
    <n v="1280"/>
    <n v="0"/>
    <n v="174854"/>
    <n v="595198"/>
    <n v="1054901"/>
    <n v="0"/>
    <n v="235371"/>
    <n v="200654"/>
    <n v="46584"/>
    <n v="0"/>
    <n v="0"/>
    <n v="127414"/>
    <n v="724202"/>
    <n v="389829"/>
    <n v="745482"/>
    <n v="0"/>
    <n v="274766"/>
    <n v="20867"/>
    <n v="279830"/>
    <n v="197212664.701689"/>
    <n v="51866839.2610486"/>
    <n v="20199442.7387232"/>
    <n v="143594023.520338"/>
    <n v="0"/>
    <n v="27120320.6826116"/>
    <n v="62101023.3869633"/>
    <n v="1042024.48857197"/>
    <n v="9803204.2200543303"/>
  </r>
  <r>
    <n v="106150788"/>
    <x v="1"/>
    <d v="2024-01-01T00:00:00"/>
    <d v="2024-12-31T00:00:00"/>
    <n v="366"/>
    <x v="1"/>
    <x v="1"/>
    <x v="1"/>
    <x v="0"/>
    <x v="0"/>
    <x v="0"/>
    <x v="0"/>
    <x v="0"/>
    <x v="1"/>
    <s v="ADVENTIST HEALTH"/>
    <x v="1"/>
    <x v="0"/>
    <s v="661-395-3000"/>
    <s v="2615 CHESTER AVENUE"/>
    <s v="BAKERSFIELD"/>
    <n v="93301"/>
    <s v="JASON WELLS"/>
    <n v="0"/>
    <n v="301"/>
    <n v="110166"/>
    <n v="301"/>
    <n v="110166"/>
    <n v="198"/>
    <n v="198.63114754098399"/>
    <n v="384.200331235352"/>
    <n v="17196"/>
    <n v="17343"/>
    <n v="1997"/>
    <n v="16351"/>
    <n v="0"/>
    <n v="5226"/>
    <n v="13647"/>
    <n v="108"/>
    <n v="831"/>
    <n v="72699"/>
    <n v="140617.32123213899"/>
    <n v="31025.0242314385"/>
    <n v="29331.861473535901"/>
    <n v="2609.37754390391"/>
    <n v="32188.118486507599"/>
    <n v="0"/>
    <n v="10144.9390959718"/>
    <n v="33947.777570611703"/>
    <n v="211.51544416824422"/>
    <n v="1693.6693330524799"/>
    <n v="3771"/>
    <n v="4176"/>
    <n v="510"/>
    <n v="4196"/>
    <n v="0"/>
    <n v="123"/>
    <n v="5029"/>
    <n v="27"/>
    <n v="113"/>
    <n v="17945"/>
    <n v="301"/>
    <n v="0"/>
    <n v="0"/>
    <n v="0"/>
    <n v="0"/>
    <n v="0"/>
    <n v="110166"/>
    <n v="0"/>
    <n v="0"/>
    <n v="0"/>
    <n v="0"/>
    <n v="0"/>
    <n v="72699"/>
    <n v="0"/>
    <n v="0"/>
    <n v="0"/>
    <n v="0"/>
    <n v="0"/>
    <n v="0"/>
    <n v="17945"/>
    <n v="0"/>
    <n v="0"/>
    <n v="0"/>
    <n v="0"/>
    <n v="0"/>
    <n v="0"/>
    <n v="0"/>
    <n v="0"/>
    <n v="54886"/>
    <n v="42494"/>
    <n v="3436"/>
    <n v="54229"/>
    <n v="0"/>
    <n v="14014"/>
    <n v="66615"/>
    <n v="403"/>
    <n v="5716"/>
    <n v="241793"/>
    <n v="75608"/>
    <n v="129318"/>
    <n v="0"/>
    <n v="48350"/>
    <n v="0"/>
    <n v="4"/>
    <n v="487230"/>
    <n v="755460"/>
    <n v="3427"/>
    <n v="7118"/>
    <n v="1634"/>
    <n v="721"/>
    <n v="3847929036"/>
    <n v="3149464298"/>
    <n v="0"/>
    <n v="698464738"/>
    <n v="6127516"/>
    <n v="704592254"/>
    <n v="704834525"/>
    <n v="-242271"/>
    <n v="18318494"/>
    <n v="23273315"/>
    <n v="0"/>
    <n v="0"/>
    <n v="-5197092"/>
    <n v="480473043"/>
    <n v="505830770"/>
    <n v="54541270"/>
    <n v="427222804"/>
    <n v="0"/>
    <n v="132916824"/>
    <n v="364444544"/>
    <n v="1680343"/>
    <n v="22265470"/>
    <n v="1989375068"/>
    <n v="386396450"/>
    <n v="349670474"/>
    <n v="16725012"/>
    <n v="413795986"/>
    <n v="0"/>
    <n v="125107111"/>
    <n v="542134361"/>
    <n v="1610569"/>
    <n v="23114005"/>
    <n v="1858553968"/>
    <n v="721779666"/>
    <n v="728087704"/>
    <n v="53897869"/>
    <n v="701213631"/>
    <n v="0"/>
    <n v="0"/>
    <n v="207731478"/>
    <n v="672764430"/>
    <n v="12717254"/>
    <n v="0"/>
    <n v="5349268"/>
    <n v="0"/>
    <n v="45922998"/>
    <n v="0"/>
    <n v="0"/>
    <n v="0"/>
    <n v="0"/>
    <n v="139223180"/>
    <n v="121763170"/>
    <n v="17052596"/>
    <n v="137648801"/>
    <n v="0"/>
    <n v="48313476"/>
    <n v="217315033"/>
    <n v="0"/>
    <n v="17148482"/>
    <n v="0"/>
    <n v="0"/>
    <n v="11499645"/>
    <n v="4359786"/>
    <n v="0"/>
    <n v="0"/>
    <n v="109687096"/>
    <n v="58130118"/>
    <n v="284089603"/>
    <n v="0"/>
    <n v="0"/>
    <n v="201453"/>
    <n v="216989"/>
    <n v="77669465"/>
    <n v="7838539"/>
    <n v="143726180"/>
    <n v="23275082"/>
    <n v="195824566"/>
    <n v="87356837"/>
    <n v="58597046"/>
    <n v="13504436"/>
    <n v="147942720"/>
    <n v="120292983"/>
    <n v="16389210"/>
    <n v="6663075"/>
    <n v="2778853"/>
    <n v="6018053"/>
    <n v="49466746"/>
    <n v="477045267"/>
    <n v="0"/>
    <n v="212663915"/>
    <n v="2990093"/>
    <n v="20514539"/>
    <n v="287182"/>
    <n v="713500996"/>
    <n v="365386488"/>
    <n v="0"/>
    <n v="189032918"/>
    <n v="159081590"/>
    <n v="713500996"/>
    <n v="90072238"/>
    <n v="556082396"/>
    <n v="-463934094"/>
    <n v="457826024"/>
    <n v="487984"/>
    <n v="0"/>
    <n v="203669525"/>
    <n v="481442616"/>
    <n v="3442116"/>
    <n v="4165462"/>
    <n v="1954"/>
    <n v="0"/>
    <n v="225763"/>
    <n v="1263194"/>
    <n v="1112411"/>
    <n v="35151"/>
    <n v="227066"/>
    <n v="289419"/>
    <n v="152808"/>
    <n v="36150"/>
    <n v="87567"/>
    <n v="12587"/>
    <n v="924792"/>
    <n v="565900"/>
    <n v="1075160"/>
    <n v="6753"/>
    <n v="482486"/>
    <n v="42800"/>
    <n v="344225"/>
    <n v="157406174.84905601"/>
    <n v="155341928.03420001"/>
    <n v="12940532.497587999"/>
    <n v="152712203.83121899"/>
    <n v="0"/>
    <n v="46851989.781409398"/>
    <n v="164616610.44391599"/>
    <n v="597563.84769311221"/>
    <n v="8240005.7149183499"/>
  </r>
  <r>
    <n v="106171049"/>
    <x v="2"/>
    <d v="2024-01-01T00:00:00"/>
    <d v="2024-12-31T00:00:00"/>
    <n v="366"/>
    <x v="2"/>
    <x v="2"/>
    <x v="2"/>
    <x v="0"/>
    <x v="0"/>
    <x v="0"/>
    <x v="0"/>
    <x v="1"/>
    <x v="0"/>
    <s v="ADVENTIST HEALTH"/>
    <x v="2"/>
    <x v="1"/>
    <s v="707-995-5705"/>
    <s v="15630 18TH AVENUE"/>
    <s v="CLEARLAKE"/>
    <n v="95422"/>
    <s v="CHARLES KASSIS"/>
    <n v="0"/>
    <n v="25"/>
    <n v="9150"/>
    <n v="25"/>
    <n v="9150"/>
    <n v="18"/>
    <n v="15.658469945355192"/>
    <n v="75.503875751475405"/>
    <n v="2378"/>
    <n v="928"/>
    <n v="25"/>
    <n v="1554"/>
    <n v="0"/>
    <n v="365"/>
    <n v="347"/>
    <n v="13"/>
    <n v="121"/>
    <n v="5731"/>
    <n v="27634.418525040001"/>
    <n v="9171.0474376104594"/>
    <n v="3326.9382899759512"/>
    <n v="651.79128955169233"/>
    <n v="8975.5494013218395"/>
    <n v="0"/>
    <n v="1165.8304375133"/>
    <n v="3380.7932865581502"/>
    <n v="84.102342535835106"/>
    <n v="497.5358468789405"/>
    <n v="560"/>
    <n v="214"/>
    <n v="21"/>
    <n v="480"/>
    <n v="0"/>
    <n v="9"/>
    <n v="189"/>
    <n v="4"/>
    <n v="20"/>
    <n v="1497"/>
    <n v="23"/>
    <n v="0"/>
    <n v="0"/>
    <n v="0"/>
    <n v="2"/>
    <n v="0"/>
    <n v="8418"/>
    <n v="0"/>
    <n v="0"/>
    <n v="0"/>
    <n v="732"/>
    <n v="0"/>
    <n v="5523"/>
    <n v="0"/>
    <n v="0"/>
    <n v="0"/>
    <n v="208"/>
    <n v="3.6293840516489297E-2"/>
    <n v="0"/>
    <n v="1467"/>
    <n v="0"/>
    <n v="0"/>
    <n v="0"/>
    <n v="30"/>
    <n v="0"/>
    <n v="0"/>
    <n v="0"/>
    <n v="0"/>
    <n v="64694"/>
    <n v="18789"/>
    <n v="29330"/>
    <n v="78459"/>
    <n v="0"/>
    <n v="3852"/>
    <n v="35329"/>
    <n v="527"/>
    <n v="2383"/>
    <n v="233363"/>
    <n v="21091"/>
    <n v="211175"/>
    <n v="0"/>
    <n v="0"/>
    <n v="0"/>
    <n v="2"/>
    <n v="18420"/>
    <n v="143700"/>
    <n v="177"/>
    <n v="2189"/>
    <n v="117"/>
    <n v="27"/>
    <n v="556262782"/>
    <n v="379210974"/>
    <n v="6280305"/>
    <n v="183332113"/>
    <n v="6773931"/>
    <n v="190106044"/>
    <n v="209729803"/>
    <n v="-19623759"/>
    <n v="3442900"/>
    <n v="830279"/>
    <n v="0"/>
    <n v="0"/>
    <n v="-17011138"/>
    <n v="47151574"/>
    <n v="17219828"/>
    <n v="633538"/>
    <n v="31666764"/>
    <n v="0"/>
    <n v="7863921"/>
    <n v="7623273"/>
    <n v="299846"/>
    <n v="2902540"/>
    <n v="115361284"/>
    <n v="134694230"/>
    <n v="44514337"/>
    <n v="15883844"/>
    <n v="151233239"/>
    <n v="0"/>
    <n v="17253883"/>
    <n v="66649667"/>
    <n v="1639981"/>
    <n v="9032317"/>
    <n v="440901498"/>
    <n v="115131482"/>
    <n v="41841862"/>
    <n v="11227859"/>
    <n v="136345410"/>
    <n v="-710457"/>
    <n v="0"/>
    <n v="13992459"/>
    <n v="40740588"/>
    <n v="8892569"/>
    <n v="0"/>
    <n v="2679161"/>
    <n v="0"/>
    <n v="9070041"/>
    <n v="0"/>
    <n v="6280305"/>
    <n v="0"/>
    <n v="0"/>
    <n v="61779132"/>
    <n v="19484985"/>
    <n v="5103837"/>
    <n v="51624975"/>
    <n v="0"/>
    <n v="10426453"/>
    <n v="31044351"/>
    <n v="-1"/>
    <n v="3868381"/>
    <n v="0"/>
    <n v="17128904"/>
    <n v="0"/>
    <n v="3235606"/>
    <n v="0"/>
    <n v="0"/>
    <n v="15422319"/>
    <n v="76406276"/>
    <n v="40000405"/>
    <n v="0"/>
    <n v="0"/>
    <n v="0"/>
    <n v="0"/>
    <n v="14713229"/>
    <n v="13011522"/>
    <n v="40682203"/>
    <n v="9493849"/>
    <n v="59368619"/>
    <n v="32815623"/>
    <n v="35304696"/>
    <n v="3930722"/>
    <n v="13076555"/>
    <n v="46802610"/>
    <n v="3359415"/>
    <n v="4969223"/>
    <n v="728340"/>
    <n v="2665817"/>
    <n v="6708183"/>
    <n v="99507777"/>
    <n v="0"/>
    <n v="42447574"/>
    <n v="5791940"/>
    <n v="0"/>
    <n v="0"/>
    <n v="147747291"/>
    <n v="29402837"/>
    <n v="602456"/>
    <n v="75291290"/>
    <n v="42450708"/>
    <n v="147747291"/>
    <n v="58739279"/>
    <n v="83648464"/>
    <n v="-64190757"/>
    <n v="103194047"/>
    <n v="0"/>
    <n v="59133080"/>
    <n v="2041466"/>
    <n v="18891564"/>
    <n v="1248470"/>
    <n v="1431103"/>
    <n v="670"/>
    <n v="0"/>
    <n v="114972"/>
    <n v="145007"/>
    <n v="134385"/>
    <n v="68211"/>
    <n v="272745"/>
    <n v="475193"/>
    <n v="0"/>
    <n v="0"/>
    <n v="18135"/>
    <n v="19822"/>
    <n v="92458"/>
    <n v="664748"/>
    <n v="210167"/>
    <n v="0"/>
    <n v="102271"/>
    <n v="60014"/>
    <n v="118812"/>
    <n v="66347551.7590193"/>
    <n v="22524086.987661999"/>
    <n v="6026467.6614066605"/>
    <n v="66732182.700059898"/>
    <n v="0"/>
    <n v="9164384.1337296013"/>
    <n v="27098935.5957014"/>
    <n v="707757.72360435198"/>
    <n v="4354505.4388166899"/>
  </r>
  <r>
    <n v="106150706"/>
    <x v="3"/>
    <d v="2024-01-01T00:00:00"/>
    <d v="2024-12-31T00:00:00"/>
    <n v="366"/>
    <x v="1"/>
    <x v="1"/>
    <x v="1"/>
    <x v="0"/>
    <x v="0"/>
    <x v="0"/>
    <x v="0"/>
    <x v="0"/>
    <x v="0"/>
    <s v="ADVENTIST HEALTH"/>
    <x v="3"/>
    <x v="2"/>
    <s v="661-725-4800"/>
    <s v="1401 GARCES HIGHWAY"/>
    <s v="DELANO"/>
    <n v="93215"/>
    <s v="JASON WELLS"/>
    <n v="0"/>
    <n v="156"/>
    <n v="57096"/>
    <n v="156"/>
    <n v="57096"/>
    <n v="69"/>
    <n v="64.196721311475414"/>
    <n v="126.29294737887139"/>
    <n v="5567"/>
    <n v="1155"/>
    <n v="1583"/>
    <n v="14109"/>
    <n v="0"/>
    <n v="647"/>
    <n v="351"/>
    <n v="9"/>
    <n v="75"/>
    <n v="23496"/>
    <n v="46223.218740666904"/>
    <n v="7997.1953191084003"/>
    <n v="2428.0138760426698"/>
    <n v="2386.6954049535102"/>
    <n v="27621.0133039594"/>
    <n v="0"/>
    <n v="2388.973198827171"/>
    <n v="1844.6932184621035"/>
    <n v="50.643572190718302"/>
    <n v="495.705751657961"/>
    <n v="557"/>
    <n v="181"/>
    <n v="232"/>
    <n v="1362"/>
    <n v="0"/>
    <n v="38"/>
    <n v="230"/>
    <n v="1"/>
    <n v="13"/>
    <n v="2614"/>
    <n v="97"/>
    <n v="0"/>
    <n v="0"/>
    <n v="0"/>
    <n v="59"/>
    <n v="0"/>
    <n v="35502"/>
    <n v="0"/>
    <n v="0"/>
    <n v="0"/>
    <n v="21594"/>
    <n v="0"/>
    <n v="5461"/>
    <n v="0"/>
    <n v="0"/>
    <n v="0"/>
    <n v="18035"/>
    <n v="0.76757745999319038"/>
    <n v="0"/>
    <n v="1919"/>
    <n v="0"/>
    <n v="0"/>
    <n v="0"/>
    <n v="695"/>
    <n v="0"/>
    <n v="16"/>
    <n v="831"/>
    <n v="552"/>
    <n v="8352"/>
    <n v="4418"/>
    <n v="5124"/>
    <n v="63546"/>
    <n v="0"/>
    <n v="5612"/>
    <n v="12934"/>
    <n v="309"/>
    <n v="3197"/>
    <n v="103492"/>
    <n v="29023"/>
    <n v="28615"/>
    <n v="0"/>
    <n v="45823"/>
    <n v="0"/>
    <n v="4"/>
    <n v="26655"/>
    <n v="69435"/>
    <n v="238"/>
    <n v="862"/>
    <n v="401"/>
    <n v="181"/>
    <n v="263969813"/>
    <n v="163266365"/>
    <n v="0"/>
    <n v="100703448"/>
    <n v="650666"/>
    <n v="101354114"/>
    <n v="111157919"/>
    <n v="-9803805"/>
    <n v="17183936"/>
    <n v="7159780"/>
    <n v="0"/>
    <n v="0"/>
    <n v="220351"/>
    <n v="33642095"/>
    <n v="7986571"/>
    <n v="9640403"/>
    <n v="74739780"/>
    <n v="0"/>
    <n v="3801065"/>
    <n v="3572464"/>
    <n v="83411"/>
    <n v="714281"/>
    <n v="134180070"/>
    <n v="14685982"/>
    <n v="8802611"/>
    <n v="4894471"/>
    <n v="71577355"/>
    <n v="0"/>
    <n v="10233931"/>
    <n v="15202750"/>
    <n v="385948"/>
    <n v="4006695"/>
    <n v="129789743"/>
    <n v="34636722"/>
    <n v="11138571"/>
    <n v="370368"/>
    <n v="96361257"/>
    <n v="-3305794"/>
    <n v="0"/>
    <n v="8248612"/>
    <n v="10000217"/>
    <n v="991328"/>
    <n v="0"/>
    <n v="668461"/>
    <n v="0"/>
    <n v="4156623"/>
    <n v="0"/>
    <n v="0"/>
    <n v="0"/>
    <n v="0"/>
    <n v="13263860"/>
    <n v="5545420"/>
    <n v="16092819"/>
    <n v="50570277"/>
    <n v="0"/>
    <n v="5645539"/>
    <n v="8482153"/>
    <n v="-1"/>
    <n v="1103381"/>
    <n v="0"/>
    <n v="0"/>
    <n v="3018970"/>
    <n v="8169820"/>
    <n v="0"/>
    <n v="0"/>
    <n v="19727926"/>
    <n v="12301810"/>
    <n v="29180362"/>
    <n v="0"/>
    <n v="0"/>
    <n v="0"/>
    <n v="0"/>
    <n v="14636649"/>
    <n v="3963875"/>
    <n v="25697622"/>
    <n v="5649675"/>
    <n v="34239848"/>
    <n v="13475064"/>
    <n v="9324105"/>
    <n v="1857824"/>
    <n v="8754308"/>
    <n v="25346302"/>
    <n v="4281985"/>
    <n v="536411"/>
    <n v="508444"/>
    <n v="1897959"/>
    <n v="10935669"/>
    <n v="157490125"/>
    <n v="0"/>
    <n v="39911709"/>
    <n v="663375"/>
    <n v="0"/>
    <n v="219300"/>
    <n v="198284509"/>
    <n v="15035078"/>
    <n v="23965"/>
    <n v="42762206"/>
    <n v="140463260"/>
    <n v="198284509"/>
    <n v="110234712"/>
    <n v="47628474"/>
    <n v="-34249212"/>
    <n v="135919639"/>
    <n v="0"/>
    <n v="14590196"/>
    <n v="1554009"/>
    <n v="33503170"/>
    <n v="730774"/>
    <n v="822646"/>
    <n v="389"/>
    <n v="0"/>
    <n v="28797"/>
    <n v="124311"/>
    <n v="183388"/>
    <n v="57045"/>
    <n v="184408"/>
    <n v="93433"/>
    <n v="37364"/>
    <n v="8828"/>
    <n v="11896"/>
    <n v="1304"/>
    <n v="246275"/>
    <n v="140596"/>
    <n v="201418"/>
    <n v="0"/>
    <n v="57638"/>
    <n v="35716"/>
    <n v="49131"/>
    <n v="20231870.346638799"/>
    <n v="7028555.1285254201"/>
    <n v="6084820.7610812001"/>
    <n v="61253612.570010602"/>
    <n v="0"/>
    <n v="5875553.8604938397"/>
    <n v="7859979.518291139"/>
    <n v="196490.55007978101"/>
    <n v="1976370.2648792199"/>
  </r>
  <r>
    <n v="106190323"/>
    <x v="4"/>
    <d v="2024-01-01T00:00:00"/>
    <d v="2024-12-31T00:00:00"/>
    <n v="366"/>
    <x v="3"/>
    <x v="3"/>
    <x v="3"/>
    <x v="0"/>
    <x v="0"/>
    <x v="0"/>
    <x v="0"/>
    <x v="0"/>
    <x v="1"/>
    <s v="ADVENTIST HEALTH"/>
    <x v="4"/>
    <x v="1"/>
    <s v="818-409-8000"/>
    <s v="1509 WILSON TERRACE"/>
    <s v="GLENDALE"/>
    <n v="91206"/>
    <s v="ALICE ISSAI"/>
    <n v="0"/>
    <n v="515"/>
    <n v="188490"/>
    <n v="441"/>
    <n v="161406"/>
    <n v="313"/>
    <n v="310.866120218579"/>
    <n v="497.51865756121589"/>
    <n v="43062"/>
    <n v="11901"/>
    <n v="16052"/>
    <n v="15726"/>
    <n v="0"/>
    <n v="13948"/>
    <n v="10479"/>
    <n v="43"/>
    <n v="2566"/>
    <n v="113777"/>
    <n v="182091.828667405"/>
    <n v="60630.372097202599"/>
    <n v="16853.376027952701"/>
    <n v="20685.855308768001"/>
    <n v="31943.527951766449"/>
    <n v="0"/>
    <n v="16478.3054238146"/>
    <n v="23657.221200108201"/>
    <n v="141.84346233179011"/>
    <n v="4074.9538174837999"/>
    <n v="7489"/>
    <n v="2375"/>
    <n v="1251"/>
    <n v="4028"/>
    <n v="0"/>
    <n v="1113"/>
    <n v="2527"/>
    <n v="5"/>
    <n v="248"/>
    <n v="19036"/>
    <n v="367"/>
    <n v="80"/>
    <n v="0"/>
    <n v="28"/>
    <n v="40"/>
    <n v="0"/>
    <n v="134322"/>
    <n v="29280"/>
    <n v="0"/>
    <n v="10248"/>
    <n v="14640"/>
    <n v="0"/>
    <n v="74129"/>
    <n v="19989"/>
    <n v="0"/>
    <n v="6517"/>
    <n v="13142"/>
    <n v="0.115506648971233"/>
    <n v="0"/>
    <n v="16329"/>
    <n v="1236"/>
    <n v="0"/>
    <n v="531"/>
    <n v="940"/>
    <n v="0"/>
    <n v="30"/>
    <n v="3108"/>
    <n v="1842"/>
    <n v="75888"/>
    <n v="22958"/>
    <n v="6166"/>
    <n v="64276"/>
    <n v="0"/>
    <n v="2329"/>
    <n v="53148"/>
    <n v="322"/>
    <n v="4872"/>
    <n v="229959"/>
    <n v="61431"/>
    <n v="36199"/>
    <n v="0"/>
    <n v="134129"/>
    <n v="0"/>
    <n v="8"/>
    <n v="477150"/>
    <n v="397200"/>
    <n v="3087"/>
    <n v="3724"/>
    <n v="1119"/>
    <n v="786"/>
    <n v="3867036948"/>
    <n v="3303944699"/>
    <n v="0"/>
    <n v="563092249"/>
    <n v="9726353"/>
    <n v="572818602"/>
    <n v="615072638"/>
    <n v="-42254036"/>
    <n v="37666473"/>
    <n v="40238908"/>
    <n v="0"/>
    <n v="0"/>
    <n v="-44826471"/>
    <n v="1057432099"/>
    <n v="358852479"/>
    <n v="163749632"/>
    <n v="420096151"/>
    <n v="0"/>
    <n v="92350225"/>
    <n v="270158801"/>
    <n v="888176"/>
    <n v="52725083"/>
    <n v="2416252646"/>
    <n v="431409609"/>
    <n v="149329671"/>
    <n v="47270876"/>
    <n v="433226572"/>
    <n v="0"/>
    <n v="16753246"/>
    <n v="339747346"/>
    <n v="2041637"/>
    <n v="31005345"/>
    <n v="1450784302"/>
    <n v="1313523794"/>
    <n v="441665055"/>
    <n v="165063070"/>
    <n v="748894686"/>
    <n v="0"/>
    <n v="0"/>
    <n v="83749268"/>
    <n v="471837894"/>
    <n v="22085132"/>
    <n v="0"/>
    <n v="5730228"/>
    <n v="0"/>
    <n v="51395572"/>
    <n v="0"/>
    <n v="0"/>
    <n v="0"/>
    <n v="0"/>
    <n v="166729882"/>
    <n v="64333347"/>
    <n v="38945979"/>
    <n v="102250363"/>
    <n v="0"/>
    <n v="20536273"/>
    <n v="127840357"/>
    <n v="1"/>
    <n v="42456047"/>
    <n v="0"/>
    <n v="0"/>
    <n v="8901839"/>
    <n v="385685"/>
    <n v="0"/>
    <n v="0"/>
    <n v="128410202"/>
    <n v="40384174"/>
    <n v="175937589"/>
    <n v="0"/>
    <n v="0"/>
    <n v="684024"/>
    <n v="9129012"/>
    <n v="72814242"/>
    <n v="10204952"/>
    <n v="139809215"/>
    <n v="37699228"/>
    <n v="190712332"/>
    <n v="82187425"/>
    <n v="33249008"/>
    <n v="17151312"/>
    <n v="87586255"/>
    <n v="99249944"/>
    <n v="14495909"/>
    <n v="5011180"/>
    <n v="6591949"/>
    <n v="14550050"/>
    <n v="64287274"/>
    <n v="156406192"/>
    <n v="0"/>
    <n v="165614131"/>
    <n v="12834447"/>
    <n v="0"/>
    <n v="5636140"/>
    <n v="340490910"/>
    <n v="214153587"/>
    <n v="0"/>
    <n v="235646807"/>
    <n v="-109309484"/>
    <n v="340490910"/>
    <n v="1669408"/>
    <n v="653022110"/>
    <n v="-565764675"/>
    <n v="541668098"/>
    <n v="0"/>
    <n v="0"/>
    <n v="13711926"/>
    <n v="245249307"/>
    <n v="3870926"/>
    <n v="4364388"/>
    <n v="1937"/>
    <n v="22"/>
    <n v="312342"/>
    <n v="1031773"/>
    <n v="1130403"/>
    <n v="21808"/>
    <n v="487356"/>
    <n v="303988"/>
    <n v="84817"/>
    <n v="162787"/>
    <n v="64579"/>
    <n v="271073"/>
    <n v="1241458"/>
    <n v="534161"/>
    <n v="874195"/>
    <n v="127552"/>
    <n v="702123"/>
    <n v="17403"/>
    <n v="374034"/>
    <n v="233063404.61964899"/>
    <n v="79550875.965877295"/>
    <n v="33033167.847718399"/>
    <n v="133579209.927459"/>
    <n v="0"/>
    <n v="17079066.411458399"/>
    <n v="95474758.904505298"/>
    <n v="458633.17034298601"/>
    <n v="13107168.1529897"/>
  </r>
  <r>
    <n v="106164029"/>
    <x v="5"/>
    <d v="2024-01-01T00:00:00"/>
    <d v="2024-12-31T00:00:00"/>
    <n v="366"/>
    <x v="4"/>
    <x v="1"/>
    <x v="4"/>
    <x v="0"/>
    <x v="0"/>
    <x v="0"/>
    <x v="0"/>
    <x v="1"/>
    <x v="0"/>
    <s v="ADVENTIST HEALTH"/>
    <x v="0"/>
    <x v="0"/>
    <s v="559-582-9000"/>
    <s v="115 MALL DRIVE"/>
    <s v="HANFORD"/>
    <n v="93232"/>
    <s v="JASON WELL"/>
    <n v="0"/>
    <n v="235"/>
    <n v="86010"/>
    <n v="235"/>
    <n v="86010"/>
    <n v="109"/>
    <n v="107.732240437158"/>
    <n v="316.09555879632097"/>
    <n v="10619"/>
    <n v="6892"/>
    <n v="1591"/>
    <n v="12489"/>
    <n v="0"/>
    <n v="2107"/>
    <n v="5277"/>
    <n v="103"/>
    <n v="352"/>
    <n v="39430"/>
    <n v="115690.974519453"/>
    <n v="21081.225680832598"/>
    <n v="14082.8163051185"/>
    <n v="3800.9069610104698"/>
    <n v="47235.101101137501"/>
    <n v="0"/>
    <n v="7146.4800306712896"/>
    <n v="20272.5984000805"/>
    <n v="350.39402142892999"/>
    <n v="1377.3054996020301"/>
    <n v="2083"/>
    <n v="1321"/>
    <n v="464"/>
    <n v="3305"/>
    <n v="0"/>
    <n v="85"/>
    <n v="1948"/>
    <n v="13"/>
    <n v="143"/>
    <n v="9362"/>
    <n v="235"/>
    <n v="0"/>
    <n v="0"/>
    <n v="0"/>
    <n v="0"/>
    <n v="0"/>
    <n v="86010"/>
    <n v="0"/>
    <n v="0"/>
    <n v="0"/>
    <n v="0"/>
    <n v="0"/>
    <n v="39430"/>
    <n v="0"/>
    <n v="0"/>
    <n v="0"/>
    <n v="0"/>
    <n v="0"/>
    <n v="0"/>
    <n v="9362"/>
    <n v="0"/>
    <n v="0"/>
    <n v="0"/>
    <n v="0"/>
    <n v="0"/>
    <n v="8"/>
    <n v="3806"/>
    <n v="2511"/>
    <n v="32920"/>
    <n v="24251"/>
    <n v="8608"/>
    <n v="114632"/>
    <n v="0"/>
    <n v="15777"/>
    <n v="52366"/>
    <n v="1016"/>
    <n v="10367"/>
    <n v="259937"/>
    <n v="102596"/>
    <n v="119643"/>
    <n v="0"/>
    <n v="44184"/>
    <n v="3723"/>
    <n v="10"/>
    <n v="252090"/>
    <n v="721720"/>
    <n v="1112"/>
    <n v="4422"/>
    <n v="1616"/>
    <n v="981"/>
    <n v="1824859981"/>
    <n v="1416564905"/>
    <n v="37298136"/>
    <n v="445593212"/>
    <n v="12205360"/>
    <n v="457798572"/>
    <n v="412674347"/>
    <n v="45124225"/>
    <n v="38160570"/>
    <n v="23973134"/>
    <n v="0"/>
    <n v="0"/>
    <n v="59311661"/>
    <n v="167894790"/>
    <n v="107476582"/>
    <n v="24528867"/>
    <n v="191164407"/>
    <n v="0"/>
    <n v="28388761"/>
    <n v="85665311"/>
    <n v="1813343"/>
    <n v="15019905"/>
    <n v="621951966"/>
    <n v="165416064"/>
    <n v="112136442"/>
    <n v="34070719"/>
    <n v="531845449"/>
    <n v="0"/>
    <n v="67899665"/>
    <n v="243434262"/>
    <n v="4355439"/>
    <n v="43749975"/>
    <n v="1202908015"/>
    <n v="261698235"/>
    <n v="187324039"/>
    <n v="43030916"/>
    <n v="587081472"/>
    <n v="-6806235"/>
    <n v="0"/>
    <n v="67469387"/>
    <n v="202186884"/>
    <n v="11505524"/>
    <n v="0"/>
    <n v="7784485"/>
    <n v="0"/>
    <n v="55290198"/>
    <n v="0"/>
    <n v="37298136"/>
    <n v="0"/>
    <n v="0"/>
    <n v="70233358"/>
    <n v="30727469"/>
    <n v="22137776"/>
    <n v="171063572"/>
    <n v="0"/>
    <n v="24516355"/>
    <n v="117185192"/>
    <n v="0"/>
    <n v="9729490"/>
    <n v="0"/>
    <n v="-5523063"/>
    <n v="0"/>
    <n v="36598955"/>
    <n v="0"/>
    <n v="0"/>
    <n v="47038859"/>
    <n v="37563248"/>
    <n v="123380593"/>
    <n v="3402382"/>
    <n v="0"/>
    <n v="0"/>
    <n v="3763193"/>
    <n v="49372685"/>
    <n v="17233039"/>
    <n v="104122323"/>
    <n v="26798025"/>
    <n v="137089756"/>
    <n v="36968034"/>
    <n v="38488417"/>
    <n v="4257607"/>
    <n v="53829473"/>
    <n v="82860799"/>
    <n v="13174495"/>
    <n v="1682039"/>
    <n v="4778443"/>
    <n v="9250152"/>
    <n v="30295132"/>
    <n v="671683343"/>
    <n v="0"/>
    <n v="170410447"/>
    <n v="2801541"/>
    <n v="20615893"/>
    <n v="1380000"/>
    <n v="866891224"/>
    <n v="68463569"/>
    <n v="4828311"/>
    <n v="247565594"/>
    <n v="546033750"/>
    <n v="866891224"/>
    <n v="482385031"/>
    <n v="262263819"/>
    <n v="-211621045"/>
    <n v="426914196"/>
    <n v="0"/>
    <n v="232347085"/>
    <n v="17126376"/>
    <n v="33895586"/>
    <n v="2357156"/>
    <n v="2388379"/>
    <n v="1126"/>
    <n v="16"/>
    <n v="252991"/>
    <n v="463503"/>
    <n v="691859"/>
    <n v="28218"/>
    <n v="408553"/>
    <n v="274080"/>
    <n v="140784"/>
    <n v="51026"/>
    <n v="39204"/>
    <n v="6938"/>
    <n v="547353"/>
    <n v="290406"/>
    <n v="762414"/>
    <n v="47919"/>
    <n v="277067"/>
    <n v="144012"/>
    <n v="287985"/>
    <n v="73145699.641207099"/>
    <n v="48194495.0127583"/>
    <n v="12859790.388509501"/>
    <n v="158665885.40380499"/>
    <n v="0"/>
    <n v="21130677.872016098"/>
    <n v="72221526.031395003"/>
    <n v="1353750.92022681"/>
    <n v="12897161.7300821"/>
  </r>
  <r>
    <n v="106234038"/>
    <x v="6"/>
    <d v="2024-01-01T00:00:00"/>
    <d v="2024-12-31T00:00:00"/>
    <n v="366"/>
    <x v="5"/>
    <x v="2"/>
    <x v="5"/>
    <x v="0"/>
    <x v="0"/>
    <x v="0"/>
    <x v="0"/>
    <x v="1"/>
    <x v="0"/>
    <s v="ADVENTIST HEALTH"/>
    <x v="2"/>
    <x v="1"/>
    <s v="707-459-6801"/>
    <s v="1 MARCELA DRIVE"/>
    <s v="WILLITS"/>
    <n v="95490"/>
    <s v="JUDSON HOWE"/>
    <n v="4"/>
    <n v="25"/>
    <n v="9150"/>
    <n v="25"/>
    <n v="9150"/>
    <n v="15"/>
    <n v="14.3087431693989"/>
    <n v="44.635027067484998"/>
    <n v="2573"/>
    <n v="532"/>
    <n v="195"/>
    <n v="1262"/>
    <n v="0"/>
    <n v="189"/>
    <n v="346"/>
    <n v="8"/>
    <n v="132"/>
    <n v="5237"/>
    <n v="16336.419906699501"/>
    <n v="6972.4934846590504"/>
    <n v="1501.8478264036901"/>
    <n v="344.74040827410403"/>
    <n v="4072.4716535323801"/>
    <n v="0"/>
    <n v="632.52095035764899"/>
    <n v="2113.7777033760399"/>
    <n v="35.004674254628"/>
    <n v="447.21817173605001"/>
    <n v="654"/>
    <n v="132"/>
    <n v="35"/>
    <n v="288"/>
    <n v="0"/>
    <n v="10"/>
    <n v="139"/>
    <n v="1"/>
    <n v="13"/>
    <n v="1272"/>
    <n v="21"/>
    <n v="0"/>
    <n v="0"/>
    <n v="0"/>
    <n v="4"/>
    <n v="0"/>
    <n v="7686"/>
    <n v="0"/>
    <n v="0"/>
    <n v="0"/>
    <n v="1464"/>
    <n v="0"/>
    <n v="4605"/>
    <n v="0"/>
    <n v="0"/>
    <n v="0"/>
    <n v="632"/>
    <n v="0.12067977849914099"/>
    <n v="0"/>
    <n v="1195"/>
    <n v="0"/>
    <n v="0"/>
    <n v="0"/>
    <n v="77"/>
    <n v="0"/>
    <n v="0"/>
    <n v="0"/>
    <n v="0"/>
    <n v="27628"/>
    <n v="6546"/>
    <n v="827"/>
    <n v="19839"/>
    <n v="0"/>
    <n v="2594"/>
    <n v="13663"/>
    <n v="155"/>
    <n v="1543"/>
    <n v="72795"/>
    <n v="15707"/>
    <n v="21416"/>
    <n v="0"/>
    <n v="34914"/>
    <n v="0"/>
    <n v="4"/>
    <n v="61050"/>
    <n v="121740"/>
    <n v="439"/>
    <n v="1257"/>
    <n v="0"/>
    <n v="0"/>
    <n v="356496406"/>
    <n v="269201781"/>
    <n v="5136965"/>
    <n v="92431590"/>
    <n v="2615218"/>
    <n v="95046808"/>
    <n v="96829911"/>
    <n v="-1783103"/>
    <n v="4991255"/>
    <n v="894868"/>
    <n v="0"/>
    <n v="0"/>
    <n v="2313284"/>
    <n v="55961231"/>
    <n v="11942466"/>
    <n v="3270058"/>
    <n v="28030071"/>
    <n v="0"/>
    <n v="4027831"/>
    <n v="8757263"/>
    <n v="151468"/>
    <n v="2142404"/>
    <n v="114282792"/>
    <n v="95686386"/>
    <n v="21771381"/>
    <n v="2511076"/>
    <n v="62422916"/>
    <n v="0"/>
    <n v="9451997"/>
    <n v="44742469"/>
    <n v="511293"/>
    <n v="5116096"/>
    <n v="242213614"/>
    <n v="115880320"/>
    <n v="26150986"/>
    <n v="4083868"/>
    <n v="74619711"/>
    <n v="-39623"/>
    <n v="0"/>
    <n v="5507095"/>
    <n v="33256494"/>
    <n v="2872379"/>
    <n v="0"/>
    <n v="1353492"/>
    <n v="0"/>
    <n v="5517059"/>
    <n v="4397313"/>
    <n v="732631"/>
    <n v="0"/>
    <n v="7021"/>
    <n v="33689290"/>
    <n v="11875351"/>
    <n v="1593045"/>
    <n v="15602244"/>
    <n v="0"/>
    <n v="7874880"/>
    <n v="19319634"/>
    <n v="-1"/>
    <n v="2477147"/>
    <n v="0"/>
    <n v="83650"/>
    <n v="0"/>
    <n v="4465576"/>
    <n v="0"/>
    <n v="0"/>
    <n v="10663604"/>
    <n v="15664610"/>
    <n v="31635921"/>
    <n v="0"/>
    <n v="0"/>
    <n v="0"/>
    <n v="0"/>
    <n v="14843740"/>
    <n v="3840728"/>
    <n v="13959983"/>
    <n v="6221325"/>
    <n v="29818337"/>
    <n v="12386168"/>
    <n v="10678272"/>
    <n v="3494243"/>
    <n v="13566368"/>
    <n v="16960114"/>
    <n v="3466342"/>
    <n v="247506"/>
    <n v="368742"/>
    <n v="1012643"/>
    <n v="4831176"/>
    <n v="92738422"/>
    <n v="0"/>
    <n v="46782924"/>
    <n v="122790"/>
    <n v="0"/>
    <n v="0"/>
    <n v="139644136"/>
    <n v="21745539"/>
    <n v="0"/>
    <n v="33938517"/>
    <n v="83960080"/>
    <n v="139644136"/>
    <n v="60092674"/>
    <n v="13296736"/>
    <n v="-2754573"/>
    <n v="98107923"/>
    <n v="0"/>
    <n v="25990000"/>
    <n v="111304"/>
    <n v="4277637"/>
    <n v="492323"/>
    <n v="542691"/>
    <n v="250"/>
    <n v="0"/>
    <n v="52026"/>
    <n v="144667"/>
    <n v="117138"/>
    <n v="4663"/>
    <n v="62718"/>
    <n v="28013"/>
    <n v="25904"/>
    <n v="34718"/>
    <n v="2158"/>
    <n v="20318"/>
    <n v="91931"/>
    <n v="86063"/>
    <n v="183060"/>
    <n v="0"/>
    <n v="83943"/>
    <n v="10104"/>
    <n v="37222"/>
    <n v="40077356.852334097"/>
    <n v="8909878.7294758093"/>
    <n v="1527835.22031317"/>
    <n v="23904870.449487802"/>
    <n v="0"/>
    <n v="3562442.2444045702"/>
    <n v="14138882.583748335"/>
    <n v="175154.14768970499"/>
    <n v="1918272.7725465484"/>
  </r>
  <r>
    <n v="106390923"/>
    <x v="7"/>
    <d v="2024-01-01T00:00:00"/>
    <d v="2024-12-31T00:00:00"/>
    <n v="366"/>
    <x v="6"/>
    <x v="4"/>
    <x v="6"/>
    <x v="0"/>
    <x v="0"/>
    <x v="0"/>
    <x v="0"/>
    <x v="0"/>
    <x v="1"/>
    <s v="LODI MEMORIAL HOSPITAL ASSOCIATION, INC."/>
    <x v="3"/>
    <x v="0"/>
    <s v="209-334-3411"/>
    <s v="975 SOUTH FAIRMONT AVENUE"/>
    <s v="LODI"/>
    <n v="95240"/>
    <s v="TERRI DAY"/>
    <n v="0"/>
    <n v="194"/>
    <n v="71004"/>
    <n v="194"/>
    <n v="71004"/>
    <n v="97"/>
    <n v="93.423497267759558"/>
    <n v="192.301158739557"/>
    <n v="11621"/>
    <n v="7796"/>
    <n v="1443"/>
    <n v="8086"/>
    <n v="0"/>
    <n v="896"/>
    <n v="3825"/>
    <n v="0"/>
    <n v="526"/>
    <n v="34193"/>
    <n v="70382.224098677703"/>
    <n v="19663.806330716201"/>
    <n v="12958.27648175946"/>
    <n v="2369.3685674965996"/>
    <n v="19890.860629290099"/>
    <n v="0"/>
    <n v="2102.2897226037799"/>
    <n v="11352.4170773201"/>
    <n v="0"/>
    <n v="2075.7073930128099"/>
    <n v="2805"/>
    <n v="1874"/>
    <n v="303"/>
    <n v="1685"/>
    <n v="0"/>
    <n v="215"/>
    <n v="650"/>
    <n v="6"/>
    <n v="88"/>
    <n v="7626"/>
    <n v="186"/>
    <n v="0"/>
    <n v="0"/>
    <n v="8"/>
    <n v="0"/>
    <n v="0"/>
    <n v="68076"/>
    <n v="0"/>
    <n v="0"/>
    <n v="2928"/>
    <n v="0"/>
    <n v="0"/>
    <n v="31974"/>
    <n v="0"/>
    <n v="0"/>
    <n v="2219"/>
    <n v="0"/>
    <n v="0"/>
    <n v="0"/>
    <n v="7408"/>
    <n v="0"/>
    <n v="0"/>
    <n v="218"/>
    <n v="0"/>
    <n v="0"/>
    <n v="15"/>
    <n v="781"/>
    <n v="261"/>
    <n v="47614"/>
    <n v="28048"/>
    <n v="4893"/>
    <n v="77334"/>
    <n v="0"/>
    <n v="13998"/>
    <n v="42706"/>
    <n v="399"/>
    <n v="7549"/>
    <n v="222541"/>
    <n v="61563"/>
    <n v="54521"/>
    <n v="0"/>
    <n v="97669"/>
    <n v="1750"/>
    <n v="6"/>
    <n v="136230"/>
    <n v="352830"/>
    <n v="1264"/>
    <n v="3928"/>
    <n v="500"/>
    <n v="281"/>
    <n v="2298329344"/>
    <n v="2010900890"/>
    <n v="217228"/>
    <n v="287645682"/>
    <n v="6620291"/>
    <n v="294265973"/>
    <n v="287698811"/>
    <n v="6567162"/>
    <n v="29746253"/>
    <n v="27195541"/>
    <n v="0"/>
    <n v="0"/>
    <n v="9117874"/>
    <n v="385137594"/>
    <n v="256008556"/>
    <n v="42588590"/>
    <n v="263186390"/>
    <n v="0"/>
    <n v="24892949"/>
    <n v="128663654"/>
    <n v="814478"/>
    <n v="15279143"/>
    <n v="1116571354"/>
    <n v="266550820"/>
    <n v="169521158"/>
    <n v="27340770"/>
    <n v="384229366"/>
    <n v="0"/>
    <n v="33513514"/>
    <n v="253203918"/>
    <n v="2382853"/>
    <n v="45015591"/>
    <n v="1181757990"/>
    <n v="549632480"/>
    <n v="358890763"/>
    <n v="58978257"/>
    <n v="546028927"/>
    <n v="0"/>
    <n v="0"/>
    <n v="49259873"/>
    <n v="322066212"/>
    <n v="9789560"/>
    <n v="0"/>
    <n v="4909400"/>
    <n v="0"/>
    <n v="111345418"/>
    <n v="21900"/>
    <n v="191385"/>
    <n v="0"/>
    <n v="3943"/>
    <n v="82406577"/>
    <n v="53830508"/>
    <n v="8842630"/>
    <n v="82057684"/>
    <n v="0"/>
    <n v="7385550"/>
    <n v="48291438"/>
    <n v="3"/>
    <n v="4831292"/>
    <n v="0"/>
    <n v="0"/>
    <n v="17004219"/>
    <n v="9996"/>
    <n v="0"/>
    <n v="0"/>
    <n v="50164042"/>
    <n v="40534726"/>
    <n v="72710893"/>
    <n v="3205243"/>
    <n v="3073270"/>
    <n v="0"/>
    <n v="0"/>
    <n v="28982900"/>
    <n v="2400782"/>
    <n v="70078267"/>
    <n v="16548688"/>
    <n v="88776923"/>
    <n v="37545776"/>
    <n v="19810583"/>
    <n v="11365719"/>
    <n v="36214780"/>
    <n v="53223601"/>
    <n v="7889853"/>
    <n v="1505037"/>
    <n v="1401979"/>
    <n v="5763362"/>
    <n v="24201198"/>
    <n v="121474379"/>
    <n v="0"/>
    <n v="103012966"/>
    <n v="2181351"/>
    <n v="125958"/>
    <n v="0"/>
    <n v="226794654"/>
    <n v="64434079"/>
    <n v="0"/>
    <n v="138658791"/>
    <n v="23701784"/>
    <n v="226794654"/>
    <n v="3448280"/>
    <n v="395663547"/>
    <n v="-351251534"/>
    <n v="289689056"/>
    <n v="0"/>
    <n v="0"/>
    <n v="22422687"/>
    <n v="173937171"/>
    <n v="1821526"/>
    <n v="2112417"/>
    <n v="967"/>
    <n v="0"/>
    <n v="144235"/>
    <n v="529730"/>
    <n v="461791"/>
    <n v="18070"/>
    <n v="273244"/>
    <n v="202884"/>
    <n v="58306"/>
    <n v="31178"/>
    <n v="97094"/>
    <n v="4994"/>
    <n v="397848"/>
    <n v="610089"/>
    <n v="412072"/>
    <n v="0"/>
    <n v="177084"/>
    <n v="38113"/>
    <n v="186320"/>
    <n v="79699463.171570301"/>
    <n v="52040958.594288997"/>
    <n v="8552142.9140084106"/>
    <n v="79176930.406524494"/>
    <n v="0"/>
    <n v="7142928.5021019001"/>
    <n v="46701214.6252933"/>
    <n v="391023.62234388298"/>
    <n v="7373858.163868824"/>
  </r>
  <r>
    <n v="106231013"/>
    <x v="8"/>
    <d v="2024-01-01T00:00:00"/>
    <d v="2024-12-31T00:00:00"/>
    <n v="366"/>
    <x v="5"/>
    <x v="2"/>
    <x v="7"/>
    <x v="0"/>
    <x v="0"/>
    <x v="0"/>
    <x v="0"/>
    <x v="1"/>
    <x v="1"/>
    <s v="ADVENTIST HEALTH"/>
    <x v="2"/>
    <x v="3"/>
    <s v="707-961-1234"/>
    <s v="700 RIVER DRIVE"/>
    <s v="FORT BRAGG"/>
    <n v="95437"/>
    <s v="ERIC STEVENS"/>
    <n v="0"/>
    <n v="25"/>
    <n v="9150"/>
    <n v="25"/>
    <n v="9150"/>
    <n v="13"/>
    <n v="12.169398907103799"/>
    <n v="46.301297059759698"/>
    <n v="2468"/>
    <n v="547"/>
    <n v="76"/>
    <n v="814"/>
    <n v="0"/>
    <n v="178"/>
    <n v="290"/>
    <n v="15"/>
    <n v="66"/>
    <n v="4454"/>
    <n v="16946.274723872069"/>
    <n v="7679.5963752314019"/>
    <n v="2027.84092373721"/>
    <n v="278.77707779712301"/>
    <n v="4007.7536093925301"/>
    <n v="0"/>
    <n v="702.05404631328804"/>
    <n v="2142.7624634587801"/>
    <n v="68.974259974259965"/>
    <n v="282.52112760260201"/>
    <n v="508"/>
    <n v="113"/>
    <n v="21"/>
    <n v="130"/>
    <n v="0"/>
    <n v="11"/>
    <n v="82"/>
    <n v="2"/>
    <n v="7"/>
    <n v="874"/>
    <n v="19"/>
    <n v="0"/>
    <n v="0"/>
    <n v="0"/>
    <n v="6"/>
    <n v="0"/>
    <n v="6954"/>
    <n v="0"/>
    <n v="0"/>
    <n v="0"/>
    <n v="2196"/>
    <n v="0"/>
    <n v="2878"/>
    <n v="0"/>
    <n v="0"/>
    <n v="0"/>
    <n v="1576"/>
    <n v="0.35383924562191288"/>
    <n v="0"/>
    <n v="734"/>
    <n v="0"/>
    <n v="0"/>
    <n v="0"/>
    <n v="140"/>
    <n v="0"/>
    <n v="0"/>
    <n v="0"/>
    <n v="0"/>
    <n v="27392"/>
    <n v="11766"/>
    <n v="2201"/>
    <n v="24171"/>
    <n v="0"/>
    <n v="7471"/>
    <n v="17273"/>
    <n v="834"/>
    <n v="3116"/>
    <n v="94224"/>
    <n v="11533"/>
    <n v="38286"/>
    <n v="0"/>
    <n v="44076"/>
    <n v="0"/>
    <n v="2"/>
    <n v="6180"/>
    <n v="42585"/>
    <n v="46"/>
    <n v="882"/>
    <n v="0"/>
    <n v="0"/>
    <n v="190114686"/>
    <n v="110453681"/>
    <n v="512942"/>
    <n v="80173947"/>
    <n v="2081458"/>
    <n v="82255405"/>
    <n v="92414574"/>
    <n v="-10159169"/>
    <n v="1748528"/>
    <n v="2575787"/>
    <n v="0"/>
    <n v="0"/>
    <n v="-10986428"/>
    <n v="30080265"/>
    <n v="5502474"/>
    <n v="873040"/>
    <n v="7051048"/>
    <n v="0"/>
    <n v="2073962"/>
    <n v="3600044"/>
    <n v="151515"/>
    <n v="635614"/>
    <n v="49967962"/>
    <n v="63519530"/>
    <n v="14896323"/>
    <n v="2329375"/>
    <n v="27665000"/>
    <n v="0"/>
    <n v="6106001"/>
    <n v="23000091"/>
    <n v="545194"/>
    <n v="2085210"/>
    <n v="140146724"/>
    <n v="40911519"/>
    <n v="11505284"/>
    <n v="1443161"/>
    <n v="22545509"/>
    <n v="0"/>
    <n v="0"/>
    <n v="5899096"/>
    <n v="16980743"/>
    <n v="5583349"/>
    <n v="0"/>
    <n v="2117766"/>
    <n v="0"/>
    <n v="3467254"/>
    <n v="0"/>
    <n v="512942"/>
    <n v="0"/>
    <n v="0"/>
    <n v="47325012"/>
    <n v="7339899"/>
    <n v="1698552"/>
    <n v="12527115"/>
    <n v="0"/>
    <n v="1787186"/>
    <n v="8434578"/>
    <n v="971"/>
    <n v="1060634"/>
    <n v="0"/>
    <n v="0"/>
    <n v="0"/>
    <n v="0"/>
    <n v="0"/>
    <n v="0"/>
    <n v="7989242"/>
    <n v="18282470"/>
    <n v="25820652"/>
    <n v="0"/>
    <n v="0"/>
    <n v="0"/>
    <n v="0"/>
    <n v="10381509"/>
    <n v="6525969"/>
    <n v="16227535"/>
    <n v="7187197"/>
    <n v="25598501"/>
    <n v="14537065"/>
    <n v="11072578"/>
    <n v="6276417"/>
    <n v="10702765"/>
    <n v="15682078"/>
    <n v="1534384"/>
    <n v="2254204"/>
    <n v="244226"/>
    <n v="1994577"/>
    <n v="2517779"/>
    <n v="36460324"/>
    <n v="0"/>
    <n v="7335608"/>
    <n v="403112"/>
    <n v="0"/>
    <n v="0"/>
    <n v="44199044"/>
    <n v="23364586"/>
    <n v="6439907"/>
    <n v="37515403"/>
    <n v="-23120852"/>
    <n v="44199044"/>
    <n v="12756193"/>
    <n v="38287168"/>
    <n v="-26652715"/>
    <n v="10296594"/>
    <n v="0"/>
    <n v="0"/>
    <n v="776381"/>
    <n v="53859661"/>
    <n v="546168"/>
    <n v="620180"/>
    <n v="277"/>
    <n v="0"/>
    <n v="55732"/>
    <n v="114972"/>
    <n v="93109"/>
    <n v="1833"/>
    <n v="70620"/>
    <n v="118342"/>
    <n v="32556"/>
    <n v="15267"/>
    <n v="15125"/>
    <n v="28612"/>
    <n v="67241"/>
    <n v="138533"/>
    <n v="138416"/>
    <n v="0"/>
    <n v="75103"/>
    <n v="79640"/>
    <n v="27976"/>
    <n v="44474003.125204198"/>
    <n v="9692501.5864447802"/>
    <n v="1521629.5582506401"/>
    <n v="16495352.6580559"/>
    <n v="0"/>
    <n v="3886714.70942917"/>
    <n v="12639071.3475479"/>
    <n v="331041.73191146302"/>
    <n v="1292801.28315592"/>
  </r>
  <r>
    <n v="106100797"/>
    <x v="9"/>
    <d v="2024-01-01T00:00:00"/>
    <d v="2024-12-31T00:00:00"/>
    <n v="366"/>
    <x v="7"/>
    <x v="1"/>
    <x v="8"/>
    <x v="0"/>
    <x v="0"/>
    <x v="0"/>
    <x v="0"/>
    <x v="1"/>
    <x v="0"/>
    <s v="ADVENTIST HEALTH"/>
    <x v="2"/>
    <x v="3"/>
    <s v="559-638-8155"/>
    <s v="372 WEST CYPRESS AVENUE"/>
    <s v="REEDLEY"/>
    <n v="93654"/>
    <s v="JASON WELL"/>
    <n v="0"/>
    <n v="49"/>
    <n v="17934"/>
    <n v="49"/>
    <n v="17934"/>
    <n v="16"/>
    <n v="14.800546448087401"/>
    <n v="139.803177853677"/>
    <n v="817"/>
    <n v="350"/>
    <n v="472"/>
    <n v="3136"/>
    <n v="0"/>
    <n v="41"/>
    <n v="461"/>
    <n v="19"/>
    <n v="121"/>
    <n v="5417"/>
    <n v="51167.963094446"/>
    <n v="6163.7182868720029"/>
    <n v="3267.3092475129802"/>
    <n v="2322.1615456944405"/>
    <n v="30451.634942844001"/>
    <n v="0"/>
    <n v="521.49146842186235"/>
    <n v="5825.7618222610799"/>
    <n v="359.40989792610799"/>
    <n v="2094.4902504811898"/>
    <n v="162"/>
    <n v="84"/>
    <n v="122"/>
    <n v="1042"/>
    <n v="0"/>
    <n v="9"/>
    <n v="196"/>
    <n v="7"/>
    <n v="20"/>
    <n v="1642"/>
    <n v="28"/>
    <n v="0"/>
    <n v="0"/>
    <n v="0"/>
    <n v="21"/>
    <n v="0"/>
    <n v="10248"/>
    <n v="0"/>
    <n v="0"/>
    <n v="0"/>
    <n v="7686"/>
    <n v="0"/>
    <n v="3159"/>
    <n v="0"/>
    <n v="0"/>
    <n v="0"/>
    <n v="2258"/>
    <n v="0.41683588702233698"/>
    <n v="0"/>
    <n v="1490"/>
    <n v="0"/>
    <n v="0"/>
    <n v="0"/>
    <n v="152"/>
    <n v="0"/>
    <n v="12"/>
    <n v="1697"/>
    <n v="1078"/>
    <n v="66447"/>
    <n v="42101"/>
    <n v="42960"/>
    <n v="354422"/>
    <n v="0"/>
    <n v="7430"/>
    <n v="101228"/>
    <n v="2814"/>
    <n v="14393"/>
    <n v="631795"/>
    <n v="38920"/>
    <n v="551489"/>
    <n v="0"/>
    <n v="42855"/>
    <n v="0"/>
    <n v="3"/>
    <n v="6060"/>
    <n v="41835"/>
    <n v="82"/>
    <n v="280"/>
    <n v="738"/>
    <n v="352"/>
    <n v="488140611"/>
    <n v="267409102"/>
    <n v="3132079"/>
    <n v="223863588"/>
    <n v="3083987"/>
    <n v="226947575"/>
    <n v="238959958"/>
    <n v="-12012383"/>
    <n v="12123357"/>
    <n v="0"/>
    <n v="0"/>
    <n v="0"/>
    <n v="110974"/>
    <n v="6770469"/>
    <n v="3592155"/>
    <n v="4846443"/>
    <n v="29566088"/>
    <n v="0"/>
    <n v="415984"/>
    <n v="5404275"/>
    <n v="163509"/>
    <n v="919071"/>
    <n v="51677994"/>
    <n v="44308189"/>
    <n v="29941220"/>
    <n v="18997251"/>
    <n v="257530761"/>
    <n v="0"/>
    <n v="4875043"/>
    <n v="62890777"/>
    <n v="2929478"/>
    <n v="14989898"/>
    <n v="436462617"/>
    <n v="17233521"/>
    <n v="21308212"/>
    <n v="12873772"/>
    <n v="180469989"/>
    <n v="-4112358"/>
    <n v="0"/>
    <n v="1778640"/>
    <n v="30884037"/>
    <n v="1948501"/>
    <n v="0"/>
    <n v="3751425"/>
    <n v="0"/>
    <n v="1273363"/>
    <n v="0"/>
    <n v="3034389"/>
    <n v="0"/>
    <n v="97690"/>
    <n v="33168343"/>
    <n v="11923406"/>
    <n v="15002642"/>
    <n v="109249818"/>
    <n v="0"/>
    <n v="2436406"/>
    <n v="36174004"/>
    <n v="0"/>
    <n v="15908969"/>
    <n v="0"/>
    <n v="-2720697"/>
    <n v="0"/>
    <n v="12123357"/>
    <n v="0"/>
    <n v="0"/>
    <n v="7171206"/>
    <n v="124176779"/>
    <n v="20915409"/>
    <n v="0"/>
    <n v="0"/>
    <n v="0"/>
    <n v="2258072"/>
    <n v="11015768"/>
    <n v="15080416"/>
    <n v="48619502"/>
    <n v="9722806"/>
    <n v="73448978"/>
    <n v="32565306"/>
    <n v="46864460"/>
    <n v="914692"/>
    <n v="14983790"/>
    <n v="45068171"/>
    <n v="4037243"/>
    <n v="6379351"/>
    <n v="1029962"/>
    <n v="1947894"/>
    <n v="11720111"/>
    <n v="232389006"/>
    <n v="0"/>
    <n v="74723814"/>
    <n v="1814446"/>
    <n v="0"/>
    <n v="9711065"/>
    <n v="318638331"/>
    <n v="29212027"/>
    <n v="0"/>
    <n v="79017388"/>
    <n v="210408916"/>
    <n v="318638331"/>
    <n v="169174150"/>
    <n v="61504105"/>
    <n v="-37866581"/>
    <n v="112887874"/>
    <n v="0"/>
    <n v="53833900"/>
    <n v="1815217"/>
    <n v="10312136"/>
    <n v="1592280"/>
    <n v="1825775"/>
    <n v="877"/>
    <n v="17"/>
    <n v="111939"/>
    <n v="161390"/>
    <n v="156434"/>
    <n v="50280"/>
    <n v="520771"/>
    <n v="452173"/>
    <n v="18411"/>
    <n v="118227"/>
    <n v="1747"/>
    <n v="908"/>
    <n v="71582"/>
    <n v="951088"/>
    <n v="165766"/>
    <n v="19075"/>
    <n v="35768"/>
    <n v="47280"/>
    <n v="301721"/>
    <n v="24681880.141963702"/>
    <n v="16203768.3626207"/>
    <n v="11521586.911106"/>
    <n v="138728977.88648728"/>
    <n v="0"/>
    <n v="2556693.9178764969"/>
    <n v="33001068.425744001"/>
    <n v="1494572.0464044299"/>
    <n v="7687423.3077974701"/>
  </r>
  <r>
    <n v="106400524"/>
    <x v="10"/>
    <d v="2024-01-01T00:00:00"/>
    <d v="2024-12-31T00:00:00"/>
    <n v="366"/>
    <x v="8"/>
    <x v="5"/>
    <x v="9"/>
    <x v="0"/>
    <x v="1"/>
    <x v="0"/>
    <x v="0"/>
    <x v="0"/>
    <x v="0"/>
    <s v="ADVENTIST HEALTH"/>
    <x v="3"/>
    <x v="0"/>
    <s v="805-546-7600"/>
    <s v="1010 MURRAY AVENUE"/>
    <s v="SAN LUIS OBISPO"/>
    <n v="93405"/>
    <s v="RYAN ASHLOCK"/>
    <n v="3"/>
    <n v="162"/>
    <n v="59292"/>
    <n v="141"/>
    <n v="51606"/>
    <n v="71"/>
    <n v="64.267759562841519"/>
    <n v="105.830269193554"/>
    <n v="6773"/>
    <n v="3037"/>
    <n v="1115"/>
    <n v="5540"/>
    <n v="0"/>
    <n v="928"/>
    <n v="5964"/>
    <n v="5"/>
    <n v="160"/>
    <n v="23522"/>
    <n v="38733.878524840802"/>
    <n v="9998.4523868280594"/>
    <n v="4903.0515534570804"/>
    <n v="1381.5428375419776"/>
    <n v="8774.5209420741394"/>
    <n v="0"/>
    <n v="1749.00216540306"/>
    <n v="11340.8125817089"/>
    <n v="7.0837260621546401"/>
    <n v="469.84350421970498"/>
    <n v="1287"/>
    <n v="506"/>
    <n v="143"/>
    <n v="1127"/>
    <n v="0"/>
    <n v="133"/>
    <n v="1437"/>
    <n v="1"/>
    <n v="51"/>
    <n v="4685"/>
    <n v="162"/>
    <n v="0"/>
    <n v="0"/>
    <n v="0"/>
    <n v="0"/>
    <n v="0"/>
    <n v="59292"/>
    <n v="0"/>
    <n v="0"/>
    <n v="0"/>
    <n v="0"/>
    <n v="0"/>
    <n v="23522"/>
    <n v="0"/>
    <n v="0"/>
    <n v="0"/>
    <n v="0"/>
    <n v="0"/>
    <n v="0"/>
    <n v="4685"/>
    <n v="0"/>
    <n v="0"/>
    <n v="0"/>
    <n v="0"/>
    <n v="0"/>
    <n v="17"/>
    <n v="1690"/>
    <n v="885"/>
    <n v="8640"/>
    <n v="3033"/>
    <n v="536"/>
    <n v="9822"/>
    <n v="0"/>
    <n v="1499"/>
    <n v="13773"/>
    <n v="28"/>
    <n v="1511"/>
    <n v="38842"/>
    <n v="23573"/>
    <n v="64"/>
    <n v="0"/>
    <n v="15621"/>
    <n v="0"/>
    <n v="9"/>
    <n v="193320"/>
    <n v="225765"/>
    <n v="1428"/>
    <n v="2074"/>
    <n v="798"/>
    <n v="486"/>
    <n v="1460279546"/>
    <n v="1266026504"/>
    <n v="0"/>
    <n v="194253042"/>
    <n v="430769"/>
    <n v="194683811"/>
    <n v="190932195"/>
    <n v="3751616"/>
    <n v="1413953"/>
    <n v="4876202"/>
    <n v="0"/>
    <n v="0"/>
    <n v="289367"/>
    <n v="273463665"/>
    <n v="116655009"/>
    <n v="33174896"/>
    <n v="194401303"/>
    <n v="0"/>
    <n v="29739498"/>
    <n v="231239239"/>
    <n v="223861"/>
    <n v="7889414"/>
    <n v="886786885"/>
    <n v="130229445"/>
    <n v="71677399"/>
    <n v="7930521"/>
    <n v="113500918"/>
    <n v="0"/>
    <n v="26310552"/>
    <n v="208472510"/>
    <n v="93293"/>
    <n v="15278023"/>
    <n v="573492661"/>
    <n v="369171223"/>
    <n v="173297583"/>
    <n v="249790144"/>
    <n v="62174277"/>
    <n v="-841324"/>
    <n v="0"/>
    <n v="50631724"/>
    <n v="341474388"/>
    <n v="179767"/>
    <n v="0"/>
    <n v="417425"/>
    <n v="0"/>
    <n v="19731297"/>
    <n v="0"/>
    <n v="0"/>
    <n v="0"/>
    <n v="0"/>
    <n v="34374178"/>
    <n v="15034825"/>
    <n v="-208670948"/>
    <n v="246461487"/>
    <n v="0"/>
    <n v="5411683"/>
    <n v="98208408"/>
    <n v="1"/>
    <n v="3433408"/>
    <n v="0"/>
    <n v="0"/>
    <n v="0"/>
    <n v="1090188"/>
    <n v="0"/>
    <n v="0"/>
    <n v="35006907"/>
    <n v="15174156"/>
    <n v="63294087"/>
    <n v="0"/>
    <n v="0"/>
    <n v="0"/>
    <n v="0"/>
    <n v="22656457"/>
    <n v="4425264"/>
    <n v="24523626"/>
    <n v="25851698"/>
    <n v="60809622"/>
    <n v="21719717"/>
    <n v="12822619"/>
    <n v="11406539"/>
    <n v="27656606"/>
    <n v="25539419"/>
    <n v="6244582"/>
    <n v="1049850"/>
    <n v="1242334"/>
    <n v="10115360"/>
    <n v="12325547"/>
    <n v="66228016"/>
    <n v="0"/>
    <n v="71446582"/>
    <n v="2069998"/>
    <n v="5603324"/>
    <n v="207833569"/>
    <n v="353181489"/>
    <n v="21476445"/>
    <n v="27463318"/>
    <n v="313255609"/>
    <n v="-9013883"/>
    <n v="353181489"/>
    <n v="648551"/>
    <n v="116630958"/>
    <n v="-79203617"/>
    <n v="160404261"/>
    <n v="0"/>
    <n v="0"/>
    <n v="9806265"/>
    <n v="313581283"/>
    <n v="1029615"/>
    <n v="1048153"/>
    <n v="471"/>
    <n v="0"/>
    <n v="127735"/>
    <n v="215438"/>
    <n v="388841"/>
    <n v="0"/>
    <n v="85954"/>
    <n v="123158"/>
    <n v="10882"/>
    <n v="8657"/>
    <n v="27772"/>
    <n v="41178"/>
    <n v="338282"/>
    <n v="82547"/>
    <n v="369141"/>
    <n v="0"/>
    <n v="85813"/>
    <n v="39615"/>
    <n v="114217"/>
    <n v="52663966.520677999"/>
    <n v="24568989.125602499"/>
    <n v="5362425.6918987501"/>
    <n v="40167522.944313802"/>
    <n v="0"/>
    <n v="7312034.52217039"/>
    <n v="57362794.2970955"/>
    <n v="41374.467941499192"/>
    <n v="3022318.43029948"/>
  </r>
  <r>
    <n v="106560525"/>
    <x v="11"/>
    <d v="2024-01-01T00:00:00"/>
    <d v="2024-12-31T00:00:00"/>
    <n v="366"/>
    <x v="9"/>
    <x v="6"/>
    <x v="10"/>
    <x v="0"/>
    <x v="0"/>
    <x v="0"/>
    <x v="0"/>
    <x v="0"/>
    <x v="1"/>
    <s v="ADVENTIST HEALTH"/>
    <x v="5"/>
    <x v="0"/>
    <s v="805-955-6000"/>
    <s v="2975 N SYCAMORE DRIVE"/>
    <s v="SIMI VALLEY"/>
    <n v="93065"/>
    <s v="ALICE ISSAI"/>
    <n v="0"/>
    <n v="144"/>
    <n v="52704"/>
    <n v="144"/>
    <n v="52704"/>
    <n v="81"/>
    <n v="79.202185792349695"/>
    <n v="146.407394933988"/>
    <n v="12438"/>
    <n v="6388"/>
    <n v="863"/>
    <n v="3644"/>
    <n v="0"/>
    <n v="415"/>
    <n v="4724"/>
    <n v="18"/>
    <n v="498"/>
    <n v="28988"/>
    <n v="53585.106545839502"/>
    <n v="17931.792849113303"/>
    <n v="10516.4077753497"/>
    <n v="1531.9323780212701"/>
    <n v="8759.9933852530703"/>
    <n v="0"/>
    <n v="829.99616168516332"/>
    <n v="12262.736383847978"/>
    <n v="92.734116524142209"/>
    <n v="1306.47814341405"/>
    <n v="2620"/>
    <n v="1510"/>
    <n v="176"/>
    <n v="889"/>
    <n v="0"/>
    <n v="82"/>
    <n v="1191"/>
    <n v="2"/>
    <n v="107"/>
    <n v="6577"/>
    <n v="144"/>
    <n v="0"/>
    <n v="0"/>
    <n v="0"/>
    <n v="0"/>
    <n v="0"/>
    <n v="52704"/>
    <n v="0"/>
    <n v="0"/>
    <n v="0"/>
    <n v="0"/>
    <n v="0"/>
    <n v="28988"/>
    <n v="0"/>
    <n v="0"/>
    <n v="0"/>
    <n v="0"/>
    <n v="0"/>
    <n v="0"/>
    <n v="6577"/>
    <n v="0"/>
    <n v="0"/>
    <n v="0"/>
    <n v="0"/>
    <n v="0"/>
    <n v="12"/>
    <n v="243"/>
    <n v="161"/>
    <n v="15912"/>
    <n v="13603"/>
    <n v="2119"/>
    <n v="19377"/>
    <n v="0"/>
    <n v="1326"/>
    <n v="28161"/>
    <n v="124"/>
    <n v="3326"/>
    <n v="83948"/>
    <n v="46436"/>
    <n v="0"/>
    <n v="0"/>
    <n v="39047"/>
    <n v="0"/>
    <n v="4"/>
    <n v="140355"/>
    <n v="167130"/>
    <n v="981"/>
    <n v="1461"/>
    <n v="119"/>
    <n v="41"/>
    <n v="1298753337"/>
    <n v="1084750818"/>
    <n v="0"/>
    <n v="214002519"/>
    <n v="1373713"/>
    <n v="215376232"/>
    <n v="233720744"/>
    <n v="-18344512"/>
    <n v="4967011"/>
    <n v="11566674"/>
    <n v="0"/>
    <n v="0"/>
    <n v="-24944175"/>
    <n v="292944650"/>
    <n v="157225649"/>
    <n v="20239041"/>
    <n v="85307572"/>
    <n v="0"/>
    <n v="9190231"/>
    <n v="125205693"/>
    <n v="180203"/>
    <n v="12295127"/>
    <n v="702588166"/>
    <n v="129391962"/>
    <n v="101611082"/>
    <n v="15687775"/>
    <n v="119767556"/>
    <n v="0"/>
    <n v="9190146"/>
    <n v="199807941"/>
    <n v="748184"/>
    <n v="19960525"/>
    <n v="596165171"/>
    <n v="351126528"/>
    <n v="215194325"/>
    <n v="29869200"/>
    <n v="170497453"/>
    <n v="0"/>
    <n v="0"/>
    <n v="15281264"/>
    <n v="270213157"/>
    <n v="6428232"/>
    <n v="0"/>
    <n v="1636463"/>
    <n v="0"/>
    <n v="24504196"/>
    <n v="0"/>
    <n v="0"/>
    <n v="0"/>
    <n v="0"/>
    <n v="61492228"/>
    <n v="37686640"/>
    <n v="5230949"/>
    <n v="29858950"/>
    <n v="0"/>
    <n v="2676186"/>
    <n v="47321997"/>
    <n v="1"/>
    <n v="29735568"/>
    <n v="0"/>
    <n v="0"/>
    <n v="2741655"/>
    <n v="172699"/>
    <n v="0"/>
    <n v="0"/>
    <n v="37983874"/>
    <n v="20163686"/>
    <n v="60177083"/>
    <n v="0"/>
    <n v="0"/>
    <n v="0"/>
    <n v="0"/>
    <n v="30025926"/>
    <n v="3832784"/>
    <n v="64475023"/>
    <n v="17062368"/>
    <n v="75085353"/>
    <n v="30854181"/>
    <n v="12635690"/>
    <n v="4395523"/>
    <n v="30171609"/>
    <n v="40425777"/>
    <n v="7585515"/>
    <n v="4052884"/>
    <n v="1381795"/>
    <n v="8215208"/>
    <n v="18917209"/>
    <n v="60058504"/>
    <n v="0"/>
    <n v="105769105"/>
    <n v="6649450"/>
    <n v="1501680"/>
    <n v="1355878"/>
    <n v="175334617"/>
    <n v="124910010"/>
    <n v="0"/>
    <n v="106490190"/>
    <n v="-56065583"/>
    <n v="175334617"/>
    <n v="5256"/>
    <n v="197758194"/>
    <n v="-165547525"/>
    <n v="251803445"/>
    <n v="0"/>
    <n v="0"/>
    <n v="4488896"/>
    <n v="111891354"/>
    <n v="1347962"/>
    <n v="2996055"/>
    <n v="1434"/>
    <n v="0"/>
    <n v="86991"/>
    <n v="513261"/>
    <n v="434285"/>
    <n v="0"/>
    <n v="96425"/>
    <n v="116653"/>
    <n v="62057"/>
    <n v="24612"/>
    <n v="11151"/>
    <n v="2527"/>
    <n v="91302"/>
    <n v="460169"/>
    <n v="333331"/>
    <n v="0"/>
    <n v="155921"/>
    <n v="16027"/>
    <n v="291212"/>
    <n v="75556039.076262996"/>
    <n v="46305902.936513998"/>
    <n v="6427309.0147858402"/>
    <n v="36687949.717079297"/>
    <n v="0"/>
    <n v="3288250.2804385"/>
    <n v="58144953.8900555"/>
    <n v="166088.47648258001"/>
    <n v="5770537.6083813002"/>
  </r>
  <r>
    <n v="106554011"/>
    <x v="12"/>
    <d v="2024-01-01T00:00:00"/>
    <d v="2024-12-31T00:00:00"/>
    <n v="366"/>
    <x v="10"/>
    <x v="4"/>
    <x v="11"/>
    <x v="0"/>
    <x v="0"/>
    <x v="0"/>
    <x v="0"/>
    <x v="1"/>
    <x v="0"/>
    <s v="ADVENTIST HEALTH"/>
    <x v="3"/>
    <x v="4"/>
    <s v="209-536-5000"/>
    <s v="1000 GREELEY ROAD"/>
    <s v="SONORA"/>
    <n v="95370"/>
    <s v="GREG MCCULLOCH"/>
    <n v="0"/>
    <n v="152"/>
    <n v="55632"/>
    <n v="152"/>
    <n v="55632"/>
    <n v="104"/>
    <n v="101.513661202186"/>
    <n v="341.30573026093498"/>
    <n v="9833"/>
    <n v="1471"/>
    <n v="1587"/>
    <n v="20498"/>
    <n v="0"/>
    <n v="1197"/>
    <n v="2346"/>
    <n v="6"/>
    <n v="216"/>
    <n v="37154"/>
    <n v="124917.89727550199"/>
    <n v="32637.1824126561"/>
    <n v="3990.4650599408101"/>
    <n v="3923.7930954209501"/>
    <n v="63036.991387164402"/>
    <n v="0"/>
    <n v="3679.3350660799701"/>
    <n v="10315.256590151699"/>
    <n v="37.8304446417363"/>
    <n v="831.10113562652396"/>
    <n v="1656"/>
    <n v="281"/>
    <n v="177"/>
    <n v="750"/>
    <n v="0"/>
    <n v="240"/>
    <n v="784"/>
    <n v="3"/>
    <n v="73"/>
    <n v="3964"/>
    <n v="84"/>
    <n v="0"/>
    <n v="0"/>
    <n v="0"/>
    <n v="68"/>
    <n v="0"/>
    <n v="30744"/>
    <n v="0"/>
    <n v="0"/>
    <n v="0"/>
    <n v="24888"/>
    <n v="0"/>
    <n v="15541"/>
    <n v="0"/>
    <n v="0"/>
    <n v="0"/>
    <n v="21613"/>
    <n v="0.5817139473542553"/>
    <n v="0"/>
    <n v="3886"/>
    <n v="0"/>
    <n v="0"/>
    <n v="0"/>
    <n v="78"/>
    <n v="0"/>
    <n v="0"/>
    <n v="0"/>
    <n v="0"/>
    <n v="212101"/>
    <n v="25783"/>
    <n v="11030"/>
    <n v="50069"/>
    <n v="0"/>
    <n v="17453"/>
    <n v="95586"/>
    <n v="347"/>
    <n v="6326"/>
    <n v="418695"/>
    <n v="36422"/>
    <n v="188191"/>
    <n v="0"/>
    <n v="192405"/>
    <n v="0"/>
    <n v="8"/>
    <n v="123465"/>
    <n v="431520"/>
    <n v="948"/>
    <n v="3672"/>
    <n v="281"/>
    <n v="173"/>
    <n v="1621675152"/>
    <n v="1293795117"/>
    <n v="0"/>
    <n v="327880035"/>
    <n v="16615635"/>
    <n v="344495670"/>
    <n v="335535894"/>
    <n v="8959776"/>
    <n v="36484936"/>
    <n v="29381568"/>
    <n v="0"/>
    <n v="0"/>
    <n v="16063144"/>
    <n v="259121538"/>
    <n v="41239269"/>
    <n v="10283842"/>
    <n v="69033478"/>
    <n v="0"/>
    <n v="27484880"/>
    <n v="68961349"/>
    <n v="176839"/>
    <n v="6029359"/>
    <n v="482330554"/>
    <n v="600941200"/>
    <n v="70632833"/>
    <n v="15142540"/>
    <n v="143263466"/>
    <n v="0"/>
    <n v="56998063"/>
    <n v="234258604"/>
    <n v="938144"/>
    <n v="17169748"/>
    <n v="1139344598"/>
    <n v="722897060"/>
    <n v="95797669"/>
    <n v="18453130"/>
    <n v="154469271"/>
    <n v="-130571"/>
    <n v="0"/>
    <n v="63519441"/>
    <n v="205031633"/>
    <n v="8450647"/>
    <n v="0"/>
    <n v="2642867"/>
    <n v="0"/>
    <n v="22663970"/>
    <n v="0"/>
    <n v="0"/>
    <n v="0"/>
    <n v="0"/>
    <n v="133653053"/>
    <n v="15666162"/>
    <n v="6948925"/>
    <n v="56706159"/>
    <n v="0"/>
    <n v="19031655"/>
    <n v="90850576"/>
    <n v="1853"/>
    <n v="5021652"/>
    <n v="0"/>
    <n v="-3593016"/>
    <n v="0"/>
    <n v="16340868"/>
    <n v="0"/>
    <n v="0"/>
    <n v="33355392"/>
    <n v="73614328"/>
    <n v="111786029"/>
    <n v="0"/>
    <n v="0"/>
    <n v="0"/>
    <n v="565126"/>
    <n v="32499488"/>
    <n v="10516487"/>
    <n v="57116134"/>
    <n v="16082910"/>
    <n v="105915022"/>
    <n v="39422707"/>
    <n v="46052962"/>
    <n v="7392006"/>
    <n v="55094384"/>
    <n v="48790261"/>
    <n v="5244326"/>
    <n v="5281721"/>
    <n v="1012876"/>
    <n v="3664851"/>
    <n v="17664778"/>
    <n v="322607697"/>
    <n v="0"/>
    <n v="81430463"/>
    <n v="2998065"/>
    <n v="0"/>
    <n v="433978"/>
    <n v="407470203"/>
    <n v="44142580"/>
    <n v="2496654"/>
    <n v="91215101"/>
    <n v="269615868"/>
    <n v="407470203"/>
    <n v="229647689"/>
    <n v="223878822"/>
    <n v="-179309611"/>
    <n v="198009484"/>
    <n v="0"/>
    <n v="86839602"/>
    <n v="3809403"/>
    <n v="14508297"/>
    <n v="1917474"/>
    <n v="2168047"/>
    <n v="1024"/>
    <n v="2"/>
    <n v="109347"/>
    <n v="369028"/>
    <n v="454498"/>
    <n v="49599"/>
    <n v="320878"/>
    <n v="289060"/>
    <n v="114737"/>
    <n v="171930"/>
    <n v="28061"/>
    <n v="10336"/>
    <n v="342165"/>
    <n v="624117"/>
    <n v="551833"/>
    <n v="5470"/>
    <n v="242208"/>
    <n v="22061"/>
    <n v="129620"/>
    <n v="169140799.14274299"/>
    <n v="22000879.5847384"/>
    <n v="5000377.7408022704"/>
    <n v="41750529.556975298"/>
    <n v="0"/>
    <n v="16614500.1540002"/>
    <n v="59631539.538276054"/>
    <n v="219273.67309170999"/>
    <n v="4562359.6093730601"/>
  </r>
  <r>
    <n v="106281078"/>
    <x v="13"/>
    <d v="2024-01-01T00:00:00"/>
    <d v="2024-12-31T00:00:00"/>
    <n v="366"/>
    <x v="11"/>
    <x v="7"/>
    <x v="12"/>
    <x v="0"/>
    <x v="0"/>
    <x v="0"/>
    <x v="0"/>
    <x v="0"/>
    <x v="0"/>
    <s v="ADVENTIST HEALTH"/>
    <x v="5"/>
    <x v="0"/>
    <s v="707-963-3611"/>
    <s v="10 WOODLAND ROAD"/>
    <s v="ST. HELENA"/>
    <n v="94574"/>
    <s v="STEVEN HERBER, M.D."/>
    <n v="0"/>
    <n v="141"/>
    <n v="51606"/>
    <n v="141"/>
    <n v="51606"/>
    <n v="55"/>
    <n v="55.863387978142079"/>
    <n v="122.77615242735639"/>
    <n v="7500"/>
    <n v="3250"/>
    <n v="4311"/>
    <n v="2455"/>
    <n v="0"/>
    <n v="884"/>
    <n v="1719"/>
    <n v="16"/>
    <n v="311"/>
    <n v="20446"/>
    <n v="44936.071788412402"/>
    <n v="16569.309220191899"/>
    <n v="5742.8139541272858"/>
    <n v="4669.292876692597"/>
    <n v="5348.6668174771967"/>
    <n v="0"/>
    <n v="1792.8925662754684"/>
    <n v="6197.3222754494063"/>
    <n v="35.045811542287296"/>
    <n v="473.20814705443797"/>
    <n v="1513"/>
    <n v="522"/>
    <n v="533"/>
    <n v="448"/>
    <n v="0"/>
    <n v="53"/>
    <n v="456"/>
    <n v="3"/>
    <n v="20"/>
    <n v="3548"/>
    <n v="141"/>
    <n v="0"/>
    <n v="0"/>
    <n v="0"/>
    <n v="0"/>
    <n v="0"/>
    <n v="51606"/>
    <n v="0"/>
    <n v="0"/>
    <n v="0"/>
    <n v="0"/>
    <n v="0"/>
    <n v="20446"/>
    <n v="0"/>
    <n v="0"/>
    <n v="0"/>
    <n v="0"/>
    <n v="0"/>
    <n v="0"/>
    <n v="3548"/>
    <n v="0"/>
    <n v="0"/>
    <n v="0"/>
    <n v="0"/>
    <n v="0"/>
    <n v="0"/>
    <n v="0"/>
    <n v="0"/>
    <n v="22979"/>
    <n v="4488"/>
    <n v="221"/>
    <n v="6042"/>
    <n v="0"/>
    <n v="1989"/>
    <n v="9941"/>
    <n v="70"/>
    <n v="572"/>
    <n v="46302"/>
    <n v="7330"/>
    <n v="11294"/>
    <n v="0"/>
    <n v="22524"/>
    <n v="4675"/>
    <n v="7"/>
    <n v="172680"/>
    <n v="434970"/>
    <n v="1096"/>
    <n v="5712"/>
    <n v="0"/>
    <n v="0"/>
    <n v="1521696856"/>
    <n v="1287351101"/>
    <n v="24351997"/>
    <n v="258697752"/>
    <n v="3282174"/>
    <n v="261979926"/>
    <n v="272860824"/>
    <n v="-10880898"/>
    <n v="7819593"/>
    <n v="18790519"/>
    <n v="0"/>
    <n v="0"/>
    <n v="-21851824"/>
    <n v="341814609"/>
    <n v="106649020"/>
    <n v="33490398"/>
    <n v="96151553"/>
    <n v="0"/>
    <n v="33535410"/>
    <n v="67690558"/>
    <n v="655468"/>
    <n v="12388011"/>
    <n v="692375027"/>
    <n v="413336318"/>
    <n v="81801897"/>
    <n v="2783431"/>
    <n v="113332203"/>
    <n v="0"/>
    <n v="34479734"/>
    <n v="176346791"/>
    <n v="780245"/>
    <n v="6461210"/>
    <n v="829321829"/>
    <n v="653196692"/>
    <n v="167346774"/>
    <n v="26294987"/>
    <n v="193763796"/>
    <n v="-37215"/>
    <n v="0"/>
    <n v="48580515"/>
    <n v="179856349"/>
    <n v="3667627"/>
    <n v="0"/>
    <n v="1784181"/>
    <n v="0"/>
    <n v="12897395"/>
    <n v="0"/>
    <n v="24351997"/>
    <n v="0"/>
    <n v="0"/>
    <n v="100619314"/>
    <n v="19716979"/>
    <n v="8573783"/>
    <n v="40568365"/>
    <n v="0"/>
    <n v="17542833"/>
    <n v="61226184"/>
    <n v="955"/>
    <n v="10449339"/>
    <n v="0"/>
    <n v="0"/>
    <n v="1354364"/>
    <n v="102975"/>
    <n v="0"/>
    <n v="0"/>
    <n v="38237030"/>
    <n v="13195351"/>
    <n v="106768523"/>
    <n v="6900163"/>
    <n v="8260432"/>
    <n v="661460"/>
    <n v="0"/>
    <n v="27927155"/>
    <n v="2754346"/>
    <n v="50629485"/>
    <n v="17526879"/>
    <n v="61999999"/>
    <n v="24753678"/>
    <n v="21656428"/>
    <n v="7699294"/>
    <n v="57657352"/>
    <n v="57822665"/>
    <n v="9018152"/>
    <n v="1293325"/>
    <n v="555472"/>
    <n v="10782702"/>
    <n v="19621757"/>
    <n v="75174658"/>
    <n v="0"/>
    <n v="102765295"/>
    <n v="1520492"/>
    <n v="2875189"/>
    <n v="0"/>
    <n v="182335634"/>
    <n v="201224327"/>
    <n v="0"/>
    <n v="69245106"/>
    <n v="-88133799"/>
    <n v="182335634"/>
    <n v="54359"/>
    <n v="250075240"/>
    <n v="-205912314"/>
    <n v="300941253"/>
    <n v="0"/>
    <n v="0"/>
    <n v="15316827"/>
    <n v="80031024"/>
    <n v="934757"/>
    <n v="1070618"/>
    <n v="500"/>
    <n v="0"/>
    <n v="123154"/>
    <n v="250485"/>
    <n v="303302"/>
    <n v="1540"/>
    <n v="70196"/>
    <n v="83610"/>
    <n v="60927"/>
    <n v="11649"/>
    <n v="28105"/>
    <n v="1789"/>
    <n v="290166"/>
    <n v="69463"/>
    <n v="277313"/>
    <n v="10489"/>
    <n v="138640"/>
    <n v="28393"/>
    <n v="120293"/>
    <n v="133779975.061543"/>
    <n v="33385324.8075069"/>
    <n v="6426148.4234484406"/>
    <n v="37111431.174179539"/>
    <n v="0"/>
    <n v="12049332.051111"/>
    <n v="43232828.426767059"/>
    <n v="254346.04192114499"/>
    <n v="3339264.0135228401"/>
  </r>
  <r>
    <n v="106154168"/>
    <x v="14"/>
    <d v="2024-01-01T00:00:00"/>
    <d v="2024-12-31T00:00:00"/>
    <n v="366"/>
    <x v="1"/>
    <x v="1"/>
    <x v="13"/>
    <x v="0"/>
    <x v="0"/>
    <x v="0"/>
    <x v="0"/>
    <x v="1"/>
    <x v="1"/>
    <s v="ADVENTIST HEALTH"/>
    <x v="2"/>
    <x v="5"/>
    <s v="661-771-8600"/>
    <s v="1100 MAGELLAN DRIVE"/>
    <s v="TEHACHAPI"/>
    <n v="93561"/>
    <s v="JASON WELLS"/>
    <n v="0"/>
    <n v="25"/>
    <n v="9150"/>
    <n v="25"/>
    <n v="9150"/>
    <n v="13"/>
    <n v="11.893442622950801"/>
    <n v="45.362856844639907"/>
    <n v="1620"/>
    <n v="833"/>
    <n v="180"/>
    <n v="1097"/>
    <n v="0"/>
    <n v="229"/>
    <n v="328"/>
    <n v="11"/>
    <n v="55"/>
    <n v="4353"/>
    <n v="16602.805605138201"/>
    <n v="4049.3204713524501"/>
    <n v="2813.8474530958401"/>
    <n v="541.45975019278603"/>
    <n v="4812.4843147252495"/>
    <n v="0"/>
    <n v="1025.7387536700001"/>
    <n v="2543.0518838770699"/>
    <n v="38.776792711598745"/>
    <n v="305.35682376795103"/>
    <n v="435"/>
    <n v="197"/>
    <n v="60"/>
    <n v="330"/>
    <n v="0"/>
    <n v="3"/>
    <n v="186"/>
    <n v="4"/>
    <n v="17"/>
    <n v="1232"/>
    <n v="20"/>
    <n v="0"/>
    <n v="0"/>
    <n v="0"/>
    <n v="5"/>
    <n v="0"/>
    <n v="7320"/>
    <n v="0"/>
    <n v="0"/>
    <n v="0"/>
    <n v="1830"/>
    <n v="0"/>
    <n v="3515"/>
    <n v="0"/>
    <n v="0"/>
    <n v="0"/>
    <n v="838"/>
    <n v="0.192510912014702"/>
    <n v="0"/>
    <n v="1171"/>
    <n v="0"/>
    <n v="0"/>
    <n v="0"/>
    <n v="61"/>
    <n v="0"/>
    <n v="0"/>
    <n v="0"/>
    <n v="0"/>
    <n v="11401"/>
    <n v="5730"/>
    <n v="2448"/>
    <n v="37398"/>
    <n v="0"/>
    <n v="2833"/>
    <n v="10676"/>
    <n v="122"/>
    <n v="1070"/>
    <n v="71678"/>
    <n v="23745"/>
    <n v="34799"/>
    <n v="0"/>
    <n v="13839"/>
    <n v="0"/>
    <n v="2"/>
    <n v="7695"/>
    <n v="12810"/>
    <n v="60"/>
    <n v="142"/>
    <n v="0"/>
    <n v="0"/>
    <n v="268050973"/>
    <n v="199927662"/>
    <n v="0"/>
    <n v="68123311"/>
    <n v="1866358"/>
    <n v="69989669"/>
    <n v="72362058"/>
    <n v="-2372389"/>
    <n v="4139659"/>
    <n v="0"/>
    <n v="0"/>
    <n v="0"/>
    <n v="1767270"/>
    <n v="24490888"/>
    <n v="12362283"/>
    <n v="2985182"/>
    <n v="19012418"/>
    <n v="0"/>
    <n v="3833784"/>
    <n v="6272835"/>
    <n v="224576"/>
    <n v="1096872"/>
    <n v="70278838"/>
    <n v="36726059"/>
    <n v="29397115"/>
    <n v="5994573"/>
    <n v="64394112"/>
    <n v="0"/>
    <n v="13338534"/>
    <n v="42361753"/>
    <n v="567091"/>
    <n v="4992898"/>
    <n v="197772135"/>
    <n v="43919326"/>
    <n v="31969806"/>
    <n v="7586885"/>
    <n v="64493854"/>
    <n v="0"/>
    <n v="0"/>
    <n v="12179204"/>
    <n v="31068218"/>
    <n v="3089257"/>
    <n v="0"/>
    <n v="1181103"/>
    <n v="0"/>
    <n v="4440009"/>
    <n v="0"/>
    <n v="0"/>
    <n v="0"/>
    <n v="0"/>
    <n v="15906461"/>
    <n v="9600827"/>
    <n v="1280490"/>
    <n v="18663008"/>
    <n v="0"/>
    <n v="4684063"/>
    <n v="16569530"/>
    <n v="2"/>
    <n v="1418930"/>
    <n v="0"/>
    <n v="0"/>
    <n v="0"/>
    <n v="1526856"/>
    <n v="0"/>
    <n v="0"/>
    <n v="12193819"/>
    <n v="10680432"/>
    <n v="18312547"/>
    <n v="0"/>
    <n v="0"/>
    <n v="0"/>
    <n v="0"/>
    <n v="7943210"/>
    <n v="2827087"/>
    <n v="15168789"/>
    <n v="5236174"/>
    <n v="24134106"/>
    <n v="10206666"/>
    <n v="5970945"/>
    <n v="1789797"/>
    <n v="6647265"/>
    <n v="15403201"/>
    <n v="2334605"/>
    <n v="311424"/>
    <n v="266802"/>
    <n v="2700749"/>
    <n v="2596498"/>
    <n v="49470330"/>
    <n v="0"/>
    <n v="36791253"/>
    <n v="213793"/>
    <n v="0"/>
    <n v="62657"/>
    <n v="86538033"/>
    <n v="10357956"/>
    <n v="14845"/>
    <n v="62313640"/>
    <n v="13851592"/>
    <n v="86538033"/>
    <n v="23930184"/>
    <n v="41430865"/>
    <n v="-32144059"/>
    <n v="50134621"/>
    <n v="0"/>
    <n v="61890520"/>
    <n v="1310655"/>
    <n v="1498600"/>
    <n v="460576"/>
    <n v="507514"/>
    <n v="239"/>
    <n v="0"/>
    <n v="37244"/>
    <n v="79094"/>
    <n v="144037"/>
    <n v="11311"/>
    <n v="87232"/>
    <n v="58148"/>
    <n v="22039"/>
    <n v="10972"/>
    <n v="7753"/>
    <n v="2746"/>
    <n v="124054"/>
    <n v="129157"/>
    <n v="85815"/>
    <n v="0"/>
    <n v="42283"/>
    <n v="37674"/>
    <n v="41593"/>
    <n v="16099667.4711862"/>
    <n v="10982455.9136691"/>
    <n v="2361618.4170818101"/>
    <n v="21935386.5838084"/>
    <n v="0"/>
    <n v="4516210.3479199102"/>
    <n v="12790587.129380099"/>
    <n v="208203.38276444201"/>
    <n v="1601570.7541900999"/>
  </r>
  <r>
    <n v="106540816"/>
    <x v="15"/>
    <d v="2024-01-01T00:00:00"/>
    <d v="2024-12-31T00:00:00"/>
    <n v="366"/>
    <x v="12"/>
    <x v="1"/>
    <x v="14"/>
    <x v="0"/>
    <x v="0"/>
    <x v="0"/>
    <x v="0"/>
    <x v="0"/>
    <x v="0"/>
    <s v="ADVENTIST HEALTH"/>
    <x v="6"/>
    <x v="0"/>
    <s v="559-688-0821"/>
    <s v="869 N. CHERRY STREET"/>
    <s v="TULARE"/>
    <n v="93724"/>
    <s v="JASON WELL"/>
    <n v="0"/>
    <n v="73"/>
    <n v="26718"/>
    <n v="73"/>
    <n v="26718"/>
    <n v="22"/>
    <n v="20.0601092896175"/>
    <n v="86.264328001074901"/>
    <n v="2377"/>
    <n v="1481"/>
    <n v="334"/>
    <n v="2187"/>
    <n v="0"/>
    <n v="199"/>
    <n v="601"/>
    <n v="8"/>
    <n v="155"/>
    <n v="7342"/>
    <n v="31572.744048393401"/>
    <n v="5777.2679715695676"/>
    <n v="3734.0617320717902"/>
    <n v="882.79633512129544"/>
    <n v="13992.5783223001"/>
    <n v="0"/>
    <n v="678.29725018714805"/>
    <n v="5031.2597176353402"/>
    <n v="85.427993816149367"/>
    <n v="1010.66613000604"/>
    <n v="548"/>
    <n v="315"/>
    <n v="90"/>
    <n v="569"/>
    <n v="0"/>
    <n v="49"/>
    <n v="247"/>
    <n v="1"/>
    <n v="32"/>
    <n v="1851"/>
    <n v="73"/>
    <n v="0"/>
    <n v="0"/>
    <n v="0"/>
    <n v="0"/>
    <n v="0"/>
    <n v="26718"/>
    <n v="0"/>
    <n v="0"/>
    <n v="0"/>
    <n v="0"/>
    <n v="0"/>
    <n v="7342"/>
    <n v="0"/>
    <n v="0"/>
    <n v="0"/>
    <n v="0"/>
    <n v="0"/>
    <n v="0"/>
    <n v="1851"/>
    <n v="0"/>
    <n v="0"/>
    <n v="0"/>
    <n v="0"/>
    <n v="0"/>
    <n v="10"/>
    <n v="45"/>
    <n v="34"/>
    <n v="8039"/>
    <n v="5280"/>
    <n v="1921"/>
    <n v="34911"/>
    <n v="0"/>
    <n v="1543"/>
    <n v="12051"/>
    <n v="292"/>
    <n v="3345"/>
    <n v="67382"/>
    <n v="36319"/>
    <n v="0"/>
    <n v="0"/>
    <n v="31466"/>
    <n v="0"/>
    <n v="4"/>
    <n v="71828"/>
    <n v="166558"/>
    <n v="310"/>
    <n v="2548"/>
    <n v="30"/>
    <n v="4"/>
    <n v="474349156"/>
    <n v="398273412"/>
    <n v="0"/>
    <n v="76075744"/>
    <n v="7654763"/>
    <n v="83730507"/>
    <n v="104660950"/>
    <n v="-20930443"/>
    <n v="2083"/>
    <n v="0"/>
    <n v="0"/>
    <n v="0"/>
    <n v="-20928360"/>
    <n v="34457021"/>
    <n v="21268264"/>
    <n v="5521929"/>
    <n v="32896193"/>
    <n v="0"/>
    <n v="3753710"/>
    <n v="9531717"/>
    <n v="134544"/>
    <n v="2742888"/>
    <n v="110306266"/>
    <n v="49290326"/>
    <n v="32355646"/>
    <n v="9073097"/>
    <n v="177575941"/>
    <n v="0"/>
    <n v="9040919"/>
    <n v="70262865"/>
    <n v="1302184"/>
    <n v="15141912"/>
    <n v="364042890"/>
    <n v="67538293"/>
    <n v="44906098"/>
    <n v="14227033"/>
    <n v="186314982"/>
    <n v="-2568828"/>
    <n v="0"/>
    <n v="8679545"/>
    <n v="58630750"/>
    <n v="3368335"/>
    <n v="0"/>
    <n v="1691113"/>
    <n v="0"/>
    <n v="15486091"/>
    <n v="0"/>
    <n v="0"/>
    <n v="0"/>
    <n v="0"/>
    <n v="16116032"/>
    <n v="8518771"/>
    <n v="331484"/>
    <n v="26169233"/>
    <n v="0"/>
    <n v="3679788"/>
    <n v="19705094"/>
    <n v="0"/>
    <n v="1555342"/>
    <n v="0"/>
    <n v="-1036419"/>
    <n v="0"/>
    <n v="0"/>
    <n v="0"/>
    <n v="0"/>
    <n v="9170168"/>
    <n v="10145714"/>
    <n v="33090648"/>
    <n v="0"/>
    <n v="0"/>
    <n v="0"/>
    <n v="1259880"/>
    <n v="13309233"/>
    <n v="3523709"/>
    <n v="21688899"/>
    <n v="12472699"/>
    <n v="32186655"/>
    <n v="7955811"/>
    <n v="10336209"/>
    <n v="1203969"/>
    <n v="12848882"/>
    <n v="17379789"/>
    <n v="2984549"/>
    <n v="2939776"/>
    <n v="706095"/>
    <n v="8244409"/>
    <n v="7874806"/>
    <n v="36659959"/>
    <n v="0"/>
    <n v="24496369"/>
    <n v="-135749"/>
    <n v="0"/>
    <n v="303000"/>
    <n v="61323579"/>
    <n v="77324076"/>
    <n v="0"/>
    <n v="128352784"/>
    <n v="-144353281"/>
    <n v="61323579"/>
    <n v="0"/>
    <n v="74284555"/>
    <n v="-63026409"/>
    <n v="37658865"/>
    <n v="0"/>
    <n v="119200734"/>
    <n v="934538"/>
    <n v="13178640"/>
    <n v="640172"/>
    <n v="732131"/>
    <n v="349"/>
    <n v="9"/>
    <n v="42114"/>
    <n v="117179"/>
    <n v="193199"/>
    <n v="6700"/>
    <n v="105057"/>
    <n v="67105"/>
    <n v="29418"/>
    <n v="72660"/>
    <n v="6112"/>
    <n v="628"/>
    <n v="126672"/>
    <n v="97444"/>
    <n v="199012"/>
    <n v="59250"/>
    <n v="84225"/>
    <n v="33016"/>
    <n v="40553"/>
    <n v="17126647.536052302"/>
    <n v="10966291.3390557"/>
    <n v="2984737.7264562096"/>
    <n v="43042343.241974801"/>
    <n v="0"/>
    <n v="2616549.7664965233"/>
    <n v="16318292.222446442"/>
    <n v="293816.28126294381"/>
    <n v="3657508.8862550901"/>
  </r>
  <r>
    <n v="106400548"/>
    <x v="16"/>
    <d v="2024-01-01T00:00:00"/>
    <d v="2024-12-31T00:00:00"/>
    <n v="366"/>
    <x v="8"/>
    <x v="5"/>
    <x v="9"/>
    <x v="1"/>
    <x v="1"/>
    <x v="0"/>
    <x v="0"/>
    <x v="1"/>
    <x v="1"/>
    <s v="ADVENTIST HEALTH"/>
    <x v="5"/>
    <x v="0"/>
    <s v="805-434-3500"/>
    <s v="1100 LAS TABLAS ROAD"/>
    <s v="TEMPLETON"/>
    <n v="93465"/>
    <s v="RYAN ASHLOCK"/>
    <n v="0"/>
    <n v="122"/>
    <n v="44652"/>
    <n v="122"/>
    <n v="44652"/>
    <n v="62"/>
    <n v="48.180327868852501"/>
    <n v="97.31786348645376"/>
    <n v="7692"/>
    <n v="3479"/>
    <n v="350"/>
    <n v="3236"/>
    <n v="0"/>
    <n v="381"/>
    <n v="2351"/>
    <n v="85"/>
    <n v="60"/>
    <n v="17634"/>
    <n v="35618.3380360421"/>
    <n v="12504.737149595499"/>
    <n v="5687.7156840306998"/>
    <n v="583.68137663278253"/>
    <n v="7607.3019529212797"/>
    <n v="0"/>
    <n v="899.90905836776005"/>
    <n v="6969.4923739660499"/>
    <n v="179.65486659761294"/>
    <n v="360.89785003374698"/>
    <n v="1508"/>
    <n v="664"/>
    <n v="96"/>
    <n v="894"/>
    <n v="0"/>
    <n v="87"/>
    <n v="681"/>
    <n v="24"/>
    <n v="16"/>
    <n v="3970"/>
    <n v="122"/>
    <n v="0"/>
    <n v="0"/>
    <n v="0"/>
    <n v="0"/>
    <n v="0"/>
    <n v="44652"/>
    <n v="0"/>
    <n v="0"/>
    <n v="0"/>
    <n v="0"/>
    <n v="0"/>
    <n v="17634"/>
    <n v="0"/>
    <n v="0"/>
    <n v="0"/>
    <n v="0"/>
    <n v="0"/>
    <n v="0"/>
    <n v="3970"/>
    <n v="0"/>
    <n v="0"/>
    <n v="0"/>
    <n v="0"/>
    <n v="0"/>
    <n v="4"/>
    <n v="968"/>
    <n v="551"/>
    <n v="11878"/>
    <n v="4327"/>
    <n v="690"/>
    <n v="14090"/>
    <n v="0"/>
    <n v="1804"/>
    <n v="16514"/>
    <n v="99"/>
    <n v="1800"/>
    <n v="51202"/>
    <n v="32401"/>
    <n v="3974"/>
    <n v="0"/>
    <n v="16602"/>
    <n v="0"/>
    <n v="5"/>
    <n v="85335"/>
    <n v="158985"/>
    <n v="748"/>
    <n v="1359"/>
    <n v="614"/>
    <n v="122"/>
    <n v="1274214400"/>
    <n v="1130217430"/>
    <n v="0"/>
    <n v="143996970"/>
    <n v="262394"/>
    <n v="144259364"/>
    <n v="128893451"/>
    <n v="15365913"/>
    <n v="988137"/>
    <n v="1892678"/>
    <n v="0"/>
    <n v="0"/>
    <n v="14461372"/>
    <n v="262817058"/>
    <n v="119137965"/>
    <n v="14149772"/>
    <n v="118913395"/>
    <n v="0"/>
    <n v="13708441"/>
    <n v="96975637"/>
    <n v="443133"/>
    <n v="4695283"/>
    <n v="630840684"/>
    <n v="164439602"/>
    <n v="75637221"/>
    <n v="9447252"/>
    <n v="160632372"/>
    <n v="0"/>
    <n v="18670431"/>
    <n v="190506695"/>
    <n v="493467"/>
    <n v="23546676"/>
    <n v="643373716"/>
    <n v="397703608"/>
    <n v="181950921"/>
    <n v="20916442"/>
    <n v="245203374"/>
    <n v="0"/>
    <n v="0"/>
    <n v="29860594"/>
    <n v="229322126"/>
    <n v="-677632"/>
    <n v="0"/>
    <n v="995570"/>
    <n v="0"/>
    <n v="24942427"/>
    <n v="0"/>
    <n v="0"/>
    <n v="0"/>
    <n v="0"/>
    <n v="29456354"/>
    <n v="12824265"/>
    <n v="2628680"/>
    <n v="34339633"/>
    <n v="0"/>
    <n v="2517932"/>
    <n v="58930575"/>
    <n v="-1"/>
    <n v="3299532"/>
    <n v="0"/>
    <n v="0"/>
    <n v="0"/>
    <n v="0"/>
    <n v="0"/>
    <n v="0"/>
    <n v="22365405"/>
    <n v="15574350"/>
    <n v="40806745"/>
    <n v="0"/>
    <n v="0"/>
    <n v="0"/>
    <n v="0"/>
    <n v="17883898"/>
    <n v="2452223"/>
    <n v="12854829"/>
    <n v="16956001"/>
    <n v="45317299"/>
    <n v="16260751"/>
    <n v="5957410"/>
    <n v="5552565"/>
    <n v="17293551"/>
    <n v="14200575"/>
    <n v="6848328"/>
    <n v="674935"/>
    <n v="739460"/>
    <n v="9172387"/>
    <n v="6876190"/>
    <n v="54960018"/>
    <n v="0"/>
    <n v="104338486"/>
    <n v="20404"/>
    <n v="152391920"/>
    <n v="0"/>
    <n v="311710828"/>
    <n v="668062"/>
    <n v="0"/>
    <n v="302614869"/>
    <n v="8427897"/>
    <n v="311710828"/>
    <n v="13468271"/>
    <n v="68921440"/>
    <n v="-47710129"/>
    <n v="184510416"/>
    <n v="0"/>
    <n v="0"/>
    <n v="149471476"/>
    <n v="279227156"/>
    <n v="690805"/>
    <n v="824915"/>
    <n v="388"/>
    <n v="0"/>
    <n v="69905"/>
    <n v="141424"/>
    <n v="273853"/>
    <n v="0"/>
    <n v="76990"/>
    <n v="101274"/>
    <n v="9005"/>
    <n v="0"/>
    <n v="14193"/>
    <n v="4161"/>
    <n v="217185"/>
    <n v="105017"/>
    <n v="218216"/>
    <n v="0"/>
    <n v="64128"/>
    <n v="33200"/>
    <n v="53059"/>
    <n v="43131262.514447823"/>
    <n v="19662419.489649154"/>
    <n v="2382103.1524791801"/>
    <n v="28219950.652798899"/>
    <n v="0"/>
    <n v="3268624.59710682"/>
    <n v="29021141.366778601"/>
    <n v="94549.118253725595"/>
    <n v="2851006.1084858701"/>
  </r>
  <r>
    <n v="106231396"/>
    <x v="17"/>
    <d v="2024-01-01T00:00:00"/>
    <d v="2024-12-31T00:00:00"/>
    <n v="366"/>
    <x v="5"/>
    <x v="2"/>
    <x v="15"/>
    <x v="0"/>
    <x v="0"/>
    <x v="0"/>
    <x v="0"/>
    <x v="1"/>
    <x v="0"/>
    <s v="ADVENTIST HEALTH"/>
    <x v="6"/>
    <x v="0"/>
    <s v="707-462-3111"/>
    <s v="275 HOSPITAL DRIVE"/>
    <s v="UKIAH"/>
    <n v="95482"/>
    <s v="ERIC STEVENS"/>
    <n v="4"/>
    <n v="50"/>
    <n v="18300"/>
    <n v="50"/>
    <n v="18300"/>
    <n v="43"/>
    <n v="34.306010928961697"/>
    <n v="131.66673003107499"/>
    <n v="4793"/>
    <n v="1349"/>
    <n v="189"/>
    <n v="3913"/>
    <n v="0"/>
    <n v="384"/>
    <n v="1443"/>
    <n v="16"/>
    <n v="469"/>
    <n v="12556"/>
    <n v="48190.023191373402"/>
    <n v="17356.255411728987"/>
    <n v="3783.342114925425"/>
    <n v="506.47328704091001"/>
    <n v="14944.486741128751"/>
    <n v="0"/>
    <n v="1942.1840368928799"/>
    <n v="8323.8821514614083"/>
    <n v="107.268063857733"/>
    <n v="1394.0655890992"/>
    <n v="1133"/>
    <n v="283"/>
    <n v="159"/>
    <n v="1470"/>
    <n v="0"/>
    <n v="56"/>
    <n v="623"/>
    <n v="2"/>
    <n v="63"/>
    <n v="3789"/>
    <n v="50"/>
    <n v="0"/>
    <n v="0"/>
    <n v="0"/>
    <n v="0"/>
    <n v="0"/>
    <n v="18300"/>
    <n v="0"/>
    <n v="0"/>
    <n v="0"/>
    <n v="0"/>
    <n v="0"/>
    <n v="12556"/>
    <n v="0"/>
    <n v="0"/>
    <n v="0"/>
    <n v="0"/>
    <n v="0"/>
    <n v="0"/>
    <n v="3789"/>
    <n v="0"/>
    <n v="0"/>
    <n v="0"/>
    <n v="0"/>
    <n v="0"/>
    <n v="0"/>
    <n v="0"/>
    <n v="0"/>
    <n v="92275"/>
    <n v="19696"/>
    <n v="2142"/>
    <n v="74945"/>
    <n v="0"/>
    <n v="7394"/>
    <n v="52959"/>
    <n v="486"/>
    <n v="4791"/>
    <n v="254688"/>
    <n v="32766"/>
    <n v="120167"/>
    <n v="0"/>
    <n v="99175"/>
    <n v="2246"/>
    <n v="3"/>
    <n v="60360"/>
    <n v="137580"/>
    <n v="481"/>
    <n v="3901"/>
    <n v="477"/>
    <n v="223"/>
    <n v="887275939"/>
    <n v="671212644"/>
    <n v="43430127"/>
    <n v="259493422"/>
    <n v="3435962"/>
    <n v="262929384"/>
    <n v="276894769"/>
    <n v="-13965385"/>
    <n v="22433721"/>
    <n v="16595964"/>
    <n v="0"/>
    <n v="0"/>
    <n v="-8127628"/>
    <n v="97727501"/>
    <n v="26385876"/>
    <n v="2928485"/>
    <n v="63455741"/>
    <n v="0"/>
    <n v="6975221"/>
    <n v="26015749"/>
    <n v="261143"/>
    <n v="7431677"/>
    <n v="231181393"/>
    <n v="256160141"/>
    <n v="47614714"/>
    <n v="4919131"/>
    <n v="178893730"/>
    <n v="0"/>
    <n v="28303849"/>
    <n v="124054957"/>
    <n v="1489626"/>
    <n v="14658398"/>
    <n v="656094546"/>
    <n v="278347491"/>
    <n v="62004972"/>
    <n v="7950980"/>
    <n v="192722360"/>
    <n v="-3840769"/>
    <n v="0"/>
    <n v="22255157"/>
    <n v="86232542"/>
    <n v="5890582"/>
    <n v="0"/>
    <n v="2681376"/>
    <n v="0"/>
    <n v="16967953"/>
    <n v="9"/>
    <n v="43286727"/>
    <n v="0"/>
    <n v="143391"/>
    <n v="72792414"/>
    <n v="11372441"/>
    <n v="640897"/>
    <n v="94729324"/>
    <n v="0"/>
    <n v="12296469"/>
    <n v="61230899"/>
    <n v="3"/>
    <n v="6430975"/>
    <n v="0"/>
    <n v="0"/>
    <n v="5409539"/>
    <n v="7789718"/>
    <n v="0"/>
    <n v="0"/>
    <n v="31319376"/>
    <n v="57434315"/>
    <n v="72527150"/>
    <n v="25838518"/>
    <n v="0"/>
    <n v="0"/>
    <n v="3018054"/>
    <n v="21868112"/>
    <n v="8029185"/>
    <n v="46798489"/>
    <n v="10061570"/>
    <n v="63926697"/>
    <n v="41364325"/>
    <n v="37917197"/>
    <n v="5792070"/>
    <n v="41247875"/>
    <n v="69892105"/>
    <n v="5587433"/>
    <n v="2148007"/>
    <n v="1112443"/>
    <n v="2216173"/>
    <n v="5690444"/>
    <n v="182793784"/>
    <n v="0"/>
    <n v="83893664"/>
    <n v="989543"/>
    <n v="500000"/>
    <n v="172586"/>
    <n v="268349577"/>
    <n v="39878055"/>
    <n v="220960"/>
    <n v="68086762"/>
    <n v="160163800"/>
    <n v="268349577"/>
    <n v="102889197"/>
    <n v="129291303"/>
    <n v="-98071312"/>
    <n v="158461395"/>
    <n v="0"/>
    <n v="0"/>
    <n v="3637664"/>
    <n v="67119710"/>
    <n v="1217811"/>
    <n v="1383377"/>
    <n v="644"/>
    <n v="16"/>
    <n v="75457"/>
    <n v="164674"/>
    <n v="308917"/>
    <n v="17766"/>
    <n v="253516"/>
    <n v="254569"/>
    <n v="60452"/>
    <n v="39056"/>
    <n v="23056"/>
    <n v="20348"/>
    <n v="210551"/>
    <n v="394713"/>
    <n v="282258"/>
    <n v="37677"/>
    <n v="113584"/>
    <n v="39906"/>
    <n v="139122"/>
    <n v="109068315.88652299"/>
    <n v="22807012.079582799"/>
    <n v="2418638.4582599527"/>
    <n v="74692206.002377704"/>
    <n v="0"/>
    <n v="10873023.7913839"/>
    <n v="46251852.918112032"/>
    <n v="539587.72128112789"/>
    <n v="6808170.1424797997"/>
  </r>
  <r>
    <n v="106481015"/>
    <x v="18"/>
    <d v="2024-01-01T00:00:00"/>
    <d v="2024-12-31T00:00:00"/>
    <n v="366"/>
    <x v="13"/>
    <x v="7"/>
    <x v="16"/>
    <x v="0"/>
    <x v="0"/>
    <x v="0"/>
    <x v="1"/>
    <x v="0"/>
    <x v="1"/>
    <s v="ST HELENA HOSPITAL"/>
    <x v="6"/>
    <x v="0"/>
    <s v="707-648-2200"/>
    <s v="525 OREGON STREET"/>
    <s v="VALLEJO"/>
    <n v="94590"/>
    <s v="STEVEN HERBER MD"/>
    <n v="0"/>
    <n v="61"/>
    <n v="22326"/>
    <n v="61"/>
    <n v="22326"/>
    <n v="58"/>
    <n v="52.437158469945352"/>
    <n v="53.460771393053001"/>
    <n v="2022"/>
    <n v="1274"/>
    <n v="5341"/>
    <n v="100"/>
    <n v="0"/>
    <n v="4320"/>
    <n v="6101"/>
    <n v="0"/>
    <n v="34"/>
    <n v="19192"/>
    <n v="19566.64232985739"/>
    <n v="2152.1615051393301"/>
    <n v="1276.7604636112301"/>
    <n v="5341"/>
    <n v="100"/>
    <n v="0"/>
    <n v="4332.6874579755677"/>
    <n v="6322.9102896003396"/>
    <n v="0"/>
    <n v="39.358010889592798"/>
    <n v="188"/>
    <n v="134"/>
    <n v="608"/>
    <n v="2"/>
    <n v="0"/>
    <n v="418"/>
    <n v="927"/>
    <n v="0"/>
    <n v="6"/>
    <n v="2283"/>
    <n v="0"/>
    <n v="61"/>
    <n v="0"/>
    <n v="0"/>
    <n v="0"/>
    <n v="0"/>
    <n v="0"/>
    <n v="22326"/>
    <n v="0"/>
    <n v="0"/>
    <n v="0"/>
    <n v="0"/>
    <n v="0"/>
    <n v="19192"/>
    <n v="0"/>
    <n v="0"/>
    <n v="0"/>
    <n v="0"/>
    <n v="0"/>
    <n v="0"/>
    <n v="2283"/>
    <n v="0"/>
    <n v="0"/>
    <n v="0"/>
    <n v="0"/>
    <n v="0"/>
    <n v="0"/>
    <n v="0"/>
    <n v="1557"/>
    <n v="37"/>
    <n v="0"/>
    <n v="0"/>
    <n v="0"/>
    <n v="171"/>
    <n v="2885"/>
    <n v="0"/>
    <n v="94"/>
    <n v="4744"/>
    <n v="0"/>
    <n v="0"/>
    <n v="0"/>
    <n v="14"/>
    <n v="0"/>
    <n v="0"/>
    <n v="0"/>
    <n v="0"/>
    <n v="0"/>
    <n v="0"/>
    <n v="0"/>
    <n v="0"/>
    <n v="124822849"/>
    <n v="89053472"/>
    <n v="0"/>
    <n v="35769377"/>
    <n v="863925"/>
    <n v="36633302"/>
    <n v="37031367"/>
    <n v="-398065"/>
    <n v="3062"/>
    <n v="0"/>
    <n v="0"/>
    <n v="0"/>
    <n v="-395003"/>
    <n v="13050433"/>
    <n v="8328530"/>
    <n v="33103450"/>
    <n v="1131649"/>
    <n v="0"/>
    <n v="27924232"/>
    <n v="38604755"/>
    <n v="0"/>
    <n v="289818"/>
    <n v="122432867"/>
    <n v="840091"/>
    <n v="18046"/>
    <n v="0"/>
    <n v="0"/>
    <n v="0"/>
    <n v="82011"/>
    <n v="1404162"/>
    <n v="0"/>
    <n v="45672"/>
    <n v="2389982"/>
    <n v="10861337"/>
    <n v="6053823"/>
    <n v="23061150"/>
    <n v="155910"/>
    <n v="0"/>
    <n v="0"/>
    <n v="20818201"/>
    <n v="27112812"/>
    <n v="220911"/>
    <n v="0"/>
    <n v="443121"/>
    <n v="0"/>
    <n v="326207"/>
    <n v="0"/>
    <n v="0"/>
    <n v="0"/>
    <n v="0"/>
    <n v="2987194"/>
    <n v="2283012"/>
    <n v="9810118"/>
    <n v="957026"/>
    <n v="0"/>
    <n v="7161198"/>
    <n v="12377084"/>
    <n v="0"/>
    <n v="193745"/>
    <n v="0"/>
    <n v="1377363"/>
    <n v="0"/>
    <n v="0"/>
    <n v="0"/>
    <n v="0"/>
    <n v="16057288"/>
    <n v="1254545"/>
    <n v="1759862"/>
    <n v="0"/>
    <n v="0"/>
    <n v="0"/>
    <n v="0"/>
    <n v="8863431"/>
    <n v="3645320"/>
    <n v="5015571"/>
    <n v="435350"/>
    <n v="16630427"/>
    <n v="8032022"/>
    <n v="1952229"/>
    <n v="545553"/>
    <n v="1066299"/>
    <n v="5770456"/>
    <n v="1616011"/>
    <n v="7650"/>
    <n v="260844"/>
    <n v="0"/>
    <n v="1149876"/>
    <n v="-1869984"/>
    <n v="0"/>
    <n v="2256030"/>
    <n v="33380"/>
    <n v="63121"/>
    <n v="0"/>
    <n v="482547"/>
    <n v="816462"/>
    <n v="0"/>
    <n v="85342"/>
    <n v="-419257"/>
    <n v="482547"/>
    <n v="1233"/>
    <n v="5489961"/>
    <n v="-4520442"/>
    <n v="6606634"/>
    <n v="0"/>
    <n v="0"/>
    <n v="-3184096"/>
    <n v="151950"/>
    <n v="418541"/>
    <n v="444279"/>
    <n v="214"/>
    <n v="0"/>
    <n v="19085"/>
    <n v="171282"/>
    <n v="55973"/>
    <n v="0"/>
    <n v="6"/>
    <n v="13117"/>
    <n v="19129"/>
    <n v="139949"/>
    <n v="0"/>
    <n v="0"/>
    <n v="303411"/>
    <n v="15720"/>
    <n v="2206"/>
    <n v="0"/>
    <n v="56935"/>
    <n v="20564"/>
    <n v="19705"/>
    <n v="4024781.7218112699"/>
    <n v="2418421.8337989706"/>
    <n v="9591730.3399708495"/>
    <n v="327895.49269026902"/>
    <n v="0"/>
    <n v="8114813.7336651087"/>
    <n v="11592590.592771299"/>
    <n v="0"/>
    <n v="97208.285292222397"/>
  </r>
  <r>
    <n v="106190878"/>
    <x v="19"/>
    <d v="2024-01-01T00:00:00"/>
    <d v="2024-12-31T00:00:00"/>
    <n v="366"/>
    <x v="3"/>
    <x v="3"/>
    <x v="17"/>
    <x v="0"/>
    <x v="0"/>
    <x v="0"/>
    <x v="0"/>
    <x v="2"/>
    <x v="0"/>
    <s v="ADVENTIST HEALTH"/>
    <x v="4"/>
    <x v="1"/>
    <s v="323-268-5000"/>
    <s v="1720 CESAR E. CHAVEZ AVENUE"/>
    <s v="LOS ANGELES"/>
    <s v="90033-2462"/>
    <s v="JOHN RAFFOUL"/>
    <n v="0"/>
    <n v="545"/>
    <n v="199470"/>
    <n v="461"/>
    <n v="168726"/>
    <n v="275"/>
    <n v="270.14754098360697"/>
    <n v="428.86127705078502"/>
    <n v="14954"/>
    <n v="20634"/>
    <n v="15312"/>
    <n v="36322"/>
    <n v="0"/>
    <n v="1868"/>
    <n v="7093"/>
    <n v="60"/>
    <n v="2631"/>
    <n v="98874"/>
    <n v="156963.227400587"/>
    <n v="21052.739120415899"/>
    <n v="29530.713905387998"/>
    <n v="17570.343894428399"/>
    <n v="64932.559182615863"/>
    <n v="0"/>
    <n v="2902.9886083421702"/>
    <n v="13983.3047425557"/>
    <n v="198.51966188173287"/>
    <n v="4944.00376310711"/>
    <n v="2373"/>
    <n v="3566"/>
    <n v="2660"/>
    <n v="8481"/>
    <n v="0"/>
    <n v="97"/>
    <n v="1754"/>
    <n v="9"/>
    <n v="377"/>
    <n v="19317"/>
    <n v="469"/>
    <n v="33"/>
    <n v="0"/>
    <n v="16"/>
    <n v="27"/>
    <n v="0"/>
    <n v="171654"/>
    <n v="12078"/>
    <n v="0"/>
    <n v="5856"/>
    <n v="9882"/>
    <n v="0"/>
    <n v="86157"/>
    <n v="8587"/>
    <n v="0"/>
    <n v="2623"/>
    <n v="1507"/>
    <n v="1.52416206485021E-2"/>
    <n v="0"/>
    <n v="17295"/>
    <n v="1730"/>
    <n v="0"/>
    <n v="214"/>
    <n v="78"/>
    <n v="0"/>
    <n v="33"/>
    <n v="5347"/>
    <n v="3275"/>
    <n v="26298"/>
    <n v="42384"/>
    <n v="6832"/>
    <n v="127366"/>
    <n v="0"/>
    <n v="2502"/>
    <n v="33343"/>
    <n v="602"/>
    <n v="10111"/>
    <n v="249438"/>
    <n v="97351"/>
    <n v="18581"/>
    <n v="0"/>
    <n v="135559"/>
    <n v="14108"/>
    <n v="17"/>
    <n v="458925"/>
    <n v="689655"/>
    <n v="3183"/>
    <n v="6590"/>
    <n v="2420"/>
    <n v="1243"/>
    <n v="4652496266"/>
    <n v="4058221303"/>
    <n v="29683993"/>
    <n v="623958956"/>
    <n v="11799594"/>
    <n v="635758550"/>
    <n v="671205810"/>
    <n v="-35447260"/>
    <n v="54270148"/>
    <n v="10530086"/>
    <n v="0"/>
    <n v="0"/>
    <n v="8292802"/>
    <n v="464579409"/>
    <n v="705462265"/>
    <n v="321321414"/>
    <n v="1091369747"/>
    <n v="0"/>
    <n v="29921457"/>
    <n v="245094709"/>
    <n v="1615766"/>
    <n v="71327494"/>
    <n v="2930692261"/>
    <n v="189470952"/>
    <n v="304172528"/>
    <n v="47391213"/>
    <n v="859663530"/>
    <n v="0"/>
    <n v="16578355"/>
    <n v="238090686"/>
    <n v="3730256"/>
    <n v="62706485"/>
    <n v="1721804005"/>
    <n v="609491027"/>
    <n v="843575445"/>
    <n v="366492365"/>
    <n v="1732404917"/>
    <n v="-51657203"/>
    <n v="0"/>
    <n v="26528708"/>
    <n v="395942541"/>
    <n v="32501624"/>
    <n v="0"/>
    <n v="8689430"/>
    <n v="0"/>
    <n v="94252449"/>
    <n v="0"/>
    <n v="29683993"/>
    <n v="0"/>
    <n v="0"/>
    <n v="39748619"/>
    <n v="157181840"/>
    <n v="51065737"/>
    <n v="237275718"/>
    <n v="0"/>
    <n v="17647040"/>
    <n v="73264198"/>
    <n v="1"/>
    <n v="47775803"/>
    <n v="0"/>
    <n v="0"/>
    <n v="8561279"/>
    <n v="29538038"/>
    <n v="0"/>
    <n v="0"/>
    <n v="115408154"/>
    <n v="47043714"/>
    <n v="195305539"/>
    <n v="15895154"/>
    <n v="9338494"/>
    <n v="0"/>
    <n v="17162127"/>
    <n v="74917701"/>
    <n v="10895095"/>
    <n v="156090402"/>
    <n v="29149430"/>
    <n v="203054803"/>
    <n v="75563959"/>
    <n v="44972989"/>
    <n v="15119557"/>
    <n v="100197626"/>
    <n v="122909624"/>
    <n v="11449705"/>
    <n v="9937842"/>
    <n v="9492558"/>
    <n v="5294862"/>
    <n v="73212285"/>
    <n v="886873065"/>
    <n v="0"/>
    <n v="164244338"/>
    <n v="20785083"/>
    <n v="6603792"/>
    <n v="350000"/>
    <n v="1078856278"/>
    <n v="337371605"/>
    <n v="0"/>
    <n v="152055224"/>
    <n v="589429449"/>
    <n v="1078856278"/>
    <n v="420898289"/>
    <n v="1028579517"/>
    <n v="-944120638"/>
    <n v="592649463"/>
    <n v="0"/>
    <n v="0"/>
    <n v="254650050"/>
    <n v="427360517"/>
    <n v="3606529"/>
    <n v="4125391"/>
    <n v="1860"/>
    <n v="69"/>
    <n v="301458"/>
    <n v="1000984"/>
    <n v="1183052"/>
    <n v="23672"/>
    <n v="314151"/>
    <n v="233272"/>
    <n v="96019"/>
    <n v="196634"/>
    <n v="75997"/>
    <n v="181290"/>
    <n v="1112482"/>
    <n v="410555"/>
    <n v="962377"/>
    <n v="178321"/>
    <n v="489810"/>
    <n v="16220"/>
    <n v="436764"/>
    <n v="92699671.093179107"/>
    <n v="143097257.97296801"/>
    <n v="52258268.306042597"/>
    <n v="276523267.70865798"/>
    <n v="0"/>
    <n v="6590497.5141427396"/>
    <n v="68482688.588452339"/>
    <n v="757700.79890973296"/>
    <n v="18996864.017647199"/>
  </r>
  <r>
    <n v="106301098"/>
    <x v="20"/>
    <d v="2023-07-01T00:00:00"/>
    <d v="2024-06-30T00:00:00"/>
    <n v="366"/>
    <x v="14"/>
    <x v="8"/>
    <x v="18"/>
    <x v="1"/>
    <x v="2"/>
    <x v="0"/>
    <x v="0"/>
    <x v="0"/>
    <x v="0"/>
    <s v="AHMC HEALTHCARE INC"/>
    <x v="0"/>
    <x v="0"/>
    <s v="714-774-1450"/>
    <s v="111 WEST LA PALMA AVENUE"/>
    <s v="ANAHEIM"/>
    <n v="92801"/>
    <s v="LISA HAHN"/>
    <n v="0"/>
    <n v="223"/>
    <n v="81618"/>
    <n v="223"/>
    <n v="81618"/>
    <n v="78"/>
    <n v="76.434426229508205"/>
    <n v="132.91103685684601"/>
    <n v="6006"/>
    <n v="7540"/>
    <n v="2008"/>
    <n v="9597"/>
    <n v="0"/>
    <n v="329"/>
    <n v="2017"/>
    <n v="89"/>
    <n v="389"/>
    <n v="27975"/>
    <n v="48645.439489605502"/>
    <n v="8759.6723899593126"/>
    <n v="12495.748497596383"/>
    <n v="3121.66042391774"/>
    <n v="18173.228167176869"/>
    <n v="0"/>
    <n v="667.22993693410297"/>
    <n v="4134.9447340929701"/>
    <n v="303.36978029464302"/>
    <n v="1324.4774794995237"/>
    <n v="1386"/>
    <n v="1705"/>
    <n v="500"/>
    <n v="2328"/>
    <n v="0"/>
    <n v="82"/>
    <n v="500"/>
    <n v="26"/>
    <n v="103"/>
    <n v="6630"/>
    <n v="223"/>
    <n v="0"/>
    <n v="0"/>
    <n v="0"/>
    <n v="0"/>
    <n v="0"/>
    <n v="81618"/>
    <n v="0"/>
    <n v="0"/>
    <n v="0"/>
    <n v="0"/>
    <n v="0"/>
    <n v="27975"/>
    <n v="0"/>
    <n v="0"/>
    <n v="0"/>
    <n v="0"/>
    <n v="0"/>
    <n v="0"/>
    <n v="6630"/>
    <n v="0"/>
    <n v="0"/>
    <n v="0"/>
    <n v="0"/>
    <n v="0"/>
    <n v="10"/>
    <n v="1477"/>
    <n v="871"/>
    <n v="6808"/>
    <n v="14867"/>
    <n v="3675"/>
    <n v="25482"/>
    <n v="0"/>
    <n v="1139"/>
    <n v="7415"/>
    <n v="455"/>
    <n v="2049"/>
    <n v="61890"/>
    <n v="34520"/>
    <n v="0"/>
    <n v="0"/>
    <n v="31366"/>
    <n v="0"/>
    <n v="3"/>
    <n v="162418"/>
    <n v="123388"/>
    <n v="1174"/>
    <n v="1275"/>
    <n v="828"/>
    <n v="274"/>
    <n v="946720890"/>
    <n v="785166397"/>
    <n v="16778183"/>
    <n v="178332676"/>
    <n v="1022733"/>
    <n v="179355409"/>
    <n v="196524025"/>
    <n v="-17168616"/>
    <n v="841022"/>
    <n v="0"/>
    <n v="1600"/>
    <n v="0"/>
    <n v="-16329194"/>
    <n v="113723639"/>
    <n v="159972658"/>
    <n v="37230714"/>
    <n v="173998524"/>
    <n v="0"/>
    <n v="7226251"/>
    <n v="47476123"/>
    <n v="873397"/>
    <n v="3938567"/>
    <n v="544439873"/>
    <n v="52140800"/>
    <n v="105143801"/>
    <n v="20648592"/>
    <n v="155491408"/>
    <n v="0"/>
    <n v="7428980"/>
    <n v="49852159"/>
    <n v="2103707"/>
    <n v="9471570"/>
    <n v="402281017"/>
    <n v="136019999"/>
    <n v="241901477"/>
    <n v="46619225"/>
    <n v="263591946"/>
    <n v="-3788539"/>
    <n v="0"/>
    <n v="10224218"/>
    <n v="70184766"/>
    <n v="14583411"/>
    <n v="0"/>
    <n v="2977104"/>
    <n v="0"/>
    <n v="2852790"/>
    <n v="16778183"/>
    <n v="0"/>
    <n v="0"/>
    <n v="0"/>
    <n v="24879666"/>
    <n v="39993165"/>
    <n v="11927839"/>
    <n v="69018767"/>
    <n v="0"/>
    <n v="4431013"/>
    <n v="27143516"/>
    <n v="0"/>
    <n v="938710"/>
    <n v="0"/>
    <n v="0"/>
    <n v="0"/>
    <n v="819779"/>
    <n v="0"/>
    <n v="0"/>
    <n v="31477865"/>
    <n v="9818770"/>
    <n v="53260961"/>
    <n v="0"/>
    <n v="0"/>
    <n v="0"/>
    <n v="0"/>
    <n v="24114831"/>
    <n v="14923276"/>
    <n v="52094606"/>
    <n v="10833716"/>
    <n v="61461895"/>
    <n v="19339582"/>
    <n v="4220433"/>
    <n v="1830800"/>
    <n v="24307222"/>
    <n v="42681242"/>
    <n v="1297414"/>
    <n v="7364970"/>
    <n v="1938768"/>
    <n v="1172910"/>
    <n v="30908789"/>
    <n v="57962398"/>
    <n v="0"/>
    <n v="7310878"/>
    <n v="1571496"/>
    <n v="140588"/>
    <n v="0"/>
    <n v="66985360"/>
    <n v="65744941"/>
    <n v="0"/>
    <n v="15500000"/>
    <n v="-14259581"/>
    <n v="66985360"/>
    <n v="19903375"/>
    <n v="163496668"/>
    <n v="-129652832"/>
    <n v="38106183"/>
    <n v="0"/>
    <n v="0"/>
    <n v="0"/>
    <n v="7640371"/>
    <n v="1231032"/>
    <n v="1466419"/>
    <n v="694"/>
    <n v="0"/>
    <n v="128432"/>
    <n v="324088"/>
    <n v="383071"/>
    <n v="4688"/>
    <n v="67295"/>
    <n v="283926"/>
    <n v="16267"/>
    <n v="0"/>
    <n v="21381"/>
    <n v="1884"/>
    <n v="410889"/>
    <n v="99778"/>
    <n v="383342"/>
    <n v="0"/>
    <n v="152544"/>
    <n v="66454"/>
    <n v="118025"/>
    <n v="34251607.272926196"/>
    <n v="54747508.809027202"/>
    <n v="11952286.278444063"/>
    <n v="68040864.089301094"/>
    <n v="0"/>
    <n v="3026358.2702378598"/>
    <n v="20098642.672963899"/>
    <n v="614782.75652961247"/>
    <n v="2769241.8505701302"/>
  </r>
  <r>
    <n v="106410817"/>
    <x v="21"/>
    <d v="2023-07-01T00:00:00"/>
    <d v="2024-06-30T00:00:00"/>
    <n v="366"/>
    <x v="15"/>
    <x v="9"/>
    <x v="19"/>
    <x v="1"/>
    <x v="2"/>
    <x v="0"/>
    <x v="0"/>
    <x v="0"/>
    <x v="0"/>
    <s v="AHMC HEALTHCARE"/>
    <x v="1"/>
    <x v="4"/>
    <s v="650-992-4000"/>
    <s v="1900 SULLIVAN AVENUE"/>
    <s v="DALY CITY"/>
    <n v="94015"/>
    <s v="SARKIS VARTANIAN"/>
    <n v="0"/>
    <n v="475"/>
    <n v="173850"/>
    <n v="457"/>
    <n v="167262"/>
    <n v="180"/>
    <n v="175.513661202186"/>
    <n v="273.63041864364197"/>
    <n v="14161"/>
    <n v="6178"/>
    <n v="4418"/>
    <n v="23775"/>
    <n v="0"/>
    <n v="9761"/>
    <n v="5533"/>
    <n v="64"/>
    <n v="348"/>
    <n v="64238"/>
    <n v="100148.733223573"/>
    <n v="21505.828919999502"/>
    <n v="10372.4392571916"/>
    <n v="5074.5309933853796"/>
    <n v="31245.648106744298"/>
    <n v="0"/>
    <n v="15890.5557978669"/>
    <n v="12612.862809251599"/>
    <n v="290.92614257494103"/>
    <n v="1275.4459231206699"/>
    <n v="901"/>
    <n v="456"/>
    <n v="107"/>
    <n v="646"/>
    <n v="0"/>
    <n v="483"/>
    <n v="263"/>
    <n v="5"/>
    <n v="29"/>
    <n v="2890"/>
    <n v="252"/>
    <n v="24"/>
    <n v="0"/>
    <n v="0"/>
    <n v="199"/>
    <n v="0"/>
    <n v="92232"/>
    <n v="8784"/>
    <n v="0"/>
    <n v="0"/>
    <n v="72834"/>
    <n v="0"/>
    <n v="23599"/>
    <n v="6314"/>
    <n v="0"/>
    <n v="0"/>
    <n v="34325"/>
    <n v="0.53434104424172602"/>
    <n v="0"/>
    <n v="2421"/>
    <n v="235"/>
    <n v="0"/>
    <n v="0"/>
    <n v="234"/>
    <n v="0"/>
    <n v="0"/>
    <n v="0"/>
    <n v="0"/>
    <n v="14951"/>
    <n v="10425"/>
    <n v="1357"/>
    <n v="12776"/>
    <n v="0"/>
    <n v="10509"/>
    <n v="13842"/>
    <n v="591"/>
    <n v="2411"/>
    <n v="66862"/>
    <n v="18199"/>
    <n v="8199"/>
    <n v="0"/>
    <n v="41454"/>
    <n v="0"/>
    <n v="16"/>
    <n v="55799"/>
    <n v="120650"/>
    <n v="410"/>
    <n v="1960"/>
    <n v="0"/>
    <n v="0"/>
    <n v="984776564"/>
    <n v="824039439"/>
    <n v="0"/>
    <n v="160737125"/>
    <n v="2572811"/>
    <n v="163309936"/>
    <n v="196913904"/>
    <n v="-33603968"/>
    <n v="2620300"/>
    <n v="69610"/>
    <n v="12590"/>
    <n v="0"/>
    <n v="-31065868"/>
    <n v="154517617"/>
    <n v="86896221"/>
    <n v="46309349"/>
    <n v="189725506"/>
    <n v="0"/>
    <n v="89020446"/>
    <n v="59834093"/>
    <n v="834256"/>
    <n v="4523791"/>
    <n v="631661279"/>
    <n v="80143031"/>
    <n v="58996588"/>
    <n v="6881739"/>
    <n v="59616088"/>
    <n v="0"/>
    <n v="55901628"/>
    <n v="76561932"/>
    <n v="2958039"/>
    <n v="12056240"/>
    <n v="353115285"/>
    <n v="193576114"/>
    <n v="124738352"/>
    <n v="48569536"/>
    <n v="225654143"/>
    <n v="-218837"/>
    <n v="0"/>
    <n v="100238967"/>
    <n v="109798800"/>
    <n v="14571413"/>
    <n v="0"/>
    <n v="3792295"/>
    <n v="0"/>
    <n v="3318656"/>
    <n v="0"/>
    <n v="0"/>
    <n v="0"/>
    <n v="0"/>
    <n v="35199098"/>
    <n v="21154457"/>
    <n v="4664487"/>
    <n v="23863353"/>
    <n v="0"/>
    <n v="44683107"/>
    <n v="26597225"/>
    <n v="0"/>
    <n v="4575398"/>
    <n v="0"/>
    <n v="0"/>
    <n v="0"/>
    <n v="1201113"/>
    <n v="0"/>
    <n v="0"/>
    <n v="54524240"/>
    <n v="17334466"/>
    <n v="46860852"/>
    <n v="0"/>
    <n v="0"/>
    <n v="0"/>
    <n v="0"/>
    <n v="28964577"/>
    <n v="3396623"/>
    <n v="36182529"/>
    <n v="9650617"/>
    <n v="86395361"/>
    <n v="38484045"/>
    <n v="7773914"/>
    <n v="1807373"/>
    <n v="17747172"/>
    <n v="11125056"/>
    <n v="1686203"/>
    <n v="1780994"/>
    <n v="1559763"/>
    <n v="5291522"/>
    <n v="23262501"/>
    <n v="61893583"/>
    <n v="0"/>
    <n v="5373092"/>
    <n v="74279240"/>
    <n v="163166"/>
    <n v="0"/>
    <n v="141709081"/>
    <n v="177424645"/>
    <n v="0"/>
    <n v="0"/>
    <n v="-35715564"/>
    <n v="141709081"/>
    <n v="7872855"/>
    <n v="218902654"/>
    <n v="-190946275"/>
    <n v="11083575"/>
    <n v="0"/>
    <n v="0"/>
    <n v="22846027"/>
    <n v="53604227"/>
    <n v="1221548"/>
    <n v="1481047"/>
    <n v="707"/>
    <n v="0"/>
    <n v="81204"/>
    <n v="289288"/>
    <n v="344751"/>
    <n v="73735"/>
    <n v="147055"/>
    <n v="132419"/>
    <n v="140510"/>
    <n v="1365"/>
    <n v="1382"/>
    <n v="9839"/>
    <n v="478536"/>
    <n v="74331"/>
    <n v="239964"/>
    <n v="0"/>
    <n v="225186"/>
    <n v="49966"/>
    <n v="153565"/>
    <n v="46309191.834512703"/>
    <n v="28791270.018383801"/>
    <n v="10497014.8129756"/>
    <n v="49206408.519204199"/>
    <n v="0"/>
    <n v="28599699.962992705"/>
    <n v="26917123.689141046"/>
    <n v="748391.850720805"/>
    <n v="3271992.3120691599"/>
  </r>
  <r>
    <n v="106010735"/>
    <x v="22"/>
    <d v="2023-07-01T00:00:00"/>
    <d v="2024-06-30T00:00:00"/>
    <n v="366"/>
    <x v="16"/>
    <x v="10"/>
    <x v="20"/>
    <x v="2"/>
    <x v="3"/>
    <x v="0"/>
    <x v="0"/>
    <x v="0"/>
    <x v="0"/>
    <s v="ALAMEDA HEALTH SYSTEM"/>
    <x v="0"/>
    <x v="2"/>
    <s v="510-437-4800"/>
    <s v="2070 CLINTON AVENUE"/>
    <s v="ALAMEDA"/>
    <n v="94501"/>
    <s v="JAMES E.T. JACKSON"/>
    <n v="0"/>
    <n v="247"/>
    <n v="90402"/>
    <n v="247"/>
    <n v="90402"/>
    <n v="199"/>
    <n v="197.06284153005501"/>
    <n v="281.72005776998299"/>
    <n v="6883"/>
    <n v="3228"/>
    <n v="11927"/>
    <n v="48054"/>
    <n v="103"/>
    <n v="72"/>
    <n v="1077"/>
    <n v="781"/>
    <n v="0"/>
    <n v="72125"/>
    <n v="103109.541143814"/>
    <n v="9443.7943039477796"/>
    <n v="4397.62531399615"/>
    <n v="13247.844178473872"/>
    <n v="68119.271442344994"/>
    <n v="474.65560281823099"/>
    <n v="218.63767520949301"/>
    <n v="2696.1073917920799"/>
    <n v="1873.4489305055599"/>
    <n v="0"/>
    <n v="1306"/>
    <n v="398"/>
    <n v="141"/>
    <n v="1020"/>
    <n v="11"/>
    <n v="16"/>
    <n v="169"/>
    <n v="37"/>
    <n v="0"/>
    <n v="3098"/>
    <n v="66"/>
    <n v="0"/>
    <n v="0"/>
    <n v="0"/>
    <n v="181"/>
    <n v="0"/>
    <n v="24156"/>
    <n v="0"/>
    <n v="0"/>
    <n v="0"/>
    <n v="66246"/>
    <n v="0"/>
    <n v="13272"/>
    <n v="0"/>
    <n v="0"/>
    <n v="0"/>
    <n v="58853"/>
    <n v="0.81598613518197571"/>
    <n v="0"/>
    <n v="2954"/>
    <n v="0"/>
    <n v="0"/>
    <n v="0"/>
    <n v="144"/>
    <n v="0"/>
    <n v="0"/>
    <n v="0"/>
    <n v="0"/>
    <n v="9100"/>
    <n v="3022"/>
    <n v="866"/>
    <n v="14492"/>
    <n v="415"/>
    <n v="476"/>
    <n v="4164"/>
    <n v="1296"/>
    <n v="21"/>
    <n v="33852"/>
    <n v="19023"/>
    <n v="13157"/>
    <n v="0"/>
    <n v="3609"/>
    <n v="0"/>
    <n v="3"/>
    <n v="22782"/>
    <n v="103775"/>
    <n v="264"/>
    <n v="1664"/>
    <n v="0"/>
    <n v="0"/>
    <n v="684512804"/>
    <n v="568181000"/>
    <n v="0"/>
    <n v="116331804"/>
    <n v="139794"/>
    <n v="116471598"/>
    <n v="170961094"/>
    <n v="-54489496"/>
    <n v="5439830"/>
    <n v="0"/>
    <n v="0"/>
    <n v="0"/>
    <n v="-49049666"/>
    <n v="124050232"/>
    <n v="41386654"/>
    <n v="63784082"/>
    <n v="222113801"/>
    <n v="1353899"/>
    <n v="1700179"/>
    <n v="18524060"/>
    <n v="5902976"/>
    <n v="0"/>
    <n v="478815883"/>
    <n v="46152423"/>
    <n v="14995935"/>
    <n v="7063707"/>
    <n v="92745114"/>
    <n v="4885283"/>
    <n v="3462643"/>
    <n v="27848136"/>
    <n v="8256978"/>
    <n v="286702"/>
    <n v="205696921"/>
    <n v="139778794"/>
    <n v="47176247"/>
    <n v="58121706"/>
    <n v="268946410"/>
    <n v="0"/>
    <n v="6239182"/>
    <n v="4234601"/>
    <n v="30492155"/>
    <n v="8335825"/>
    <n v="0"/>
    <n v="4856080"/>
    <n v="0"/>
    <n v="0"/>
    <n v="0"/>
    <n v="0"/>
    <n v="0"/>
    <n v="0"/>
    <n v="30292108"/>
    <n v="9206342"/>
    <n v="12726083"/>
    <n v="45912505"/>
    <n v="0"/>
    <n v="928221"/>
    <n v="15880041"/>
    <n v="1303895"/>
    <n v="82609"/>
    <n v="0"/>
    <n v="43644152"/>
    <n v="0"/>
    <n v="0"/>
    <n v="4787519"/>
    <n v="0"/>
    <n v="55218246"/>
    <n v="14257558"/>
    <n v="31737334"/>
    <n v="0"/>
    <n v="0"/>
    <n v="0"/>
    <n v="0"/>
    <n v="41939482"/>
    <n v="5898764"/>
    <n v="16751422"/>
    <n v="5158288"/>
    <n v="72023249"/>
    <n v="21606704"/>
    <n v="2962920"/>
    <n v="9611772"/>
    <n v="12980490"/>
    <n v="40860925"/>
    <n v="3258848"/>
    <n v="3432599"/>
    <n v="993430"/>
    <n v="311897"/>
    <n v="2918260"/>
    <n v="2217204"/>
    <n v="0"/>
    <n v="33150603"/>
    <n v="0"/>
    <n v="10493081"/>
    <n v="0"/>
    <n v="45860888"/>
    <n v="2763718"/>
    <n v="0"/>
    <n v="9695958"/>
    <n v="33401212"/>
    <n v="45860888"/>
    <n v="185431"/>
    <n v="0"/>
    <n v="0"/>
    <n v="51514883"/>
    <n v="0"/>
    <n v="0"/>
    <n v="0"/>
    <n v="0"/>
    <n v="1114108"/>
    <n v="1276063"/>
    <n v="569"/>
    <n v="0"/>
    <n v="45497"/>
    <n v="284964"/>
    <n v="262352"/>
    <n v="47916"/>
    <n v="176138"/>
    <n v="72001"/>
    <n v="111793"/>
    <n v="20792"/>
    <n v="55299"/>
    <n v="37356"/>
    <n v="509722"/>
    <n v="114677"/>
    <n v="170981"/>
    <n v="0"/>
    <n v="219574"/>
    <n v="21300"/>
    <n v="77854"/>
    <n v="42474353.468122274"/>
    <n v="14070368.1422235"/>
    <n v="17680182.6764744"/>
    <n v="78573561.900661707"/>
    <n v="1556998.1656275927"/>
    <n v="1288390.7511372101"/>
    <n v="11572258.0473086"/>
    <n v="3533639.8911541761"/>
    <n v="71546.957290516904"/>
  </r>
  <r>
    <n v="106190017"/>
    <x v="23"/>
    <d v="2023-07-01T00:00:00"/>
    <d v="2024-06-30T00:00:00"/>
    <n v="366"/>
    <x v="3"/>
    <x v="3"/>
    <x v="21"/>
    <x v="1"/>
    <x v="2"/>
    <x v="0"/>
    <x v="0"/>
    <x v="0"/>
    <x v="0"/>
    <s v="ALHAMBRA HOSPITAL MEDICAL CEMTER LP"/>
    <x v="5"/>
    <x v="3"/>
    <s v="626-570-1606"/>
    <s v="100 SOUTH RAYMOND AVENUE"/>
    <s v="ALHAMBRA"/>
    <n v="91802"/>
    <s v="EVELYN KU"/>
    <n v="0"/>
    <n v="144"/>
    <n v="52704"/>
    <n v="144"/>
    <n v="52704"/>
    <n v="91"/>
    <n v="85.871584699453564"/>
    <n v="112.04682129592599"/>
    <n v="7786"/>
    <n v="7067"/>
    <n v="784"/>
    <n v="14295"/>
    <n v="0"/>
    <n v="163"/>
    <n v="1238"/>
    <n v="18"/>
    <n v="78"/>
    <n v="31429"/>
    <n v="41009.136594308999"/>
    <n v="9080.7550929941899"/>
    <n v="8577.6431835003805"/>
    <n v="1112.8919286588809"/>
    <n v="18710.740177055799"/>
    <n v="0"/>
    <n v="280.71690707674998"/>
    <n v="2524.14065104163"/>
    <n v="120.785177118698"/>
    <n v="523.40802142484597"/>
    <n v="1064"/>
    <n v="1196"/>
    <n v="100"/>
    <n v="1435"/>
    <n v="0"/>
    <n v="17"/>
    <n v="328"/>
    <n v="4"/>
    <n v="19"/>
    <n v="4163"/>
    <n v="101"/>
    <n v="0"/>
    <n v="0"/>
    <n v="17"/>
    <n v="26"/>
    <n v="0"/>
    <n v="36966"/>
    <n v="0"/>
    <n v="0"/>
    <n v="6222"/>
    <n v="9516"/>
    <n v="0"/>
    <n v="20425"/>
    <n v="0"/>
    <n v="0"/>
    <n v="2705"/>
    <n v="8299"/>
    <n v="0.26405549015240698"/>
    <n v="0"/>
    <n v="3960"/>
    <n v="0"/>
    <n v="0"/>
    <n v="180"/>
    <n v="23"/>
    <n v="0"/>
    <n v="0"/>
    <n v="0"/>
    <n v="0"/>
    <n v="2862"/>
    <n v="4028"/>
    <n v="1067"/>
    <n v="9405"/>
    <n v="0"/>
    <n v="287"/>
    <n v="3868"/>
    <n v="143"/>
    <n v="941"/>
    <n v="22601"/>
    <n v="20022"/>
    <n v="0"/>
    <n v="0"/>
    <n v="6515"/>
    <n v="0"/>
    <n v="5"/>
    <n v="55876"/>
    <n v="44946"/>
    <n v="764"/>
    <n v="974"/>
    <n v="0"/>
    <n v="0"/>
    <n v="542421477"/>
    <n v="454953567"/>
    <n v="194274398"/>
    <n v="281742308"/>
    <n v="659075"/>
    <n v="282401383"/>
    <n v="278161273"/>
    <n v="4240110"/>
    <n v="5723986"/>
    <n v="0"/>
    <n v="0"/>
    <n v="0"/>
    <n v="9964096"/>
    <n v="111817573"/>
    <n v="110167086"/>
    <n v="12157645"/>
    <n v="156038044"/>
    <n v="0"/>
    <n v="2400551"/>
    <n v="21945632"/>
    <n v="156110"/>
    <n v="1023858"/>
    <n v="415706499"/>
    <n v="18594448"/>
    <n v="23549336"/>
    <n v="5100193"/>
    <n v="48200312"/>
    <n v="0"/>
    <n v="1733653"/>
    <n v="22799006"/>
    <n v="891433"/>
    <n v="5846597"/>
    <n v="126714978"/>
    <n v="65240918"/>
    <n v="238056866"/>
    <n v="6669535"/>
    <n v="122587968"/>
    <n v="233272"/>
    <n v="0"/>
    <n v="1240674"/>
    <n v="11202833"/>
    <n v="-327531"/>
    <n v="0"/>
    <n v="1047543"/>
    <n v="0"/>
    <n v="9001489"/>
    <n v="171198655"/>
    <n v="23075743"/>
    <n v="0"/>
    <n v="0"/>
    <n v="65151434"/>
    <n v="66858211"/>
    <n v="10569387"/>
    <n v="104509721"/>
    <n v="0"/>
    <n v="2893530"/>
    <n v="27294229"/>
    <n v="0"/>
    <n v="4465796"/>
    <n v="0"/>
    <n v="0"/>
    <n v="0"/>
    <n v="4786892"/>
    <n v="0"/>
    <n v="0"/>
    <n v="33010868"/>
    <n v="5822894"/>
    <n v="178092635"/>
    <n v="0"/>
    <n v="0"/>
    <n v="0"/>
    <n v="0"/>
    <n v="19575058"/>
    <n v="4157470"/>
    <n v="33758519"/>
    <n v="3743829"/>
    <n v="45943297"/>
    <n v="15682013"/>
    <n v="1054021"/>
    <n v="4719898"/>
    <n v="12009619"/>
    <n v="180486241"/>
    <n v="1030965"/>
    <n v="3062952"/>
    <n v="485670"/>
    <n v="0"/>
    <n v="13686597"/>
    <n v="191200987"/>
    <n v="0"/>
    <n v="3265721"/>
    <n v="102458"/>
    <n v="0"/>
    <n v="0"/>
    <n v="194569166"/>
    <n v="145449999"/>
    <n v="0"/>
    <n v="0"/>
    <n v="49119167"/>
    <n v="194569166"/>
    <n v="156421492"/>
    <n v="141603364"/>
    <n v="-110478242"/>
    <n v="15465008"/>
    <n v="0"/>
    <n v="0"/>
    <n v="0"/>
    <n v="0"/>
    <n v="1034708"/>
    <n v="1178610"/>
    <n v="535"/>
    <n v="0"/>
    <n v="107329"/>
    <n v="255907"/>
    <n v="249971"/>
    <n v="30359"/>
    <n v="96687"/>
    <n v="189601"/>
    <n v="39476"/>
    <n v="0"/>
    <n v="65378"/>
    <n v="0"/>
    <n v="461983"/>
    <n v="55739"/>
    <n v="215213"/>
    <n v="0"/>
    <n v="130286"/>
    <n v="58857"/>
    <n v="112630"/>
    <n v="66718638.563646249"/>
    <n v="68409166.279556394"/>
    <n v="8829089.8882086892"/>
    <n v="104488105.85335"/>
    <n v="0"/>
    <n v="2115053.9674895499"/>
    <n v="22891304.862020299"/>
    <n v="535921.78283072298"/>
    <n v="3514916.8028980698"/>
  </r>
  <r>
    <n v="106304589"/>
    <x v="24"/>
    <d v="2024-01-01T00:00:00"/>
    <d v="2024-12-31T00:00:00"/>
    <n v="366"/>
    <x v="14"/>
    <x v="8"/>
    <x v="22"/>
    <x v="1"/>
    <x v="3"/>
    <x v="0"/>
    <x v="1"/>
    <x v="0"/>
    <x v="1"/>
    <s v="SIGNATURE HEALTH CARE"/>
    <x v="5"/>
    <x v="0"/>
    <s v="877-978-4848"/>
    <s v="200 FREEDOM LANE"/>
    <s v="ALISO VIEJO"/>
    <n v="92656"/>
    <s v="DORINDA MUELLER"/>
    <n v="0"/>
    <n v="119"/>
    <n v="43554"/>
    <n v="119"/>
    <n v="43554"/>
    <n v="96"/>
    <n v="95.702185792349695"/>
    <n v="96.851829272445812"/>
    <n v="2024"/>
    <n v="2623"/>
    <n v="8503"/>
    <n v="3"/>
    <n v="13256"/>
    <n v="35"/>
    <n v="8522"/>
    <n v="61"/>
    <n v="0"/>
    <n v="35027"/>
    <n v="35447.769513715168"/>
    <n v="2050.9546648596802"/>
    <n v="2672.0470096396398"/>
    <n v="8503"/>
    <n v="3"/>
    <n v="13256"/>
    <n v="35"/>
    <n v="8840.5755569007797"/>
    <n v="63.862933333333331"/>
    <n v="0"/>
    <n v="123"/>
    <n v="188"/>
    <n v="1062"/>
    <n v="1"/>
    <n v="1213"/>
    <n v="6"/>
    <n v="1036"/>
    <n v="10"/>
    <n v="0"/>
    <n v="3639"/>
    <n v="0"/>
    <n v="119"/>
    <n v="0"/>
    <n v="0"/>
    <n v="0"/>
    <n v="0"/>
    <n v="0"/>
    <n v="43554"/>
    <n v="0"/>
    <n v="0"/>
    <n v="0"/>
    <n v="0"/>
    <n v="0"/>
    <n v="35027"/>
    <n v="0"/>
    <n v="0"/>
    <n v="0"/>
    <n v="0"/>
    <n v="0"/>
    <n v="0"/>
    <n v="3639"/>
    <n v="0"/>
    <n v="0"/>
    <n v="0"/>
    <n v="0"/>
    <n v="0"/>
    <n v="0"/>
    <n v="0"/>
    <n v="85"/>
    <n v="159"/>
    <n v="0"/>
    <n v="0"/>
    <n v="0"/>
    <n v="0"/>
    <n v="1056"/>
    <n v="3"/>
    <n v="69"/>
    <n v="1372"/>
    <n v="0"/>
    <n v="0"/>
    <n v="0"/>
    <n v="0"/>
    <n v="0"/>
    <n v="0"/>
    <n v="0"/>
    <n v="0"/>
    <n v="0"/>
    <n v="0"/>
    <n v="0"/>
    <n v="0"/>
    <n v="78046345"/>
    <n v="39673266"/>
    <n v="0"/>
    <n v="38373079"/>
    <n v="190751"/>
    <n v="38563830"/>
    <n v="38245406"/>
    <n v="318424"/>
    <n v="0"/>
    <n v="0"/>
    <n v="0"/>
    <n v="2"/>
    <n v="318422"/>
    <n v="4427250"/>
    <n v="5788600"/>
    <n v="18684875"/>
    <n v="6625"/>
    <n v="29237775"/>
    <n v="63875"/>
    <n v="18873425"/>
    <n v="37500"/>
    <n v="0"/>
    <n v="77119925"/>
    <n v="58960"/>
    <n v="108240"/>
    <n v="0"/>
    <n v="0"/>
    <n v="0"/>
    <n v="0"/>
    <n v="705540"/>
    <n v="1760"/>
    <n v="51920"/>
    <n v="926420"/>
    <n v="1817803"/>
    <n v="2687383"/>
    <n v="9272521"/>
    <n v="3032"/>
    <n v="0"/>
    <n v="15514983"/>
    <n v="34678"/>
    <n v="8503419"/>
    <n v="552097"/>
    <n v="0"/>
    <n v="281437"/>
    <n v="0"/>
    <n v="1005913"/>
    <n v="0"/>
    <n v="0"/>
    <n v="0"/>
    <n v="0"/>
    <n v="2630321"/>
    <n v="2889553"/>
    <n v="8887948"/>
    <n v="-12291"/>
    <n v="13071117"/>
    <n v="28798"/>
    <n v="10825141"/>
    <n v="4546"/>
    <n v="47946"/>
    <n v="0"/>
    <n v="0"/>
    <n v="0"/>
    <n v="0"/>
    <n v="0"/>
    <n v="0"/>
    <n v="13716121"/>
    <n v="584043"/>
    <n v="109594"/>
    <n v="0"/>
    <n v="0"/>
    <n v="0"/>
    <n v="0"/>
    <n v="6585122"/>
    <n v="2566888"/>
    <n v="7315325"/>
    <n v="7368313"/>
    <n v="18298580"/>
    <n v="4162781"/>
    <n v="1994434"/>
    <n v="371551"/>
    <n v="1136252"/>
    <n v="4003270"/>
    <n v="303444"/>
    <n v="6182689"/>
    <n v="358640"/>
    <n v="0"/>
    <n v="1433765"/>
    <n v="8336310"/>
    <n v="0"/>
    <n v="283563"/>
    <n v="0"/>
    <n v="7083407"/>
    <n v="0"/>
    <n v="15703280"/>
    <n v="26737278"/>
    <n v="0"/>
    <n v="826789"/>
    <n v="-11860787"/>
    <n v="15703280"/>
    <n v="1537294"/>
    <n v="10791224"/>
    <n v="-4348211"/>
    <n v="748070"/>
    <n v="0"/>
    <n v="0"/>
    <n v="7073381"/>
    <n v="0"/>
    <n v="455201"/>
    <n v="503792"/>
    <n v="241"/>
    <n v="0"/>
    <n v="51862"/>
    <n v="97423"/>
    <n v="88306"/>
    <n v="30565"/>
    <n v="100896"/>
    <n v="33919"/>
    <n v="25908"/>
    <n v="23877"/>
    <n v="0"/>
    <n v="2445"/>
    <n v="217330"/>
    <n v="12115"/>
    <n v="0"/>
    <n v="0"/>
    <n v="104011"/>
    <n v="54537"/>
    <n v="67208"/>
    <n v="2187433.2975817127"/>
    <n v="2875243.0596230999"/>
    <n v="9110567.2128928695"/>
    <n v="3230.2869452118498"/>
    <n v="14256060.8135157"/>
    <n v="31144.842056665198"/>
    <n v="9546516.9872090109"/>
    <n v="19142.802334946002"/>
    <n v="25315.697840814999"/>
  </r>
  <r>
    <n v="106010739"/>
    <x v="25"/>
    <d v="2024-01-01T00:00:00"/>
    <d v="2024-12-31T00:00:00"/>
    <n v="366"/>
    <x v="16"/>
    <x v="10"/>
    <x v="23"/>
    <x v="0"/>
    <x v="4"/>
    <x v="0"/>
    <x v="0"/>
    <x v="0"/>
    <x v="1"/>
    <s v="SUTTER HEALTH"/>
    <x v="1"/>
    <x v="0"/>
    <s v="510-204-4444"/>
    <s v="2450 ASHBY AVENUE"/>
    <s v="BERKELEY"/>
    <n v="94609"/>
    <s v="BRAD GOODSON"/>
    <n v="0"/>
    <n v="393"/>
    <n v="143838"/>
    <n v="393"/>
    <n v="143838"/>
    <n v="219"/>
    <n v="198.379781420765"/>
    <n v="386.24237715033098"/>
    <n v="15387"/>
    <n v="7293"/>
    <n v="10192"/>
    <n v="11564"/>
    <n v="0"/>
    <n v="11616"/>
    <n v="15646"/>
    <n v="182"/>
    <n v="727"/>
    <n v="72607"/>
    <n v="141364.710037021"/>
    <n v="35438.087204743002"/>
    <n v="13959.0915338129"/>
    <n v="11904.0844654257"/>
    <n v="20174.836571146199"/>
    <n v="0"/>
    <n v="20533.338182449101"/>
    <n v="33721.698678017703"/>
    <n v="510.61478347792701"/>
    <n v="2269.8839028565899"/>
    <n v="2571"/>
    <n v="1172"/>
    <n v="1426"/>
    <n v="2478"/>
    <n v="0"/>
    <n v="1137"/>
    <n v="3286"/>
    <n v="71"/>
    <n v="182"/>
    <n v="12323"/>
    <n v="329"/>
    <n v="64"/>
    <n v="0"/>
    <n v="0"/>
    <n v="0"/>
    <n v="0"/>
    <n v="120414"/>
    <n v="23424"/>
    <n v="0"/>
    <n v="0"/>
    <n v="0"/>
    <n v="0"/>
    <n v="53397"/>
    <n v="19210"/>
    <n v="0"/>
    <n v="0"/>
    <n v="0"/>
    <n v="0"/>
    <n v="0"/>
    <n v="10166"/>
    <n v="2157"/>
    <n v="0"/>
    <n v="0"/>
    <n v="0"/>
    <n v="0"/>
    <n v="80"/>
    <n v="7016"/>
    <n v="3657"/>
    <n v="20565"/>
    <n v="7288"/>
    <n v="1378"/>
    <n v="14884"/>
    <n v="23"/>
    <n v="4540"/>
    <n v="27744"/>
    <n v="1216"/>
    <n v="2075"/>
    <n v="79713"/>
    <n v="39318"/>
    <n v="25865"/>
    <n v="0"/>
    <n v="13335"/>
    <n v="1058"/>
    <n v="12"/>
    <n v="153314"/>
    <n v="274730"/>
    <n v="1300"/>
    <n v="3647"/>
    <n v="2747"/>
    <n v="1107"/>
    <n v="2076043813"/>
    <n v="1351110865"/>
    <n v="39509477"/>
    <n v="764442425"/>
    <n v="7081761"/>
    <n v="771524186"/>
    <n v="799988209"/>
    <n v="-28464023"/>
    <n v="59553887"/>
    <n v="25618047"/>
    <n v="0"/>
    <n v="0"/>
    <n v="5471817"/>
    <n v="219238339"/>
    <n v="104039586"/>
    <n v="76444438"/>
    <n v="243728877"/>
    <n v="0"/>
    <n v="161610770"/>
    <n v="251519333"/>
    <n v="2305885"/>
    <n v="7399493"/>
    <n v="1066286721"/>
    <n v="285693576"/>
    <n v="95096312"/>
    <n v="12841379"/>
    <n v="181486469"/>
    <n v="129074"/>
    <n v="124064901"/>
    <n v="290578274"/>
    <n v="4163450"/>
    <n v="15703657"/>
    <n v="1009757092"/>
    <n v="394916147"/>
    <n v="153279347"/>
    <n v="16146978"/>
    <n v="310543317"/>
    <n v="0"/>
    <n v="92437"/>
    <n v="211460742"/>
    <n v="227443429"/>
    <n v="14670257"/>
    <n v="0"/>
    <n v="19774005"/>
    <n v="0"/>
    <n v="2784206"/>
    <n v="227096"/>
    <n v="0"/>
    <n v="0"/>
    <n v="39282381"/>
    <n v="108304183"/>
    <n v="45508395"/>
    <n v="71529873"/>
    <n v="110878427"/>
    <n v="36637"/>
    <n v="72652459"/>
    <n v="349025234"/>
    <n v="1"/>
    <n v="6507216"/>
    <n v="0"/>
    <n v="-33088944"/>
    <n v="1337005"/>
    <n v="45711997"/>
    <n v="0"/>
    <n v="0"/>
    <n v="171676885"/>
    <n v="39349558"/>
    <n v="242919460"/>
    <n v="14842268"/>
    <n v="11942952"/>
    <n v="660803"/>
    <n v="1428103"/>
    <n v="149629337"/>
    <n v="21707183"/>
    <n v="117604926"/>
    <n v="28226734"/>
    <n v="237125798"/>
    <n v="101625343"/>
    <n v="36013866"/>
    <n v="9494499"/>
    <n v="121186469"/>
    <n v="186816068"/>
    <n v="22183110"/>
    <n v="2804285"/>
    <n v="3915297"/>
    <n v="9792982"/>
    <n v="69030492"/>
    <n v="184821709"/>
    <n v="0"/>
    <n v="71241585"/>
    <n v="18686492"/>
    <n v="15069333"/>
    <n v="1584965"/>
    <n v="291404084"/>
    <n v="44605554"/>
    <n v="14646"/>
    <n v="2294987"/>
    <n v="244488897"/>
    <n v="291404084"/>
    <n v="0"/>
    <n v="329999741"/>
    <n v="-248253367"/>
    <n v="395407818"/>
    <n v="0"/>
    <n v="0"/>
    <n v="0"/>
    <n v="1309130"/>
    <n v="3250111"/>
    <n v="3691651"/>
    <n v="1765"/>
    <n v="2"/>
    <n v="166949"/>
    <n v="807299"/>
    <n v="1429336"/>
    <n v="1721"/>
    <n v="220996"/>
    <n v="267071"/>
    <n v="323219"/>
    <n v="13719"/>
    <n v="14310"/>
    <n v="5491"/>
    <n v="1297366"/>
    <n v="231614"/>
    <n v="879200"/>
    <n v="9220"/>
    <n v="611618"/>
    <n v="31439"/>
    <n v="189654"/>
    <n v="192849384.34220201"/>
    <n v="76056264.595062405"/>
    <n v="34101062.5936381"/>
    <n v="162403118.62433299"/>
    <n v="49297.421484212187"/>
    <n v="109108526.589957"/>
    <n v="207044131.411917"/>
    <n v="2470842.5726138898"/>
    <n v="8823819.8487919867"/>
  </r>
  <r>
    <n v="106010937"/>
    <x v="26"/>
    <d v="2024-01-01T00:00:00"/>
    <d v="2024-12-31T00:00:00"/>
    <n v="366"/>
    <x v="16"/>
    <x v="10"/>
    <x v="20"/>
    <x v="0"/>
    <x v="4"/>
    <x v="0"/>
    <x v="0"/>
    <x v="0"/>
    <x v="1"/>
    <s v="SUTTER HEALTH"/>
    <x v="1"/>
    <x v="0"/>
    <s v="510-655-4000"/>
    <s v="HAWTHORNE AVE &amp; WEBSTER ST"/>
    <s v="OAKLAND"/>
    <n v="94609"/>
    <s v="DAVID D CLARK"/>
    <n v="0"/>
    <n v="309"/>
    <n v="113094"/>
    <n v="309"/>
    <n v="113094"/>
    <n v="211"/>
    <n v="191.546448087432"/>
    <n v="297.37018146028498"/>
    <n v="26941"/>
    <n v="12565"/>
    <n v="4899"/>
    <n v="12774"/>
    <n v="0"/>
    <n v="4652"/>
    <n v="7661"/>
    <n v="58"/>
    <n v="556"/>
    <n v="70106"/>
    <n v="108837.486414464"/>
    <n v="37750.484426009098"/>
    <n v="17041.4151213474"/>
    <n v="5467.3175828396925"/>
    <n v="20583.973326633801"/>
    <n v="0"/>
    <n v="12322.682794455106"/>
    <n v="15568.253910099"/>
    <n v="173.747980709611"/>
    <n v="1560.88594564596"/>
    <n v="4646"/>
    <n v="2034"/>
    <n v="760"/>
    <n v="2373"/>
    <n v="0"/>
    <n v="863"/>
    <n v="1481"/>
    <n v="24"/>
    <n v="162"/>
    <n v="12343"/>
    <n v="251"/>
    <n v="0"/>
    <n v="0"/>
    <n v="58"/>
    <n v="0"/>
    <n v="0"/>
    <n v="91866"/>
    <n v="0"/>
    <n v="0"/>
    <n v="21228"/>
    <n v="0"/>
    <n v="0"/>
    <n v="56654"/>
    <n v="0"/>
    <n v="0"/>
    <n v="13452"/>
    <n v="0"/>
    <n v="0"/>
    <n v="0"/>
    <n v="11585"/>
    <n v="0"/>
    <n v="0"/>
    <n v="758"/>
    <n v="0"/>
    <n v="0"/>
    <n v="1"/>
    <n v="0"/>
    <n v="0"/>
    <n v="15635"/>
    <n v="5775"/>
    <n v="1337"/>
    <n v="18391"/>
    <n v="3"/>
    <n v="4570"/>
    <n v="13952"/>
    <n v="1084"/>
    <n v="1936"/>
    <n v="62683"/>
    <n v="41454"/>
    <n v="13570"/>
    <n v="0"/>
    <n v="12129"/>
    <n v="0"/>
    <n v="20"/>
    <n v="417334"/>
    <n v="358479"/>
    <n v="2814"/>
    <n v="3249"/>
    <n v="0"/>
    <n v="0"/>
    <n v="2124529221"/>
    <n v="1531027033"/>
    <n v="0"/>
    <n v="593502188"/>
    <n v="6903632"/>
    <n v="600405820"/>
    <n v="637946253"/>
    <n v="-37540433"/>
    <n v="27572939"/>
    <n v="8543449"/>
    <n v="0"/>
    <n v="0"/>
    <n v="-18510943"/>
    <n v="525736536"/>
    <n v="244740849"/>
    <n v="88956450"/>
    <n v="282314498"/>
    <n v="0"/>
    <n v="52435625"/>
    <n v="163574888"/>
    <n v="1451500"/>
    <n v="9272614"/>
    <n v="1368482960"/>
    <n v="210940236"/>
    <n v="87191535"/>
    <n v="10319558"/>
    <n v="172605973"/>
    <n v="39504"/>
    <n v="86461102"/>
    <n v="168832812"/>
    <n v="2896693"/>
    <n v="16758848"/>
    <n v="756046261"/>
    <n v="588130060"/>
    <n v="264851451"/>
    <n v="57024963"/>
    <n v="329418994"/>
    <n v="0"/>
    <n v="6962"/>
    <n v="95225934"/>
    <n v="160584891"/>
    <n v="10775663"/>
    <n v="0"/>
    <n v="20174966"/>
    <n v="0"/>
    <n v="4833149"/>
    <n v="0"/>
    <n v="0"/>
    <n v="0"/>
    <n v="0"/>
    <n v="146998425"/>
    <n v="66736349"/>
    <n v="40854400"/>
    <n v="122100623"/>
    <n v="32542"/>
    <n v="42859480"/>
    <n v="169599414"/>
    <n v="0"/>
    <n v="4320955"/>
    <n v="0"/>
    <n v="0"/>
    <n v="4784747"/>
    <n v="19985188"/>
    <n v="0"/>
    <n v="0"/>
    <n v="142293565"/>
    <n v="36854798"/>
    <n v="221172438"/>
    <n v="0"/>
    <n v="0"/>
    <n v="421155"/>
    <n v="3237825"/>
    <n v="89668084"/>
    <n v="21929638"/>
    <n v="82803243"/>
    <n v="39565507"/>
    <n v="212308183"/>
    <n v="88778167"/>
    <n v="32833913"/>
    <n v="10107186"/>
    <n v="112886890"/>
    <n v="82428265"/>
    <n v="41874253"/>
    <n v="2964833"/>
    <n v="1656030"/>
    <n v="6243947"/>
    <n v="45864586"/>
    <n v="151358952"/>
    <n v="0"/>
    <n v="420272257"/>
    <n v="19205207"/>
    <n v="85794594"/>
    <n v="79448"/>
    <n v="676710458"/>
    <n v="14369235"/>
    <n v="118624"/>
    <n v="185305945"/>
    <n v="476916654"/>
    <n v="676710458"/>
    <n v="4760"/>
    <n v="355305061"/>
    <n v="-277069179"/>
    <n v="1021785931"/>
    <n v="0"/>
    <n v="181258275"/>
    <n v="876312"/>
    <n v="1413514"/>
    <n v="3158086"/>
    <n v="3590765"/>
    <n v="1716"/>
    <n v="19"/>
    <n v="154650"/>
    <n v="944959"/>
    <n v="1172059"/>
    <n v="0"/>
    <n v="270543"/>
    <n v="214358"/>
    <n v="372637"/>
    <n v="7490"/>
    <n v="13627"/>
    <n v="7763"/>
    <n v="1191369"/>
    <n v="245738"/>
    <n v="877290"/>
    <n v="30419"/>
    <n v="664104"/>
    <n v="38771"/>
    <n v="110395"/>
    <n v="218812919.32237414"/>
    <n v="98592892.732981846"/>
    <n v="29487658.569953348"/>
    <n v="135123679.88578233"/>
    <n v="11733.7560969156"/>
    <n v="41256083.365681097"/>
    <n v="98734074.436428607"/>
    <n v="1291530.8860954701"/>
    <n v="7732048.04460626"/>
  </r>
  <r>
    <n v="106370749"/>
    <x v="27"/>
    <d v="2024-01-01T00:00:00"/>
    <d v="2024-12-31T00:00:00"/>
    <n v="366"/>
    <x v="17"/>
    <x v="11"/>
    <x v="24"/>
    <x v="1"/>
    <x v="2"/>
    <x v="0"/>
    <x v="1"/>
    <x v="0"/>
    <x v="1"/>
    <s v="BH-SD OPCO, LLC"/>
    <x v="6"/>
    <x v="0"/>
    <s v="619-465-4411"/>
    <s v="7050 PARKWAY DRIVE"/>
    <s v="LA MESA"/>
    <n v="92042"/>
    <s v="PATRICK ZIEMER"/>
    <n v="0"/>
    <n v="66"/>
    <n v="24156"/>
    <n v="66"/>
    <n v="24156"/>
    <n v="61"/>
    <n v="62.193989071038303"/>
    <n v="116.401354373617"/>
    <n v="5870"/>
    <n v="4693"/>
    <n v="4593"/>
    <n v="0"/>
    <n v="0"/>
    <n v="0"/>
    <n v="7432"/>
    <n v="0"/>
    <n v="175"/>
    <n v="22763"/>
    <n v="42602.895700743698"/>
    <n v="15114.579265062101"/>
    <n v="8109.2327023692596"/>
    <n v="4593"/>
    <n v="0"/>
    <n v="0"/>
    <n v="0"/>
    <n v="16506.213669628702"/>
    <n v="0"/>
    <n v="244.381140963825"/>
    <n v="567"/>
    <n v="454"/>
    <n v="445"/>
    <n v="0"/>
    <n v="0"/>
    <n v="0"/>
    <n v="715"/>
    <n v="0"/>
    <n v="18"/>
    <n v="2199"/>
    <n v="0"/>
    <n v="57"/>
    <n v="9"/>
    <n v="0"/>
    <n v="0"/>
    <n v="0"/>
    <n v="0"/>
    <n v="20862"/>
    <n v="3294"/>
    <n v="0"/>
    <n v="0"/>
    <n v="0"/>
    <n v="0"/>
    <n v="21364"/>
    <n v="1399"/>
    <n v="0"/>
    <n v="0"/>
    <n v="0"/>
    <n v="0"/>
    <n v="0"/>
    <n v="2064"/>
    <n v="135"/>
    <n v="0"/>
    <n v="0"/>
    <n v="0"/>
    <n v="0"/>
    <n v="0"/>
    <n v="0"/>
    <n v="73474"/>
    <n v="14663"/>
    <n v="0"/>
    <n v="0"/>
    <n v="0"/>
    <n v="0"/>
    <n v="43917"/>
    <n v="0"/>
    <n v="418"/>
    <n v="132472"/>
    <n v="0"/>
    <n v="0"/>
    <n v="0"/>
    <n v="1025"/>
    <n v="0"/>
    <n v="0"/>
    <n v="0"/>
    <n v="0"/>
    <n v="0"/>
    <n v="0"/>
    <n v="0"/>
    <n v="0"/>
    <n v="108182761"/>
    <n v="69681747"/>
    <n v="0"/>
    <n v="38501014"/>
    <n v="446884"/>
    <n v="38947898"/>
    <n v="38541665"/>
    <n v="406233"/>
    <n v="0"/>
    <n v="0"/>
    <n v="0"/>
    <n v="0"/>
    <n v="406233"/>
    <n v="15208958"/>
    <n v="9929250"/>
    <n v="16750561"/>
    <n v="0"/>
    <n v="0"/>
    <n v="0"/>
    <n v="15634192"/>
    <n v="0"/>
    <n v="279781"/>
    <n v="57802742"/>
    <n v="23952371"/>
    <n v="7227920"/>
    <n v="0"/>
    <n v="0"/>
    <n v="0"/>
    <n v="0"/>
    <n v="19088805"/>
    <n v="0"/>
    <n v="110923"/>
    <n v="50380019"/>
    <n v="23227213"/>
    <n v="11050933"/>
    <n v="11176035"/>
    <n v="0"/>
    <n v="0"/>
    <n v="0"/>
    <n v="0"/>
    <n v="23087393"/>
    <n v="1140173"/>
    <n v="0"/>
    <n v="0"/>
    <n v="0"/>
    <n v="0"/>
    <n v="0"/>
    <n v="0"/>
    <n v="0"/>
    <n v="0"/>
    <n v="14328133"/>
    <n v="6106237"/>
    <n v="5574526"/>
    <n v="0"/>
    <n v="0"/>
    <n v="0"/>
    <n v="12357915"/>
    <n v="0"/>
    <n v="134203"/>
    <n v="0"/>
    <n v="0"/>
    <n v="0"/>
    <n v="0"/>
    <n v="0"/>
    <n v="0"/>
    <n v="10723839"/>
    <n v="5810268"/>
    <n v="382471"/>
    <n v="0"/>
    <n v="0"/>
    <n v="0"/>
    <n v="0"/>
    <n v="8835363"/>
    <n v="2349003"/>
    <n v="5209511"/>
    <n v="5231210"/>
    <n v="21497340"/>
    <n v="3842506"/>
    <n v="370000"/>
    <n v="1738207"/>
    <n v="1847369"/>
    <n v="2103433"/>
    <n v="557282"/>
    <n v="3699013"/>
    <n v="222487"/>
    <n v="211863"/>
    <n v="2452165"/>
    <n v="8103244"/>
    <n v="0"/>
    <n v="1099768"/>
    <n v="0"/>
    <n v="40114143"/>
    <n v="7906218"/>
    <n v="57223373"/>
    <n v="4965295"/>
    <n v="0"/>
    <n v="41586997"/>
    <n v="10671081"/>
    <n v="57223373"/>
    <n v="779158"/>
    <n v="15144338"/>
    <n v="-9311062"/>
    <n v="7119495"/>
    <n v="0"/>
    <n v="0"/>
    <n v="0"/>
    <n v="0"/>
    <n v="568796"/>
    <n v="630756"/>
    <n v="303"/>
    <n v="0"/>
    <n v="31523"/>
    <n v="174948"/>
    <n v="105819"/>
    <n v="36722"/>
    <n v="35587"/>
    <n v="126704"/>
    <n v="57471"/>
    <n v="22"/>
    <n v="0"/>
    <n v="0"/>
    <n v="228730"/>
    <n v="94836"/>
    <n v="0"/>
    <n v="0"/>
    <n v="124980"/>
    <n v="37149"/>
    <n v="83101"/>
    <n v="13790018.281415001"/>
    <n v="6041615.3894405598"/>
    <n v="5898434.7138463305"/>
    <n v="0"/>
    <n v="0"/>
    <n v="0"/>
    <n v="12227132.624010701"/>
    <n v="0"/>
    <n v="137579.99128737341"/>
  </r>
  <r>
    <n v="106194010"/>
    <x v="28"/>
    <d v="2023-07-01T00:00:00"/>
    <d v="2024-06-30T00:00:00"/>
    <n v="366"/>
    <x v="3"/>
    <x v="3"/>
    <x v="25"/>
    <x v="0"/>
    <x v="3"/>
    <x v="0"/>
    <x v="2"/>
    <x v="0"/>
    <x v="1"/>
    <s v="BEHAVIORAL HEALTH SERVICES, INC"/>
    <x v="3"/>
    <x v="0"/>
    <s v="909-865-2336"/>
    <s v="2180 WEST VALLEY BLVD"/>
    <s v="POMONA"/>
    <n v="91768"/>
    <s v="DENISE SHOOK"/>
    <n v="0"/>
    <n v="173"/>
    <n v="63318"/>
    <n v="173"/>
    <n v="63318"/>
    <n v="76"/>
    <n v="78.21857923497268"/>
    <n v="81.921410919854694"/>
    <n v="0"/>
    <n v="0"/>
    <n v="0"/>
    <n v="0"/>
    <n v="28628"/>
    <n v="0"/>
    <n v="0"/>
    <n v="0"/>
    <n v="0"/>
    <n v="28628"/>
    <n v="29983.236396666805"/>
    <n v="0"/>
    <n v="0"/>
    <n v="0"/>
    <n v="0"/>
    <n v="29983.236396666805"/>
    <n v="0"/>
    <n v="0"/>
    <n v="0"/>
    <n v="0"/>
    <n v="0"/>
    <n v="0"/>
    <n v="0"/>
    <n v="0"/>
    <n v="1089"/>
    <n v="0"/>
    <n v="0"/>
    <n v="0"/>
    <n v="0"/>
    <n v="1089"/>
    <n v="0"/>
    <n v="0"/>
    <n v="50"/>
    <n v="0"/>
    <n v="0"/>
    <n v="123"/>
    <n v="0"/>
    <n v="0"/>
    <n v="18300"/>
    <n v="0"/>
    <n v="0"/>
    <n v="45018"/>
    <n v="0"/>
    <n v="0"/>
    <n v="3435"/>
    <n v="0"/>
    <n v="0"/>
    <n v="0"/>
    <n v="25193"/>
    <n v="0"/>
    <n v="0"/>
    <n v="590"/>
    <n v="0"/>
    <n v="0"/>
    <n v="499"/>
    <n v="0"/>
    <n v="0"/>
    <n v="0"/>
    <n v="0"/>
    <n v="0"/>
    <n v="0"/>
    <n v="0"/>
    <n v="9072"/>
    <n v="0"/>
    <n v="0"/>
    <n v="0"/>
    <n v="0"/>
    <n v="9072"/>
    <n v="0"/>
    <n v="0"/>
    <n v="0"/>
    <n v="0"/>
    <n v="0"/>
    <n v="0"/>
    <n v="0"/>
    <n v="0"/>
    <n v="0"/>
    <n v="0"/>
    <n v="0"/>
    <n v="0"/>
    <n v="10847702"/>
    <n v="768510"/>
    <n v="0"/>
    <n v="10079192"/>
    <n v="0"/>
    <n v="10079192"/>
    <n v="9396875"/>
    <n v="682317"/>
    <n v="0"/>
    <n v="0"/>
    <n v="0"/>
    <n v="0"/>
    <n v="682317"/>
    <n v="0"/>
    <n v="0"/>
    <n v="0"/>
    <n v="0"/>
    <n v="10357388"/>
    <n v="0"/>
    <n v="0"/>
    <n v="0"/>
    <n v="0"/>
    <n v="10357388"/>
    <n v="0"/>
    <n v="0"/>
    <n v="0"/>
    <n v="0"/>
    <n v="490314"/>
    <n v="0"/>
    <n v="0"/>
    <n v="0"/>
    <n v="0"/>
    <n v="490314"/>
    <n v="0"/>
    <n v="0"/>
    <n v="0"/>
    <n v="0"/>
    <n v="0"/>
    <n v="768510"/>
    <n v="0"/>
    <n v="0"/>
    <n v="0"/>
    <n v="0"/>
    <n v="0"/>
    <n v="0"/>
    <n v="0"/>
    <n v="0"/>
    <n v="0"/>
    <n v="0"/>
    <n v="0"/>
    <n v="0"/>
    <n v="0"/>
    <n v="0"/>
    <n v="0"/>
    <n v="10079192"/>
    <n v="0"/>
    <n v="0"/>
    <n v="0"/>
    <n v="0"/>
    <n v="0"/>
    <n v="0"/>
    <n v="0"/>
    <n v="0"/>
    <n v="0"/>
    <n v="0"/>
    <n v="4260379"/>
    <n v="326390"/>
    <n v="0"/>
    <n v="0"/>
    <n v="0"/>
    <n v="0"/>
    <n v="0"/>
    <n v="1430286"/>
    <n v="246130"/>
    <n v="2444194"/>
    <n v="689496"/>
    <n v="4352796"/>
    <n v="1114441"/>
    <n v="0"/>
    <n v="585281"/>
    <n v="704929"/>
    <n v="1597042"/>
    <n v="120757"/>
    <n v="32896"/>
    <n v="172831"/>
    <n v="181944"/>
    <n v="533958"/>
    <n v="6586166"/>
    <n v="0"/>
    <n v="2433457"/>
    <n v="0"/>
    <n v="0"/>
    <n v="0"/>
    <n v="9019623"/>
    <n v="5151169"/>
    <n v="0"/>
    <n v="0"/>
    <n v="3868454"/>
    <n v="9019623"/>
    <n v="2137072"/>
    <n v="2871074"/>
    <n v="0"/>
    <n v="5238402"/>
    <n v="0"/>
    <n v="0"/>
    <n v="1440775"/>
    <n v="0"/>
    <n v="131857"/>
    <n v="149004"/>
    <n v="72"/>
    <n v="0"/>
    <n v="18373"/>
    <n v="12291"/>
    <n v="3753"/>
    <n v="22563"/>
    <n v="0"/>
    <n v="12067"/>
    <n v="16367"/>
    <n v="46443"/>
    <n v="0"/>
    <n v="0"/>
    <n v="83574"/>
    <n v="9942"/>
    <n v="0"/>
    <n v="0"/>
    <n v="30940"/>
    <n v="7401"/>
    <n v="0"/>
    <n v="0"/>
    <n v="0"/>
    <n v="0"/>
    <n v="0"/>
    <n v="9396875"/>
    <n v="0"/>
    <n v="0"/>
    <n v="0"/>
    <n v="0"/>
  </r>
  <r>
    <n v="106301097"/>
    <x v="29"/>
    <d v="2024-01-01T00:00:00"/>
    <d v="2024-12-31T00:00:00"/>
    <n v="366"/>
    <x v="14"/>
    <x v="8"/>
    <x v="18"/>
    <x v="1"/>
    <x v="3"/>
    <x v="0"/>
    <x v="1"/>
    <x v="0"/>
    <x v="1"/>
    <s v="SIGNATURE HEALTH CARE"/>
    <x v="6"/>
    <x v="0"/>
    <s v="714-243-9000"/>
    <s v="3350 W BALL ROAD"/>
    <s v="ANAHEIM"/>
    <n v="92804"/>
    <s v="PHILLIP FRANKS"/>
    <n v="0"/>
    <n v="98"/>
    <n v="35868"/>
    <n v="98"/>
    <n v="35868"/>
    <n v="89"/>
    <n v="87.418032786885206"/>
    <n v="89.843721151903907"/>
    <n v="1393"/>
    <n v="553"/>
    <n v="13546"/>
    <n v="7"/>
    <n v="15362"/>
    <n v="0"/>
    <n v="1130"/>
    <n v="4"/>
    <n v="0"/>
    <n v="31995"/>
    <n v="32882.801941596801"/>
    <n v="1705.0041995316701"/>
    <n v="624.66907609072098"/>
    <n v="13546"/>
    <n v="47.712512112403097"/>
    <n v="15362"/>
    <n v="0"/>
    <n v="1586.08228572959"/>
    <n v="25.3836671802773"/>
    <n v="0"/>
    <n v="127"/>
    <n v="58"/>
    <n v="1224"/>
    <n v="2"/>
    <n v="141"/>
    <n v="0"/>
    <n v="145"/>
    <n v="1"/>
    <n v="0"/>
    <n v="1698"/>
    <n v="6"/>
    <n v="92"/>
    <n v="0"/>
    <n v="0"/>
    <n v="0"/>
    <n v="0"/>
    <n v="2196"/>
    <n v="33672"/>
    <n v="0"/>
    <n v="0"/>
    <n v="0"/>
    <n v="0"/>
    <n v="26"/>
    <n v="31969"/>
    <n v="0"/>
    <n v="0"/>
    <n v="0"/>
    <n v="0"/>
    <n v="0"/>
    <n v="3"/>
    <n v="1695"/>
    <n v="0"/>
    <n v="0"/>
    <n v="0"/>
    <n v="0"/>
    <n v="0"/>
    <n v="0"/>
    <n v="0"/>
    <n v="377"/>
    <n v="233"/>
    <n v="0"/>
    <n v="13"/>
    <n v="0"/>
    <n v="0"/>
    <n v="492"/>
    <n v="12"/>
    <n v="0"/>
    <n v="1127"/>
    <n v="0"/>
    <n v="0"/>
    <n v="0"/>
    <n v="1"/>
    <n v="0"/>
    <n v="1"/>
    <n v="0"/>
    <n v="39"/>
    <n v="0"/>
    <n v="38"/>
    <n v="0"/>
    <n v="0"/>
    <n v="77564834"/>
    <n v="39049059"/>
    <n v="0"/>
    <n v="38515775"/>
    <n v="2922769"/>
    <n v="41438544"/>
    <n v="41270697"/>
    <n v="167847"/>
    <n v="0"/>
    <n v="0"/>
    <n v="0"/>
    <n v="-3"/>
    <n v="167850"/>
    <n v="3319894"/>
    <n v="1400473"/>
    <n v="36430173"/>
    <n v="16512"/>
    <n v="31756272"/>
    <n v="0"/>
    <n v="2538253"/>
    <n v="9086"/>
    <n v="0"/>
    <n v="75470663"/>
    <n v="743590"/>
    <n v="181502"/>
    <n v="0"/>
    <n v="96035"/>
    <n v="0"/>
    <n v="0"/>
    <n v="1024471"/>
    <n v="48573"/>
    <n v="0"/>
    <n v="2094171"/>
    <n v="2350971"/>
    <n v="1301074"/>
    <n v="15977811"/>
    <n v="19918"/>
    <n v="0"/>
    <n v="16610800"/>
    <n v="0"/>
    <n v="1995011"/>
    <n v="380870"/>
    <n v="0"/>
    <n v="54737"/>
    <n v="0"/>
    <n v="357867"/>
    <n v="0"/>
    <n v="0"/>
    <n v="0"/>
    <n v="0"/>
    <n v="1695759"/>
    <n v="273833"/>
    <n v="20268514"/>
    <n v="92546"/>
    <n v="14890444"/>
    <n v="0"/>
    <n v="1291803"/>
    <n v="2876"/>
    <n v="0"/>
    <n v="0"/>
    <n v="0"/>
    <n v="0"/>
    <n v="0"/>
    <n v="0"/>
    <n v="0"/>
    <n v="18747930"/>
    <n v="163989"/>
    <n v="407130"/>
    <n v="0"/>
    <n v="0"/>
    <n v="0"/>
    <n v="0"/>
    <n v="7228680"/>
    <n v="2333572"/>
    <n v="11234998"/>
    <n v="1154398"/>
    <n v="20792220"/>
    <n v="2959365"/>
    <n v="3394905"/>
    <n v="363740"/>
    <n v="1782596"/>
    <n v="5889998"/>
    <n v="699927"/>
    <n v="208269"/>
    <n v="288853"/>
    <n v="0"/>
    <n v="4890824"/>
    <n v="8041435"/>
    <n v="0"/>
    <n v="931059"/>
    <n v="0"/>
    <n v="4495388"/>
    <n v="0"/>
    <n v="13467882"/>
    <n v="30385847"/>
    <n v="0"/>
    <n v="0"/>
    <n v="-16917965"/>
    <n v="13467882"/>
    <n v="1320800"/>
    <n v="16031332"/>
    <n v="-9850872"/>
    <n v="2184239"/>
    <n v="0"/>
    <n v="0"/>
    <n v="0"/>
    <n v="0"/>
    <n v="427736"/>
    <n v="476027"/>
    <n v="228"/>
    <n v="0"/>
    <n v="47221"/>
    <n v="66209"/>
    <n v="126850"/>
    <n v="27899"/>
    <n v="87109"/>
    <n v="34550"/>
    <n v="26815"/>
    <n v="8369"/>
    <n v="0"/>
    <n v="2714"/>
    <n v="241996"/>
    <n v="1387"/>
    <n v="0"/>
    <n v="0"/>
    <n v="99357"/>
    <n v="33601"/>
    <n v="51395"/>
    <n v="2008979.89237174"/>
    <n v="782125.87160052499"/>
    <n v="18011018.385361899"/>
    <n v="55643.054075458997"/>
    <n v="15700249.3192265"/>
    <n v="0"/>
    <n v="1761404.9613755599"/>
    <n v="28506.515988315001"/>
    <n v="0"/>
  </r>
  <r>
    <n v="106301188"/>
    <x v="30"/>
    <d v="2024-01-01T00:00:00"/>
    <d v="2024-12-31T00:00:00"/>
    <n v="366"/>
    <x v="14"/>
    <x v="8"/>
    <x v="18"/>
    <x v="1"/>
    <x v="5"/>
    <x v="0"/>
    <x v="0"/>
    <x v="0"/>
    <x v="0"/>
    <s v="KPC HEALTHCARE INC"/>
    <x v="3"/>
    <x v="0"/>
    <s v="714-533-6220"/>
    <s v="1025 SOUTH ANAHEIM BLVD"/>
    <s v="ANAHEIM"/>
    <n v="92805"/>
    <s v="PETER BARONOFF"/>
    <n v="0"/>
    <n v="183"/>
    <n v="66978"/>
    <n v="161"/>
    <n v="58926"/>
    <n v="101"/>
    <n v="92.702185792349695"/>
    <n v="140.32688458181801"/>
    <n v="6592"/>
    <n v="3324"/>
    <n v="16970"/>
    <n v="5660"/>
    <n v="0"/>
    <n v="31"/>
    <n v="1174"/>
    <n v="0"/>
    <n v="178"/>
    <n v="33929"/>
    <n v="51359.639756945217"/>
    <n v="8126.3137555323183"/>
    <n v="4398.1471708112504"/>
    <n v="18382.085792052399"/>
    <n v="11212.7342061699"/>
    <n v="0"/>
    <n v="382.01915830207201"/>
    <n v="2986.8918058897998"/>
    <n v="0"/>
    <n v="743.06656422866399"/>
    <n v="675"/>
    <n v="395"/>
    <n v="1145"/>
    <n v="812"/>
    <n v="0"/>
    <n v="10"/>
    <n v="185"/>
    <n v="0"/>
    <n v="51"/>
    <n v="3273"/>
    <n v="92"/>
    <n v="91"/>
    <n v="0"/>
    <n v="0"/>
    <n v="0"/>
    <n v="0"/>
    <n v="33672"/>
    <n v="33306"/>
    <n v="0"/>
    <n v="0"/>
    <n v="0"/>
    <n v="0"/>
    <n v="13632"/>
    <n v="20297"/>
    <n v="0"/>
    <n v="0"/>
    <n v="0"/>
    <n v="0"/>
    <n v="0"/>
    <n v="1374"/>
    <n v="1899"/>
    <n v="0"/>
    <n v="0"/>
    <n v="0"/>
    <n v="0"/>
    <n v="5"/>
    <n v="0"/>
    <n v="0"/>
    <n v="17164"/>
    <n v="2911"/>
    <n v="1665"/>
    <n v="13895"/>
    <n v="0"/>
    <n v="1776"/>
    <n v="3540"/>
    <n v="0"/>
    <n v="2530"/>
    <n v="43481"/>
    <n v="19132"/>
    <n v="1068"/>
    <n v="0"/>
    <n v="9393"/>
    <n v="0"/>
    <n v="3"/>
    <n v="55080"/>
    <n v="122235"/>
    <n v="262"/>
    <n v="787"/>
    <n v="0"/>
    <n v="0"/>
    <n v="291058604"/>
    <n v="217645316"/>
    <n v="0"/>
    <n v="73413288"/>
    <n v="212585"/>
    <n v="73625873"/>
    <n v="84536699"/>
    <n v="-10910826"/>
    <n v="0"/>
    <n v="0"/>
    <n v="0"/>
    <n v="0"/>
    <n v="-10910826"/>
    <n v="34163796"/>
    <n v="23129899"/>
    <n v="69604163"/>
    <n v="53529226"/>
    <n v="0"/>
    <n v="236712"/>
    <n v="8895133"/>
    <n v="0"/>
    <n v="2719043"/>
    <n v="192277972"/>
    <n v="7951757"/>
    <n v="7474403"/>
    <n v="5791812"/>
    <n v="52514764"/>
    <n v="0"/>
    <n v="2680337"/>
    <n v="13735872"/>
    <n v="0"/>
    <n v="8631687"/>
    <n v="98780632"/>
    <n v="28519489"/>
    <n v="22763573"/>
    <n v="56904015"/>
    <n v="95054634"/>
    <n v="-13798096"/>
    <n v="0"/>
    <n v="1343596"/>
    <n v="13666865"/>
    <n v="10919268"/>
    <n v="0"/>
    <n v="1627465"/>
    <n v="0"/>
    <n v="644507"/>
    <n v="0"/>
    <n v="0"/>
    <n v="0"/>
    <n v="0"/>
    <n v="10710621"/>
    <n v="7198472"/>
    <n v="32290056"/>
    <n v="10989356"/>
    <n v="0"/>
    <n v="1573453"/>
    <n v="8964140"/>
    <n v="0"/>
    <n v="1687190"/>
    <n v="0"/>
    <n v="0"/>
    <n v="0"/>
    <n v="0"/>
    <n v="0"/>
    <n v="0"/>
    <n v="31874612"/>
    <n v="7645819"/>
    <n v="11483039"/>
    <n v="0"/>
    <n v="0"/>
    <n v="0"/>
    <n v="0"/>
    <n v="12189936"/>
    <n v="1705229"/>
    <n v="15086896"/>
    <n v="4551168"/>
    <n v="42396943"/>
    <n v="13063900"/>
    <n v="993092"/>
    <n v="4501501"/>
    <n v="5941229"/>
    <n v="11028767"/>
    <n v="183456"/>
    <n v="3173460"/>
    <n v="390650"/>
    <n v="92335"/>
    <n v="2771366"/>
    <n v="19931417"/>
    <n v="0"/>
    <n v="17421313"/>
    <n v="0"/>
    <n v="0"/>
    <n v="0"/>
    <n v="37352730"/>
    <n v="19711035"/>
    <n v="0"/>
    <n v="11336643"/>
    <n v="6305052"/>
    <n v="37352730"/>
    <n v="0"/>
    <n v="70724496"/>
    <n v="-52805471"/>
    <n v="23437247"/>
    <n v="0"/>
    <n v="0"/>
    <n v="1047249"/>
    <n v="0"/>
    <n v="799744"/>
    <n v="915494"/>
    <n v="435"/>
    <n v="0"/>
    <n v="39747"/>
    <n v="176392"/>
    <n v="270006"/>
    <n v="40552"/>
    <n v="110966"/>
    <n v="90197"/>
    <n v="60078"/>
    <n v="1464"/>
    <n v="10342"/>
    <n v="0"/>
    <n v="399185"/>
    <n v="99902"/>
    <n v="99416"/>
    <n v="0"/>
    <n v="125623"/>
    <n v="18693"/>
    <n v="56925"/>
    <n v="12201517.6446907"/>
    <n v="8866532.7713123634"/>
    <n v="21843363.170398299"/>
    <n v="30722560.264100101"/>
    <n v="0"/>
    <n v="845113.55802278896"/>
    <n v="6556547.0985168703"/>
    <n v="0"/>
    <n v="3288479.492958813"/>
  </r>
  <r>
    <n v="106190034"/>
    <x v="31"/>
    <d v="2023-07-01T00:00:00"/>
    <d v="2024-06-30T00:00:00"/>
    <n v="366"/>
    <x v="3"/>
    <x v="3"/>
    <x v="26"/>
    <x v="3"/>
    <x v="3"/>
    <x v="0"/>
    <x v="0"/>
    <x v="0"/>
    <x v="0"/>
    <s v="ANTELOPE VALLEY HOSPITAL DISTRICT"/>
    <x v="1"/>
    <x v="0"/>
    <s v="661-949-5000"/>
    <s v="1600 WEST AVENUE J"/>
    <s v="LANCASTER"/>
    <n v="93534"/>
    <s v="EDWARD MIRZABEGIAN"/>
    <n v="2"/>
    <n v="420"/>
    <n v="153720"/>
    <n v="399"/>
    <n v="146034"/>
    <n v="264"/>
    <n v="243.207650273224"/>
    <n v="348.42921872061902"/>
    <n v="14379"/>
    <n v="21663"/>
    <n v="8404"/>
    <n v="27417"/>
    <n v="0"/>
    <n v="15830"/>
    <n v="437"/>
    <n v="619"/>
    <n v="265"/>
    <n v="89014"/>
    <n v="127525.094051746"/>
    <n v="17691.159515576139"/>
    <n v="28785.875132647361"/>
    <n v="10436.2991875348"/>
    <n v="44027.110343232001"/>
    <n v="0"/>
    <n v="24873.9353510906"/>
    <n v="759.53427018677701"/>
    <n v="833.21940158734196"/>
    <n v="974.39496078613001"/>
    <n v="2397"/>
    <n v="4379"/>
    <n v="1588"/>
    <n v="5833"/>
    <n v="0"/>
    <n v="4284"/>
    <n v="106"/>
    <n v="107"/>
    <n v="46"/>
    <n v="18740"/>
    <n v="390"/>
    <n v="30"/>
    <n v="0"/>
    <n v="0"/>
    <n v="0"/>
    <n v="0"/>
    <n v="142740"/>
    <n v="10980"/>
    <n v="0"/>
    <n v="0"/>
    <n v="0"/>
    <n v="0"/>
    <n v="85839"/>
    <n v="3175"/>
    <n v="0"/>
    <n v="0"/>
    <n v="0"/>
    <n v="0"/>
    <n v="0"/>
    <n v="17939"/>
    <n v="801"/>
    <n v="0"/>
    <n v="0"/>
    <n v="0"/>
    <n v="0"/>
    <n v="32"/>
    <n v="4677"/>
    <n v="3030"/>
    <n v="18341"/>
    <n v="20544"/>
    <n v="9756"/>
    <n v="65373"/>
    <n v="0"/>
    <n v="25390"/>
    <n v="11152"/>
    <n v="353"/>
    <n v="1948"/>
    <n v="152857"/>
    <n v="118448"/>
    <n v="7716"/>
    <n v="13621"/>
    <n v="19001"/>
    <n v="0"/>
    <n v="13"/>
    <n v="400976"/>
    <n v="341346"/>
    <n v="4351"/>
    <n v="3715"/>
    <n v="2172"/>
    <n v="1170"/>
    <n v="2214284386"/>
    <n v="1704886115"/>
    <n v="4618109"/>
    <n v="514016380"/>
    <n v="14964889"/>
    <n v="528981269"/>
    <n v="519052166"/>
    <n v="9929103"/>
    <n v="6202879"/>
    <n v="2297523"/>
    <n v="0"/>
    <n v="0"/>
    <n v="13834459"/>
    <n v="291940368"/>
    <n v="371538669"/>
    <n v="143511741"/>
    <n v="432477789"/>
    <n v="0"/>
    <n v="274461583"/>
    <n v="23441162"/>
    <n v="5817524"/>
    <n v="2407439"/>
    <n v="1545596275"/>
    <n v="67247588"/>
    <n v="122163299"/>
    <n v="34704759"/>
    <n v="262009111"/>
    <n v="0"/>
    <n v="156804347"/>
    <n v="17301094"/>
    <n v="2013290"/>
    <n v="6444623"/>
    <n v="668688111"/>
    <n v="272439320"/>
    <n v="378769216"/>
    <n v="107418966"/>
    <n v="602280272"/>
    <n v="-16295138"/>
    <n v="0"/>
    <n v="302397138"/>
    <n v="28049906"/>
    <n v="18114756"/>
    <n v="0"/>
    <n v="7830814"/>
    <n v="0"/>
    <n v="3880865"/>
    <n v="0"/>
    <n v="4618109"/>
    <n v="0"/>
    <n v="0"/>
    <n v="86748636"/>
    <n v="114932752"/>
    <n v="74857579"/>
    <n v="109059830"/>
    <n v="0"/>
    <n v="110956837"/>
    <n v="12692350"/>
    <n v="0"/>
    <n v="4768396"/>
    <n v="0"/>
    <n v="0"/>
    <n v="0"/>
    <n v="4913562"/>
    <n v="0"/>
    <n v="0"/>
    <n v="114373453"/>
    <n v="34603139"/>
    <n v="154711111"/>
    <n v="0"/>
    <n v="0"/>
    <n v="0"/>
    <n v="0"/>
    <n v="79853733"/>
    <n v="17480533"/>
    <n v="85420591"/>
    <n v="32609606"/>
    <n v="193921580"/>
    <n v="90713929"/>
    <n v="34953166"/>
    <n v="29992738"/>
    <n v="75852884"/>
    <n v="30972501"/>
    <n v="27526411"/>
    <n v="2314962"/>
    <n v="5472537"/>
    <n v="5867899"/>
    <n v="21463559"/>
    <n v="248233687"/>
    <n v="0"/>
    <n v="186118901"/>
    <n v="75583467"/>
    <n v="9339575"/>
    <n v="0"/>
    <n v="519275630"/>
    <n v="233015119"/>
    <n v="270277"/>
    <n v="111774434"/>
    <n v="174215800"/>
    <n v="519275630"/>
    <n v="33499577"/>
    <n v="364334204"/>
    <n v="-325905925"/>
    <n v="569609208"/>
    <n v="0"/>
    <n v="0"/>
    <n v="0"/>
    <n v="0"/>
    <n v="4253708"/>
    <n v="4923719"/>
    <n v="2283"/>
    <n v="0"/>
    <n v="164396"/>
    <n v="820183"/>
    <n v="1177459"/>
    <n v="61736"/>
    <n v="587362"/>
    <n v="691631"/>
    <n v="419290"/>
    <n v="156217"/>
    <n v="155577"/>
    <n v="19857"/>
    <n v="1321839"/>
    <n v="401071"/>
    <n v="949017"/>
    <n v="0"/>
    <n v="900470"/>
    <n v="323220"/>
    <n v="351114"/>
    <n v="81770020.064277202"/>
    <n v="112392465.15585606"/>
    <n v="40571423.783444598"/>
    <n v="158101647.894279"/>
    <n v="0"/>
    <n v="98178747.811742291"/>
    <n v="9275074.6090827193"/>
    <n v="1782704.0333713801"/>
    <n v="2015193.64794689"/>
  </r>
  <r>
    <n v="106364231"/>
    <x v="32"/>
    <d v="2023-07-01T00:00:00"/>
    <d v="2024-06-30T00:00:00"/>
    <n v="366"/>
    <x v="18"/>
    <x v="12"/>
    <x v="27"/>
    <x v="2"/>
    <x v="3"/>
    <x v="0"/>
    <x v="0"/>
    <x v="2"/>
    <x v="0"/>
    <s v="COUNTY OF SAN BERNARDINO"/>
    <x v="1"/>
    <x v="0"/>
    <s v="909-580-1000"/>
    <s v="400 N PEPPER AVE"/>
    <s v="COLTON"/>
    <n v="92324"/>
    <s v="ANDREW GOLDFRACH"/>
    <n v="2"/>
    <n v="456"/>
    <n v="166896"/>
    <n v="456"/>
    <n v="166896"/>
    <n v="373"/>
    <n v="366.25683060109299"/>
    <n v="553.90602012127795"/>
    <n v="16538"/>
    <n v="20705"/>
    <n v="27892"/>
    <n v="51081"/>
    <n v="0"/>
    <n v="844"/>
    <n v="8886"/>
    <n v="2471"/>
    <n v="5633"/>
    <n v="134050"/>
    <n v="202729.60336438799"/>
    <n v="23056.6003277938"/>
    <n v="27055.260042151898"/>
    <n v="36146.639501077698"/>
    <n v="87442.659400789198"/>
    <n v="0"/>
    <n v="1205.73902164583"/>
    <n v="11548.418762577609"/>
    <n v="4188.2666887084997"/>
    <n v="11946.0400644942"/>
    <n v="2579"/>
    <n v="3371"/>
    <n v="4345"/>
    <n v="7933"/>
    <n v="0"/>
    <n v="137"/>
    <n v="1449"/>
    <n v="376"/>
    <n v="856"/>
    <n v="21046"/>
    <n v="366"/>
    <n v="90"/>
    <n v="0"/>
    <n v="0"/>
    <n v="0"/>
    <n v="0"/>
    <n v="133956"/>
    <n v="32940"/>
    <n v="0"/>
    <n v="0"/>
    <n v="0"/>
    <n v="0"/>
    <n v="111712"/>
    <n v="22338"/>
    <n v="0"/>
    <n v="0"/>
    <n v="0"/>
    <n v="0"/>
    <n v="0"/>
    <n v="18330"/>
    <n v="2716"/>
    <n v="0"/>
    <n v="0"/>
    <n v="0"/>
    <n v="0"/>
    <n v="23"/>
    <n v="3848"/>
    <n v="2053"/>
    <n v="31616"/>
    <n v="31913"/>
    <n v="32196"/>
    <n v="204052"/>
    <n v="0"/>
    <n v="2303"/>
    <n v="10257"/>
    <n v="4084"/>
    <n v="14913"/>
    <n v="331334"/>
    <n v="118369"/>
    <n v="200358"/>
    <n v="0"/>
    <n v="54669"/>
    <n v="0"/>
    <n v="14"/>
    <n v="430560"/>
    <n v="196110"/>
    <n v="4766"/>
    <n v="2171"/>
    <n v="1553"/>
    <n v="673"/>
    <n v="3064434102"/>
    <n v="2307305842"/>
    <n v="18463090"/>
    <n v="775591350"/>
    <n v="24557723"/>
    <n v="800149073"/>
    <n v="848960502"/>
    <n v="-48811429"/>
    <n v="251558419"/>
    <n v="152209716"/>
    <n v="0"/>
    <n v="0"/>
    <n v="50537274"/>
    <n v="233838492"/>
    <n v="320444664"/>
    <n v="375841756"/>
    <n v="812300972"/>
    <n v="0"/>
    <n v="27808130"/>
    <n v="155312221"/>
    <n v="30792961"/>
    <n v="69943027"/>
    <n v="2026282223"/>
    <n v="92169529"/>
    <n v="98280944"/>
    <n v="111230396"/>
    <n v="578230874"/>
    <n v="0"/>
    <n v="11918585"/>
    <n v="46534568"/>
    <n v="21400132"/>
    <n v="78386851"/>
    <n v="1038151879"/>
    <n v="262203323"/>
    <n v="336774681"/>
    <n v="428914351"/>
    <n v="1050342054"/>
    <n v="-112095842"/>
    <n v="0"/>
    <n v="21811275"/>
    <n v="144544264"/>
    <n v="99867589"/>
    <n v="0"/>
    <n v="74944147"/>
    <n v="0"/>
    <n v="0"/>
    <n v="0"/>
    <n v="18463090"/>
    <n v="0"/>
    <n v="0"/>
    <n v="61711021"/>
    <n v="79261802"/>
    <n v="87361487"/>
    <n v="441545038"/>
    <n v="0"/>
    <n v="17915440"/>
    <n v="57302525"/>
    <n v="0"/>
    <n v="30494037"/>
    <n v="150551995"/>
    <n v="0"/>
    <n v="16948618"/>
    <n v="0"/>
    <n v="0"/>
    <n v="230195899"/>
    <n v="170286882"/>
    <n v="97456880"/>
    <n v="220200074"/>
    <n v="0"/>
    <n v="0"/>
    <n v="0"/>
    <n v="39417841"/>
    <n v="156219757"/>
    <n v="27535594"/>
    <n v="101964573"/>
    <n v="35878901"/>
    <n v="328068169"/>
    <n v="106836219"/>
    <n v="96277658"/>
    <n v="45934676"/>
    <n v="105965389"/>
    <n v="75183281"/>
    <n v="21577558"/>
    <n v="6839727"/>
    <n v="1943445"/>
    <n v="6937223"/>
    <n v="53397157"/>
    <n v="538381080"/>
    <n v="0"/>
    <n v="289313657"/>
    <n v="65197673"/>
    <n v="154080999"/>
    <n v="0"/>
    <n v="1046973409"/>
    <n v="237155019"/>
    <n v="236190148"/>
    <n v="138256976"/>
    <n v="435371266"/>
    <n v="1046973409"/>
    <n v="339118843"/>
    <n v="507401165"/>
    <n v="-470530990"/>
    <n v="762301646"/>
    <n v="0"/>
    <n v="138002081"/>
    <n v="0"/>
    <n v="403115"/>
    <n v="7198476"/>
    <n v="8155901"/>
    <n v="3603"/>
    <n v="184"/>
    <n v="714166"/>
    <n v="1249763"/>
    <n v="1739552"/>
    <n v="114606"/>
    <n v="663093"/>
    <n v="756360"/>
    <n v="543328"/>
    <n v="756218"/>
    <n v="373710"/>
    <n v="287680"/>
    <n v="1931363"/>
    <n v="867550"/>
    <n v="1073158"/>
    <n v="472873"/>
    <n v="1406234"/>
    <n v="482395"/>
    <n v="964903"/>
    <n v="87703605.149571702"/>
    <n v="112646754.1424275"/>
    <n v="131033535.823219"/>
    <n v="374084832.62284201"/>
    <n v="0"/>
    <n v="10687393.873200299"/>
    <n v="54301397.336370803"/>
    <n v="14041134.343767799"/>
    <n v="39904125.7086007"/>
  </r>
  <r>
    <n v="106400683"/>
    <x v="33"/>
    <d v="2023-07-01T00:00:00"/>
    <d v="2024-06-30T00:00:00"/>
    <n v="366"/>
    <x v="8"/>
    <x v="5"/>
    <x v="9"/>
    <x v="4"/>
    <x v="3"/>
    <x v="1"/>
    <x v="2"/>
    <x v="0"/>
    <x v="1"/>
    <s v="STATE OF CALIFORNIA"/>
    <x v="4"/>
    <x v="2"/>
    <s v="805-468-2000"/>
    <s v="10333 EL CAMINO REAL"/>
    <s v="ATASCADERO"/>
    <n v="93422"/>
    <s v="JASON BLACK"/>
    <n v="0"/>
    <n v="1275"/>
    <n v="466650"/>
    <n v="1035"/>
    <n v="378810"/>
    <n v="1035"/>
    <n v="1047.77595628415"/>
    <n v="1047.77595628415"/>
    <n v="370116"/>
    <n v="0"/>
    <n v="0"/>
    <n v="0"/>
    <n v="0"/>
    <n v="7016"/>
    <n v="0"/>
    <n v="0"/>
    <n v="6354"/>
    <n v="383486"/>
    <n v="383486"/>
    <n v="0"/>
    <n v="0"/>
    <n v="0"/>
    <n v="0"/>
    <n v="0"/>
    <n v="0"/>
    <n v="0"/>
    <n v="0"/>
    <n v="0"/>
    <n v="152"/>
    <n v="0"/>
    <n v="0"/>
    <n v="0"/>
    <n v="0"/>
    <n v="756"/>
    <n v="0"/>
    <n v="0"/>
    <n v="121"/>
    <n v="1029"/>
    <n v="0"/>
    <n v="357"/>
    <n v="0"/>
    <n v="0"/>
    <n v="918"/>
    <n v="0"/>
    <n v="0"/>
    <n v="130662"/>
    <n v="0"/>
    <n v="0"/>
    <n v="335988"/>
    <n v="0"/>
    <n v="0"/>
    <n v="59508"/>
    <n v="0"/>
    <n v="0"/>
    <n v="323978"/>
    <n v="0.84482353984239322"/>
    <n v="0"/>
    <n v="0"/>
    <n v="160"/>
    <n v="0"/>
    <n v="0"/>
    <n v="869"/>
    <n v="0"/>
    <n v="0"/>
    <n v="0"/>
    <n v="0"/>
    <n v="0"/>
    <n v="0"/>
    <n v="0"/>
    <n v="0"/>
    <n v="0"/>
    <n v="0"/>
    <n v="0"/>
    <n v="0"/>
    <n v="0"/>
    <n v="0"/>
    <n v="0"/>
    <n v="0"/>
    <n v="0"/>
    <n v="0"/>
    <n v="0"/>
    <n v="0"/>
    <n v="0"/>
    <n v="0"/>
    <n v="0"/>
    <n v="0"/>
    <n v="0"/>
    <n v="0"/>
    <n v="380561008"/>
    <n v="3741"/>
    <n v="0"/>
    <n v="380557267"/>
    <n v="0"/>
    <n v="380557267"/>
    <n v="326308707"/>
    <n v="54248560"/>
    <n v="3741"/>
    <n v="0"/>
    <n v="0"/>
    <n v="0"/>
    <n v="54252301"/>
    <n v="0"/>
    <n v="0"/>
    <n v="0"/>
    <n v="0"/>
    <n v="0"/>
    <n v="0"/>
    <n v="0"/>
    <n v="0"/>
    <n v="0"/>
    <n v="0"/>
    <n v="0"/>
    <n v="0"/>
    <n v="0"/>
    <n v="0"/>
    <n v="0"/>
    <n v="0"/>
    <n v="0"/>
    <n v="0"/>
    <n v="0"/>
    <n v="0"/>
    <n v="374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494048"/>
    <x v="34"/>
    <d v="2024-01-01T00:00:00"/>
    <d v="2024-12-31T00:00:00"/>
    <n v="366"/>
    <x v="19"/>
    <x v="7"/>
    <x v="28"/>
    <x v="1"/>
    <x v="6"/>
    <x v="0"/>
    <x v="1"/>
    <x v="0"/>
    <x v="1"/>
    <s v="SIGNATURE HEALTH CARE"/>
    <x v="5"/>
    <x v="0"/>
    <s v="707-800-7700"/>
    <s v="1287 FULTON ROAD"/>
    <s v="SANTA ROSA"/>
    <n v="95401"/>
    <s v="SUSAN ROSE"/>
    <n v="0"/>
    <n v="144"/>
    <n v="52704"/>
    <n v="144"/>
    <n v="52704"/>
    <n v="98"/>
    <n v="97.959016393442596"/>
    <n v="97.959016393442596"/>
    <n v="6442"/>
    <n v="2054"/>
    <n v="8583"/>
    <n v="14"/>
    <n v="13590"/>
    <n v="0"/>
    <n v="4962"/>
    <n v="179"/>
    <n v="29"/>
    <n v="35853"/>
    <n v="35853"/>
    <n v="6442"/>
    <n v="2054"/>
    <n v="8583"/>
    <n v="14"/>
    <n v="13590"/>
    <n v="0"/>
    <n v="4962"/>
    <n v="179"/>
    <n v="29"/>
    <n v="454"/>
    <n v="165"/>
    <n v="1002"/>
    <n v="3"/>
    <n v="1182"/>
    <n v="0"/>
    <n v="696"/>
    <n v="10"/>
    <n v="3"/>
    <n v="3515"/>
    <n v="0"/>
    <n v="144"/>
    <n v="0"/>
    <n v="0"/>
    <n v="0"/>
    <n v="0"/>
    <n v="0"/>
    <n v="52704"/>
    <n v="0"/>
    <n v="0"/>
    <n v="0"/>
    <n v="0"/>
    <n v="0"/>
    <n v="35853"/>
    <n v="0"/>
    <n v="0"/>
    <n v="0"/>
    <n v="0"/>
    <n v="0"/>
    <n v="0"/>
    <n v="3515"/>
    <n v="0"/>
    <n v="0"/>
    <n v="0"/>
    <n v="0"/>
    <n v="0"/>
    <n v="0"/>
    <n v="0"/>
    <n v="0"/>
    <n v="0"/>
    <n v="0"/>
    <n v="0"/>
    <n v="0"/>
    <n v="0"/>
    <n v="0"/>
    <n v="0"/>
    <n v="0"/>
    <n v="0"/>
    <n v="0"/>
    <n v="0"/>
    <n v="0"/>
    <n v="0"/>
    <n v="0"/>
    <n v="0"/>
    <n v="0"/>
    <n v="0"/>
    <n v="0"/>
    <n v="0"/>
    <n v="0"/>
    <n v="0"/>
    <n v="86149580"/>
    <n v="28498402"/>
    <n v="0"/>
    <n v="57651178"/>
    <n v="25167"/>
    <n v="57676345"/>
    <n v="57579284"/>
    <n v="97061"/>
    <n v="0"/>
    <n v="0"/>
    <n v="0"/>
    <n v="-2"/>
    <n v="97063"/>
    <n v="15436150"/>
    <n v="5075475"/>
    <n v="20850100"/>
    <n v="53675"/>
    <n v="32254650"/>
    <n v="0"/>
    <n v="11882725"/>
    <n v="331880"/>
    <n v="264925"/>
    <n v="86149580"/>
    <n v="0"/>
    <n v="0"/>
    <n v="0"/>
    <n v="0"/>
    <n v="0"/>
    <n v="0"/>
    <n v="0"/>
    <n v="0"/>
    <n v="0"/>
    <n v="0"/>
    <n v="3913393"/>
    <n v="1585430"/>
    <n v="6699473"/>
    <n v="21859"/>
    <n v="0"/>
    <n v="12870460"/>
    <n v="0"/>
    <n v="2934686"/>
    <n v="-720655"/>
    <n v="0"/>
    <n v="895242"/>
    <n v="0"/>
    <n v="298514"/>
    <n v="0"/>
    <n v="0"/>
    <n v="0"/>
    <n v="0"/>
    <n v="11640896"/>
    <n v="3530793"/>
    <n v="14034623"/>
    <n v="32265"/>
    <n v="19460209"/>
    <n v="0"/>
    <n v="8990133"/>
    <n v="-284538"/>
    <n v="246797"/>
    <n v="0"/>
    <n v="0"/>
    <n v="0"/>
    <n v="0"/>
    <n v="0"/>
    <n v="0"/>
    <n v="25404278"/>
    <n v="0"/>
    <n v="248455"/>
    <n v="0"/>
    <n v="0"/>
    <n v="0"/>
    <n v="0"/>
    <n v="7723088"/>
    <n v="4711971"/>
    <n v="14327973"/>
    <n v="5163519"/>
    <n v="23993931"/>
    <n v="4004597"/>
    <n v="5585299"/>
    <n v="9715914"/>
    <n v="1407935"/>
    <n v="6056507"/>
    <n v="201778"/>
    <n v="3904364"/>
    <n v="303756"/>
    <n v="0"/>
    <n v="2405203"/>
    <n v="17461466"/>
    <n v="0"/>
    <n v="1112941"/>
    <n v="0"/>
    <n v="16881805"/>
    <n v="0"/>
    <n v="35456212"/>
    <n v="36164227"/>
    <n v="0"/>
    <n v="7350403"/>
    <n v="-8058418"/>
    <n v="35456212"/>
    <n v="1734598"/>
    <n v="18711505"/>
    <n v="-3652506"/>
    <n v="1897654"/>
    <n v="0"/>
    <n v="0"/>
    <n v="16359398"/>
    <n v="9001880"/>
    <n v="606897"/>
    <n v="671366"/>
    <n v="291"/>
    <n v="0"/>
    <n v="52565"/>
    <n v="98600"/>
    <n v="60290"/>
    <n v="7514"/>
    <n v="187996"/>
    <n v="72606"/>
    <n v="33267"/>
    <n v="28238"/>
    <n v="48589"/>
    <n v="17232"/>
    <n v="311060"/>
    <n v="0"/>
    <n v="0"/>
    <n v="0"/>
    <n v="71407"/>
    <n v="78640"/>
    <n v="145790"/>
    <n v="10312458.6693232"/>
    <n v="3390782.4272686499"/>
    <n v="13929366.746323081"/>
    <n v="35858.761354089002"/>
    <n v="21548426.584250901"/>
    <n v="0"/>
    <n v="7938515.1376109403"/>
    <n v="221719.71529008"/>
    <n v="176988.958579078"/>
  </r>
  <r>
    <n v="106190163"/>
    <x v="35"/>
    <d v="2024-01-01T00:00:00"/>
    <d v="2024-12-31T00:00:00"/>
    <n v="366"/>
    <x v="3"/>
    <x v="3"/>
    <x v="29"/>
    <x v="1"/>
    <x v="6"/>
    <x v="0"/>
    <x v="1"/>
    <x v="0"/>
    <x v="1"/>
    <s v="SIGNATURE HEALTH CARE"/>
    <x v="5"/>
    <x v="1"/>
    <s v="626-966-1632"/>
    <s v="1161 EAST COVINA BOULEVARD"/>
    <s v="COVINA"/>
    <n v="91724"/>
    <s v="TODD A SMITH"/>
    <n v="0"/>
    <n v="146"/>
    <n v="53436"/>
    <n v="146"/>
    <n v="53436"/>
    <n v="146"/>
    <n v="144.51092896174899"/>
    <n v="154.090715575925"/>
    <n v="4900"/>
    <n v="2840"/>
    <n v="9600"/>
    <n v="0"/>
    <n v="23835"/>
    <n v="0"/>
    <n v="11593"/>
    <n v="123"/>
    <n v="0"/>
    <n v="52891"/>
    <n v="56397.201900788597"/>
    <n v="6215.0251585098904"/>
    <n v="3197.05620385457"/>
    <n v="9600"/>
    <n v="0"/>
    <n v="23835"/>
    <n v="0"/>
    <n v="13484.585217088699"/>
    <n v="163.86740927057099"/>
    <n v="0"/>
    <n v="531"/>
    <n v="352"/>
    <n v="1422"/>
    <n v="0"/>
    <n v="3022"/>
    <n v="0"/>
    <n v="1507"/>
    <n v="21"/>
    <n v="0"/>
    <n v="6855"/>
    <n v="0"/>
    <n v="134"/>
    <n v="0"/>
    <n v="0"/>
    <n v="12"/>
    <n v="0"/>
    <n v="0"/>
    <n v="49044"/>
    <n v="0"/>
    <n v="0"/>
    <n v="4392"/>
    <n v="0"/>
    <n v="0"/>
    <n v="49735"/>
    <n v="0"/>
    <n v="0"/>
    <n v="3156"/>
    <n v="5.9669887126354203E-2"/>
    <n v="0"/>
    <n v="0"/>
    <n v="6736"/>
    <n v="0"/>
    <n v="0"/>
    <n v="119"/>
    <n v="0"/>
    <n v="0"/>
    <n v="0"/>
    <n v="0"/>
    <n v="3624"/>
    <n v="1041"/>
    <n v="0"/>
    <n v="0"/>
    <n v="0"/>
    <n v="0"/>
    <n v="4821"/>
    <n v="126"/>
    <n v="0"/>
    <n v="9612"/>
    <n v="0"/>
    <n v="0"/>
    <n v="0"/>
    <n v="0"/>
    <n v="0"/>
    <n v="0"/>
    <n v="0"/>
    <n v="0"/>
    <n v="0"/>
    <n v="0"/>
    <n v="0"/>
    <n v="0"/>
    <n v="99679290"/>
    <n v="43341089"/>
    <n v="0"/>
    <n v="56338201"/>
    <n v="29424"/>
    <n v="56367625"/>
    <n v="58598588"/>
    <n v="-2230963"/>
    <n v="0"/>
    <n v="0"/>
    <n v="0"/>
    <n v="3"/>
    <n v="-2230966"/>
    <n v="8863800"/>
    <n v="5109525"/>
    <n v="17319275"/>
    <n v="0"/>
    <n v="42942050"/>
    <n v="0"/>
    <n v="19038875"/>
    <n v="208725"/>
    <n v="0"/>
    <n v="93482250"/>
    <n v="2378800"/>
    <n v="642390"/>
    <n v="0"/>
    <n v="0"/>
    <n v="0"/>
    <n v="0"/>
    <n v="3106500"/>
    <n v="69350"/>
    <n v="0"/>
    <n v="6197040"/>
    <n v="2890472"/>
    <n v="2450538"/>
    <n v="7107906"/>
    <n v="0"/>
    <n v="0"/>
    <n v="20396659"/>
    <n v="0"/>
    <n v="9813605"/>
    <n v="403714"/>
    <n v="0"/>
    <n v="130467"/>
    <n v="0"/>
    <n v="147728"/>
    <n v="0"/>
    <n v="0"/>
    <n v="0"/>
    <n v="0"/>
    <n v="8282261"/>
    <n v="3274946"/>
    <n v="10098785"/>
    <n v="0"/>
    <n v="22306420"/>
    <n v="0"/>
    <n v="12194482"/>
    <n v="181307"/>
    <n v="0"/>
    <n v="0"/>
    <n v="0"/>
    <n v="0"/>
    <n v="0"/>
    <n v="0"/>
    <n v="0"/>
    <n v="18625329"/>
    <n v="1438789"/>
    <n v="144323"/>
    <n v="0"/>
    <n v="0"/>
    <n v="0"/>
    <n v="0"/>
    <n v="8004991"/>
    <n v="5211292"/>
    <n v="13749900"/>
    <n v="11423964"/>
    <n v="26227727"/>
    <n v="4907546"/>
    <n v="2066160"/>
    <n v="4908318"/>
    <n v="1682424"/>
    <n v="5801398"/>
    <n v="463202"/>
    <n v="9691686"/>
    <n v="443692"/>
    <n v="0"/>
    <n v="2406435"/>
    <n v="14550691"/>
    <n v="0"/>
    <n v="66018534"/>
    <n v="6372619"/>
    <n v="63004474"/>
    <n v="0"/>
    <n v="149946318"/>
    <n v="116675639"/>
    <n v="0"/>
    <n v="24746761"/>
    <n v="33270679"/>
    <n v="174693079"/>
    <n v="4786328"/>
    <n v="12497331"/>
    <n v="-2782006"/>
    <n v="70319256"/>
    <n v="0"/>
    <n v="0"/>
    <n v="63004474"/>
    <n v="6783327"/>
    <n v="732006"/>
    <n v="823540"/>
    <n v="396"/>
    <n v="0"/>
    <n v="69821"/>
    <n v="122459"/>
    <n v="113397"/>
    <n v="75180"/>
    <n v="152838"/>
    <n v="123992"/>
    <n v="16226"/>
    <n v="58093"/>
    <n v="0"/>
    <n v="0"/>
    <n v="356448"/>
    <n v="26817"/>
    <n v="0"/>
    <n v="0"/>
    <n v="53625"/>
    <n v="148880"/>
    <n v="146236"/>
    <n v="6605882.5578151699"/>
    <n v="3379687.5253531602"/>
    <n v="10176391.282844201"/>
    <n v="0"/>
    <n v="25231720.339763701"/>
    <n v="0"/>
    <n v="13012092.082683399"/>
    <n v="163390.21154043099"/>
    <n v="0"/>
  </r>
  <r>
    <n v="106190462"/>
    <x v="36"/>
    <d v="2024-01-01T00:00:00"/>
    <d v="2024-12-31T00:00:00"/>
    <n v="366"/>
    <x v="3"/>
    <x v="3"/>
    <x v="30"/>
    <x v="1"/>
    <x v="6"/>
    <x v="0"/>
    <x v="1"/>
    <x v="0"/>
    <x v="1"/>
    <s v="SIGNATURE HEALTH CARE"/>
    <x v="5"/>
    <x v="1"/>
    <s v="626-795-9901"/>
    <s v="2900 E DEL MAR BLVD"/>
    <s v="PASADENA"/>
    <n v="91107"/>
    <s v="TREVOR ASMUS"/>
    <n v="0"/>
    <n v="118"/>
    <n v="43188"/>
    <n v="118"/>
    <n v="43188"/>
    <n v="105"/>
    <n v="104.94535519125699"/>
    <n v="109.640012936453"/>
    <n v="2106"/>
    <n v="1236"/>
    <n v="220"/>
    <n v="2"/>
    <n v="24139"/>
    <n v="237"/>
    <n v="9809"/>
    <n v="661"/>
    <n v="0"/>
    <n v="38410"/>
    <n v="40128.244734741696"/>
    <n v="2298.0492949110999"/>
    <n v="1303.7814216163599"/>
    <n v="220"/>
    <n v="2"/>
    <n v="24139"/>
    <n v="237"/>
    <n v="11282.4675086189"/>
    <n v="762.63077078238098"/>
    <n v="0"/>
    <n v="164"/>
    <n v="148"/>
    <n v="32"/>
    <n v="1"/>
    <n v="474"/>
    <n v="52"/>
    <n v="1228"/>
    <n v="62"/>
    <n v="0"/>
    <n v="2161"/>
    <n v="0"/>
    <n v="96"/>
    <n v="0"/>
    <n v="0"/>
    <n v="22"/>
    <n v="0"/>
    <n v="0"/>
    <n v="35136"/>
    <n v="0"/>
    <n v="0"/>
    <n v="8052"/>
    <n v="0"/>
    <n v="0"/>
    <n v="36073"/>
    <n v="0"/>
    <n v="0"/>
    <n v="2337"/>
    <n v="6.0843530330643103E-2"/>
    <n v="0"/>
    <n v="0"/>
    <n v="1969"/>
    <n v="0"/>
    <n v="0"/>
    <n v="192"/>
    <n v="0"/>
    <n v="0"/>
    <n v="0"/>
    <n v="0"/>
    <n v="758"/>
    <n v="292"/>
    <n v="0"/>
    <n v="0"/>
    <n v="0"/>
    <n v="0"/>
    <n v="5375"/>
    <n v="162"/>
    <n v="0"/>
    <n v="6587"/>
    <n v="0"/>
    <n v="0"/>
    <n v="0"/>
    <n v="0"/>
    <n v="0"/>
    <n v="0"/>
    <n v="0"/>
    <n v="0"/>
    <n v="0"/>
    <n v="0"/>
    <n v="0"/>
    <n v="0"/>
    <n v="72120830"/>
    <n v="28837245"/>
    <n v="0"/>
    <n v="43283585"/>
    <n v="91429"/>
    <n v="43375014"/>
    <n v="39018811"/>
    <n v="4356203"/>
    <n v="0"/>
    <n v="0"/>
    <n v="0"/>
    <n v="2"/>
    <n v="4356201"/>
    <n v="3914400"/>
    <n v="2310750"/>
    <n v="407800"/>
    <n v="3725"/>
    <n v="44641650"/>
    <n v="439675"/>
    <n v="16323175"/>
    <n v="991525"/>
    <n v="0"/>
    <n v="69032700"/>
    <n v="356960"/>
    <n v="126720"/>
    <n v="0"/>
    <n v="0"/>
    <n v="0"/>
    <n v="0"/>
    <n v="2452000"/>
    <n v="152450"/>
    <n v="0"/>
    <n v="3088130"/>
    <n v="1040210"/>
    <n v="946886"/>
    <n v="210055"/>
    <n v="1235"/>
    <n v="0"/>
    <n v="18592630"/>
    <n v="263880"/>
    <n v="6558104"/>
    <n v="453432"/>
    <n v="0"/>
    <n v="648753"/>
    <n v="0"/>
    <n v="122060"/>
    <n v="0"/>
    <n v="0"/>
    <n v="0"/>
    <n v="0"/>
    <n v="3198563"/>
    <n v="1444941"/>
    <n v="193915"/>
    <n v="2467"/>
    <n v="25750123"/>
    <n v="173014"/>
    <n v="12078444"/>
    <n v="442118"/>
    <n v="0"/>
    <n v="0"/>
    <n v="0"/>
    <n v="0"/>
    <n v="0"/>
    <n v="0"/>
    <n v="0"/>
    <n v="14415897"/>
    <n v="881902"/>
    <n v="184752"/>
    <n v="0"/>
    <n v="0"/>
    <n v="0"/>
    <n v="0"/>
    <n v="7140849"/>
    <n v="3190871"/>
    <n v="9071386"/>
    <n v="4133154"/>
    <n v="19080346"/>
    <n v="3459978"/>
    <n v="2329990"/>
    <n v="3407837"/>
    <n v="1501698"/>
    <n v="3888183"/>
    <n v="411369"/>
    <n v="2552181"/>
    <n v="371243"/>
    <n v="0"/>
    <n v="2015986"/>
    <n v="11510253"/>
    <n v="0"/>
    <n v="2427779"/>
    <n v="0"/>
    <n v="26103909"/>
    <n v="0"/>
    <n v="40041941"/>
    <n v="16080516"/>
    <n v="0"/>
    <n v="2875996"/>
    <n v="21085429"/>
    <n v="40041941"/>
    <n v="115089"/>
    <n v="13282601"/>
    <n v="-2318801"/>
    <n v="7661356"/>
    <n v="0"/>
    <n v="0"/>
    <n v="18256015"/>
    <n v="4785209"/>
    <n v="766270"/>
    <n v="861921"/>
    <n v="414"/>
    <n v="0"/>
    <n v="46186"/>
    <n v="121387"/>
    <n v="165783"/>
    <n v="59591"/>
    <n v="205611"/>
    <n v="94724"/>
    <n v="49474"/>
    <n v="22362"/>
    <n v="0"/>
    <n v="1152"/>
    <n v="427805"/>
    <n v="27752"/>
    <n v="0"/>
    <n v="0"/>
    <n v="112530"/>
    <n v="85243"/>
    <n v="112940"/>
    <n v="2305476.2733529299"/>
    <n v="1315629.975466727"/>
    <n v="220110.97736396"/>
    <n v="2010.57722089444"/>
    <n v="24095432.105541501"/>
    <n v="237315.58109980199"/>
    <n v="10133943.40223"/>
    <n v="617463.10772421805"/>
    <n v="0"/>
  </r>
  <r>
    <n v="106374024"/>
    <x v="37"/>
    <d v="2024-01-01T00:00:00"/>
    <d v="2024-12-31T00:00:00"/>
    <n v="366"/>
    <x v="17"/>
    <x v="11"/>
    <x v="31"/>
    <x v="1"/>
    <x v="6"/>
    <x v="0"/>
    <x v="1"/>
    <x v="0"/>
    <x v="1"/>
    <s v="SIGNATURE HEALTH CARE"/>
    <x v="5"/>
    <x v="0"/>
    <s v="858-487-3200"/>
    <s v="11878 AVENUE OF INDUSTRY"/>
    <s v="SAN DIEGO"/>
    <n v="92128"/>
    <s v="ALAIN AZCONA"/>
    <n v="0"/>
    <n v="101"/>
    <n v="36966"/>
    <n v="101"/>
    <n v="36966"/>
    <n v="86"/>
    <n v="85.510928961748604"/>
    <n v="92.310632008349799"/>
    <n v="1376"/>
    <n v="1443"/>
    <n v="2382"/>
    <n v="0"/>
    <n v="1592"/>
    <n v="0"/>
    <n v="24442"/>
    <n v="62"/>
    <n v="0"/>
    <n v="31297"/>
    <n v="33785.691315055999"/>
    <n v="1434.9897616580299"/>
    <n v="1482.7123933950299"/>
    <n v="2382"/>
    <n v="0"/>
    <n v="1592"/>
    <n v="0"/>
    <n v="26815.314882566057"/>
    <n v="75.185915492957747"/>
    <n v="0"/>
    <n v="102"/>
    <n v="132"/>
    <n v="278"/>
    <n v="0"/>
    <n v="98"/>
    <n v="0"/>
    <n v="1869"/>
    <n v="10"/>
    <n v="0"/>
    <n v="2489"/>
    <n v="0"/>
    <n v="101"/>
    <n v="0"/>
    <n v="0"/>
    <n v="0"/>
    <n v="0"/>
    <n v="0"/>
    <n v="36966"/>
    <n v="0"/>
    <n v="0"/>
    <n v="0"/>
    <n v="0"/>
    <n v="0"/>
    <n v="31297"/>
    <n v="0"/>
    <n v="0"/>
    <n v="0"/>
    <n v="0"/>
    <n v="0"/>
    <n v="0"/>
    <n v="2489"/>
    <n v="0"/>
    <n v="0"/>
    <n v="0"/>
    <n v="0"/>
    <n v="0"/>
    <n v="0"/>
    <n v="0"/>
    <n v="192"/>
    <n v="166"/>
    <n v="0"/>
    <n v="0"/>
    <n v="0"/>
    <n v="0"/>
    <n v="9326"/>
    <n v="57"/>
    <n v="29"/>
    <n v="9770"/>
    <n v="0"/>
    <n v="0"/>
    <n v="0"/>
    <n v="0"/>
    <n v="0"/>
    <n v="0"/>
    <n v="0"/>
    <n v="0"/>
    <n v="0"/>
    <n v="0"/>
    <n v="0"/>
    <n v="0"/>
    <n v="67763375"/>
    <n v="25670156"/>
    <n v="0"/>
    <n v="42093219"/>
    <n v="26804"/>
    <n v="42120023"/>
    <n v="38684304"/>
    <n v="3435719"/>
    <n v="0"/>
    <n v="0"/>
    <n v="0"/>
    <n v="-4"/>
    <n v="3435723"/>
    <n v="2412500"/>
    <n v="2893275"/>
    <n v="4692900"/>
    <n v="0"/>
    <n v="3524500"/>
    <n v="0"/>
    <n v="49124425"/>
    <n v="124250"/>
    <n v="0"/>
    <n v="62771850"/>
    <n v="103425"/>
    <n v="79625"/>
    <n v="0"/>
    <n v="0"/>
    <n v="0"/>
    <n v="0"/>
    <n v="4769975"/>
    <n v="26425"/>
    <n v="12075"/>
    <n v="4991525"/>
    <n v="967908"/>
    <n v="1315713"/>
    <n v="1484909"/>
    <n v="0"/>
    <n v="0"/>
    <n v="1656092"/>
    <n v="0"/>
    <n v="19429049"/>
    <n v="537954"/>
    <n v="0"/>
    <n v="103714"/>
    <n v="0"/>
    <n v="174817"/>
    <n v="0"/>
    <n v="0"/>
    <n v="0"/>
    <n v="0"/>
    <n v="1527928"/>
    <n v="1609552"/>
    <n v="3119363"/>
    <n v="0"/>
    <n v="1777900"/>
    <n v="0"/>
    <n v="33974979"/>
    <n v="71502"/>
    <n v="11995"/>
    <n v="0"/>
    <n v="0"/>
    <n v="0"/>
    <n v="0"/>
    <n v="0"/>
    <n v="0"/>
    <n v="12834485"/>
    <n v="1814547"/>
    <n v="116836"/>
    <n v="0"/>
    <n v="0"/>
    <n v="0"/>
    <n v="0"/>
    <n v="5762171"/>
    <n v="2121654"/>
    <n v="7799383"/>
    <n v="8235228"/>
    <n v="19332560"/>
    <n v="3014534"/>
    <n v="1168680"/>
    <n v="879749"/>
    <n v="1683226"/>
    <n v="2948286"/>
    <n v="201836"/>
    <n v="7208442"/>
    <n v="243971"/>
    <n v="0"/>
    <n v="2003020"/>
    <n v="6675311"/>
    <n v="0"/>
    <n v="47780211"/>
    <n v="0"/>
    <n v="44049462"/>
    <n v="0"/>
    <n v="98504984"/>
    <n v="14701838"/>
    <n v="0"/>
    <n v="45842375"/>
    <n v="37960771"/>
    <n v="98504984"/>
    <n v="258769"/>
    <n v="7236485"/>
    <n v="-1861890"/>
    <n v="49826976"/>
    <n v="0"/>
    <n v="0"/>
    <n v="44049462"/>
    <n v="5682201"/>
    <n v="472975"/>
    <n v="522441"/>
    <n v="250"/>
    <n v="0"/>
    <n v="40556"/>
    <n v="123148"/>
    <n v="87778"/>
    <n v="16119"/>
    <n v="112039"/>
    <n v="49152"/>
    <n v="30783"/>
    <n v="11774"/>
    <n v="0"/>
    <n v="1626"/>
    <n v="229048"/>
    <n v="40424"/>
    <n v="0"/>
    <n v="0"/>
    <n v="68307"/>
    <n v="45247"/>
    <n v="89949"/>
    <n v="1435279.3184740299"/>
    <n v="1695973.4037745299"/>
    <n v="2677195.1920930701"/>
    <n v="0"/>
    <n v="2010648.94937715"/>
    <n v="0"/>
    <n v="30745557.876950499"/>
    <n v="85956.740090056002"/>
    <n v="6888.5192406665101"/>
  </r>
  <r>
    <n v="106560203"/>
    <x v="38"/>
    <d v="2024-01-01T00:00:00"/>
    <d v="2024-12-31T00:00:00"/>
    <n v="366"/>
    <x v="9"/>
    <x v="6"/>
    <x v="32"/>
    <x v="1"/>
    <x v="6"/>
    <x v="0"/>
    <x v="1"/>
    <x v="0"/>
    <x v="1"/>
    <s v="SIGNATURE HEALTH CARE"/>
    <x v="6"/>
    <x v="0"/>
    <s v="805-653-6434"/>
    <s v="801 SENECA STREET"/>
    <s v="VENTURA"/>
    <n v="93001"/>
    <s v="COLTON REED"/>
    <n v="0"/>
    <n v="87"/>
    <n v="31842"/>
    <n v="87"/>
    <n v="31842"/>
    <n v="19"/>
    <n v="18.1366120218579"/>
    <n v="19.4697678528015"/>
    <n v="720"/>
    <n v="266"/>
    <n v="1841"/>
    <n v="0"/>
    <n v="2190"/>
    <n v="0"/>
    <n v="1603"/>
    <n v="18"/>
    <n v="0"/>
    <n v="6638"/>
    <n v="7125.9350341253303"/>
    <n v="854.63950022457198"/>
    <n v="288.26827150316001"/>
    <n v="1841"/>
    <n v="0"/>
    <n v="2190"/>
    <n v="0"/>
    <n v="1907.2329238965899"/>
    <n v="21.06"/>
    <n v="0"/>
    <n v="92"/>
    <n v="37"/>
    <n v="224"/>
    <n v="0"/>
    <n v="318"/>
    <n v="0"/>
    <n v="256"/>
    <n v="4"/>
    <n v="0"/>
    <n v="931"/>
    <n v="0"/>
    <n v="87"/>
    <n v="0"/>
    <n v="0"/>
    <n v="0"/>
    <n v="0"/>
    <n v="0"/>
    <n v="31842"/>
    <n v="0"/>
    <n v="0"/>
    <n v="0"/>
    <n v="0"/>
    <n v="0"/>
    <n v="6638"/>
    <n v="0"/>
    <n v="0"/>
    <n v="0"/>
    <n v="0"/>
    <n v="0"/>
    <n v="0"/>
    <n v="931"/>
    <n v="0"/>
    <n v="0"/>
    <n v="0"/>
    <n v="0"/>
    <n v="0"/>
    <n v="0"/>
    <n v="0"/>
    <n v="369"/>
    <n v="64"/>
    <n v="0"/>
    <n v="0"/>
    <n v="0"/>
    <n v="0"/>
    <n v="1048"/>
    <n v="6"/>
    <n v="0"/>
    <n v="1487"/>
    <n v="0"/>
    <n v="0"/>
    <n v="0"/>
    <n v="0"/>
    <n v="0"/>
    <n v="0"/>
    <n v="0"/>
    <n v="0"/>
    <n v="0"/>
    <n v="0"/>
    <n v="0"/>
    <n v="0"/>
    <n v="12500525"/>
    <n v="4491270"/>
    <n v="0"/>
    <n v="8009255"/>
    <n v="13016"/>
    <n v="8022271"/>
    <n v="27323696"/>
    <n v="-19301425"/>
    <n v="0"/>
    <n v="0"/>
    <n v="0"/>
    <n v="-2"/>
    <n v="-19301423"/>
    <n v="1224550"/>
    <n v="454875"/>
    <n v="3130050"/>
    <n v="0"/>
    <n v="3730525"/>
    <n v="0"/>
    <n v="3087575"/>
    <n v="17000"/>
    <n v="0"/>
    <n v="11644575"/>
    <n v="228990"/>
    <n v="38080"/>
    <n v="0"/>
    <n v="0"/>
    <n v="0"/>
    <n v="0"/>
    <n v="585990"/>
    <n v="2890"/>
    <n v="0"/>
    <n v="855950"/>
    <n v="383076"/>
    <n v="164280"/>
    <n v="1188545"/>
    <n v="0"/>
    <n v="0"/>
    <n v="1303101"/>
    <n v="0"/>
    <n v="1153122"/>
    <n v="25638"/>
    <n v="0"/>
    <n v="135573"/>
    <n v="0"/>
    <n v="137935"/>
    <n v="0"/>
    <n v="0"/>
    <n v="0"/>
    <n v="0"/>
    <n v="1066507"/>
    <n v="306479"/>
    <n v="1868737"/>
    <n v="-3"/>
    <n v="2347099"/>
    <n v="0"/>
    <n v="2416654"/>
    <n v="3782"/>
    <n v="0"/>
    <n v="0"/>
    <n v="0"/>
    <n v="0"/>
    <n v="0"/>
    <n v="0"/>
    <n v="0"/>
    <n v="4961755"/>
    <n v="634272"/>
    <n v="3509"/>
    <n v="0"/>
    <n v="0"/>
    <n v="0"/>
    <n v="0"/>
    <n v="3239287"/>
    <n v="1673785"/>
    <n v="10650078"/>
    <n v="6161010"/>
    <n v="7800347"/>
    <n v="1380236"/>
    <n v="201136"/>
    <n v="8107284"/>
    <n v="342664"/>
    <n v="1912329"/>
    <n v="150224"/>
    <n v="5391993"/>
    <n v="465739"/>
    <n v="0"/>
    <n v="1571744"/>
    <n v="3052322"/>
    <n v="0"/>
    <n v="33895535"/>
    <n v="217932"/>
    <n v="6485227"/>
    <n v="0"/>
    <n v="43651016"/>
    <n v="31574044"/>
    <n v="0"/>
    <n v="40285276"/>
    <n v="-28208304"/>
    <n v="43651016"/>
    <n v="177091"/>
    <n v="648952"/>
    <n v="-380495"/>
    <n v="34946630"/>
    <n v="0"/>
    <n v="0"/>
    <n v="5000000"/>
    <n v="26877116"/>
    <n v="202650"/>
    <n v="239230"/>
    <n v="109"/>
    <n v="0"/>
    <n v="34777"/>
    <n v="33840"/>
    <n v="18579"/>
    <n v="1950"/>
    <n v="56237"/>
    <n v="20749"/>
    <n v="14016"/>
    <n v="10066"/>
    <n v="10658"/>
    <n v="1778"/>
    <n v="86165"/>
    <n v="13351"/>
    <n v="0"/>
    <n v="0"/>
    <n v="39487"/>
    <n v="27745"/>
    <n v="35902"/>
    <n v="3175639.8877007202"/>
    <n v="1076989.6671859799"/>
    <n v="6838416.3012353498"/>
    <n v="0"/>
    <n v="8150311.6474708105"/>
    <n v="0"/>
    <n v="8025867.5674981698"/>
    <n v="43454.928908985799"/>
    <n v="0"/>
  </r>
  <r>
    <n v="106154044"/>
    <x v="39"/>
    <d v="2024-01-01T00:00:00"/>
    <d v="2024-12-31T00:00:00"/>
    <n v="366"/>
    <x v="1"/>
    <x v="1"/>
    <x v="1"/>
    <x v="1"/>
    <x v="6"/>
    <x v="0"/>
    <x v="1"/>
    <x v="0"/>
    <x v="1"/>
    <s v="SIGNATURE HEALTH CARE"/>
    <x v="6"/>
    <x v="0"/>
    <s v="877-755-4907"/>
    <s v="5201 WHITE LANE"/>
    <s v="BAKERSFIELD"/>
    <n v="93309"/>
    <s v="JOHN BEALL"/>
    <n v="0"/>
    <n v="90"/>
    <n v="32940"/>
    <n v="90"/>
    <n v="32940"/>
    <n v="76"/>
    <n v="75.374316939890704"/>
    <n v="75.914057570245703"/>
    <n v="1349"/>
    <n v="472"/>
    <n v="6450"/>
    <n v="42"/>
    <n v="16538"/>
    <n v="0"/>
    <n v="2733"/>
    <n v="3"/>
    <n v="0"/>
    <n v="27587"/>
    <n v="27784.545070709901"/>
    <n v="1387.8165498597391"/>
    <n v="473.21983122362866"/>
    <n v="6450"/>
    <n v="42"/>
    <n v="16538"/>
    <n v="0"/>
    <n v="2883.499128551211"/>
    <n v="8.5714285714285712"/>
    <n v="0"/>
    <n v="170"/>
    <n v="82"/>
    <n v="1164"/>
    <n v="3"/>
    <n v="1245"/>
    <n v="0"/>
    <n v="607"/>
    <n v="1"/>
    <n v="0"/>
    <n v="3272"/>
    <n v="0"/>
    <n v="90"/>
    <n v="0"/>
    <n v="0"/>
    <n v="0"/>
    <n v="0"/>
    <n v="0"/>
    <n v="32940"/>
    <n v="0"/>
    <n v="0"/>
    <n v="0"/>
    <n v="0"/>
    <n v="0"/>
    <n v="27587"/>
    <n v="0"/>
    <n v="0"/>
    <n v="0"/>
    <n v="0"/>
    <n v="0"/>
    <n v="0"/>
    <n v="3272"/>
    <n v="0"/>
    <n v="0"/>
    <n v="0"/>
    <n v="0"/>
    <n v="0"/>
    <n v="0"/>
    <n v="0"/>
    <n v="158"/>
    <n v="5"/>
    <n v="0"/>
    <n v="0"/>
    <n v="0"/>
    <n v="0"/>
    <n v="624"/>
    <n v="25"/>
    <n v="0"/>
    <n v="812"/>
    <n v="0"/>
    <n v="0"/>
    <n v="0"/>
    <n v="0"/>
    <n v="0"/>
    <n v="0"/>
    <n v="0"/>
    <n v="0"/>
    <n v="0"/>
    <n v="0"/>
    <n v="0"/>
    <n v="0"/>
    <n v="55651350"/>
    <n v="22760297"/>
    <n v="0"/>
    <n v="32891053"/>
    <n v="2451916"/>
    <n v="35342969"/>
    <n v="35017543"/>
    <n v="325426"/>
    <n v="0"/>
    <n v="0"/>
    <n v="0"/>
    <n v="3"/>
    <n v="325423"/>
    <n v="2700325"/>
    <n v="948000"/>
    <n v="12919275"/>
    <n v="99075"/>
    <n v="33088275"/>
    <n v="0"/>
    <n v="5493725"/>
    <n v="7000"/>
    <n v="0"/>
    <n v="55255675"/>
    <n v="77700"/>
    <n v="2450"/>
    <n v="0"/>
    <n v="0"/>
    <n v="0"/>
    <n v="0"/>
    <n v="302525"/>
    <n v="13000"/>
    <n v="0"/>
    <n v="395675"/>
    <n v="1093591"/>
    <n v="450050"/>
    <n v="4812392"/>
    <n v="37756"/>
    <n v="0"/>
    <n v="12699170"/>
    <n v="0"/>
    <n v="2385069"/>
    <n v="590392"/>
    <n v="0"/>
    <n v="300047"/>
    <n v="0"/>
    <n v="391830"/>
    <n v="0"/>
    <n v="0"/>
    <n v="0"/>
    <n v="0"/>
    <n v="1646002"/>
    <n v="478939"/>
    <n v="7763127"/>
    <n v="59300"/>
    <n v="19715499"/>
    <n v="0"/>
    <n v="3223321"/>
    <n v="4865"/>
    <n v="0"/>
    <n v="0"/>
    <n v="0"/>
    <n v="0"/>
    <n v="0"/>
    <n v="0"/>
    <n v="0"/>
    <n v="14117808"/>
    <n v="42168"/>
    <n v="125698"/>
    <n v="0"/>
    <n v="0"/>
    <n v="0"/>
    <n v="0"/>
    <n v="6843149"/>
    <n v="3395072"/>
    <n v="7615306"/>
    <n v="2878342"/>
    <n v="16730236"/>
    <n v="3251755"/>
    <n v="3287874"/>
    <n v="807548"/>
    <n v="1023618"/>
    <n v="5045803"/>
    <n v="178281"/>
    <n v="2058617"/>
    <n v="205636"/>
    <n v="0"/>
    <n v="2428175"/>
    <n v="5585837"/>
    <n v="0"/>
    <n v="633809"/>
    <n v="19873"/>
    <n v="2891823"/>
    <n v="0"/>
    <n v="9131342"/>
    <n v="37935894"/>
    <n v="0"/>
    <n v="968190"/>
    <n v="-29772743"/>
    <n v="9131341"/>
    <n v="69216"/>
    <n v="6937087"/>
    <n v="-1979157"/>
    <n v="1456840"/>
    <n v="0"/>
    <n v="0"/>
    <n v="2691555"/>
    <n v="33294100"/>
    <n v="432454"/>
    <n v="481350"/>
    <n v="231"/>
    <n v="0"/>
    <n v="34374"/>
    <n v="63393"/>
    <n v="91225"/>
    <n v="7248"/>
    <n v="144882"/>
    <n v="44549"/>
    <n v="18028"/>
    <n v="28755"/>
    <n v="0"/>
    <n v="0"/>
    <n v="243355"/>
    <n v="810"/>
    <n v="0"/>
    <n v="0"/>
    <n v="71950"/>
    <n v="53040"/>
    <n v="63299"/>
    <n v="1625623.20494786"/>
    <n v="556176.98729949957"/>
    <n v="7560001.5230614403"/>
    <n v="57975.942991948985"/>
    <n v="19362341.1062521"/>
    <n v="0"/>
    <n v="3391804.78997814"/>
    <n v="11703.445468977799"/>
    <n v="0"/>
  </r>
  <r>
    <n v="106150722"/>
    <x v="40"/>
    <d v="2023-07-01T00:00:00"/>
    <d v="2024-06-30T00:00:00"/>
    <n v="366"/>
    <x v="1"/>
    <x v="1"/>
    <x v="1"/>
    <x v="0"/>
    <x v="7"/>
    <x v="0"/>
    <x v="0"/>
    <x v="0"/>
    <x v="0"/>
    <s v="DIGNITY HEALTH"/>
    <x v="1"/>
    <x v="0"/>
    <s v="661-327-4647"/>
    <s v="420 34TH STREET"/>
    <s v="BAKERSFIELD"/>
    <n v="93302"/>
    <s v="KEN KELLER"/>
    <n v="0"/>
    <n v="385"/>
    <n v="140910"/>
    <n v="366"/>
    <n v="133956"/>
    <n v="208"/>
    <n v="197.01639344262301"/>
    <n v="346.41709879180701"/>
    <n v="15992"/>
    <n v="12687"/>
    <n v="9034"/>
    <n v="23870"/>
    <n v="0"/>
    <n v="997"/>
    <n v="9201"/>
    <n v="255"/>
    <n v="72"/>
    <n v="72108"/>
    <n v="126788.65815780099"/>
    <n v="26047.6758973223"/>
    <n v="20725.811394843298"/>
    <n v="11593.5872735046"/>
    <n v="45923.213387109601"/>
    <n v="0"/>
    <n v="1832.56321030819"/>
    <n v="19998.315166013101"/>
    <n v="951.25545184222187"/>
    <n v="209.09272480231201"/>
    <n v="2860"/>
    <n v="2263"/>
    <n v="1596"/>
    <n v="6634"/>
    <n v="0"/>
    <n v="190"/>
    <n v="2689"/>
    <n v="91"/>
    <n v="43"/>
    <n v="16366"/>
    <n v="385"/>
    <n v="0"/>
    <n v="0"/>
    <n v="0"/>
    <n v="0"/>
    <n v="0"/>
    <n v="140910"/>
    <n v="0"/>
    <n v="0"/>
    <n v="0"/>
    <n v="0"/>
    <n v="0"/>
    <n v="72108"/>
    <n v="0"/>
    <n v="0"/>
    <n v="0"/>
    <n v="0"/>
    <n v="0"/>
    <n v="0"/>
    <n v="16366"/>
    <n v="0"/>
    <n v="0"/>
    <n v="0"/>
    <n v="0"/>
    <n v="0"/>
    <n v="0"/>
    <n v="0"/>
    <n v="0"/>
    <n v="13765"/>
    <n v="13942"/>
    <n v="7423"/>
    <n v="56843"/>
    <n v="0"/>
    <n v="1443"/>
    <n v="19831"/>
    <n v="2463"/>
    <n v="162"/>
    <n v="115872"/>
    <n v="98602"/>
    <n v="8193"/>
    <n v="0"/>
    <n v="12562"/>
    <n v="5650"/>
    <n v="13"/>
    <n v="387585"/>
    <n v="407655"/>
    <n v="4022"/>
    <n v="4496"/>
    <n v="2333"/>
    <n v="1002"/>
    <n v="2683272807"/>
    <n v="2022705033"/>
    <n v="50937312"/>
    <n v="711505086"/>
    <n v="4150331"/>
    <n v="715655417"/>
    <n v="627118767"/>
    <n v="88536650"/>
    <n v="58547851"/>
    <n v="2301"/>
    <n v="0"/>
    <n v="0"/>
    <n v="147082200"/>
    <n v="418616202"/>
    <n v="293540569"/>
    <n v="156284597"/>
    <n v="435793878"/>
    <n v="0"/>
    <n v="24585191"/>
    <n v="190084116"/>
    <n v="4642926"/>
    <n v="2499396"/>
    <n v="1526046875"/>
    <n v="263223415"/>
    <n v="185994898"/>
    <n v="44279839"/>
    <n v="402624859"/>
    <n v="0"/>
    <n v="20604294"/>
    <n v="223062505"/>
    <n v="12677108"/>
    <n v="4759014"/>
    <n v="1157225932"/>
    <n v="547204428"/>
    <n v="419872916"/>
    <n v="133315448"/>
    <n v="579025145"/>
    <n v="-9663839"/>
    <n v="0"/>
    <n v="35116012"/>
    <n v="249967405"/>
    <n v="9490732"/>
    <n v="0"/>
    <n v="24584651"/>
    <n v="0"/>
    <n v="33792135"/>
    <n v="28771392"/>
    <n v="168076"/>
    <n v="0"/>
    <n v="21997844"/>
    <n v="128196222"/>
    <n v="84894962"/>
    <n v="66077943"/>
    <n v="248704809"/>
    <n v="0"/>
    <n v="9981384"/>
    <n v="173117711"/>
    <n v="986"/>
    <n v="531069"/>
    <n v="0"/>
    <n v="-11398770"/>
    <n v="21049"/>
    <n v="56569347"/>
    <n v="0"/>
    <n v="0"/>
    <n v="122352110"/>
    <n v="37074914"/>
    <n v="196925145"/>
    <n v="24898789"/>
    <n v="0"/>
    <n v="115771"/>
    <n v="677882"/>
    <n v="77510181"/>
    <n v="19323610"/>
    <n v="128699179"/>
    <n v="19541186"/>
    <n v="166637110"/>
    <n v="83644532"/>
    <n v="36299941"/>
    <n v="38370115"/>
    <n v="100538167"/>
    <n v="99605956"/>
    <n v="21133744"/>
    <n v="3339407"/>
    <n v="3390870"/>
    <n v="1845714"/>
    <n v="72313211"/>
    <n v="210794028"/>
    <n v="615671749"/>
    <n v="142176590"/>
    <n v="16092473"/>
    <n v="106552415"/>
    <n v="0"/>
    <n v="1091287255"/>
    <n v="139429050"/>
    <n v="0"/>
    <n v="30578173"/>
    <n v="921280032"/>
    <n v="1091287255"/>
    <n v="30831762"/>
    <n v="387559671"/>
    <n v="-319243158"/>
    <n v="231361661"/>
    <n v="0"/>
    <n v="33193872"/>
    <n v="0"/>
    <n v="6818389"/>
    <n v="3196891"/>
    <n v="3604781"/>
    <n v="1670"/>
    <n v="2320"/>
    <n v="254297"/>
    <n v="710049"/>
    <n v="1027257"/>
    <n v="29531"/>
    <n v="264721"/>
    <n v="268044"/>
    <n v="260629"/>
    <n v="252148"/>
    <n v="57788"/>
    <n v="72427"/>
    <n v="1093150"/>
    <n v="274790"/>
    <n v="869201"/>
    <n v="5820"/>
    <n v="555534"/>
    <n v="126621"/>
    <n v="271775"/>
    <n v="158300922.17877501"/>
    <n v="111332496.309802"/>
    <n v="46564521.015601002"/>
    <n v="194653487.31571794"/>
    <n v="0"/>
    <n v="10491524.648800099"/>
    <n v="95919171.413216189"/>
    <n v="4021147.0351798702"/>
    <n v="1685166.0829083801"/>
  </r>
  <r>
    <n v="106364121"/>
    <x v="41"/>
    <d v="2023-07-01T00:00:00"/>
    <d v="2024-06-30T00:00:00"/>
    <n v="366"/>
    <x v="18"/>
    <x v="12"/>
    <x v="27"/>
    <x v="1"/>
    <x v="8"/>
    <x v="0"/>
    <x v="0"/>
    <x v="0"/>
    <x v="1"/>
    <s v="VIBRA HEALTHCARE"/>
    <x v="6"/>
    <x v="0"/>
    <s v="619-260-8300"/>
    <s v="1760 W. 16TH ST."/>
    <s v="SAN BERNARDINO"/>
    <n v="92411"/>
    <s v="MARY HUNT"/>
    <n v="0"/>
    <n v="60"/>
    <n v="21960"/>
    <n v="60"/>
    <n v="21960"/>
    <n v="37"/>
    <n v="36.7950819672131"/>
    <n v="40.218140207827503"/>
    <n v="2875"/>
    <n v="2692"/>
    <n v="340"/>
    <n v="4185"/>
    <n v="0"/>
    <n v="0"/>
    <n v="3375"/>
    <n v="0"/>
    <n v="0"/>
    <n v="13467"/>
    <n v="14719.839316064899"/>
    <n v="3011.3576043852399"/>
    <n v="3034.9699757449398"/>
    <n v="354.33939363123346"/>
    <n v="4443.7398722507996"/>
    <n v="0"/>
    <n v="0"/>
    <n v="3870.2849544616902"/>
    <n v="0"/>
    <n v="0"/>
    <n v="215"/>
    <n v="171"/>
    <n v="23"/>
    <n v="277"/>
    <n v="0"/>
    <n v="0"/>
    <n v="228"/>
    <n v="0"/>
    <n v="0"/>
    <n v="914"/>
    <n v="0"/>
    <n v="0"/>
    <n v="0"/>
    <n v="60"/>
    <n v="0"/>
    <n v="0"/>
    <n v="0"/>
    <n v="0"/>
    <n v="0"/>
    <n v="21960"/>
    <n v="0"/>
    <n v="0"/>
    <n v="0"/>
    <n v="0"/>
    <n v="0"/>
    <n v="13467"/>
    <n v="0"/>
    <n v="0"/>
    <n v="0"/>
    <n v="0"/>
    <n v="0"/>
    <n v="0"/>
    <n v="914"/>
    <n v="0"/>
    <n v="0"/>
    <n v="0"/>
    <n v="0"/>
    <n v="0"/>
    <n v="604"/>
    <n v="2021"/>
    <n v="161"/>
    <n v="2112"/>
    <n v="0"/>
    <n v="0"/>
    <n v="3023"/>
    <n v="0"/>
    <n v="0"/>
    <n v="7921"/>
    <n v="0"/>
    <n v="7921"/>
    <n v="0"/>
    <n v="0"/>
    <n v="0"/>
    <n v="0"/>
    <n v="0"/>
    <n v="0"/>
    <n v="0"/>
    <n v="0"/>
    <n v="0"/>
    <n v="0"/>
    <n v="58680135"/>
    <n v="31930504"/>
    <n v="0"/>
    <n v="26749631"/>
    <n v="43931"/>
    <n v="26793562"/>
    <n v="27232547"/>
    <n v="-438985"/>
    <n v="0"/>
    <n v="0"/>
    <n v="0"/>
    <n v="0"/>
    <n v="-438985"/>
    <n v="11885517"/>
    <n v="10612220"/>
    <n v="1219357"/>
    <n v="16140062"/>
    <n v="0"/>
    <n v="0"/>
    <n v="13828578"/>
    <n v="0"/>
    <n v="0"/>
    <n v="53685734"/>
    <n v="563715"/>
    <n v="1352033"/>
    <n v="51426"/>
    <n v="997868"/>
    <n v="0"/>
    <n v="0"/>
    <n v="2029359"/>
    <n v="0"/>
    <n v="0"/>
    <n v="4994401"/>
    <n v="5192283"/>
    <n v="6380948"/>
    <n v="845247"/>
    <n v="11223605"/>
    <n v="0"/>
    <n v="0"/>
    <n v="0"/>
    <n v="8288421"/>
    <n v="0"/>
    <n v="0"/>
    <n v="0"/>
    <n v="0"/>
    <n v="0"/>
    <n v="0"/>
    <n v="0"/>
    <n v="0"/>
    <n v="0"/>
    <n v="7256949"/>
    <n v="5583305"/>
    <n v="425536"/>
    <n v="5914325"/>
    <n v="0"/>
    <n v="0"/>
    <n v="7569516"/>
    <n v="0"/>
    <n v="0"/>
    <n v="0"/>
    <n v="0"/>
    <n v="0"/>
    <n v="0"/>
    <n v="0"/>
    <n v="0"/>
    <n v="8797431"/>
    <n v="314835"/>
    <n v="4151396"/>
    <n v="0"/>
    <n v="0"/>
    <n v="0"/>
    <n v="0"/>
    <n v="3634376"/>
    <n v="632051"/>
    <n v="3831917"/>
    <n v="5870541"/>
    <n v="12072360"/>
    <n v="2050828"/>
    <n v="0"/>
    <n v="0"/>
    <n v="983084"/>
    <n v="5649461"/>
    <n v="85616"/>
    <n v="5011736"/>
    <n v="213697"/>
    <n v="0"/>
    <n v="1165765"/>
    <n v="9033929"/>
    <n v="0"/>
    <n v="34170500"/>
    <n v="0"/>
    <n v="3770"/>
    <n v="0"/>
    <n v="43208199"/>
    <n v="44236485"/>
    <n v="0"/>
    <n v="0"/>
    <n v="-1028286"/>
    <n v="43208199"/>
    <n v="0"/>
    <n v="5860636"/>
    <n v="-643350"/>
    <n v="38435588"/>
    <n v="0"/>
    <n v="0"/>
    <n v="2968087"/>
    <n v="1592946"/>
    <n v="240672"/>
    <n v="282469"/>
    <n v="136"/>
    <n v="0"/>
    <n v="24058"/>
    <n v="104078"/>
    <n v="43338"/>
    <n v="20508"/>
    <n v="35494"/>
    <n v="6921"/>
    <n v="6275"/>
    <n v="0"/>
    <n v="0"/>
    <n v="0"/>
    <n v="108397"/>
    <n v="13638"/>
    <n v="53084"/>
    <n v="0"/>
    <n v="19858"/>
    <n v="6178"/>
    <n v="39517"/>
    <n v="5768176.7150486596"/>
    <n v="5543468.5101499502"/>
    <n v="588799.44646221423"/>
    <n v="7940619.0494428799"/>
    <n v="0"/>
    <n v="0"/>
    <n v="7347552.2788962908"/>
    <n v="0"/>
    <n v="0"/>
  </r>
  <r>
    <n v="106184008"/>
    <x v="42"/>
    <d v="2024-01-01T00:00:00"/>
    <d v="2024-12-31T00:00:00"/>
    <n v="366"/>
    <x v="20"/>
    <x v="2"/>
    <x v="33"/>
    <x v="0"/>
    <x v="3"/>
    <x v="0"/>
    <x v="0"/>
    <x v="1"/>
    <x v="1"/>
    <s v="BANNER HEALTH SYSTEM"/>
    <x v="2"/>
    <x v="0"/>
    <s v="530-252-2000"/>
    <s v="1800 SPRING RIDGE DRIVE"/>
    <s v="SUSANVILLE"/>
    <n v="96130"/>
    <s v="SANDY DUGGER"/>
    <n v="4"/>
    <n v="25"/>
    <n v="9150"/>
    <n v="25"/>
    <n v="9150"/>
    <n v="8"/>
    <n v="7.5928961748633883"/>
    <n v="35.555721926856613"/>
    <n v="1393"/>
    <n v="143"/>
    <n v="16"/>
    <n v="592"/>
    <n v="0"/>
    <n v="190"/>
    <n v="419"/>
    <n v="11"/>
    <n v="15"/>
    <n v="2779"/>
    <n v="13013.3942252295"/>
    <n v="6777.6281452753628"/>
    <n v="748.71581484237583"/>
    <n v="81.63437667532682"/>
    <n v="2401.0321507848398"/>
    <n v="0"/>
    <n v="1278.9712119356745"/>
    <n v="1779.55157607713"/>
    <n v="118.71530209879199"/>
    <n v="76.938680634113794"/>
    <n v="281"/>
    <n v="26"/>
    <n v="5"/>
    <n v="199"/>
    <n v="0"/>
    <n v="61"/>
    <n v="144"/>
    <n v="6"/>
    <n v="8"/>
    <n v="730"/>
    <n v="25"/>
    <n v="0"/>
    <n v="0"/>
    <n v="0"/>
    <n v="0"/>
    <n v="0"/>
    <n v="9150"/>
    <n v="0"/>
    <n v="0"/>
    <n v="0"/>
    <n v="0"/>
    <n v="0"/>
    <n v="2779"/>
    <n v="0"/>
    <n v="0"/>
    <n v="0"/>
    <n v="0"/>
    <n v="0"/>
    <n v="0"/>
    <n v="730"/>
    <n v="0"/>
    <n v="0"/>
    <n v="0"/>
    <n v="0"/>
    <n v="0"/>
    <n v="0"/>
    <n v="0"/>
    <n v="0"/>
    <n v="11595"/>
    <n v="1240"/>
    <n v="412"/>
    <n v="8053"/>
    <n v="0"/>
    <n v="4398"/>
    <n v="7737"/>
    <n v="597"/>
    <n v="413"/>
    <n v="34445"/>
    <n v="11783"/>
    <n v="0"/>
    <n v="0"/>
    <n v="22294"/>
    <n v="0"/>
    <n v="3"/>
    <n v="8500"/>
    <n v="42496"/>
    <n v="136"/>
    <n v="560"/>
    <n v="139"/>
    <n v="61"/>
    <n v="91780908"/>
    <n v="48672677"/>
    <n v="0"/>
    <n v="43108231"/>
    <n v="38678"/>
    <n v="43146909"/>
    <n v="50014075"/>
    <n v="-6867166"/>
    <n v="0"/>
    <n v="0"/>
    <n v="0"/>
    <n v="0"/>
    <n v="-6867166"/>
    <n v="6324486"/>
    <n v="591280"/>
    <n v="193992"/>
    <n v="5551964"/>
    <n v="0"/>
    <n v="1608757"/>
    <n v="5017743"/>
    <n v="117925"/>
    <n v="193593"/>
    <n v="19599740"/>
    <n v="24447240"/>
    <n v="2504529"/>
    <n v="795784"/>
    <n v="16965678"/>
    <n v="0"/>
    <n v="9220474"/>
    <n v="16293313"/>
    <n v="1154757"/>
    <n v="799393"/>
    <n v="72181168"/>
    <n v="16088412"/>
    <n v="1740939"/>
    <n v="723764"/>
    <n v="14874220"/>
    <n v="0"/>
    <n v="0"/>
    <n v="4898588"/>
    <n v="5290967"/>
    <n v="3078615"/>
    <n v="0"/>
    <n v="1272683"/>
    <n v="0"/>
    <n v="704489"/>
    <n v="0"/>
    <n v="0"/>
    <n v="0"/>
    <n v="0"/>
    <n v="13497794"/>
    <n v="1211182"/>
    <n v="250961"/>
    <n v="7321236"/>
    <n v="0"/>
    <n v="5660220"/>
    <n v="15199208"/>
    <n v="-1"/>
    <n v="-32369"/>
    <n v="0"/>
    <n v="0"/>
    <n v="0"/>
    <n v="0"/>
    <n v="0"/>
    <n v="0"/>
    <n v="8869465"/>
    <n v="4883569"/>
    <n v="18616381"/>
    <n v="0"/>
    <n v="0"/>
    <n v="0"/>
    <n v="0"/>
    <n v="6396522"/>
    <n v="1553352"/>
    <n v="6921562"/>
    <n v="2773224"/>
    <n v="17362888"/>
    <n v="3282453"/>
    <n v="5836630"/>
    <n v="2120438"/>
    <n v="4308615"/>
    <n v="6682254"/>
    <n v="2120505"/>
    <n v="506265"/>
    <n v="495744"/>
    <n v="913612"/>
    <n v="6384671"/>
    <n v="14814188"/>
    <n v="0"/>
    <n v="20204648"/>
    <n v="3904446"/>
    <n v="158726"/>
    <n v="0"/>
    <n v="39082008"/>
    <n v="4432423"/>
    <n v="0"/>
    <n v="14936867"/>
    <n v="19712718"/>
    <n v="39082008"/>
    <n v="9838"/>
    <n v="13489880"/>
    <n v="-7058424"/>
    <n v="63239066"/>
    <n v="0"/>
    <n v="15432967"/>
    <n v="0"/>
    <n v="1371237"/>
    <n v="288652"/>
    <n v="326883"/>
    <n v="149"/>
    <n v="0"/>
    <n v="33527"/>
    <n v="59040"/>
    <n v="87617"/>
    <n v="1127"/>
    <n v="18088"/>
    <n v="44648"/>
    <n v="26972"/>
    <n v="9"/>
    <n v="10165"/>
    <n v="7459"/>
    <n v="64746"/>
    <n v="43179"/>
    <n v="87206"/>
    <n v="0"/>
    <n v="36598"/>
    <n v="35622"/>
    <n v="21301"/>
    <n v="16755437.0155634"/>
    <n v="1685691.3619897179"/>
    <n v="538940.50101434998"/>
    <n v="12261025.9908725"/>
    <n v="0"/>
    <n v="5896597.9986786246"/>
    <n v="11604030.808773801"/>
    <n v="692984.95287008898"/>
    <n v="540688.37023754395"/>
  </r>
  <r>
    <n v="106190052"/>
    <x v="43"/>
    <d v="2023-09-01T00:00:00"/>
    <d v="2024-08-31T00:00:00"/>
    <n v="366"/>
    <x v="3"/>
    <x v="3"/>
    <x v="17"/>
    <x v="0"/>
    <x v="3"/>
    <x v="0"/>
    <x v="2"/>
    <x v="0"/>
    <x v="1"/>
    <s v="BARLOW RESPIRATORY HOSPITAL"/>
    <x v="5"/>
    <x v="0"/>
    <s v="213-250-4200"/>
    <s v="2000 STADIUM WAY"/>
    <s v="LOS ANGELES"/>
    <n v="90026"/>
    <s v="AMIT MOHAN"/>
    <n v="0"/>
    <n v="105"/>
    <n v="38430"/>
    <n v="105"/>
    <n v="38430"/>
    <n v="87"/>
    <n v="79.193989071038303"/>
    <n v="79.193989071038303"/>
    <n v="18324"/>
    <n v="2813"/>
    <n v="276"/>
    <n v="1753"/>
    <n v="0"/>
    <n v="1292"/>
    <n v="4490"/>
    <n v="0"/>
    <n v="37"/>
    <n v="28985"/>
    <n v="28985"/>
    <n v="18324"/>
    <n v="2813"/>
    <n v="276"/>
    <n v="1753"/>
    <n v="0"/>
    <n v="1292"/>
    <n v="4490"/>
    <n v="0"/>
    <n v="37"/>
    <n v="502"/>
    <n v="65"/>
    <n v="1"/>
    <n v="37"/>
    <n v="0"/>
    <n v="18"/>
    <n v="88"/>
    <n v="0"/>
    <n v="1"/>
    <n v="712"/>
    <n v="105"/>
    <n v="0"/>
    <n v="0"/>
    <n v="0"/>
    <n v="0"/>
    <n v="0"/>
    <n v="38430"/>
    <n v="0"/>
    <n v="0"/>
    <n v="0"/>
    <n v="0"/>
    <n v="0"/>
    <n v="28985"/>
    <n v="0"/>
    <n v="0"/>
    <n v="0"/>
    <n v="0"/>
    <n v="0"/>
    <n v="0"/>
    <n v="712"/>
    <n v="0"/>
    <n v="0"/>
    <n v="0"/>
    <n v="0"/>
    <n v="0"/>
    <n v="0"/>
    <n v="0"/>
    <n v="0"/>
    <n v="0"/>
    <n v="0"/>
    <n v="0"/>
    <n v="0"/>
    <n v="0"/>
    <n v="0"/>
    <n v="0"/>
    <n v="0"/>
    <n v="0"/>
    <n v="0"/>
    <n v="0"/>
    <n v="0"/>
    <n v="0"/>
    <n v="0"/>
    <n v="0"/>
    <n v="0"/>
    <n v="0"/>
    <n v="0"/>
    <n v="0"/>
    <n v="0"/>
    <n v="0"/>
    <n v="0"/>
    <n v="882700615"/>
    <n v="810449349"/>
    <n v="0"/>
    <n v="72251266"/>
    <n v="552265"/>
    <n v="72803531"/>
    <n v="75596381"/>
    <n v="-2792850"/>
    <n v="2068891"/>
    <n v="85684"/>
    <n v="0"/>
    <n v="0"/>
    <n v="-809643"/>
    <n v="569158316"/>
    <n v="90362766"/>
    <n v="818310"/>
    <n v="53772811"/>
    <n v="0"/>
    <n v="32287733"/>
    <n v="135598862"/>
    <n v="0"/>
    <n v="701817"/>
    <n v="882700615"/>
    <n v="0"/>
    <n v="0"/>
    <n v="0"/>
    <n v="0"/>
    <n v="0"/>
    <n v="0"/>
    <n v="0"/>
    <n v="0"/>
    <n v="0"/>
    <n v="0"/>
    <n v="517873743"/>
    <n v="82224106"/>
    <n v="762666"/>
    <n v="49436908"/>
    <n v="0"/>
    <n v="0"/>
    <n v="29688563"/>
    <n v="127547722"/>
    <n v="2913641"/>
    <n v="0"/>
    <n v="0"/>
    <n v="0"/>
    <n v="2000"/>
    <n v="0"/>
    <n v="0"/>
    <n v="0"/>
    <n v="0"/>
    <n v="49887075"/>
    <n v="8138660"/>
    <n v="55644"/>
    <n v="4335903"/>
    <n v="0"/>
    <n v="1775826"/>
    <n v="8051140"/>
    <n v="0"/>
    <n v="7018"/>
    <n v="0"/>
    <n v="0"/>
    <n v="0"/>
    <n v="1269038"/>
    <n v="0"/>
    <n v="0"/>
    <n v="27425798"/>
    <n v="0"/>
    <n v="20886908"/>
    <n v="0"/>
    <n v="0"/>
    <n v="0"/>
    <n v="0"/>
    <n v="13524746"/>
    <n v="2368666"/>
    <n v="7502743"/>
    <n v="3887520"/>
    <n v="34566811"/>
    <n v="13186096"/>
    <n v="973600"/>
    <n v="2061371"/>
    <n v="5830894"/>
    <n v="13200395"/>
    <n v="558928"/>
    <n v="2328850"/>
    <n v="509560"/>
    <n v="0"/>
    <n v="2379876"/>
    <n v="24051743"/>
    <n v="23142776"/>
    <n v="3934277"/>
    <n v="37120199"/>
    <n v="1305369"/>
    <n v="0"/>
    <n v="89554364"/>
    <n v="26869945"/>
    <n v="0"/>
    <n v="45537525"/>
    <n v="17146894"/>
    <n v="89554364"/>
    <n v="0"/>
    <n v="185843573"/>
    <n v="-165470486"/>
    <n v="29187726"/>
    <n v="0"/>
    <n v="43839987"/>
    <n v="0"/>
    <n v="11268553"/>
    <n v="668872"/>
    <n v="893803"/>
    <n v="430"/>
    <n v="0"/>
    <n v="53365"/>
    <n v="142475"/>
    <n v="251381"/>
    <n v="0"/>
    <n v="128488"/>
    <n v="67213"/>
    <n v="25950"/>
    <n v="0"/>
    <n v="0"/>
    <n v="0"/>
    <n v="377430"/>
    <n v="0"/>
    <n v="137375"/>
    <n v="0"/>
    <n v="68522"/>
    <n v="24460"/>
    <n v="61085"/>
    <n v="48387847.433717549"/>
    <n v="7682326.0101442803"/>
    <n v="69569.851340774199"/>
    <n v="4571576.1355055496"/>
    <n v="0"/>
    <n v="2744990.02204618"/>
    <n v="11528140.522929201"/>
    <n v="0"/>
    <n v="59666.024316491501"/>
  </r>
  <r>
    <n v="106364430"/>
    <x v="44"/>
    <d v="2024-01-01T00:00:00"/>
    <d v="2024-12-31T00:00:00"/>
    <n v="366"/>
    <x v="18"/>
    <x v="12"/>
    <x v="34"/>
    <x v="1"/>
    <x v="3"/>
    <x v="0"/>
    <x v="0"/>
    <x v="1"/>
    <x v="0"/>
    <s v="QUORUM HEALTH CORPORATION"/>
    <x v="2"/>
    <x v="0"/>
    <s v="760-256-1761"/>
    <s v="820 EAST MOUNTAIN VIEW STREET"/>
    <s v="BARSTOW"/>
    <n v="92311"/>
    <s v="ADAM LORIS"/>
    <n v="0"/>
    <n v="30"/>
    <n v="10980"/>
    <n v="30"/>
    <n v="10980"/>
    <n v="19"/>
    <n v="17.0792349726776"/>
    <n v="57.494284000456503"/>
    <n v="1254"/>
    <n v="1530"/>
    <n v="417"/>
    <n v="1844"/>
    <n v="0"/>
    <n v="309"/>
    <n v="730"/>
    <n v="0"/>
    <n v="167"/>
    <n v="6251"/>
    <n v="21042.907944167098"/>
    <n v="2755.8789694588568"/>
    <n v="3402.9826163973698"/>
    <n v="1897.2727291907599"/>
    <n v="8389.8588471719722"/>
    <n v="0"/>
    <n v="1109.2713413716001"/>
    <n v="2780.7153158329202"/>
    <n v="0"/>
    <n v="1071.1488686969601"/>
    <n v="323"/>
    <n v="439"/>
    <n v="127"/>
    <n v="560"/>
    <n v="0"/>
    <n v="83"/>
    <n v="210"/>
    <n v="0"/>
    <n v="60"/>
    <n v="1802"/>
    <n v="30"/>
    <n v="0"/>
    <n v="0"/>
    <n v="0"/>
    <n v="0"/>
    <n v="0"/>
    <n v="10980"/>
    <n v="0"/>
    <n v="0"/>
    <n v="0"/>
    <n v="0"/>
    <n v="0"/>
    <n v="6251"/>
    <n v="0"/>
    <n v="0"/>
    <n v="0"/>
    <n v="0"/>
    <n v="0"/>
    <n v="0"/>
    <n v="1802"/>
    <n v="0"/>
    <n v="0"/>
    <n v="0"/>
    <n v="0"/>
    <n v="0"/>
    <n v="6"/>
    <n v="292"/>
    <n v="225"/>
    <n v="3275"/>
    <n v="4391"/>
    <n v="3574"/>
    <n v="15816"/>
    <n v="0"/>
    <n v="1632"/>
    <n v="4966"/>
    <n v="0"/>
    <n v="1985"/>
    <n v="35639"/>
    <n v="30261"/>
    <n v="0"/>
    <n v="0"/>
    <n v="5944"/>
    <n v="0"/>
    <n v="2"/>
    <n v="60444"/>
    <n v="30671"/>
    <n v="526"/>
    <n v="760"/>
    <n v="186"/>
    <n v="101"/>
    <n v="639392885"/>
    <n v="558152546"/>
    <n v="0"/>
    <n v="81240339"/>
    <n v="201263"/>
    <n v="81441602"/>
    <n v="69538723"/>
    <n v="11902879"/>
    <n v="23580"/>
    <n v="2152"/>
    <n v="0"/>
    <n v="0"/>
    <n v="11924307"/>
    <n v="40176950"/>
    <n v="48294132"/>
    <n v="11944035"/>
    <n v="52861796"/>
    <n v="0"/>
    <n v="9032456"/>
    <n v="23344052"/>
    <n v="0"/>
    <n v="4284440"/>
    <n v="189937861"/>
    <n v="48118753"/>
    <n v="59120307"/>
    <n v="42399111"/>
    <n v="187649596"/>
    <n v="0"/>
    <n v="23392931"/>
    <n v="65578089"/>
    <n v="0"/>
    <n v="23196237"/>
    <n v="449455024"/>
    <n v="76100824"/>
    <n v="86932700"/>
    <n v="50323621"/>
    <n v="222721817"/>
    <n v="-278112"/>
    <n v="0"/>
    <n v="28115477"/>
    <n v="69737222"/>
    <n v="14136176"/>
    <n v="0"/>
    <n v="368957"/>
    <n v="0"/>
    <n v="9993864"/>
    <n v="0"/>
    <n v="0"/>
    <n v="0"/>
    <n v="0"/>
    <n v="12174046"/>
    <n v="20396044"/>
    <n v="3862851"/>
    <n v="17298988"/>
    <n v="0"/>
    <n v="4308816"/>
    <n v="18748556"/>
    <n v="0"/>
    <n v="4451038"/>
    <n v="0"/>
    <n v="0"/>
    <n v="0"/>
    <n v="0"/>
    <n v="0"/>
    <n v="0"/>
    <n v="11543831"/>
    <n v="12746866"/>
    <n v="15716920"/>
    <n v="0"/>
    <n v="0"/>
    <n v="0"/>
    <n v="0"/>
    <n v="11191908"/>
    <n v="4052165"/>
    <n v="9858056"/>
    <n v="4428977"/>
    <n v="25031081"/>
    <n v="9096106"/>
    <n v="5170188"/>
    <n v="1862411"/>
    <n v="5687528"/>
    <n v="11662463"/>
    <n v="2751462"/>
    <n v="458831"/>
    <n v="1519902"/>
    <n v="34236"/>
    <n v="6264515"/>
    <n v="27480719"/>
    <n v="0"/>
    <n v="54628173"/>
    <n v="27391"/>
    <n v="2654095"/>
    <n v="367675"/>
    <n v="85158053"/>
    <n v="8183768"/>
    <n v="0"/>
    <n v="39489730"/>
    <n v="37484555"/>
    <n v="85158053"/>
    <n v="0"/>
    <n v="94899522"/>
    <n v="-70294659"/>
    <n v="65666626"/>
    <n v="0"/>
    <n v="0"/>
    <n v="0"/>
    <n v="39754830"/>
    <n v="524186"/>
    <n v="576229"/>
    <n v="273"/>
    <n v="0"/>
    <n v="39329"/>
    <n v="134646"/>
    <n v="165625"/>
    <n v="1827"/>
    <n v="29001"/>
    <n v="70505"/>
    <n v="38812"/>
    <n v="35546"/>
    <n v="8876"/>
    <n v="19"/>
    <n v="117611"/>
    <n v="109327"/>
    <n v="116864"/>
    <n v="0"/>
    <n v="80403"/>
    <n v="51587"/>
    <n v="48394"/>
    <n v="9575020.1770455707"/>
    <n v="11648306.6082053"/>
    <n v="5893114.8601210397"/>
    <n v="26081693.139804501"/>
    <n v="0"/>
    <n v="3516294.9523547171"/>
    <n v="9642952.7749622352"/>
    <n v="0"/>
    <n v="2980077.4875066401"/>
  </r>
  <r>
    <n v="106090793"/>
    <x v="45"/>
    <d v="2024-01-01T00:00:00"/>
    <d v="2024-12-31T00:00:00"/>
    <n v="366"/>
    <x v="21"/>
    <x v="0"/>
    <x v="35"/>
    <x v="0"/>
    <x v="3"/>
    <x v="0"/>
    <x v="0"/>
    <x v="1"/>
    <x v="1"/>
    <s v="BARTON HEALTHCARE SYSTEM"/>
    <x v="5"/>
    <x v="4"/>
    <s v="530-541-3420"/>
    <s v="2170 SOUTH AVENUE"/>
    <s v="SOUTH LAKE TAHOE"/>
    <n v="96150"/>
    <s v="CLINT PURVANCE, MD"/>
    <n v="3"/>
    <n v="111"/>
    <n v="40626"/>
    <n v="111"/>
    <n v="40626"/>
    <n v="62"/>
    <n v="59.661202185792298"/>
    <n v="218.87379335278854"/>
    <n v="4022"/>
    <n v="751"/>
    <n v="13428"/>
    <n v="1182"/>
    <n v="0"/>
    <n v="111"/>
    <n v="1483"/>
    <n v="92"/>
    <n v="767"/>
    <n v="21836"/>
    <n v="80107.808367120597"/>
    <n v="12445.401825639399"/>
    <n v="2111.0588929445098"/>
    <n v="24055.342348583901"/>
    <n v="4807.8846041035504"/>
    <n v="0"/>
    <n v="824.66470657160505"/>
    <n v="7201.8515604259501"/>
    <n v="245.34493121993782"/>
    <n v="3722.3143130970702"/>
    <n v="486"/>
    <n v="179"/>
    <n v="123"/>
    <n v="361"/>
    <n v="0"/>
    <n v="47"/>
    <n v="506"/>
    <n v="30"/>
    <n v="59"/>
    <n v="1791"/>
    <n v="63"/>
    <n v="0"/>
    <n v="0"/>
    <n v="0"/>
    <n v="48"/>
    <n v="0"/>
    <n v="23058"/>
    <n v="0"/>
    <n v="0"/>
    <n v="0"/>
    <n v="17568"/>
    <n v="0"/>
    <n v="5972"/>
    <n v="0"/>
    <n v="0"/>
    <n v="0"/>
    <n v="15864"/>
    <n v="0.72650668620626502"/>
    <n v="0"/>
    <n v="1755"/>
    <n v="0"/>
    <n v="0"/>
    <n v="0"/>
    <n v="36"/>
    <n v="0"/>
    <n v="11"/>
    <n v="503"/>
    <n v="313"/>
    <n v="23336"/>
    <n v="7324"/>
    <n v="2465"/>
    <n v="15569"/>
    <n v="0"/>
    <n v="5344"/>
    <n v="26484"/>
    <n v="1176"/>
    <n v="36866"/>
    <n v="118564"/>
    <n v="21033"/>
    <n v="33343"/>
    <n v="4388"/>
    <n v="57555"/>
    <n v="0"/>
    <n v="4"/>
    <n v="72131"/>
    <n v="270671"/>
    <n v="708"/>
    <n v="2455"/>
    <n v="229"/>
    <n v="69"/>
    <n v="782406071"/>
    <n v="568262261"/>
    <n v="0"/>
    <n v="214143810"/>
    <n v="1430093"/>
    <n v="215573903"/>
    <n v="173285679"/>
    <n v="42288224"/>
    <n v="32735844"/>
    <n v="59164298"/>
    <n v="0"/>
    <n v="0"/>
    <n v="15859770"/>
    <n v="68364321"/>
    <n v="26717360"/>
    <n v="19119010"/>
    <n v="34687126"/>
    <n v="0"/>
    <n v="5683908"/>
    <n v="48376823"/>
    <n v="3125397"/>
    <n v="7196388"/>
    <n v="213270333"/>
    <n v="143177560"/>
    <n v="48385064"/>
    <n v="15131387"/>
    <n v="106405682"/>
    <n v="0"/>
    <n v="36544185"/>
    <n v="186554194"/>
    <n v="5209389"/>
    <n v="27728277"/>
    <n v="569135738"/>
    <n v="185376480"/>
    <n v="66438950"/>
    <n v="29994332"/>
    <n v="126663730"/>
    <n v="0"/>
    <n v="0"/>
    <n v="32202312"/>
    <n v="93072052"/>
    <n v="1647580"/>
    <n v="0"/>
    <n v="18487191"/>
    <n v="0"/>
    <n v="14379634"/>
    <n v="0"/>
    <n v="0"/>
    <n v="0"/>
    <n v="0"/>
    <n v="25918982"/>
    <n v="8559270"/>
    <n v="3112925"/>
    <n v="13013088"/>
    <n v="0"/>
    <n v="9970098"/>
    <n v="132558849"/>
    <n v="0"/>
    <n v="21010598"/>
    <n v="0"/>
    <n v="0"/>
    <n v="811217"/>
    <n v="322736"/>
    <n v="0"/>
    <n v="0"/>
    <n v="14467137"/>
    <n v="22581065"/>
    <n v="55307562"/>
    <n v="0"/>
    <n v="0"/>
    <n v="0"/>
    <n v="0"/>
    <n v="32817179"/>
    <n v="11545149"/>
    <n v="30584147"/>
    <n v="5983440"/>
    <n v="65141158"/>
    <n v="9734013"/>
    <n v="7692267"/>
    <n v="3823503"/>
    <n v="28255186"/>
    <n v="42406675"/>
    <n v="8753919"/>
    <n v="502749"/>
    <n v="853941"/>
    <n v="0"/>
    <n v="6122268"/>
    <n v="79721016"/>
    <n v="107672769"/>
    <n v="97422259"/>
    <n v="96030"/>
    <n v="184005010"/>
    <n v="83935"/>
    <n v="469001019"/>
    <n v="38791427"/>
    <n v="0"/>
    <n v="86013394"/>
    <n v="344196198"/>
    <n v="469001019"/>
    <n v="11565000"/>
    <n v="183745390"/>
    <n v="-125694308"/>
    <n v="234174933"/>
    <n v="0"/>
    <n v="0"/>
    <n v="0"/>
    <n v="0"/>
    <n v="1338259"/>
    <n v="1520124"/>
    <n v="710"/>
    <n v="0"/>
    <n v="133250"/>
    <n v="374217"/>
    <n v="247747"/>
    <n v="8302"/>
    <n v="83117"/>
    <n v="264206"/>
    <n v="105059"/>
    <n v="80027"/>
    <n v="9575"/>
    <n v="32759"/>
    <n v="179332"/>
    <n v="176698"/>
    <n v="320477"/>
    <n v="0"/>
    <n v="218059"/>
    <n v="80492"/>
    <n v="84511"/>
    <n v="46465199.172511622"/>
    <n v="16496256.311053701"/>
    <n v="7523103.7505173497"/>
    <n v="30991051.958779499"/>
    <n v="0"/>
    <n v="9275405.6201303396"/>
    <n v="51602625.660238497"/>
    <n v="1830736.7303321899"/>
    <n v="7671206.7964369003"/>
  </r>
  <r>
    <n v="106361110"/>
    <x v="46"/>
    <d v="2023-07-01T00:00:00"/>
    <d v="2024-06-30T00:00:00"/>
    <n v="366"/>
    <x v="18"/>
    <x v="12"/>
    <x v="36"/>
    <x v="3"/>
    <x v="3"/>
    <x v="0"/>
    <x v="0"/>
    <x v="1"/>
    <x v="0"/>
    <s v="BEAR VALLEY COMMUNITY HOSPITAL"/>
    <x v="2"/>
    <x v="2"/>
    <s v="909-866-6501"/>
    <s v="41870 GARSTIN, PO BOX 1649"/>
    <s v="BIG BEAR"/>
    <n v="92315"/>
    <s v="EVAN RAYNER"/>
    <n v="0"/>
    <n v="30"/>
    <n v="10980"/>
    <n v="30"/>
    <n v="10980"/>
    <n v="23"/>
    <n v="22.770491803278698"/>
    <n v="161.58421461353757"/>
    <n v="376"/>
    <n v="139"/>
    <n v="7148"/>
    <n v="93"/>
    <n v="0"/>
    <n v="541"/>
    <n v="35"/>
    <n v="0"/>
    <n v="2"/>
    <n v="8334"/>
    <n v="59139.822548554759"/>
    <n v="2461.9730249590102"/>
    <n v="2096.3989144091402"/>
    <n v="13101.511292360299"/>
    <n v="3478.7113085129299"/>
    <n v="0"/>
    <n v="16482.865090311101"/>
    <n v="2129.36926868409"/>
    <n v="0"/>
    <n v="674.70391211146796"/>
    <n v="101"/>
    <n v="37"/>
    <n v="198"/>
    <n v="25"/>
    <n v="0"/>
    <n v="13"/>
    <n v="9"/>
    <n v="0"/>
    <n v="1"/>
    <n v="384"/>
    <n v="9"/>
    <n v="0"/>
    <n v="0"/>
    <n v="0"/>
    <n v="21"/>
    <n v="0"/>
    <n v="3294"/>
    <n v="0"/>
    <n v="0"/>
    <n v="0"/>
    <n v="7686"/>
    <n v="0"/>
    <n v="1214"/>
    <n v="0"/>
    <n v="0"/>
    <n v="0"/>
    <n v="7120"/>
    <n v="0.85433165346772255"/>
    <n v="0"/>
    <n v="325"/>
    <n v="0"/>
    <n v="0"/>
    <n v="0"/>
    <n v="59"/>
    <n v="0"/>
    <n v="0"/>
    <n v="0"/>
    <n v="0"/>
    <n v="9394"/>
    <n v="7414"/>
    <n v="14641"/>
    <n v="10477"/>
    <n v="0"/>
    <n v="5569"/>
    <n v="8778"/>
    <n v="0"/>
    <n v="2436"/>
    <n v="58709"/>
    <n v="12414"/>
    <n v="18263"/>
    <n v="0"/>
    <n v="27897"/>
    <n v="0"/>
    <n v="2"/>
    <n v="2363"/>
    <n v="6330"/>
    <n v="60"/>
    <n v="135"/>
    <n v="0"/>
    <n v="0"/>
    <n v="69817030"/>
    <n v="35957024"/>
    <n v="0"/>
    <n v="33860006"/>
    <n v="269040"/>
    <n v="34129046"/>
    <n v="40294387"/>
    <n v="-6165341"/>
    <n v="11664049"/>
    <n v="91473"/>
    <n v="0"/>
    <n v="0"/>
    <n v="5407235"/>
    <n v="1642333"/>
    <n v="708370"/>
    <n v="6658971"/>
    <n v="403351"/>
    <n v="0"/>
    <n v="226218"/>
    <n v="191928"/>
    <n v="0"/>
    <n v="7464"/>
    <n v="9838635"/>
    <n v="9111336"/>
    <n v="9975271"/>
    <n v="5546203"/>
    <n v="14684194"/>
    <n v="0"/>
    <n v="6666057"/>
    <n v="11484803"/>
    <n v="0"/>
    <n v="2510531"/>
    <n v="59978395"/>
    <n v="5176103"/>
    <n v="5838616"/>
    <n v="6532578"/>
    <n v="8949133"/>
    <n v="-348402"/>
    <n v="0"/>
    <n v="2266436"/>
    <n v="3839742"/>
    <n v="3139008"/>
    <n v="0"/>
    <n v="251758"/>
    <n v="0"/>
    <n v="312052"/>
    <n v="0"/>
    <n v="0"/>
    <n v="0"/>
    <n v="0"/>
    <n v="5577566"/>
    <n v="4845025"/>
    <n v="5828400"/>
    <n v="6331010"/>
    <n v="0"/>
    <n v="3731232"/>
    <n v="6598281"/>
    <n v="0"/>
    <n v="948492"/>
    <n v="0"/>
    <n v="0"/>
    <n v="746462"/>
    <n v="1966677"/>
    <n v="2615493"/>
    <n v="0"/>
    <n v="4447278"/>
    <n v="10385652"/>
    <n v="8689773"/>
    <n v="0"/>
    <n v="0"/>
    <n v="0"/>
    <n v="0"/>
    <n v="5755642"/>
    <n v="2791053"/>
    <n v="6068391"/>
    <n v="2156598"/>
    <n v="17185391"/>
    <n v="4028361"/>
    <n v="2926264"/>
    <n v="2179439"/>
    <n v="2623063"/>
    <n v="6740958"/>
    <n v="1015938"/>
    <n v="268945"/>
    <n v="649597"/>
    <n v="86566"/>
    <n v="2589865"/>
    <n v="10686779"/>
    <n v="133608"/>
    <n v="12190182"/>
    <n v="1271460"/>
    <n v="40888786"/>
    <n v="0"/>
    <n v="65170815"/>
    <n v="6622717"/>
    <n v="280426"/>
    <n v="2595000"/>
    <n v="55672672"/>
    <n v="65170815"/>
    <n v="2775657"/>
    <n v="16036716"/>
    <n v="-10921669"/>
    <n v="32357969"/>
    <n v="0"/>
    <n v="0"/>
    <n v="0"/>
    <n v="0"/>
    <n v="346375"/>
    <n v="383050"/>
    <n v="170"/>
    <n v="0"/>
    <n v="48993"/>
    <n v="45438"/>
    <n v="33921"/>
    <n v="14760"/>
    <n v="26816"/>
    <n v="102155"/>
    <n v="38722"/>
    <n v="6210"/>
    <n v="29360"/>
    <n v="0"/>
    <n v="52515"/>
    <n v="79229"/>
    <n v="66061"/>
    <n v="0"/>
    <n v="67986"/>
    <n v="34095"/>
    <n v="46489"/>
    <n v="6164961.9476529285"/>
    <n v="6124815.6538372794"/>
    <n v="6997094.04059981"/>
    <n v="8649526.1113673132"/>
    <n v="0"/>
    <n v="3951266.596336524"/>
    <n v="6694143.39310419"/>
    <n v="0"/>
    <n v="1443539.25710196"/>
  </r>
  <r>
    <n v="106190020"/>
    <x v="47"/>
    <d v="2024-01-01T00:00:00"/>
    <d v="2024-12-31T00:00:00"/>
    <n v="366"/>
    <x v="3"/>
    <x v="3"/>
    <x v="21"/>
    <x v="1"/>
    <x v="9"/>
    <x v="0"/>
    <x v="1"/>
    <x v="0"/>
    <x v="1"/>
    <s v="UNIVERSAL HEALTH SERVICES, INC"/>
    <x v="6"/>
    <x v="0"/>
    <s v="626-286-1191"/>
    <s v="4619 N ROSEMEAD BLVD"/>
    <s v="ROSEMEAD"/>
    <n v="91770"/>
    <s v="PEGGY MINNICK"/>
    <n v="0"/>
    <n v="97"/>
    <n v="35502"/>
    <n v="97"/>
    <n v="35502"/>
    <n v="97"/>
    <n v="91.240437158469902"/>
    <n v="108.495050584098"/>
    <n v="2230"/>
    <n v="523"/>
    <n v="13451"/>
    <n v="0"/>
    <n v="112"/>
    <n v="5011"/>
    <n v="12040"/>
    <n v="5"/>
    <n v="22"/>
    <n v="33394"/>
    <n v="39709.1885137797"/>
    <n v="6047.2960106252303"/>
    <n v="523"/>
    <n v="13451"/>
    <n v="0"/>
    <n v="112"/>
    <n v="7517.0919016082198"/>
    <n v="12040"/>
    <n v="5"/>
    <n v="22"/>
    <n v="205"/>
    <n v="55"/>
    <n v="1565"/>
    <n v="0"/>
    <n v="19"/>
    <n v="397"/>
    <n v="2124"/>
    <n v="1"/>
    <n v="5"/>
    <n v="4371"/>
    <n v="0"/>
    <n v="97"/>
    <n v="0"/>
    <n v="0"/>
    <n v="0"/>
    <n v="0"/>
    <n v="0"/>
    <n v="35502"/>
    <n v="0"/>
    <n v="0"/>
    <n v="0"/>
    <n v="0"/>
    <n v="0"/>
    <n v="33394"/>
    <n v="0"/>
    <n v="0"/>
    <n v="0"/>
    <n v="0"/>
    <n v="0"/>
    <n v="0"/>
    <n v="4371"/>
    <n v="0"/>
    <n v="0"/>
    <n v="0"/>
    <n v="0"/>
    <n v="0"/>
    <n v="0"/>
    <n v="0"/>
    <n v="12296"/>
    <n v="0"/>
    <n v="0"/>
    <n v="0"/>
    <n v="0"/>
    <n v="6205"/>
    <n v="0"/>
    <n v="0"/>
    <n v="0"/>
    <n v="18501"/>
    <n v="0"/>
    <n v="0"/>
    <n v="0"/>
    <n v="0"/>
    <n v="0"/>
    <n v="0"/>
    <n v="0"/>
    <n v="0"/>
    <n v="0"/>
    <n v="0"/>
    <n v="0"/>
    <n v="0"/>
    <n v="77148934"/>
    <n v="31237557"/>
    <n v="0"/>
    <n v="45911377"/>
    <n v="8135"/>
    <n v="45919512"/>
    <n v="28679315"/>
    <n v="17240197"/>
    <n v="65518"/>
    <n v="55378"/>
    <n v="257673"/>
    <n v="0"/>
    <n v="16992664"/>
    <n v="4315764"/>
    <n v="1016660"/>
    <n v="26137652"/>
    <n v="0"/>
    <n v="215936"/>
    <n v="9761222"/>
    <n v="23379266"/>
    <n v="9640"/>
    <n v="43340"/>
    <n v="64879480"/>
    <n v="7387690"/>
    <n v="0"/>
    <n v="0"/>
    <n v="0"/>
    <n v="0"/>
    <n v="4881764"/>
    <n v="0"/>
    <n v="0"/>
    <n v="0"/>
    <n v="12269454"/>
    <n v="5268895"/>
    <n v="414671"/>
    <n v="11956128"/>
    <n v="0"/>
    <n v="0"/>
    <n v="101995"/>
    <n v="3892456"/>
    <n v="8874993"/>
    <n v="697109"/>
    <n v="0"/>
    <n v="9640"/>
    <n v="0"/>
    <n v="21670"/>
    <n v="0"/>
    <n v="0"/>
    <n v="0"/>
    <n v="0"/>
    <n v="6338319"/>
    <n v="592985"/>
    <n v="13969415"/>
    <n v="0"/>
    <n v="112237"/>
    <n v="10589737"/>
    <n v="14287337"/>
    <n v="0"/>
    <n v="21347"/>
    <n v="0"/>
    <n v="0"/>
    <n v="0"/>
    <n v="0"/>
    <n v="0"/>
    <n v="0"/>
    <n v="11969173"/>
    <n v="2098136"/>
    <n v="291905"/>
    <n v="0"/>
    <n v="0"/>
    <n v="0"/>
    <n v="0"/>
    <n v="4157871"/>
    <n v="2223611"/>
    <n v="6736557"/>
    <n v="1202062"/>
    <n v="17114965"/>
    <n v="2556253"/>
    <n v="960205"/>
    <n v="0"/>
    <n v="1400880"/>
    <n v="3635517"/>
    <n v="369353"/>
    <n v="38259"/>
    <n v="32723"/>
    <n v="0"/>
    <n v="2571160"/>
    <n v="10290854"/>
    <n v="0"/>
    <n v="10795218"/>
    <n v="994478"/>
    <n v="1"/>
    <n v="193006290"/>
    <n v="215086841"/>
    <n v="4315019"/>
    <n v="0"/>
    <n v="0"/>
    <n v="210771822"/>
    <n v="215086841"/>
    <n v="0"/>
    <n v="10462744"/>
    <n v="-510461"/>
    <n v="17013028"/>
    <n v="0"/>
    <n v="0"/>
    <n v="0"/>
    <n v="0"/>
    <n v="425623"/>
    <n v="478019"/>
    <n v="230"/>
    <n v="0"/>
    <n v="27975"/>
    <n v="171116"/>
    <n v="54399"/>
    <n v="13254"/>
    <n v="68416"/>
    <n v="49093"/>
    <n v="28351"/>
    <n v="13019"/>
    <n v="0"/>
    <n v="0"/>
    <n v="179822"/>
    <n v="30607"/>
    <n v="0"/>
    <n v="0"/>
    <n v="50535"/>
    <n v="39234"/>
    <n v="124526"/>
    <n v="4349403.4053110797"/>
    <n v="377825.59456751536"/>
    <n v="9713644.5886518676"/>
    <n v="0"/>
    <n v="80249.1959834468"/>
    <n v="5441833.9382820297"/>
    <n v="8688534.0989141893"/>
    <n v="3582.5533921181591"/>
    <n v="16106.6248977594"/>
  </r>
  <r>
    <n v="106044006"/>
    <x v="48"/>
    <d v="2023-07-01T00:00:00"/>
    <d v="2024-06-30T00:00:00"/>
    <n v="366"/>
    <x v="22"/>
    <x v="2"/>
    <x v="37"/>
    <x v="2"/>
    <x v="3"/>
    <x v="2"/>
    <x v="1"/>
    <x v="0"/>
    <x v="0"/>
    <s v="COUNTY OF BUTTE"/>
    <x v="2"/>
    <x v="0"/>
    <s v="530-891-2775"/>
    <s v="592 RIO LINDO AVENUE"/>
    <s v="CHICO"/>
    <n v="95926"/>
    <s v="SCOTT KENNELLY, L.C.S.W"/>
    <n v="0"/>
    <n v="16"/>
    <n v="5856"/>
    <n v="16"/>
    <n v="5856"/>
    <n v="16"/>
    <n v="6.14754098360656"/>
    <n v="6.14754098360656"/>
    <n v="0"/>
    <n v="0"/>
    <n v="0"/>
    <n v="0"/>
    <n v="0"/>
    <n v="2250"/>
    <n v="0"/>
    <n v="0"/>
    <n v="0"/>
    <n v="2250"/>
    <n v="2250"/>
    <n v="0"/>
    <n v="0"/>
    <n v="0"/>
    <n v="0"/>
    <n v="0"/>
    <n v="2250"/>
    <n v="0"/>
    <n v="0"/>
    <n v="0"/>
    <n v="0"/>
    <n v="0"/>
    <n v="0"/>
    <n v="0"/>
    <n v="0"/>
    <n v="311"/>
    <n v="0"/>
    <n v="0"/>
    <n v="0"/>
    <n v="311"/>
    <n v="0"/>
    <n v="16"/>
    <n v="0"/>
    <n v="0"/>
    <n v="0"/>
    <n v="0"/>
    <n v="0"/>
    <n v="5856"/>
    <n v="0"/>
    <n v="0"/>
    <n v="0"/>
    <n v="0"/>
    <n v="0"/>
    <n v="2250"/>
    <n v="0"/>
    <n v="0"/>
    <n v="0"/>
    <n v="0"/>
    <n v="0"/>
    <n v="0"/>
    <n v="311"/>
    <n v="0"/>
    <n v="0"/>
    <n v="0"/>
    <n v="0"/>
    <n v="0"/>
    <n v="0"/>
    <n v="0"/>
    <n v="0"/>
    <n v="0"/>
    <n v="0"/>
    <n v="0"/>
    <n v="0"/>
    <n v="0"/>
    <n v="0"/>
    <n v="0"/>
    <n v="0"/>
    <n v="0"/>
    <n v="0"/>
    <n v="0"/>
    <n v="0"/>
    <n v="0"/>
    <n v="0"/>
    <n v="0"/>
    <n v="0"/>
    <n v="0"/>
    <n v="0"/>
    <n v="0"/>
    <n v="0"/>
    <n v="0"/>
    <n v="5650688"/>
    <n v="539655"/>
    <n v="0"/>
    <n v="5111033"/>
    <n v="0"/>
    <n v="5111033"/>
    <n v="5650688"/>
    <n v="-539655"/>
    <n v="0"/>
    <n v="0"/>
    <n v="0"/>
    <n v="0"/>
    <n v="-539655"/>
    <n v="0"/>
    <n v="0"/>
    <n v="0"/>
    <n v="0"/>
    <n v="0"/>
    <n v="5650688"/>
    <n v="0"/>
    <n v="0"/>
    <n v="0"/>
    <n v="5650688"/>
    <n v="0"/>
    <n v="0"/>
    <n v="0"/>
    <n v="0"/>
    <n v="0"/>
    <n v="0"/>
    <n v="0"/>
    <n v="0"/>
    <n v="0"/>
    <n v="0"/>
    <n v="0"/>
    <n v="0"/>
    <n v="0"/>
    <n v="0"/>
    <n v="-13612"/>
    <n v="0"/>
    <n v="0"/>
    <n v="0"/>
    <n v="0"/>
    <n v="0"/>
    <n v="553267"/>
    <n v="0"/>
    <n v="0"/>
    <n v="0"/>
    <n v="0"/>
    <n v="0"/>
    <n v="0"/>
    <n v="0"/>
    <n v="0"/>
    <n v="0"/>
    <n v="0"/>
    <n v="0"/>
    <n v="5111033"/>
    <n v="0"/>
    <n v="0"/>
    <n v="0"/>
    <n v="1361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5650688"/>
    <n v="0"/>
    <n v="0"/>
    <n v="0"/>
  </r>
  <r>
    <n v="106190125"/>
    <x v="49"/>
    <d v="2023-07-01T00:00:00"/>
    <d v="2024-06-30T00:00:00"/>
    <n v="366"/>
    <x v="3"/>
    <x v="3"/>
    <x v="17"/>
    <x v="0"/>
    <x v="7"/>
    <x v="0"/>
    <x v="0"/>
    <x v="0"/>
    <x v="0"/>
    <s v="DIGNITY HEALTH"/>
    <x v="1"/>
    <x v="0"/>
    <s v="213-748-2411"/>
    <s v="1401 S. GRAND AVENUE"/>
    <s v="LOS ANGELES"/>
    <n v="90015"/>
    <s v="ALINA MORAN"/>
    <n v="2"/>
    <n v="318"/>
    <n v="116388"/>
    <n v="318"/>
    <n v="116388"/>
    <n v="208"/>
    <n v="207.64480874316899"/>
    <n v="334.93864779356693"/>
    <n v="5764"/>
    <n v="8754"/>
    <n v="11348"/>
    <n v="45234"/>
    <n v="0"/>
    <n v="1068"/>
    <n v="2918"/>
    <n v="611"/>
    <n v="301"/>
    <n v="75998"/>
    <n v="122587.545092445"/>
    <n v="8066.8116666866399"/>
    <n v="12236.994249482485"/>
    <n v="15824.559565942513"/>
    <n v="75241.515375897477"/>
    <n v="0"/>
    <n v="1840.96068986303"/>
    <n v="5649.9295382810496"/>
    <n v="3024.3875465404699"/>
    <n v="344.44399372643392"/>
    <n v="900"/>
    <n v="1536"/>
    <n v="1650"/>
    <n v="9388"/>
    <n v="0"/>
    <n v="201"/>
    <n v="625"/>
    <n v="136"/>
    <n v="67"/>
    <n v="14503"/>
    <n v="318"/>
    <n v="0"/>
    <n v="0"/>
    <n v="0"/>
    <n v="0"/>
    <n v="0"/>
    <n v="116388"/>
    <n v="0"/>
    <n v="0"/>
    <n v="0"/>
    <n v="0"/>
    <n v="0"/>
    <n v="75998"/>
    <n v="0"/>
    <n v="0"/>
    <n v="0"/>
    <n v="0"/>
    <n v="0"/>
    <n v="0"/>
    <n v="14503"/>
    <n v="0"/>
    <n v="0"/>
    <n v="0"/>
    <n v="0"/>
    <n v="0"/>
    <n v="13"/>
    <n v="2791"/>
    <n v="1506"/>
    <n v="3759"/>
    <n v="6045"/>
    <n v="8179"/>
    <n v="51222"/>
    <n v="0"/>
    <n v="1836"/>
    <n v="6097"/>
    <n v="5967"/>
    <n v="35"/>
    <n v="83140"/>
    <n v="70181"/>
    <n v="8462"/>
    <n v="0"/>
    <n v="8617"/>
    <n v="52400"/>
    <n v="7"/>
    <n v="315930"/>
    <n v="257370"/>
    <n v="3607"/>
    <n v="2798"/>
    <n v="1327"/>
    <n v="732"/>
    <n v="1780291778"/>
    <n v="1282569479"/>
    <n v="163813155"/>
    <n v="661535454"/>
    <n v="36073722"/>
    <n v="697609176"/>
    <n v="632788999"/>
    <n v="64820177"/>
    <n v="761682"/>
    <n v="704683"/>
    <n v="0"/>
    <n v="0"/>
    <n v="64877176"/>
    <n v="86965634"/>
    <n v="143030779"/>
    <n v="158119516"/>
    <n v="629034306"/>
    <n v="0"/>
    <n v="21245029"/>
    <n v="53546210"/>
    <n v="10006344"/>
    <n v="1741912"/>
    <n v="1103689730"/>
    <n v="34744184"/>
    <n v="56908314"/>
    <n v="62374994"/>
    <n v="417291343"/>
    <n v="0"/>
    <n v="15376004"/>
    <n v="50131759"/>
    <n v="39524036"/>
    <n v="251414"/>
    <n v="676602048"/>
    <n v="92895703"/>
    <n v="158981302"/>
    <n v="143016667"/>
    <n v="789580748"/>
    <n v="-77118326"/>
    <n v="0"/>
    <n v="26117525"/>
    <n v="40941158"/>
    <n v="13044580"/>
    <n v="0"/>
    <n v="72630170"/>
    <n v="0"/>
    <n v="22479952"/>
    <n v="3787742"/>
    <n v="160025413"/>
    <n v="0"/>
    <n v="0"/>
    <n v="26177341"/>
    <n v="39068646"/>
    <n v="89091597"/>
    <n v="444642089"/>
    <n v="0"/>
    <n v="6641815"/>
    <n v="54338376"/>
    <n v="1139846"/>
    <n v="435744"/>
    <n v="0"/>
    <n v="0"/>
    <n v="70732"/>
    <n v="0"/>
    <n v="0"/>
    <n v="0"/>
    <n v="102570829"/>
    <n v="41529333"/>
    <n v="118452166"/>
    <n v="118362443"/>
    <n v="0"/>
    <n v="0"/>
    <n v="6914886"/>
    <n v="69634044"/>
    <n v="13485049"/>
    <n v="145204960"/>
    <n v="16635289"/>
    <n v="168499656"/>
    <n v="79464464"/>
    <n v="25786383"/>
    <n v="32218139"/>
    <n v="44293875"/>
    <n v="186211117"/>
    <n v="12092441"/>
    <n v="3194974"/>
    <n v="5686910"/>
    <n v="0"/>
    <n v="75341040"/>
    <n v="417870772"/>
    <n v="6947157"/>
    <n v="279413356"/>
    <n v="214562201"/>
    <n v="88583800"/>
    <n v="0"/>
    <n v="1007377286"/>
    <n v="180835938"/>
    <n v="375516"/>
    <n v="79511407"/>
    <n v="746654425"/>
    <n v="1007377286"/>
    <n v="221527706"/>
    <n v="317919233"/>
    <n v="-273323809"/>
    <n v="322341742"/>
    <n v="0"/>
    <n v="0"/>
    <n v="0"/>
    <n v="2266048"/>
    <n v="3133266"/>
    <n v="3572346"/>
    <n v="1618"/>
    <n v="32"/>
    <n v="231873"/>
    <n v="791341"/>
    <n v="884164"/>
    <n v="11662"/>
    <n v="148403"/>
    <n v="303229"/>
    <n v="290116"/>
    <n v="264685"/>
    <n v="145818"/>
    <n v="61975"/>
    <n v="921503"/>
    <n v="324685"/>
    <n v="705308"/>
    <n v="58826"/>
    <n v="490423"/>
    <n v="91992"/>
    <n v="540529"/>
    <n v="40794497.092537597"/>
    <n v="67015257.126365103"/>
    <n v="73904988.0685509"/>
    <n v="350705714.19290102"/>
    <n v="0"/>
    <n v="12274577.752176274"/>
    <n v="34750611.531854399"/>
    <n v="16601511.497636801"/>
    <n v="668119.73797774955"/>
  </r>
  <r>
    <n v="106384202"/>
    <x v="50"/>
    <d v="2024-01-01T00:00:00"/>
    <d v="2024-12-31T00:00:00"/>
    <n v="366"/>
    <x v="23"/>
    <x v="9"/>
    <x v="38"/>
    <x v="0"/>
    <x v="4"/>
    <x v="0"/>
    <x v="0"/>
    <x v="0"/>
    <x v="1"/>
    <s v="SUTTER WEST BAY HOSPITALS"/>
    <x v="5"/>
    <x v="0"/>
    <s v="415-600-8600"/>
    <s v="3555 CESAR CHAVEZ STREET"/>
    <s v="SAN FRANCISCO"/>
    <n v="94110"/>
    <s v="HOLLIE SEELEY"/>
    <n v="0"/>
    <n v="120"/>
    <n v="43920"/>
    <n v="120"/>
    <n v="43920"/>
    <n v="71"/>
    <n v="64.390710382513703"/>
    <n v="110.99047227827"/>
    <n v="7288"/>
    <n v="4951"/>
    <n v="2004"/>
    <n v="6714"/>
    <n v="0"/>
    <n v="375"/>
    <n v="1848"/>
    <n v="99"/>
    <n v="288"/>
    <n v="23567"/>
    <n v="40622.5128538469"/>
    <n v="10298.009980262699"/>
    <n v="7450.0387140234097"/>
    <n v="2545.8229234377709"/>
    <n v="11713.331846013099"/>
    <n v="0"/>
    <n v="984.739067754909"/>
    <n v="5807.8375879961404"/>
    <n v="219.780675180331"/>
    <n v="1044.1716829760601"/>
    <n v="1773"/>
    <n v="1089"/>
    <n v="357"/>
    <n v="1293"/>
    <n v="0"/>
    <n v="106"/>
    <n v="562"/>
    <n v="27"/>
    <n v="96"/>
    <n v="5303"/>
    <n v="120"/>
    <n v="0"/>
    <n v="0"/>
    <n v="0"/>
    <n v="0"/>
    <n v="0"/>
    <n v="43920"/>
    <n v="0"/>
    <n v="0"/>
    <n v="0"/>
    <n v="0"/>
    <n v="0"/>
    <n v="23567"/>
    <n v="0"/>
    <n v="0"/>
    <n v="0"/>
    <n v="0"/>
    <n v="0"/>
    <n v="0"/>
    <n v="5303"/>
    <n v="0"/>
    <n v="0"/>
    <n v="0"/>
    <n v="0"/>
    <n v="0"/>
    <n v="8"/>
    <n v="0"/>
    <n v="0"/>
    <n v="4594"/>
    <n v="3908"/>
    <n v="1125"/>
    <n v="9726"/>
    <n v="2"/>
    <n v="798"/>
    <n v="7102"/>
    <n v="453"/>
    <n v="1655"/>
    <n v="29363"/>
    <n v="23582"/>
    <n v="10"/>
    <n v="0"/>
    <n v="7692"/>
    <n v="0"/>
    <n v="7"/>
    <n v="178430"/>
    <n v="137408"/>
    <n v="1264"/>
    <n v="1296"/>
    <n v="0"/>
    <n v="0"/>
    <n v="706018808"/>
    <n v="513703185"/>
    <n v="0"/>
    <n v="192315623"/>
    <n v="3006055"/>
    <n v="195321678"/>
    <n v="312143040"/>
    <n v="-116821362"/>
    <n v="14255099"/>
    <n v="5772627"/>
    <n v="0"/>
    <n v="0"/>
    <n v="-108338890"/>
    <n v="143225088"/>
    <n v="86476442"/>
    <n v="29203447"/>
    <n v="96706815"/>
    <n v="0"/>
    <n v="6389264"/>
    <n v="41141294"/>
    <n v="1263929"/>
    <n v="5187911"/>
    <n v="409594190"/>
    <n v="59153258"/>
    <n v="43649359"/>
    <n v="7895757"/>
    <n v="72009154"/>
    <n v="8672"/>
    <n v="10388757"/>
    <n v="88156300"/>
    <n v="1542002"/>
    <n v="13621359"/>
    <n v="296424618"/>
    <n v="161250359"/>
    <n v="101232233"/>
    <n v="10412764"/>
    <n v="139427105"/>
    <n v="0"/>
    <n v="7583"/>
    <n v="10569573"/>
    <n v="66651302"/>
    <n v="7899258"/>
    <n v="0"/>
    <n v="13953120"/>
    <n v="0"/>
    <n v="2299888"/>
    <n v="0"/>
    <n v="0"/>
    <n v="0"/>
    <n v="0"/>
    <n v="40163590"/>
    <n v="28745485"/>
    <n v="25113388"/>
    <n v="28146032"/>
    <n v="971"/>
    <n v="5783141"/>
    <n v="61099599"/>
    <n v="-1"/>
    <n v="3263418"/>
    <n v="0"/>
    <n v="0"/>
    <n v="2083597"/>
    <n v="8648027"/>
    <n v="0"/>
    <n v="0"/>
    <n v="49090644"/>
    <n v="13070649"/>
    <n v="53091269"/>
    <n v="0"/>
    <n v="0"/>
    <n v="5964"/>
    <n v="920832"/>
    <n v="57369963"/>
    <n v="10034503"/>
    <n v="95736606"/>
    <n v="32822610"/>
    <n v="74345063"/>
    <n v="48743399"/>
    <n v="7339388"/>
    <n v="3974698"/>
    <n v="22120802"/>
    <n v="93002863"/>
    <n v="30852397"/>
    <n v="2074082"/>
    <n v="788753"/>
    <n v="6688596"/>
    <n v="22212999"/>
    <n v="615387160"/>
    <n v="0"/>
    <n v="373821074"/>
    <n v="5732759"/>
    <n v="0"/>
    <n v="0"/>
    <n v="994940993"/>
    <n v="40259974"/>
    <n v="16983"/>
    <n v="672703704"/>
    <n v="281960332"/>
    <n v="994940993"/>
    <n v="600"/>
    <n v="125193101"/>
    <n v="-101816565"/>
    <n v="592278735"/>
    <n v="0"/>
    <n v="607761645"/>
    <n v="546019761"/>
    <n v="0"/>
    <n v="1144724"/>
    <n v="1302728"/>
    <n v="624"/>
    <n v="98"/>
    <n v="79620"/>
    <n v="301829"/>
    <n v="394377"/>
    <n v="0"/>
    <n v="87353"/>
    <n v="76608"/>
    <n v="185767"/>
    <n v="14094"/>
    <n v="3489"/>
    <n v="1587"/>
    <n v="361583"/>
    <n v="84461"/>
    <n v="248117"/>
    <n v="4188"/>
    <n v="287531"/>
    <n v="48357"/>
    <n v="95508"/>
    <n v="88613264.976542681"/>
    <n v="56976807.609139502"/>
    <n v="16244235.904916501"/>
    <n v="73873876.144689709"/>
    <n v="3797.1168806596402"/>
    <n v="7346414.5252723703"/>
    <n v="56614169.373394497"/>
    <n v="1228603.31712018"/>
    <n v="8235816.0320439404"/>
  </r>
  <r>
    <n v="106384176"/>
    <x v="51"/>
    <d v="2024-01-01T00:00:00"/>
    <d v="2024-12-31T00:00:00"/>
    <n v="366"/>
    <x v="23"/>
    <x v="9"/>
    <x v="38"/>
    <x v="0"/>
    <x v="4"/>
    <x v="0"/>
    <x v="0"/>
    <x v="0"/>
    <x v="1"/>
    <s v="SUTTER WEST BAY HOSPITALS"/>
    <x v="1"/>
    <x v="1"/>
    <s v="415-600-6000"/>
    <s v="1101 VAN NESS AVE"/>
    <s v="SAN FRANCISCO"/>
    <n v="94109"/>
    <s v="HOLLIE SEELEY"/>
    <n v="0"/>
    <n v="455"/>
    <n v="166530"/>
    <n v="455"/>
    <n v="166530"/>
    <n v="373"/>
    <n v="339.48907103825098"/>
    <n v="564.497902417658"/>
    <n v="35750"/>
    <n v="17864"/>
    <n v="10056"/>
    <n v="22599"/>
    <n v="0"/>
    <n v="6461"/>
    <n v="30282"/>
    <n v="368"/>
    <n v="873"/>
    <n v="124253"/>
    <n v="206606.23228486301"/>
    <n v="56283.851807530002"/>
    <n v="29503.3490166667"/>
    <n v="11456.5999140473"/>
    <n v="34524.464882550703"/>
    <n v="0"/>
    <n v="9662.173128931523"/>
    <n v="57426.481216993343"/>
    <n v="759.851648683093"/>
    <n v="3971.4503517060998"/>
    <n v="5463"/>
    <n v="2746"/>
    <n v="1016"/>
    <n v="3589"/>
    <n v="0"/>
    <n v="787"/>
    <n v="6467"/>
    <n v="96"/>
    <n v="251"/>
    <n v="20415"/>
    <n v="351"/>
    <n v="18"/>
    <n v="0"/>
    <n v="48"/>
    <n v="38"/>
    <n v="0"/>
    <n v="128466"/>
    <n v="6588"/>
    <n v="0"/>
    <n v="17568"/>
    <n v="13908"/>
    <n v="0"/>
    <n v="97985"/>
    <n v="5945"/>
    <n v="0"/>
    <n v="10434"/>
    <n v="9889"/>
    <n v="7.9587615590770502E-2"/>
    <n v="0"/>
    <n v="18993"/>
    <n v="461"/>
    <n v="0"/>
    <n v="608"/>
    <n v="353"/>
    <n v="0"/>
    <n v="55"/>
    <n v="7389"/>
    <n v="2487"/>
    <n v="28811"/>
    <n v="15676"/>
    <n v="2260"/>
    <n v="23745"/>
    <n v="4"/>
    <n v="4527"/>
    <n v="44593"/>
    <n v="2191"/>
    <n v="26126"/>
    <n v="147933"/>
    <n v="52796"/>
    <n v="39581"/>
    <n v="0"/>
    <n v="53480"/>
    <n v="5273"/>
    <n v="35"/>
    <n v="822448"/>
    <n v="569949"/>
    <n v="4513"/>
    <n v="6266"/>
    <n v="2333"/>
    <n v="1065"/>
    <n v="4088660019"/>
    <n v="2727484611"/>
    <n v="58527334"/>
    <n v="1419702742"/>
    <n v="29323651"/>
    <n v="1449026393"/>
    <n v="1449868970"/>
    <n v="-842577"/>
    <n v="108975424"/>
    <n v="26835482"/>
    <n v="0"/>
    <n v="0"/>
    <n v="81297365"/>
    <n v="740529556"/>
    <n v="372437492"/>
    <n v="118674614"/>
    <n v="418679240"/>
    <n v="6007"/>
    <n v="126023541"/>
    <n v="658365017"/>
    <n v="5735790"/>
    <n v="18469114"/>
    <n v="2458920371"/>
    <n v="425340536"/>
    <n v="242662895"/>
    <n v="16529003"/>
    <n v="220936527"/>
    <n v="21040"/>
    <n v="62439742"/>
    <n v="590151801"/>
    <n v="6107551"/>
    <n v="65550553"/>
    <n v="1629739648"/>
    <n v="916307490"/>
    <n v="486056671"/>
    <n v="59229134"/>
    <n v="486411321"/>
    <n v="0"/>
    <n v="24309"/>
    <n v="118871953"/>
    <n v="582779951"/>
    <n v="27474149"/>
    <n v="0"/>
    <n v="36480255"/>
    <n v="0"/>
    <n v="13849378"/>
    <n v="1344243"/>
    <n v="42107888"/>
    <n v="0"/>
    <n v="15075203"/>
    <n v="240536149"/>
    <n v="129815386"/>
    <n v="71639510"/>
    <n v="192033056"/>
    <n v="2526"/>
    <n v="67551686"/>
    <n v="672615002"/>
    <n v="2"/>
    <n v="45509425"/>
    <n v="0"/>
    <n v="0"/>
    <n v="13307871"/>
    <n v="80956756"/>
    <n v="0"/>
    <n v="0"/>
    <n v="273756778"/>
    <n v="43294902"/>
    <n v="480083373"/>
    <n v="20120994"/>
    <n v="7026831"/>
    <n v="120255"/>
    <n v="33992323"/>
    <n v="166984677"/>
    <n v="49521537"/>
    <n v="217566655"/>
    <n v="157400645"/>
    <n v="464453902"/>
    <n v="204997449"/>
    <n v="77851250"/>
    <n v="32200551"/>
    <n v="196502246"/>
    <n v="185233572"/>
    <n v="141307770"/>
    <n v="8024689"/>
    <n v="4612411"/>
    <n v="37208241"/>
    <n v="97476889"/>
    <n v="490354638"/>
    <n v="129209212"/>
    <n v="1811095037"/>
    <n v="14481146"/>
    <n v="20522714"/>
    <n v="13243015"/>
    <n v="2478905762"/>
    <n v="109651782"/>
    <n v="72134"/>
    <n v="672703704"/>
    <n v="1696478142"/>
    <n v="2478905762"/>
    <n v="200744649"/>
    <n v="782508350"/>
    <n v="-614985653"/>
    <n v="3083694418"/>
    <n v="0"/>
    <n v="607761645"/>
    <n v="14985003"/>
    <n v="8362430"/>
    <n v="6577005"/>
    <n v="7500574"/>
    <n v="3585"/>
    <n v="98"/>
    <n v="616332"/>
    <n v="1919053"/>
    <n v="2293863"/>
    <n v="3584"/>
    <n v="301659"/>
    <n v="474860"/>
    <n v="773375"/>
    <n v="150623"/>
    <n v="33475"/>
    <n v="10181"/>
    <n v="2068034"/>
    <n v="357418"/>
    <n v="2089285"/>
    <n v="298952"/>
    <n v="1291995"/>
    <n v="149680"/>
    <n v="302435"/>
    <n v="405064567.37818098"/>
    <n v="213707662.512288"/>
    <n v="46974525.724492334"/>
    <n v="222225173.90738401"/>
    <n v="9397.0858580680106"/>
    <n v="65478820.255273104"/>
    <n v="433778967.50056899"/>
    <n v="4114796.1778894919"/>
    <n v="29191408.458064999"/>
  </r>
  <r>
    <n v="106190155"/>
    <x v="52"/>
    <d v="2024-01-01T00:00:00"/>
    <d v="2024-12-31T00:00:00"/>
    <n v="366"/>
    <x v="3"/>
    <x v="3"/>
    <x v="39"/>
    <x v="1"/>
    <x v="3"/>
    <x v="0"/>
    <x v="2"/>
    <x v="0"/>
    <x v="1"/>
    <s v="SELECT MEDICAL CORPORATION"/>
    <x v="5"/>
    <x v="0"/>
    <s v="424-522-7100"/>
    <s v="2070 CENTURY PARK EAST"/>
    <s v="LOS ANGELES"/>
    <s v="90067-1907"/>
    <s v="GEOFFREY HALL"/>
    <n v="0"/>
    <n v="138"/>
    <n v="50508"/>
    <n v="138"/>
    <n v="50508"/>
    <n v="138"/>
    <n v="129.23497267759564"/>
    <n v="129.91490592260399"/>
    <n v="27287"/>
    <n v="5413"/>
    <n v="0"/>
    <n v="216"/>
    <n v="0"/>
    <n v="14125"/>
    <n v="0"/>
    <n v="0"/>
    <n v="259"/>
    <n v="47300"/>
    <n v="47548.855567673229"/>
    <n v="27410.568670799999"/>
    <n v="5428.7442040333099"/>
    <n v="0"/>
    <n v="216"/>
    <n v="0"/>
    <n v="14125.259233855832"/>
    <n v="0"/>
    <n v="0"/>
    <n v="262.634901990895"/>
    <n v="2000"/>
    <n v="358"/>
    <n v="0"/>
    <n v="12"/>
    <n v="0"/>
    <n v="834"/>
    <n v="0"/>
    <n v="0"/>
    <n v="18"/>
    <n v="3222"/>
    <n v="0"/>
    <n v="0"/>
    <n v="0"/>
    <n v="138"/>
    <n v="0"/>
    <n v="0"/>
    <n v="0"/>
    <n v="0"/>
    <n v="0"/>
    <n v="50508"/>
    <n v="0"/>
    <n v="0"/>
    <n v="0"/>
    <n v="0"/>
    <n v="0"/>
    <n v="47300"/>
    <n v="0"/>
    <n v="0"/>
    <n v="0"/>
    <n v="0"/>
    <n v="0"/>
    <n v="0"/>
    <n v="3222"/>
    <n v="0"/>
    <n v="0"/>
    <n v="0"/>
    <n v="0"/>
    <n v="0"/>
    <n v="4707"/>
    <n v="614"/>
    <n v="0"/>
    <n v="0"/>
    <n v="0"/>
    <n v="6"/>
    <n v="3788"/>
    <n v="0"/>
    <n v="106"/>
    <n v="9221"/>
    <n v="0"/>
    <n v="9221"/>
    <n v="0"/>
    <n v="0"/>
    <n v="0"/>
    <n v="0"/>
    <n v="0"/>
    <n v="0"/>
    <n v="0"/>
    <n v="0"/>
    <n v="0"/>
    <n v="0"/>
    <n v="686789399"/>
    <n v="535378342"/>
    <n v="0"/>
    <n v="151411057"/>
    <n v="214266"/>
    <n v="151625323"/>
    <n v="133986514"/>
    <n v="17638809"/>
    <n v="1753987"/>
    <n v="0"/>
    <n v="0"/>
    <n v="0"/>
    <n v="19392796"/>
    <n v="392113351"/>
    <n v="77984834"/>
    <n v="0"/>
    <n v="3085822"/>
    <n v="0"/>
    <n v="206507556"/>
    <n v="0"/>
    <n v="0"/>
    <n v="3503399"/>
    <n v="683194962"/>
    <n v="1775678"/>
    <n v="226826"/>
    <n v="0"/>
    <n v="0"/>
    <n v="0"/>
    <n v="3790"/>
    <n v="1538975"/>
    <n v="0"/>
    <n v="49168"/>
    <n v="3594437"/>
    <n v="322170980"/>
    <n v="64552325"/>
    <n v="0"/>
    <n v="2828838"/>
    <n v="0"/>
    <n v="0"/>
    <n v="140961519"/>
    <n v="725250"/>
    <n v="1195511"/>
    <n v="0"/>
    <n v="0"/>
    <n v="0"/>
    <n v="2943919"/>
    <n v="0"/>
    <n v="0"/>
    <n v="0"/>
    <n v="0"/>
    <n v="71261193"/>
    <n v="13635466"/>
    <n v="0"/>
    <n v="248498"/>
    <n v="0"/>
    <n v="64864534"/>
    <n v="795740"/>
    <n v="0"/>
    <n v="605626"/>
    <n v="0"/>
    <n v="0"/>
    <n v="0"/>
    <n v="1753987"/>
    <n v="0"/>
    <n v="0"/>
    <n v="44064987"/>
    <n v="1702516"/>
    <n v="26596079"/>
    <n v="0"/>
    <n v="0"/>
    <n v="398456"/>
    <n v="0"/>
    <n v="16662191"/>
    <n v="4756641"/>
    <n v="24422181"/>
    <n v="15383463"/>
    <n v="62703990"/>
    <n v="17031527"/>
    <n v="1642570"/>
    <n v="2208141"/>
    <n v="4502925"/>
    <n v="24506952"/>
    <n v="1439976"/>
    <n v="13300024"/>
    <n v="564444"/>
    <n v="0"/>
    <n v="6085965"/>
    <n v="71446724"/>
    <n v="0"/>
    <n v="7416262"/>
    <n v="775779"/>
    <n v="0"/>
    <n v="103782557"/>
    <n v="183421322"/>
    <n v="34909474"/>
    <n v="0"/>
    <n v="47774060"/>
    <n v="100737788"/>
    <n v="183421322"/>
    <n v="0"/>
    <n v="42839207"/>
    <n v="-22238895"/>
    <n v="17806752"/>
    <n v="55593806"/>
    <n v="0"/>
    <n v="48960655"/>
    <n v="0"/>
    <n v="1037174"/>
    <n v="1198138"/>
    <n v="567"/>
    <n v="0"/>
    <n v="123743"/>
    <n v="314795"/>
    <n v="261654"/>
    <n v="0"/>
    <n v="216645"/>
    <n v="93696"/>
    <n v="0"/>
    <n v="8605"/>
    <n v="9152"/>
    <n v="8884"/>
    <n v="524218"/>
    <n v="15201"/>
    <n v="282374"/>
    <n v="1863"/>
    <n v="93438"/>
    <n v="53188"/>
    <n v="66892"/>
    <n v="76721366.038247794"/>
    <n v="15233999.816021699"/>
    <n v="0"/>
    <n v="601053.753113996"/>
    <n v="0"/>
    <n v="40224102.224277101"/>
    <n v="299760.22586481401"/>
    <n v="0"/>
    <n v="691965.94247462461"/>
  </r>
  <r>
    <n v="106364050"/>
    <x v="53"/>
    <d v="2024-01-01T00:00:00"/>
    <d v="2024-12-31T00:00:00"/>
    <n v="366"/>
    <x v="18"/>
    <x v="12"/>
    <x v="40"/>
    <x v="1"/>
    <x v="9"/>
    <x v="0"/>
    <x v="1"/>
    <x v="0"/>
    <x v="1"/>
    <s v="UNIVERSAL HEALTH SERVICES, INC"/>
    <x v="3"/>
    <x v="0"/>
    <s v="909-590-3700"/>
    <s v="5353 G STREET"/>
    <s v="CHICO"/>
    <n v="91710"/>
    <s v="STEPHANIE BERNIER"/>
    <n v="0"/>
    <n v="157"/>
    <n v="57462"/>
    <n v="157"/>
    <n v="57462"/>
    <n v="150"/>
    <n v="139.25683060109299"/>
    <n v="155.66508886107599"/>
    <n v="6147"/>
    <n v="8227"/>
    <n v="6807"/>
    <n v="0"/>
    <n v="9599"/>
    <n v="9692"/>
    <n v="10465"/>
    <n v="0"/>
    <n v="31"/>
    <n v="50968"/>
    <n v="56973.422523153749"/>
    <n v="7847.2981429595566"/>
    <n v="8227"/>
    <n v="6807"/>
    <n v="0"/>
    <n v="9599"/>
    <n v="13998.3784304357"/>
    <n v="10465"/>
    <n v="0"/>
    <n v="42.699161350440797"/>
    <n v="587"/>
    <n v="822"/>
    <n v="1165"/>
    <n v="0"/>
    <n v="1315"/>
    <n v="1025"/>
    <n v="1801"/>
    <n v="0"/>
    <n v="7"/>
    <n v="6722"/>
    <n v="0"/>
    <n v="157"/>
    <n v="0"/>
    <n v="0"/>
    <n v="0"/>
    <n v="0"/>
    <n v="0"/>
    <n v="57462"/>
    <n v="0"/>
    <n v="0"/>
    <n v="0"/>
    <n v="0"/>
    <n v="0"/>
    <n v="50968"/>
    <n v="0"/>
    <n v="0"/>
    <n v="0"/>
    <n v="0"/>
    <n v="0"/>
    <n v="0"/>
    <n v="6722"/>
    <n v="0"/>
    <n v="0"/>
    <n v="0"/>
    <n v="0"/>
    <n v="0"/>
    <n v="0"/>
    <n v="0"/>
    <n v="3541"/>
    <n v="0"/>
    <n v="0"/>
    <n v="0"/>
    <n v="0"/>
    <n v="10507"/>
    <n v="0"/>
    <n v="0"/>
    <n v="82"/>
    <n v="14130"/>
    <n v="0"/>
    <n v="0"/>
    <n v="0"/>
    <n v="0"/>
    <n v="0"/>
    <n v="0"/>
    <n v="0"/>
    <n v="0"/>
    <n v="0"/>
    <n v="0"/>
    <n v="0"/>
    <n v="0"/>
    <n v="102559745"/>
    <n v="40307082"/>
    <n v="0"/>
    <n v="62252663"/>
    <n v="36810"/>
    <n v="62289473"/>
    <n v="38007628"/>
    <n v="24281845"/>
    <n v="96720"/>
    <n v="0"/>
    <n v="316617"/>
    <n v="0"/>
    <n v="24061948"/>
    <n v="11085219"/>
    <n v="14771891"/>
    <n v="12278707"/>
    <n v="0"/>
    <n v="17324480"/>
    <n v="17382085"/>
    <n v="18850999"/>
    <n v="0"/>
    <n v="55804"/>
    <n v="91749185"/>
    <n v="3066240"/>
    <n v="0"/>
    <n v="0"/>
    <n v="0"/>
    <n v="0"/>
    <n v="7723260"/>
    <n v="0"/>
    <n v="0"/>
    <n v="21060"/>
    <n v="10810560"/>
    <n v="5535944"/>
    <n v="5381514"/>
    <n v="5997036"/>
    <n v="0"/>
    <n v="0"/>
    <n v="5666817"/>
    <n v="9433212"/>
    <n v="6898446"/>
    <n v="1355683"/>
    <n v="0"/>
    <n v="0"/>
    <n v="0"/>
    <n v="38430"/>
    <n v="0"/>
    <n v="0"/>
    <n v="0"/>
    <n v="0"/>
    <n v="8431768"/>
    <n v="9189056"/>
    <n v="6148423"/>
    <n v="0"/>
    <n v="11410037"/>
    <n v="15337488"/>
    <n v="11698276"/>
    <n v="0"/>
    <n v="37615"/>
    <n v="0"/>
    <n v="0"/>
    <n v="0"/>
    <n v="0"/>
    <n v="0"/>
    <n v="0"/>
    <n v="17826666"/>
    <n v="879638"/>
    <n v="200556"/>
    <n v="0"/>
    <n v="0"/>
    <n v="0"/>
    <n v="0"/>
    <n v="5619340"/>
    <n v="2381190"/>
    <n v="8222490"/>
    <n v="2877748"/>
    <n v="23030075"/>
    <n v="3589771"/>
    <n v="815699"/>
    <n v="0"/>
    <n v="2038526"/>
    <n v="3477475"/>
    <n v="1897607"/>
    <n v="16779"/>
    <n v="554300"/>
    <n v="282"/>
    <n v="2587114"/>
    <n v="11165336"/>
    <n v="0"/>
    <n v="29262227"/>
    <n v="7388871"/>
    <n v="101347390"/>
    <n v="42473540"/>
    <n v="191637364"/>
    <n v="3521639"/>
    <n v="0"/>
    <n v="0"/>
    <n v="188115725"/>
    <n v="191637364"/>
    <n v="0"/>
    <n v="12306114"/>
    <n v="-1595271"/>
    <n v="42773886"/>
    <n v="0"/>
    <n v="0"/>
    <n v="101347390"/>
    <n v="0"/>
    <n v="538680"/>
    <n v="594970"/>
    <n v="286"/>
    <n v="0"/>
    <n v="34011"/>
    <n v="139680"/>
    <n v="83229"/>
    <n v="56320"/>
    <n v="124584"/>
    <n v="60541"/>
    <n v="40315"/>
    <n v="0"/>
    <n v="0"/>
    <n v="0"/>
    <n v="334818"/>
    <n v="16730"/>
    <n v="0"/>
    <n v="0"/>
    <n v="53222"/>
    <n v="49625"/>
    <n v="84285"/>
    <n v="5239311.7214113781"/>
    <n v="5469015.0085380804"/>
    <n v="4545960.4913440999"/>
    <n v="0"/>
    <n v="6414063.1104790699"/>
    <n v="9294782.1372041292"/>
    <n v="6979228.0796640199"/>
    <n v="0"/>
    <n v="28457.451359224808"/>
  </r>
  <r>
    <n v="106190137"/>
    <x v="54"/>
    <d v="2023-04-01T00:00:00"/>
    <d v="2024-03-31T00:00:00"/>
    <n v="366"/>
    <x v="3"/>
    <x v="3"/>
    <x v="25"/>
    <x v="0"/>
    <x v="3"/>
    <x v="0"/>
    <x v="2"/>
    <x v="0"/>
    <x v="1"/>
    <s v="CASA COLINA, INC."/>
    <x v="6"/>
    <x v="0"/>
    <s v="909-596-7733"/>
    <s v="255 E BONITA AVENUE"/>
    <s v="POMONA"/>
    <n v="91767"/>
    <s v="KELLY LINDEN"/>
    <n v="0"/>
    <n v="99"/>
    <n v="36234"/>
    <n v="99"/>
    <n v="36234"/>
    <n v="72"/>
    <n v="70.193989071038303"/>
    <n v="144.912326023118"/>
    <n v="7712"/>
    <n v="4899"/>
    <n v="110"/>
    <n v="2530"/>
    <n v="0"/>
    <n v="4420"/>
    <n v="5756"/>
    <n v="0"/>
    <n v="264"/>
    <n v="25691"/>
    <n v="53037.9113244611"/>
    <n v="13092.5397492352"/>
    <n v="9300.5501156067294"/>
    <n v="143.758896406291"/>
    <n v="5046.9701989033001"/>
    <n v="0"/>
    <n v="8896.3051548059702"/>
    <n v="15422.535825752588"/>
    <n v="0"/>
    <n v="1818.0207683962201"/>
    <n v="770"/>
    <n v="480"/>
    <n v="7"/>
    <n v="201"/>
    <n v="0"/>
    <n v="277"/>
    <n v="306"/>
    <n v="0"/>
    <n v="9"/>
    <n v="2050"/>
    <n v="31"/>
    <n v="0"/>
    <n v="0"/>
    <n v="68"/>
    <n v="0"/>
    <n v="0"/>
    <n v="11346"/>
    <n v="0"/>
    <n v="0"/>
    <n v="24888"/>
    <n v="0"/>
    <n v="0"/>
    <n v="3339"/>
    <n v="0"/>
    <n v="0"/>
    <n v="22352"/>
    <n v="0"/>
    <n v="0"/>
    <n v="0"/>
    <n v="879"/>
    <n v="0"/>
    <n v="0"/>
    <n v="1171"/>
    <n v="0"/>
    <n v="0"/>
    <n v="0"/>
    <n v="0"/>
    <n v="0"/>
    <n v="33433"/>
    <n v="29442"/>
    <n v="375"/>
    <n v="12042"/>
    <n v="0"/>
    <n v="40577"/>
    <n v="33858"/>
    <n v="50"/>
    <n v="7701"/>
    <n v="157478"/>
    <n v="0"/>
    <n v="12173"/>
    <n v="0"/>
    <n v="141937"/>
    <n v="0"/>
    <n v="3"/>
    <n v="97199"/>
    <n v="222262"/>
    <n v="564"/>
    <n v="3368"/>
    <n v="0"/>
    <n v="0"/>
    <n v="297487671"/>
    <n v="209188463"/>
    <n v="0"/>
    <n v="88299208"/>
    <n v="3689579"/>
    <n v="91988787"/>
    <n v="106657906"/>
    <n v="-14669119"/>
    <n v="5036478"/>
    <n v="625984"/>
    <n v="0"/>
    <n v="0"/>
    <n v="-10258625"/>
    <n v="44257493"/>
    <n v="34308125"/>
    <n v="500764"/>
    <n v="13300081"/>
    <n v="0"/>
    <n v="16910879"/>
    <n v="34183762"/>
    <n v="0"/>
    <n v="638759"/>
    <n v="144099863"/>
    <n v="30877749"/>
    <n v="30824440"/>
    <n v="153684"/>
    <n v="13231584"/>
    <n v="0"/>
    <n v="17126302"/>
    <n v="57407672"/>
    <n v="6359"/>
    <n v="3760018"/>
    <n v="153387808"/>
    <n v="46782703"/>
    <n v="38944889"/>
    <n v="471509"/>
    <n v="18115696"/>
    <n v="0"/>
    <n v="0"/>
    <n v="22093431"/>
    <n v="68913730"/>
    <n v="10142935"/>
    <n v="0"/>
    <n v="6359"/>
    <n v="0"/>
    <n v="3717211"/>
    <n v="0"/>
    <n v="0"/>
    <n v="0"/>
    <n v="0"/>
    <n v="25790917"/>
    <n v="23967081"/>
    <n v="162743"/>
    <n v="7511412"/>
    <n v="0"/>
    <n v="10783304"/>
    <n v="19649098"/>
    <n v="0"/>
    <n v="434653"/>
    <n v="0"/>
    <n v="0"/>
    <n v="2031437"/>
    <n v="93453"/>
    <n v="0"/>
    <n v="0"/>
    <n v="21257605"/>
    <n v="1253670"/>
    <n v="43049741"/>
    <n v="0"/>
    <n v="0"/>
    <n v="1006424"/>
    <n v="943492"/>
    <n v="14177503"/>
    <n v="4333695"/>
    <n v="14439539"/>
    <n v="6196237"/>
    <n v="44555719"/>
    <n v="14083181"/>
    <n v="1103246"/>
    <n v="4357681"/>
    <n v="18293227"/>
    <n v="12448688"/>
    <n v="5899394"/>
    <n v="1055365"/>
    <n v="524434"/>
    <n v="781676"/>
    <n v="3555295"/>
    <n v="48505238"/>
    <n v="0"/>
    <n v="65343134"/>
    <n v="193592"/>
    <n v="8940830"/>
    <n v="0"/>
    <n v="122982794"/>
    <n v="93600275"/>
    <n v="0"/>
    <n v="30049790"/>
    <n v="-667271"/>
    <n v="122982794"/>
    <n v="31261087"/>
    <n v="102723353"/>
    <n v="-87951664"/>
    <n v="140544496"/>
    <n v="0"/>
    <n v="31079790"/>
    <n v="0"/>
    <n v="81139379"/>
    <n v="1134359"/>
    <n v="1263667"/>
    <n v="596"/>
    <n v="7"/>
    <n v="111802"/>
    <n v="489171"/>
    <n v="189204"/>
    <n v="28278"/>
    <n v="173151"/>
    <n v="44516"/>
    <n v="51269"/>
    <n v="22130"/>
    <n v="24838"/>
    <n v="0"/>
    <n v="351530"/>
    <n v="43203"/>
    <n v="438678"/>
    <n v="29760"/>
    <n v="139140"/>
    <n v="45026"/>
    <n v="87022"/>
    <n v="26006288.400033001"/>
    <n v="22544098.142705102"/>
    <n v="226521.70909125201"/>
    <n v="9183308.8355935793"/>
    <n v="0"/>
    <n v="11781165.826419028"/>
    <n v="31702210.363235202"/>
    <n v="2201.0175722307499"/>
    <n v="1522532.7053506"/>
  </r>
  <r>
    <n v="106190045"/>
    <x v="55"/>
    <d v="2023-07-01T00:00:00"/>
    <d v="2024-06-30T00:00:00"/>
    <n v="366"/>
    <x v="3"/>
    <x v="3"/>
    <x v="41"/>
    <x v="0"/>
    <x v="3"/>
    <x v="0"/>
    <x v="0"/>
    <x v="1"/>
    <x v="1"/>
    <s v="AVALON MEDICAL DEVELOPMENT CORPORATION"/>
    <x v="2"/>
    <x v="4"/>
    <s v="310-510-0700"/>
    <s v="100 FALLS CANYON ROAD"/>
    <s v="AVALON"/>
    <n v="90704"/>
    <s v="JASON PARET"/>
    <n v="0"/>
    <n v="12"/>
    <n v="4392"/>
    <n v="12"/>
    <n v="4392"/>
    <n v="5"/>
    <n v="4.1202185792349697"/>
    <n v="47.110457224950899"/>
    <n v="334"/>
    <n v="22"/>
    <n v="95"/>
    <n v="1038"/>
    <n v="0"/>
    <n v="19"/>
    <n v="0"/>
    <n v="0"/>
    <n v="0"/>
    <n v="1508"/>
    <n v="17242.427344332023"/>
    <n v="2240.80594627048"/>
    <n v="294.95888856637731"/>
    <n v="1111.4426680294"/>
    <n v="6048.7735734443804"/>
    <n v="0"/>
    <n v="41261.275594760802"/>
    <n v="0"/>
    <n v="0"/>
    <n v="0"/>
    <n v="25"/>
    <n v="1"/>
    <n v="1"/>
    <n v="5"/>
    <n v="0"/>
    <n v="1"/>
    <n v="0"/>
    <n v="0"/>
    <n v="0"/>
    <n v="33"/>
    <n v="8"/>
    <n v="0"/>
    <n v="0"/>
    <n v="0"/>
    <n v="4"/>
    <n v="0"/>
    <n v="2928"/>
    <n v="0"/>
    <n v="0"/>
    <n v="0"/>
    <n v="1464"/>
    <n v="0"/>
    <n v="378"/>
    <n v="0"/>
    <n v="0"/>
    <n v="0"/>
    <n v="1130"/>
    <n v="0.74933687002652505"/>
    <n v="0"/>
    <n v="29"/>
    <n v="0"/>
    <n v="0"/>
    <n v="0"/>
    <n v="4"/>
    <n v="0"/>
    <n v="0"/>
    <n v="0"/>
    <n v="0"/>
    <n v="9108"/>
    <n v="1206"/>
    <n v="3292"/>
    <n v="5507"/>
    <n v="0"/>
    <n v="15180"/>
    <n v="0"/>
    <n v="0"/>
    <n v="1605"/>
    <n v="35898"/>
    <n v="2419"/>
    <n v="5708"/>
    <n v="0"/>
    <n v="25526"/>
    <n v="0"/>
    <n v="0"/>
    <n v="0"/>
    <n v="0"/>
    <n v="0"/>
    <n v="0"/>
    <n v="0"/>
    <n v="0"/>
    <n v="23344017"/>
    <n v="10011212"/>
    <n v="0"/>
    <n v="13332805"/>
    <n v="76345"/>
    <n v="13409150"/>
    <n v="18689918"/>
    <n v="-5280768"/>
    <n v="5598250"/>
    <n v="31899"/>
    <n v="0"/>
    <n v="0"/>
    <n v="285583"/>
    <n v="1137587"/>
    <n v="75794"/>
    <n v="164376"/>
    <n v="660139"/>
    <n v="0"/>
    <n v="3741"/>
    <n v="0"/>
    <n v="0"/>
    <n v="0"/>
    <n v="2041637"/>
    <n v="6494484"/>
    <n v="940393"/>
    <n v="1758724"/>
    <n v="3186712"/>
    <n v="0"/>
    <n v="8120387"/>
    <n v="0"/>
    <n v="0"/>
    <n v="801680"/>
    <n v="21302380"/>
    <n v="5766742"/>
    <n v="767825"/>
    <n v="-280890"/>
    <n v="-561876"/>
    <n v="0"/>
    <n v="0"/>
    <n v="3714233"/>
    <n v="0"/>
    <n v="581720"/>
    <n v="0"/>
    <n v="23458"/>
    <n v="0"/>
    <n v="0"/>
    <n v="0"/>
    <n v="0"/>
    <n v="0"/>
    <n v="0"/>
    <n v="1865329"/>
    <n v="248362"/>
    <n v="2203990"/>
    <n v="4408727"/>
    <n v="0"/>
    <n v="4145037"/>
    <n v="0"/>
    <n v="0"/>
    <n v="461360"/>
    <n v="0"/>
    <n v="0"/>
    <n v="3387768"/>
    <n v="0"/>
    <n v="2192809"/>
    <n v="0"/>
    <n v="2452788"/>
    <n v="4035017"/>
    <n v="3371081"/>
    <n v="0"/>
    <n v="0"/>
    <n v="0"/>
    <n v="0"/>
    <n v="2605650"/>
    <n v="1458546"/>
    <n v="3818841"/>
    <n v="947995"/>
    <n v="7327416"/>
    <n v="2750830"/>
    <n v="1915735"/>
    <n v="731907"/>
    <n v="714538"/>
    <n v="2545635"/>
    <n v="830178"/>
    <n v="0"/>
    <n v="370254"/>
    <n v="74042"/>
    <n v="1429383"/>
    <n v="6562408"/>
    <n v="0"/>
    <n v="2971036"/>
    <n v="1674920"/>
    <n v="0"/>
    <n v="0"/>
    <n v="11208364"/>
    <n v="1523229"/>
    <n v="0"/>
    <n v="1245512"/>
    <n v="8439623"/>
    <n v="11208364"/>
    <n v="349548"/>
    <n v="5244408"/>
    <n v="-3365305"/>
    <n v="5105203"/>
    <n v="0"/>
    <n v="0"/>
    <n v="0"/>
    <n v="0"/>
    <n v="87214"/>
    <n v="96421"/>
    <n v="45"/>
    <n v="0"/>
    <n v="63256"/>
    <n v="1212"/>
    <n v="10667"/>
    <n v="1880"/>
    <n v="1226"/>
    <n v="0"/>
    <n v="0"/>
    <n v="5384"/>
    <n v="3589"/>
    <n v="0"/>
    <n v="20189"/>
    <n v="6849"/>
    <n v="13523"/>
    <n v="0"/>
    <n v="19286"/>
    <n v="8249"/>
    <n v="19118"/>
    <n v="6085504.0801111097"/>
    <n v="810266.32674877695"/>
    <n v="1533401.99487946"/>
    <n v="3067323.07077325"/>
    <n v="0"/>
    <n v="6477850.3883605003"/>
    <n v="0"/>
    <n v="0"/>
    <n v="639227.13912691211"/>
  </r>
  <r>
    <n v="106190500"/>
    <x v="56"/>
    <d v="2023-07-01T00:00:00"/>
    <d v="2024-06-30T00:00:00"/>
    <n v="366"/>
    <x v="3"/>
    <x v="3"/>
    <x v="39"/>
    <x v="0"/>
    <x v="10"/>
    <x v="0"/>
    <x v="0"/>
    <x v="0"/>
    <x v="1"/>
    <s v="CEDARS-SINAI MARINA DEL REY HOSPITAL"/>
    <x v="5"/>
    <x v="0"/>
    <s v="310-823-8911"/>
    <s v="4650 LINCOLN BLVD"/>
    <s v="MARINA DEL REY"/>
    <n v="90292"/>
    <s v="BRYAN CROFT"/>
    <n v="0"/>
    <n v="133"/>
    <n v="48678"/>
    <n v="103"/>
    <n v="37698"/>
    <n v="75"/>
    <n v="52.786885245901601"/>
    <n v="102.296235675242"/>
    <n v="8185"/>
    <n v="4501"/>
    <n v="703"/>
    <n v="2729"/>
    <n v="0"/>
    <n v="358"/>
    <n v="2363"/>
    <n v="56"/>
    <n v="425"/>
    <n v="19320"/>
    <n v="37440.4222571387"/>
    <n v="11676.7543104096"/>
    <n v="6769.6403856349198"/>
    <n v="1315.7187948427852"/>
    <n v="6713.0541670232196"/>
    <n v="0"/>
    <n v="707.80457351831296"/>
    <n v="7029.9928807132501"/>
    <n v="312.38674755016302"/>
    <n v="1691.9496087369"/>
    <n v="1762"/>
    <n v="914"/>
    <n v="181"/>
    <n v="596"/>
    <n v="0"/>
    <n v="130"/>
    <n v="881"/>
    <n v="2"/>
    <n v="27"/>
    <n v="4493"/>
    <n v="133"/>
    <n v="0"/>
    <n v="0"/>
    <n v="0"/>
    <n v="0"/>
    <n v="0"/>
    <n v="48678"/>
    <n v="0"/>
    <n v="0"/>
    <n v="0"/>
    <n v="0"/>
    <n v="0"/>
    <n v="19320"/>
    <n v="0"/>
    <n v="0"/>
    <n v="0"/>
    <n v="0"/>
    <n v="0"/>
    <n v="0"/>
    <n v="4493"/>
    <n v="0"/>
    <n v="0"/>
    <n v="0"/>
    <n v="0"/>
    <n v="0"/>
    <n v="0"/>
    <n v="0"/>
    <n v="0"/>
    <n v="9515"/>
    <n v="5576"/>
    <n v="2977"/>
    <n v="16424"/>
    <n v="0"/>
    <n v="3466"/>
    <n v="22865"/>
    <n v="1237"/>
    <n v="2087"/>
    <n v="64147"/>
    <n v="45787"/>
    <n v="3578"/>
    <n v="0"/>
    <n v="12983"/>
    <n v="0"/>
    <n v="6"/>
    <n v="314108"/>
    <n v="581768"/>
    <n v="1505"/>
    <n v="5618"/>
    <n v="0"/>
    <n v="0"/>
    <n v="1050839192"/>
    <n v="889408864"/>
    <n v="4698624"/>
    <n v="166128952"/>
    <n v="1635244"/>
    <n v="167764196"/>
    <n v="186105823"/>
    <n v="-18341627"/>
    <n v="3809350"/>
    <n v="92031"/>
    <n v="0"/>
    <n v="0"/>
    <n v="-14624308"/>
    <n v="227206712"/>
    <n v="98807752"/>
    <n v="19367664"/>
    <n v="59107254"/>
    <n v="0"/>
    <n v="23356548"/>
    <n v="106825589"/>
    <n v="1425095"/>
    <n v="6157238"/>
    <n v="542253852"/>
    <n v="96927308"/>
    <n v="49802101"/>
    <n v="16880415"/>
    <n v="86290400"/>
    <n v="0"/>
    <n v="22821864"/>
    <n v="210983607"/>
    <n v="6524562"/>
    <n v="18355083"/>
    <n v="508585340"/>
    <n v="266824892"/>
    <n v="122858669"/>
    <n v="20950468"/>
    <n v="110300005"/>
    <n v="0"/>
    <n v="0"/>
    <n v="41529805"/>
    <n v="302590966"/>
    <n v="139268"/>
    <n v="0"/>
    <n v="7949657"/>
    <n v="0"/>
    <n v="16265134"/>
    <n v="0"/>
    <n v="4698624"/>
    <n v="0"/>
    <n v="0"/>
    <n v="57284267"/>
    <n v="25749900"/>
    <n v="15296269"/>
    <n v="39795387"/>
    <n v="0"/>
    <n v="4639260"/>
    <n v="15163856"/>
    <n v="0"/>
    <n v="8200013"/>
    <n v="0"/>
    <n v="0"/>
    <n v="0"/>
    <n v="0"/>
    <n v="0"/>
    <n v="0"/>
    <n v="33105840"/>
    <n v="18498376"/>
    <n v="57943795"/>
    <n v="0"/>
    <n v="0"/>
    <n v="0"/>
    <n v="0"/>
    <n v="21944453"/>
    <n v="6904754"/>
    <n v="43091159"/>
    <n v="4617446"/>
    <n v="76763097"/>
    <n v="30525148"/>
    <n v="4436595"/>
    <n v="6490781"/>
    <n v="30901345"/>
    <n v="10555874"/>
    <n v="6829447"/>
    <n v="2852781"/>
    <n v="66507"/>
    <n v="772"/>
    <n v="16683476"/>
    <n v="55511199"/>
    <n v="0"/>
    <n v="113651073"/>
    <n v="1662465"/>
    <n v="4993158"/>
    <n v="6965456"/>
    <n v="182783351"/>
    <n v="114927732"/>
    <n v="0"/>
    <n v="9586272"/>
    <n v="58269347"/>
    <n v="182783351"/>
    <n v="14572042"/>
    <n v="68079677"/>
    <n v="-50093806"/>
    <n v="154035750"/>
    <n v="0"/>
    <n v="0"/>
    <n v="0"/>
    <n v="87112301"/>
    <n v="1538071"/>
    <n v="1704087"/>
    <n v="731"/>
    <n v="0"/>
    <n v="142338"/>
    <n v="307078"/>
    <n v="418219"/>
    <n v="1600"/>
    <n v="141656"/>
    <n v="206905"/>
    <n v="70482"/>
    <n v="66734"/>
    <n v="170319"/>
    <n v="12740"/>
    <n v="502400"/>
    <n v="203106"/>
    <n v="326011"/>
    <n v="0"/>
    <n v="208651"/>
    <n v="82064"/>
    <n v="215839"/>
    <n v="56900419.015774198"/>
    <n v="26087859.9092209"/>
    <n v="6363203.9722855501"/>
    <n v="25523971.339110099"/>
    <n v="0"/>
    <n v="8106433.8519080896"/>
    <n v="55790121.689374998"/>
    <n v="1395530.2017717301"/>
    <n v="4303039.0205544"/>
  </r>
  <r>
    <n v="106190555"/>
    <x v="57"/>
    <d v="2023-07-01T00:00:00"/>
    <d v="2024-06-30T00:00:00"/>
    <n v="366"/>
    <x v="3"/>
    <x v="3"/>
    <x v="17"/>
    <x v="0"/>
    <x v="10"/>
    <x v="0"/>
    <x v="0"/>
    <x v="2"/>
    <x v="1"/>
    <s v="CEDARS-SINAI MEDICAL CENTER"/>
    <x v="4"/>
    <x v="0"/>
    <s v="323-568-8504"/>
    <s v="8700 BEVERLY BLVD"/>
    <s v="LOS ANGELES"/>
    <s v="90048-1865"/>
    <s v="PETER L. SLAVIN"/>
    <n v="1"/>
    <n v="915"/>
    <n v="334890"/>
    <n v="915"/>
    <n v="334890"/>
    <n v="915"/>
    <n v="810.69945355191203"/>
    <n v="1323.59310165179"/>
    <n v="123003"/>
    <n v="38375"/>
    <n v="15221"/>
    <n v="28838"/>
    <n v="0"/>
    <n v="3981"/>
    <n v="84088"/>
    <n v="3"/>
    <n v="3207"/>
    <n v="296716"/>
    <n v="484435.07520455698"/>
    <n v="191163.28628909701"/>
    <n v="57199.083675041198"/>
    <n v="18745.0483636791"/>
    <n v="37563.854604796798"/>
    <n v="0"/>
    <n v="6355.26191113599"/>
    <n v="159787.46666756121"/>
    <n v="146.65288634654388"/>
    <n v="9086.2192929154808"/>
    <n v="15098"/>
    <n v="4381"/>
    <n v="1708"/>
    <n v="3728"/>
    <n v="0"/>
    <n v="641"/>
    <n v="18818"/>
    <n v="1"/>
    <n v="639"/>
    <n v="45014"/>
    <n v="915"/>
    <n v="0"/>
    <n v="0"/>
    <n v="0"/>
    <n v="0"/>
    <n v="0"/>
    <n v="334890"/>
    <n v="0"/>
    <n v="0"/>
    <n v="0"/>
    <n v="0"/>
    <n v="0"/>
    <n v="296716"/>
    <n v="0"/>
    <n v="0"/>
    <n v="0"/>
    <n v="0"/>
    <n v="0"/>
    <n v="0"/>
    <n v="45014"/>
    <n v="0"/>
    <n v="0"/>
    <n v="0"/>
    <n v="0"/>
    <n v="0"/>
    <n v="80"/>
    <n v="10412"/>
    <n v="5290"/>
    <n v="375028"/>
    <n v="55047"/>
    <n v="74463"/>
    <n v="33790"/>
    <n v="0"/>
    <n v="12541"/>
    <n v="437904"/>
    <n v="366"/>
    <n v="32097"/>
    <n v="1021236"/>
    <n v="85300"/>
    <n v="130401"/>
    <n v="0"/>
    <n v="805349"/>
    <n v="9584"/>
    <n v="29"/>
    <n v="3383100"/>
    <n v="2256660"/>
    <n v="14354"/>
    <n v="16584"/>
    <n v="4297"/>
    <n v="2153"/>
    <n v="27792168170"/>
    <n v="23442538207"/>
    <n v="37081599"/>
    <n v="4386711562"/>
    <n v="455604551"/>
    <n v="4842316113"/>
    <n v="4307171874"/>
    <n v="535144239"/>
    <n v="492851224"/>
    <n v="1022642"/>
    <n v="0"/>
    <n v="0"/>
    <n v="1026972821"/>
    <n v="6822153803"/>
    <n v="2219556016"/>
    <n v="861764134"/>
    <n v="1583094882"/>
    <n v="0"/>
    <n v="237005081"/>
    <n v="4971188848"/>
    <n v="87758"/>
    <n v="327824740"/>
    <n v="17022675262"/>
    <n v="3780395245"/>
    <n v="1088758519"/>
    <n v="199520300"/>
    <n v="479015735"/>
    <n v="0"/>
    <n v="141349444"/>
    <n v="4475268106"/>
    <n v="4202230"/>
    <n v="600983329"/>
    <n v="10769492908"/>
    <n v="9487975346"/>
    <n v="2905220076"/>
    <n v="855484488"/>
    <n v="1791723605"/>
    <n v="0"/>
    <n v="0"/>
    <n v="303498305"/>
    <n v="6673252400"/>
    <n v="59788130"/>
    <n v="0"/>
    <n v="264882055"/>
    <n v="0"/>
    <n v="1100713802"/>
    <n v="36945304"/>
    <n v="0"/>
    <n v="0"/>
    <n v="136295"/>
    <n v="885670636"/>
    <n v="375702573"/>
    <n v="188492466"/>
    <n v="236143587"/>
    <n v="0"/>
    <n v="64353033"/>
    <n v="2571163075"/>
    <n v="6"/>
    <n v="65186186"/>
    <n v="0"/>
    <n v="-233411592"/>
    <n v="3162129"/>
    <n v="486433368"/>
    <n v="0"/>
    <n v="0"/>
    <n v="448518301"/>
    <n v="222872853"/>
    <n v="1350106921"/>
    <n v="9286515"/>
    <n v="6045122"/>
    <n v="173476625"/>
    <n v="70359964"/>
    <n v="584284688"/>
    <n v="124404108"/>
    <n v="1006881843"/>
    <n v="310934934"/>
    <n v="1543303073"/>
    <n v="745720565"/>
    <n v="47420795"/>
    <n v="88558884"/>
    <n v="711840083"/>
    <n v="313901029"/>
    <n v="216236308"/>
    <n v="60763872"/>
    <n v="50983308"/>
    <n v="59017792"/>
    <n v="469426165"/>
    <n v="4288203100"/>
    <n v="2390945750"/>
    <n v="2240736080"/>
    <n v="624143763"/>
    <n v="1582585129"/>
    <n v="25938839"/>
    <n v="11152552661"/>
    <n v="1312252990"/>
    <n v="183998841"/>
    <n v="1961567786"/>
    <n v="7694733044"/>
    <n v="11152552661"/>
    <n v="1684619000"/>
    <n v="2035134271"/>
    <n v="-1287507000"/>
    <n v="5045633727"/>
    <n v="0"/>
    <n v="2011173062"/>
    <n v="136882457"/>
    <n v="0"/>
    <n v="27469803"/>
    <n v="30148050"/>
    <n v="14246"/>
    <n v="415"/>
    <n v="2128368"/>
    <n v="10563555"/>
    <n v="5034904"/>
    <n v="9720"/>
    <n v="1069947"/>
    <n v="3830620"/>
    <n v="1508217"/>
    <n v="2808892"/>
    <n v="272930"/>
    <n v="242650"/>
    <n v="4670562"/>
    <n v="2128902"/>
    <n v="6331377"/>
    <n v="2926363"/>
    <n v="4583557"/>
    <n v="1552946"/>
    <n v="5272071"/>
    <n v="1469350329.3443"/>
    <n v="458481543.40712398"/>
    <n v="147077709.85695499"/>
    <n v="285776835.41156292"/>
    <n v="0"/>
    <n v="52434121.587253854"/>
    <n v="1309133735.0724101"/>
    <n v="594526.396637809"/>
    <n v="128718521.92376573"/>
  </r>
  <r>
    <n v="106190148"/>
    <x v="58"/>
    <d v="2024-01-01T00:00:00"/>
    <d v="2024-12-31T00:00:00"/>
    <n v="366"/>
    <x v="3"/>
    <x v="3"/>
    <x v="42"/>
    <x v="1"/>
    <x v="11"/>
    <x v="0"/>
    <x v="0"/>
    <x v="0"/>
    <x v="0"/>
    <s v="PRIME HEALTHCARE SERVICES"/>
    <x v="1"/>
    <x v="0"/>
    <s v="310-680-8200"/>
    <s v="555 EAST HARDY STREET"/>
    <s v="INGLEWOOD"/>
    <n v="90301"/>
    <s v="MOHAMMAD ABDELNASER, RN"/>
    <n v="0"/>
    <n v="336"/>
    <n v="122976"/>
    <n v="314"/>
    <n v="114924"/>
    <n v="206"/>
    <n v="205.346994535519"/>
    <n v="243.52658900192301"/>
    <n v="20838"/>
    <n v="15215"/>
    <n v="8807"/>
    <n v="25395"/>
    <n v="0"/>
    <n v="4346"/>
    <n v="0"/>
    <n v="0"/>
    <n v="556"/>
    <n v="75157"/>
    <n v="89130.731574703706"/>
    <n v="22403.974474176401"/>
    <n v="16765.73637611411"/>
    <n v="9956.8983372441362"/>
    <n v="32044.878095285902"/>
    <n v="0"/>
    <n v="5966.711798173711"/>
    <n v="0"/>
    <n v="0"/>
    <n v="1007.6615226004"/>
    <n v="3823"/>
    <n v="3237"/>
    <n v="1679"/>
    <n v="5776"/>
    <n v="0"/>
    <n v="1174"/>
    <n v="0"/>
    <n v="0"/>
    <n v="354"/>
    <n v="16043"/>
    <n v="304"/>
    <n v="0"/>
    <n v="0"/>
    <n v="32"/>
    <n v="0"/>
    <n v="0"/>
    <n v="111264"/>
    <n v="0"/>
    <n v="0"/>
    <n v="11712"/>
    <n v="0"/>
    <n v="0"/>
    <n v="71789"/>
    <n v="0"/>
    <n v="0"/>
    <n v="3368"/>
    <n v="0"/>
    <n v="0"/>
    <n v="0"/>
    <n v="15788"/>
    <n v="0"/>
    <n v="0"/>
    <n v="255"/>
    <n v="0"/>
    <n v="0"/>
    <n v="0"/>
    <n v="0"/>
    <n v="0"/>
    <n v="5035"/>
    <n v="4863"/>
    <n v="3192"/>
    <n v="19894"/>
    <n v="0"/>
    <n v="5628"/>
    <n v="0"/>
    <n v="0"/>
    <n v="5843"/>
    <n v="44455"/>
    <n v="54948"/>
    <n v="653"/>
    <n v="0"/>
    <n v="4159"/>
    <n v="0"/>
    <n v="10"/>
    <n v="150753"/>
    <n v="25589"/>
    <n v="1015"/>
    <n v="293"/>
    <n v="0"/>
    <n v="0"/>
    <n v="1266096448"/>
    <n v="947700262"/>
    <n v="0"/>
    <n v="318396186"/>
    <n v="3187896"/>
    <n v="321584082"/>
    <n v="277751953"/>
    <n v="43832129"/>
    <n v="1531864"/>
    <n v="2790012"/>
    <n v="0"/>
    <n v="0"/>
    <n v="42573981"/>
    <n v="298144425"/>
    <n v="227632852"/>
    <n v="103884042"/>
    <n v="339288766"/>
    <n v="0"/>
    <n v="67491505"/>
    <n v="0"/>
    <n v="0"/>
    <n v="31158878"/>
    <n v="1067600468"/>
    <n v="22405536"/>
    <n v="23200693"/>
    <n v="13563766"/>
    <n v="88845400"/>
    <n v="0"/>
    <n v="25168955"/>
    <n v="0"/>
    <n v="0"/>
    <n v="25311630"/>
    <n v="198495980"/>
    <n v="240193612"/>
    <n v="154555628"/>
    <n v="104782099"/>
    <n v="336093297"/>
    <n v="-8381982"/>
    <n v="0"/>
    <n v="34257695"/>
    <n v="0"/>
    <n v="24564147"/>
    <n v="0"/>
    <n v="4102474"/>
    <n v="0"/>
    <n v="57533292"/>
    <n v="0"/>
    <n v="0"/>
    <n v="0"/>
    <n v="0"/>
    <n v="76547005"/>
    <n v="60930977"/>
    <n v="20350389"/>
    <n v="80223418"/>
    <n v="0"/>
    <n v="49968757"/>
    <n v="0"/>
    <n v="0"/>
    <n v="30375640"/>
    <n v="0"/>
    <n v="0"/>
    <n v="0"/>
    <n v="0"/>
    <n v="0"/>
    <n v="0"/>
    <n v="75039019"/>
    <n v="16225498"/>
    <n v="54910774"/>
    <n v="0"/>
    <n v="0"/>
    <n v="0"/>
    <n v="3480418"/>
    <n v="36566526"/>
    <n v="8449321"/>
    <n v="66743664"/>
    <n v="16336733"/>
    <n v="109463865"/>
    <n v="18548175"/>
    <n v="7320404"/>
    <n v="18085002"/>
    <n v="21185712"/>
    <n v="37450515"/>
    <n v="10107094"/>
    <n v="4436841"/>
    <n v="3137606"/>
    <n v="540539"/>
    <n v="47476200"/>
    <n v="360814603"/>
    <n v="0"/>
    <n v="169951280"/>
    <n v="7511130"/>
    <n v="456531"/>
    <n v="0"/>
    <n v="538733544"/>
    <n v="136832094"/>
    <n v="0"/>
    <n v="35991661"/>
    <n v="365909789"/>
    <n v="538733544"/>
    <n v="322757"/>
    <n v="375389194"/>
    <n v="-330377295"/>
    <n v="278334816"/>
    <n v="0"/>
    <n v="0"/>
    <n v="225245841"/>
    <n v="43286977"/>
    <n v="2092350"/>
    <n v="2389614"/>
    <n v="1062"/>
    <n v="37"/>
    <n v="221148"/>
    <n v="512970"/>
    <n v="597838"/>
    <n v="84909"/>
    <n v="0"/>
    <n v="399257"/>
    <n v="16651"/>
    <n v="79160"/>
    <n v="155129"/>
    <n v="25288"/>
    <n v="783260"/>
    <n v="237845"/>
    <n v="424966"/>
    <n v="67337"/>
    <n v="229140"/>
    <n v="181189"/>
    <n v="168613"/>
    <n v="69514054.717063501"/>
    <n v="54395441.876235373"/>
    <n v="25469581.485025302"/>
    <n v="92844627.866195127"/>
    <n v="0"/>
    <n v="20094228.888545301"/>
    <n v="0"/>
    <n v="0"/>
    <n v="12246122.166935386"/>
  </r>
  <r>
    <n v="106150820"/>
    <x v="59"/>
    <d v="2024-01-01T00:00:00"/>
    <d v="2024-12-31T00:00:00"/>
    <n v="366"/>
    <x v="1"/>
    <x v="1"/>
    <x v="1"/>
    <x v="1"/>
    <x v="12"/>
    <x v="0"/>
    <x v="2"/>
    <x v="0"/>
    <x v="1"/>
    <s v="ERNEST HEALTH HOLDINGS, LLC"/>
    <x v="6"/>
    <x v="0"/>
    <s v="661-688-7000"/>
    <s v="4400 KIRKCALDY DR"/>
    <s v="BAKERSFIELD"/>
    <n v="93306"/>
    <s v="MOZGHAN HINES, PT, DPT"/>
    <n v="0"/>
    <n v="50"/>
    <n v="18300"/>
    <n v="50"/>
    <n v="18300"/>
    <n v="32"/>
    <n v="31.554644808743198"/>
    <n v="31.554644808743198"/>
    <n v="9122"/>
    <n v="535"/>
    <n v="317"/>
    <n v="726"/>
    <n v="0"/>
    <n v="806"/>
    <n v="0"/>
    <n v="0"/>
    <n v="43"/>
    <n v="11549"/>
    <n v="11549"/>
    <n v="9122"/>
    <n v="535"/>
    <n v="317"/>
    <n v="726"/>
    <n v="0"/>
    <n v="806"/>
    <n v="0"/>
    <n v="0"/>
    <n v="43"/>
    <n v="634"/>
    <n v="37"/>
    <n v="13"/>
    <n v="47"/>
    <n v="0"/>
    <n v="51"/>
    <n v="0"/>
    <n v="0"/>
    <n v="5"/>
    <n v="787"/>
    <n v="0"/>
    <n v="0"/>
    <n v="0"/>
    <n v="50"/>
    <n v="0"/>
    <n v="0"/>
    <n v="0"/>
    <n v="0"/>
    <n v="0"/>
    <n v="18300"/>
    <n v="0"/>
    <n v="0"/>
    <n v="0"/>
    <n v="0"/>
    <n v="0"/>
    <n v="11549"/>
    <n v="0"/>
    <n v="0"/>
    <n v="0"/>
    <n v="0"/>
    <n v="0"/>
    <n v="0"/>
    <n v="787"/>
    <n v="0"/>
    <n v="0"/>
    <n v="0"/>
    <n v="0"/>
    <n v="0"/>
    <n v="0"/>
    <n v="0"/>
    <n v="0"/>
    <n v="0"/>
    <n v="0"/>
    <n v="0"/>
    <n v="0"/>
    <n v="0"/>
    <n v="0"/>
    <n v="0"/>
    <n v="0"/>
    <n v="0"/>
    <n v="0"/>
    <n v="0"/>
    <n v="0"/>
    <n v="0"/>
    <n v="0"/>
    <n v="0"/>
    <n v="0"/>
    <n v="0"/>
    <n v="0"/>
    <n v="0"/>
    <n v="30098092"/>
    <n v="4617463"/>
    <n v="0"/>
    <n v="25480629"/>
    <n v="11218"/>
    <n v="25491847"/>
    <n v="26904387"/>
    <n v="-1412540"/>
    <n v="0"/>
    <n v="0"/>
    <n v="0"/>
    <n v="4852"/>
    <n v="-1417392"/>
    <n v="23716145"/>
    <n v="1413906"/>
    <n v="713547"/>
    <n v="1928610"/>
    <n v="0"/>
    <n v="2176021"/>
    <n v="0"/>
    <n v="0"/>
    <n v="149863"/>
    <n v="30098092"/>
    <n v="0"/>
    <n v="0"/>
    <n v="0"/>
    <n v="0"/>
    <n v="0"/>
    <n v="0"/>
    <n v="0"/>
    <n v="0"/>
    <n v="0"/>
    <n v="0"/>
    <n v="1941451"/>
    <n v="97606"/>
    <n v="403220"/>
    <n v="1089843"/>
    <n v="0"/>
    <n v="0"/>
    <n v="981680"/>
    <n v="0"/>
    <n v="103663"/>
    <n v="0"/>
    <n v="0"/>
    <n v="0"/>
    <n v="0"/>
    <n v="0"/>
    <n v="0"/>
    <n v="0"/>
    <n v="0"/>
    <n v="21774694"/>
    <n v="1316300"/>
    <n v="310327"/>
    <n v="838767"/>
    <n v="0"/>
    <n v="1194341"/>
    <n v="0"/>
    <n v="0"/>
    <n v="46200"/>
    <n v="0"/>
    <n v="0"/>
    <n v="0"/>
    <n v="0"/>
    <n v="0"/>
    <n v="0"/>
    <n v="6566654"/>
    <n v="0"/>
    <n v="3645169"/>
    <n v="0"/>
    <n v="0"/>
    <n v="0"/>
    <n v="0"/>
    <n v="4141916"/>
    <n v="442140"/>
    <n v="4405476"/>
    <n v="7703032"/>
    <n v="10892013"/>
    <n v="2530583"/>
    <n v="0"/>
    <n v="3354791"/>
    <n v="828679"/>
    <n v="787493"/>
    <n v="123547"/>
    <n v="6263400"/>
    <n v="165606"/>
    <n v="151694"/>
    <n v="1806581"/>
    <n v="4806024"/>
    <n v="0"/>
    <n v="406479"/>
    <n v="0"/>
    <n v="237022798"/>
    <n v="0"/>
    <n v="242235301"/>
    <n v="263308722"/>
    <n v="0"/>
    <n v="0"/>
    <n v="-21073421"/>
    <n v="242235301"/>
    <n v="103602"/>
    <n v="4803855"/>
    <n v="-316105"/>
    <n v="735912"/>
    <n v="0"/>
    <n v="0"/>
    <n v="199680742"/>
    <n v="223118141"/>
    <n v="225793"/>
    <n v="248653"/>
    <n v="118"/>
    <n v="0"/>
    <n v="41153"/>
    <n v="42086"/>
    <n v="53161"/>
    <n v="18678"/>
    <n v="37969"/>
    <n v="17568"/>
    <n v="12149"/>
    <n v="0"/>
    <n v="0"/>
    <n v="3029"/>
    <n v="111167"/>
    <n v="0"/>
    <n v="39469"/>
    <n v="0"/>
    <n v="28157"/>
    <n v="3602"/>
    <n v="43398"/>
    <n v="21190788.2902845"/>
    <n v="1263349.6172486283"/>
    <n v="637566.66237989441"/>
    <n v="1723246.5986578153"/>
    <n v="0"/>
    <n v="1944312.6328588868"/>
    <n v="0"/>
    <n v="0"/>
    <n v="133905.198570295"/>
  </r>
  <r>
    <n v="106105125"/>
    <x v="60"/>
    <d v="2023-07-01T00:00:00"/>
    <d v="2024-06-30T00:00:00"/>
    <n v="366"/>
    <x v="7"/>
    <x v="1"/>
    <x v="43"/>
    <x v="1"/>
    <x v="3"/>
    <x v="2"/>
    <x v="1"/>
    <x v="0"/>
    <x v="1"/>
    <s v="STARS BEHAVIORAL HEALTH GROUP HOLDING COMPANY"/>
    <x v="2"/>
    <x v="0"/>
    <s v="559-600-2382"/>
    <s v="4411 E KINGS CANYON RD, #319"/>
    <s v="FRESNO"/>
    <n v="93702"/>
    <s v="KENT DUNLAP"/>
    <n v="0"/>
    <n v="16"/>
    <n v="5856"/>
    <n v="16"/>
    <n v="5856"/>
    <n v="16"/>
    <n v="10.7513661202186"/>
    <n v="10.7513661202186"/>
    <n v="0"/>
    <n v="0"/>
    <n v="0"/>
    <n v="0"/>
    <n v="0"/>
    <n v="3935"/>
    <n v="0"/>
    <n v="0"/>
    <n v="0"/>
    <n v="3935"/>
    <n v="3935"/>
    <n v="0"/>
    <n v="0"/>
    <n v="0"/>
    <n v="0"/>
    <n v="0"/>
    <n v="3935"/>
    <n v="0"/>
    <n v="0"/>
    <n v="0"/>
    <n v="0"/>
    <n v="0"/>
    <n v="0"/>
    <n v="0"/>
    <n v="0"/>
    <n v="460"/>
    <n v="0"/>
    <n v="0"/>
    <n v="0"/>
    <n v="460"/>
    <n v="0"/>
    <n v="16"/>
    <n v="0"/>
    <n v="0"/>
    <n v="0"/>
    <n v="0"/>
    <n v="0"/>
    <n v="5856"/>
    <n v="0"/>
    <n v="0"/>
    <n v="0"/>
    <n v="0"/>
    <n v="0"/>
    <n v="3935"/>
    <n v="0"/>
    <n v="0"/>
    <n v="0"/>
    <n v="0"/>
    <n v="0"/>
    <n v="0"/>
    <n v="460"/>
    <n v="0"/>
    <n v="0"/>
    <n v="0"/>
    <n v="0"/>
    <n v="0"/>
    <n v="0"/>
    <n v="0"/>
    <n v="0"/>
    <n v="0"/>
    <n v="0"/>
    <n v="0"/>
    <n v="0"/>
    <n v="0"/>
    <n v="0"/>
    <n v="0"/>
    <n v="0"/>
    <n v="0"/>
    <n v="0"/>
    <n v="0"/>
    <n v="0"/>
    <n v="0"/>
    <n v="0"/>
    <n v="0"/>
    <n v="0"/>
    <n v="0"/>
    <n v="0"/>
    <n v="0"/>
    <n v="0"/>
    <n v="0"/>
    <n v="5922154"/>
    <n v="0"/>
    <n v="0"/>
    <n v="5922154"/>
    <n v="0"/>
    <n v="5922154"/>
    <n v="6047535"/>
    <n v="-125381"/>
    <n v="2108890"/>
    <n v="0"/>
    <n v="0"/>
    <n v="0"/>
    <n v="1983509"/>
    <n v="0"/>
    <n v="0"/>
    <n v="0"/>
    <n v="0"/>
    <n v="0"/>
    <n v="5922154"/>
    <n v="0"/>
    <n v="0"/>
    <n v="0"/>
    <n v="5922154"/>
    <n v="0"/>
    <n v="0"/>
    <n v="0"/>
    <n v="0"/>
    <n v="0"/>
    <n v="0"/>
    <n v="0"/>
    <n v="0"/>
    <n v="0"/>
    <n v="0"/>
    <n v="0"/>
    <n v="0"/>
    <n v="0"/>
    <n v="0"/>
    <n v="0"/>
    <n v="0"/>
    <n v="0"/>
    <n v="0"/>
    <n v="0"/>
    <n v="0"/>
    <n v="0"/>
    <n v="0"/>
    <n v="0"/>
    <n v="0"/>
    <n v="0"/>
    <n v="0"/>
    <n v="0"/>
    <n v="0"/>
    <n v="0"/>
    <n v="0"/>
    <n v="0"/>
    <n v="0"/>
    <n v="5922154"/>
    <n v="0"/>
    <n v="0"/>
    <n v="0"/>
    <n v="0"/>
    <n v="0"/>
    <n v="0"/>
    <n v="0"/>
    <n v="0"/>
    <n v="0"/>
    <n v="3899739"/>
    <n v="0"/>
    <n v="0"/>
    <n v="0"/>
    <n v="0"/>
    <n v="0"/>
    <n v="0"/>
    <n v="357078"/>
    <n v="0"/>
    <n v="1749516"/>
    <n v="41202"/>
    <n v="3062616"/>
    <n v="671181"/>
    <n v="0"/>
    <n v="1949681"/>
    <n v="132080"/>
    <n v="176015"/>
    <n v="0"/>
    <n v="0"/>
    <n v="41202"/>
    <n v="0"/>
    <n v="14760"/>
    <n v="17745890"/>
    <n v="0"/>
    <n v="150442"/>
    <n v="0"/>
    <n v="2067416"/>
    <n v="0"/>
    <n v="19963748"/>
    <n v="16050497"/>
    <n v="0"/>
    <n v="0"/>
    <n v="3913251"/>
    <n v="19963748"/>
    <n v="0"/>
    <n v="17293363"/>
    <n v="0"/>
    <n v="524037"/>
    <n v="0"/>
    <n v="0"/>
    <n v="0"/>
    <n v="11477448"/>
    <n v="98845"/>
    <n v="98845"/>
    <n v="45"/>
    <n v="0"/>
    <n v="5039"/>
    <n v="56075"/>
    <n v="12827"/>
    <n v="0"/>
    <n v="4375"/>
    <n v="8667"/>
    <n v="6037"/>
    <n v="0"/>
    <n v="0"/>
    <n v="5825"/>
    <n v="76220"/>
    <n v="0"/>
    <n v="0"/>
    <n v="0"/>
    <n v="6037"/>
    <n v="0"/>
    <n v="16588"/>
    <n v="0"/>
    <n v="0"/>
    <n v="0"/>
    <n v="0"/>
    <n v="0"/>
    <n v="6047535"/>
    <n v="0"/>
    <n v="0"/>
    <n v="0"/>
  </r>
  <r>
    <n v="106500954"/>
    <x v="61"/>
    <d v="2024-01-01T00:00:00"/>
    <d v="2024-12-31T00:00:00"/>
    <n v="366"/>
    <x v="24"/>
    <x v="4"/>
    <x v="44"/>
    <x v="1"/>
    <x v="13"/>
    <x v="0"/>
    <x v="0"/>
    <x v="0"/>
    <x v="1"/>
    <s v="GURPREET SINGH RANDHAWA"/>
    <x v="6"/>
    <x v="2"/>
    <s v="209-248-7700"/>
    <s v="730 17TH STREET"/>
    <s v="MODESTO"/>
    <s v="95354-1209"/>
    <s v="TAMMY THOMPSON"/>
    <n v="0"/>
    <n v="96"/>
    <n v="35136"/>
    <n v="96"/>
    <n v="35136"/>
    <n v="96"/>
    <n v="97.240437158469902"/>
    <n v="97.240437158469902"/>
    <n v="4715"/>
    <n v="0"/>
    <n v="123"/>
    <n v="0"/>
    <n v="0"/>
    <n v="30752"/>
    <n v="0"/>
    <n v="0"/>
    <n v="0"/>
    <n v="35590"/>
    <n v="35590"/>
    <n v="4715"/>
    <n v="0"/>
    <n v="123"/>
    <n v="0"/>
    <n v="0"/>
    <n v="30752"/>
    <n v="0"/>
    <n v="0"/>
    <n v="0"/>
    <n v="157"/>
    <n v="0"/>
    <n v="5"/>
    <n v="0"/>
    <n v="0"/>
    <n v="302"/>
    <n v="0"/>
    <n v="0"/>
    <n v="0"/>
    <n v="464"/>
    <n v="0"/>
    <n v="0"/>
    <n v="0"/>
    <n v="0"/>
    <n v="96"/>
    <n v="0"/>
    <n v="0"/>
    <n v="0"/>
    <n v="0"/>
    <n v="0"/>
    <n v="35136"/>
    <n v="0"/>
    <n v="0"/>
    <n v="0"/>
    <n v="0"/>
    <n v="0"/>
    <n v="35590"/>
    <n v="1"/>
    <n v="0"/>
    <n v="0"/>
    <n v="0"/>
    <n v="0"/>
    <n v="0"/>
    <n v="464"/>
    <n v="0"/>
    <n v="0"/>
    <n v="0"/>
    <n v="0"/>
    <n v="0"/>
    <n v="0"/>
    <n v="0"/>
    <n v="0"/>
    <n v="0"/>
    <n v="0"/>
    <n v="0"/>
    <n v="0"/>
    <n v="0"/>
    <n v="0"/>
    <n v="0"/>
    <n v="0"/>
    <n v="0"/>
    <n v="0"/>
    <n v="0"/>
    <n v="0"/>
    <n v="0"/>
    <n v="0"/>
    <n v="0"/>
    <n v="0"/>
    <n v="0"/>
    <n v="0"/>
    <n v="281028118"/>
    <n v="196719679"/>
    <n v="0"/>
    <n v="84308439"/>
    <n v="151400"/>
    <n v="84459839"/>
    <n v="63060204"/>
    <n v="21399635"/>
    <n v="1898619"/>
    <n v="0"/>
    <n v="0"/>
    <n v="0"/>
    <n v="23298254"/>
    <n v="43119600"/>
    <n v="0"/>
    <n v="850578"/>
    <n v="0"/>
    <n v="0"/>
    <n v="237057940"/>
    <n v="0"/>
    <n v="0"/>
    <n v="0"/>
    <n v="281028118"/>
    <n v="0"/>
    <n v="0"/>
    <n v="0"/>
    <n v="0"/>
    <n v="0"/>
    <n v="0"/>
    <n v="0"/>
    <n v="0"/>
    <n v="0"/>
    <n v="0"/>
    <n v="30118375"/>
    <n v="0"/>
    <n v="594116"/>
    <n v="0"/>
    <n v="0"/>
    <n v="0"/>
    <n v="165581314"/>
    <n v="0"/>
    <n v="425874"/>
    <n v="0"/>
    <n v="0"/>
    <n v="0"/>
    <n v="0"/>
    <n v="0"/>
    <n v="0"/>
    <n v="0"/>
    <n v="0"/>
    <n v="12935881"/>
    <n v="0"/>
    <n v="255173"/>
    <n v="0"/>
    <n v="0"/>
    <n v="71117385"/>
    <n v="0"/>
    <n v="0"/>
    <n v="0"/>
    <n v="0"/>
    <n v="0"/>
    <n v="0"/>
    <n v="1898619"/>
    <n v="0"/>
    <n v="0"/>
    <n v="24131074"/>
    <n v="0"/>
    <n v="12350999"/>
    <n v="0"/>
    <n v="0"/>
    <n v="0"/>
    <n v="0"/>
    <n v="9176435"/>
    <n v="3343876"/>
    <n v="5993520"/>
    <n v="8064300"/>
    <n v="28661685"/>
    <n v="3082599"/>
    <n v="2498482"/>
    <n v="360125"/>
    <n v="8076665"/>
    <n v="4973619"/>
    <n v="365065"/>
    <n v="6792811"/>
    <n v="516336"/>
    <n v="96165"/>
    <n v="7636652"/>
    <n v="131970058"/>
    <n v="0"/>
    <n v="8928824"/>
    <n v="0"/>
    <n v="0"/>
    <n v="0"/>
    <n v="140898882"/>
    <n v="62006179"/>
    <n v="0"/>
    <n v="-3892"/>
    <n v="78896595"/>
    <n v="140898882"/>
    <n v="446523"/>
    <n v="115202759"/>
    <n v="-99888094"/>
    <n v="12339371"/>
    <n v="0"/>
    <n v="0"/>
    <n v="114007830"/>
    <n v="15154480"/>
    <n v="710539"/>
    <n v="763798"/>
    <n v="367"/>
    <n v="0"/>
    <n v="59795"/>
    <n v="143357"/>
    <n v="190091"/>
    <n v="96537"/>
    <n v="60737"/>
    <n v="36427"/>
    <n v="69569"/>
    <n v="54026"/>
    <n v="0"/>
    <n v="0"/>
    <n v="425476"/>
    <n v="0"/>
    <n v="124507"/>
    <n v="0"/>
    <n v="137436"/>
    <n v="0"/>
    <n v="23120"/>
    <n v="9652423.6943379454"/>
    <n v="0"/>
    <n v="190403.88225035899"/>
    <n v="0"/>
    <n v="0"/>
    <n v="53065976.423411697"/>
    <n v="0"/>
    <n v="0"/>
    <n v="0"/>
  </r>
  <r>
    <n v="106301140"/>
    <x v="62"/>
    <d v="2024-01-01T00:00:00"/>
    <d v="2024-12-31T00:00:00"/>
    <n v="366"/>
    <x v="14"/>
    <x v="8"/>
    <x v="45"/>
    <x v="1"/>
    <x v="5"/>
    <x v="0"/>
    <x v="0"/>
    <x v="0"/>
    <x v="0"/>
    <s v="KPC HEALTHCARE INC"/>
    <x v="5"/>
    <x v="3"/>
    <s v="714-633-0011"/>
    <s v="2601 CHAPMAN AVENUE"/>
    <s v="ORANGE"/>
    <n v="92869"/>
    <s v="PETER BARONOFF"/>
    <n v="0"/>
    <n v="114"/>
    <n v="41724"/>
    <n v="114"/>
    <n v="41724"/>
    <n v="51"/>
    <n v="47.363387978142079"/>
    <n v="63.028412627519899"/>
    <n v="6490"/>
    <n v="1776"/>
    <n v="141"/>
    <n v="7608"/>
    <n v="0"/>
    <n v="847"/>
    <n v="443"/>
    <n v="0"/>
    <n v="30"/>
    <n v="17335"/>
    <n v="23068.3990216723"/>
    <n v="7095.7945203221498"/>
    <n v="2356.7088893926202"/>
    <n v="349.20279359523602"/>
    <n v="10094.223587610901"/>
    <n v="0"/>
    <n v="1148.44560024013"/>
    <n v="893.51731269594404"/>
    <n v="0"/>
    <n v="141.28253338290401"/>
    <n v="660"/>
    <n v="278"/>
    <n v="44"/>
    <n v="361"/>
    <n v="0"/>
    <n v="261"/>
    <n v="133"/>
    <n v="0"/>
    <n v="8"/>
    <n v="1745"/>
    <n v="47"/>
    <n v="14"/>
    <n v="26"/>
    <n v="0"/>
    <n v="27"/>
    <n v="0"/>
    <n v="17202"/>
    <n v="5124"/>
    <n v="9516"/>
    <n v="0"/>
    <n v="9882"/>
    <n v="0"/>
    <n v="4870"/>
    <n v="3965"/>
    <n v="0"/>
    <n v="0"/>
    <n v="8500"/>
    <n v="0.490337467551197"/>
    <n v="0"/>
    <n v="1503"/>
    <n v="226"/>
    <n v="0"/>
    <n v="0"/>
    <n v="16"/>
    <n v="0"/>
    <n v="0"/>
    <n v="0"/>
    <n v="0"/>
    <n v="762"/>
    <n v="935"/>
    <n v="683"/>
    <n v="3097"/>
    <n v="0"/>
    <n v="1337"/>
    <n v="1928"/>
    <n v="0"/>
    <n v="511"/>
    <n v="9253"/>
    <n v="5909"/>
    <n v="499"/>
    <n v="0"/>
    <n v="2622"/>
    <n v="0"/>
    <n v="3"/>
    <n v="119025"/>
    <n v="80985"/>
    <n v="545"/>
    <n v="1330"/>
    <n v="0"/>
    <n v="0"/>
    <n v="207806840"/>
    <n v="166783043"/>
    <n v="0"/>
    <n v="41023797"/>
    <n v="149963"/>
    <n v="41173760"/>
    <n v="55648296"/>
    <n v="-14474536"/>
    <n v="0"/>
    <n v="0"/>
    <n v="0"/>
    <n v="0"/>
    <n v="-14474536"/>
    <n v="47928730"/>
    <n v="15506515"/>
    <n v="2297040"/>
    <n v="53988698"/>
    <n v="0"/>
    <n v="25903175"/>
    <n v="10112261"/>
    <n v="0"/>
    <n v="422297"/>
    <n v="156158716"/>
    <n v="4473800"/>
    <n v="5070254"/>
    <n v="3391845"/>
    <n v="17643004"/>
    <n v="0"/>
    <n v="9218888"/>
    <n v="10283857"/>
    <n v="0"/>
    <n v="1566476"/>
    <n v="51648124"/>
    <n v="38385903"/>
    <n v="15162032"/>
    <n v="4696045"/>
    <n v="61142997"/>
    <n v="47952"/>
    <n v="0"/>
    <n v="28447314"/>
    <n v="8510821"/>
    <n v="9083342"/>
    <n v="0"/>
    <n v="273292"/>
    <n v="0"/>
    <n v="1033345"/>
    <n v="0"/>
    <n v="0"/>
    <n v="0"/>
    <n v="0"/>
    <n v="11461076"/>
    <n v="4429033"/>
    <n v="944888"/>
    <n v="10488705"/>
    <n v="0"/>
    <n v="6674749"/>
    <n v="6621745"/>
    <n v="0"/>
    <n v="403601"/>
    <n v="0"/>
    <n v="4834171"/>
    <n v="0"/>
    <n v="0"/>
    <n v="0"/>
    <n v="0"/>
    <n v="13355967"/>
    <n v="4219820"/>
    <n v="14559572"/>
    <n v="0"/>
    <n v="0"/>
    <n v="0"/>
    <n v="0"/>
    <n v="7301984"/>
    <n v="1032936"/>
    <n v="11115805"/>
    <n v="4062212"/>
    <n v="21548053"/>
    <n v="7774673"/>
    <n v="706310"/>
    <n v="1438157"/>
    <n v="9156382"/>
    <n v="9414585"/>
    <n v="22049"/>
    <n v="2922719"/>
    <n v="166657"/>
    <n v="56682"/>
    <n v="2442029"/>
    <n v="11345161"/>
    <n v="0"/>
    <n v="34462935"/>
    <n v="136105"/>
    <n v="0"/>
    <n v="0"/>
    <n v="45944201"/>
    <n v="14988836"/>
    <n v="0"/>
    <n v="30192541"/>
    <n v="762824"/>
    <n v="45944201"/>
    <n v="0"/>
    <n v="74604614"/>
    <n v="-64106422"/>
    <n v="37846040"/>
    <n v="0"/>
    <n v="0"/>
    <n v="0"/>
    <n v="0"/>
    <n v="364900"/>
    <n v="415528"/>
    <n v="199"/>
    <n v="0"/>
    <n v="28362"/>
    <n v="77982"/>
    <n v="93964"/>
    <n v="29710"/>
    <n v="69516"/>
    <n v="41042"/>
    <n v="22407"/>
    <n v="0"/>
    <n v="0"/>
    <n v="1917"/>
    <n v="169192"/>
    <n v="30455"/>
    <n v="71666"/>
    <n v="0"/>
    <n v="49506"/>
    <n v="11687"/>
    <n v="32394"/>
    <n v="13994982.359495433"/>
    <n v="5495374.3487272942"/>
    <n v="1519313.003021"/>
    <n v="19130458.126175102"/>
    <n v="0"/>
    <n v="9379941.2378388476"/>
    <n v="5447128.4423135156"/>
    <n v="0"/>
    <n v="531135.48242882185"/>
  </r>
  <r>
    <n v="106434051"/>
    <x v="63"/>
    <d v="2024-01-01T00:00:00"/>
    <d v="2024-12-31T00:00:00"/>
    <n v="366"/>
    <x v="25"/>
    <x v="13"/>
    <x v="46"/>
    <x v="1"/>
    <x v="3"/>
    <x v="0"/>
    <x v="0"/>
    <x v="0"/>
    <x v="1"/>
    <s v="K.MCGUIRE &amp; D. NICCUM"/>
    <x v="2"/>
    <x v="2"/>
    <s v="408-558-3640"/>
    <s v="3777 S BASCOM AVENUE"/>
    <s v="CAMPBELL"/>
    <n v="95008"/>
    <s v="KENNETH MCGUIRE"/>
    <n v="0"/>
    <n v="31"/>
    <n v="11346"/>
    <n v="31"/>
    <n v="11346"/>
    <n v="28"/>
    <n v="23.661202185792298"/>
    <n v="23.661202185792298"/>
    <n v="0"/>
    <n v="0"/>
    <n v="2676"/>
    <n v="5585"/>
    <n v="0"/>
    <n v="340"/>
    <n v="59"/>
    <n v="0"/>
    <n v="0"/>
    <n v="8660"/>
    <n v="8660"/>
    <n v="0"/>
    <n v="0"/>
    <n v="2676"/>
    <n v="5585"/>
    <n v="0"/>
    <n v="340"/>
    <n v="59"/>
    <n v="0"/>
    <n v="0"/>
    <n v="0"/>
    <n v="0"/>
    <n v="5"/>
    <n v="16"/>
    <n v="0"/>
    <n v="2"/>
    <n v="1"/>
    <n v="0"/>
    <n v="0"/>
    <n v="24"/>
    <n v="4"/>
    <n v="0"/>
    <n v="0"/>
    <n v="0"/>
    <n v="27"/>
    <n v="0"/>
    <n v="1464"/>
    <n v="0"/>
    <n v="0"/>
    <n v="0"/>
    <n v="9882"/>
    <n v="0"/>
    <n v="340"/>
    <n v="0"/>
    <n v="0"/>
    <n v="0"/>
    <n v="8320"/>
    <n v="0.96073903002309502"/>
    <n v="0"/>
    <n v="2"/>
    <n v="0"/>
    <n v="0"/>
    <n v="0"/>
    <n v="22"/>
    <n v="0"/>
    <n v="0"/>
    <n v="0"/>
    <n v="0"/>
    <n v="0"/>
    <n v="0"/>
    <n v="0"/>
    <n v="0"/>
    <n v="0"/>
    <n v="0"/>
    <n v="0"/>
    <n v="0"/>
    <n v="0"/>
    <n v="0"/>
    <n v="0"/>
    <n v="0"/>
    <n v="0"/>
    <n v="0"/>
    <n v="0"/>
    <n v="0"/>
    <n v="0"/>
    <n v="0"/>
    <n v="0"/>
    <n v="0"/>
    <n v="0"/>
    <n v="0"/>
    <n v="26036536"/>
    <n v="9739951"/>
    <n v="0"/>
    <n v="16296585"/>
    <n v="51200"/>
    <n v="16347785"/>
    <n v="12855529"/>
    <n v="3492256"/>
    <n v="0"/>
    <n v="0"/>
    <n v="61229"/>
    <n v="0"/>
    <n v="3431027"/>
    <n v="0"/>
    <n v="0"/>
    <n v="8250039"/>
    <n v="15735092"/>
    <n v="0"/>
    <n v="1870000"/>
    <n v="181405"/>
    <n v="0"/>
    <n v="0"/>
    <n v="26036536"/>
    <n v="0"/>
    <n v="0"/>
    <n v="0"/>
    <n v="0"/>
    <n v="0"/>
    <n v="0"/>
    <n v="0"/>
    <n v="0"/>
    <n v="0"/>
    <n v="0"/>
    <n v="0"/>
    <n v="0"/>
    <n v="3008998"/>
    <n v="6662299"/>
    <n v="0"/>
    <n v="0"/>
    <n v="0"/>
    <n v="66341"/>
    <n v="2313"/>
    <n v="0"/>
    <n v="0"/>
    <n v="0"/>
    <n v="0"/>
    <n v="0"/>
    <n v="0"/>
    <n v="0"/>
    <n v="0"/>
    <n v="0"/>
    <n v="0"/>
    <n v="5238728"/>
    <n v="9072793"/>
    <n v="0"/>
    <n v="1870000"/>
    <n v="115064"/>
    <n v="0"/>
    <n v="0"/>
    <n v="0"/>
    <n v="0"/>
    <n v="0"/>
    <n v="0"/>
    <n v="0"/>
    <n v="0"/>
    <n v="5857309"/>
    <n v="0"/>
    <n v="2811267"/>
    <n v="0"/>
    <n v="0"/>
    <n v="0"/>
    <n v="0"/>
    <n v="1237959"/>
    <n v="67532"/>
    <n v="2072139"/>
    <n v="809323"/>
    <n v="7565076"/>
    <n v="1805217"/>
    <n v="0"/>
    <n v="0"/>
    <n v="1413814"/>
    <n v="552075"/>
    <n v="149264"/>
    <n v="619110"/>
    <n v="107999"/>
    <n v="58170"/>
    <n v="584804"/>
    <n v="6552339"/>
    <n v="0"/>
    <n v="189142"/>
    <n v="0"/>
    <n v="0"/>
    <n v="1080789"/>
    <n v="7822270"/>
    <n v="6395999"/>
    <n v="0"/>
    <n v="117308"/>
    <n v="1308963"/>
    <n v="7822270"/>
    <n v="685666"/>
    <n v="2409817"/>
    <n v="-193559"/>
    <n v="2299761"/>
    <n v="0"/>
    <n v="0"/>
    <n v="3408049"/>
    <n v="5694105"/>
    <n v="184429"/>
    <n v="198786"/>
    <n v="96"/>
    <n v="0"/>
    <n v="8041"/>
    <n v="46158"/>
    <n v="48082"/>
    <n v="12234"/>
    <n v="49005"/>
    <n v="11109"/>
    <n v="9800"/>
    <n v="0"/>
    <n v="0"/>
    <n v="0"/>
    <n v="109321"/>
    <n v="0"/>
    <n v="34940"/>
    <n v="0"/>
    <n v="19858"/>
    <n v="0"/>
    <n v="20310"/>
    <n v="0"/>
    <n v="0"/>
    <n v="4057229.9486702499"/>
    <n v="7738252.6928032199"/>
    <n v="0"/>
    <n v="919634.44100244401"/>
    <n v="89211.917524089993"/>
    <n v="0"/>
    <n v="0"/>
  </r>
  <r>
    <n v="106304113"/>
    <x v="64"/>
    <d v="2023-07-01T00:00:00"/>
    <d v="2024-06-30T00:00:00"/>
    <n v="366"/>
    <x v="14"/>
    <x v="8"/>
    <x v="22"/>
    <x v="0"/>
    <x v="3"/>
    <x v="0"/>
    <x v="0"/>
    <x v="0"/>
    <x v="1"/>
    <s v="CHILDRENS HOSPITAL AT MISSION"/>
    <x v="6"/>
    <x v="0"/>
    <s v="714-509-8471"/>
    <s v="27700 MEDICAL CENTER ROAD"/>
    <s v="MISSION VIEJO"/>
    <n v="92691"/>
    <s v="KIMBERLY CRIPE"/>
    <n v="2"/>
    <n v="54"/>
    <n v="19764"/>
    <n v="54"/>
    <n v="19764"/>
    <n v="26"/>
    <n v="25.191256830601102"/>
    <n v="42.988509758978601"/>
    <n v="0"/>
    <n v="0"/>
    <n v="988"/>
    <n v="3263"/>
    <n v="0"/>
    <n v="339"/>
    <n v="4620"/>
    <n v="0"/>
    <n v="10"/>
    <n v="9220"/>
    <n v="15733.794571786162"/>
    <n v="0"/>
    <n v="0"/>
    <n v="1168.1395029103501"/>
    <n v="5510.7414649310804"/>
    <n v="0"/>
    <n v="491.30836746076301"/>
    <n v="8477.2099851547391"/>
    <n v="0"/>
    <n v="67.337263442475219"/>
    <n v="0"/>
    <n v="0"/>
    <n v="153"/>
    <n v="509"/>
    <n v="0"/>
    <n v="32"/>
    <n v="792"/>
    <n v="0"/>
    <n v="6"/>
    <n v="1492"/>
    <n v="54"/>
    <n v="0"/>
    <n v="0"/>
    <n v="0"/>
    <n v="0"/>
    <n v="0"/>
    <n v="19764"/>
    <n v="0"/>
    <n v="0"/>
    <n v="0"/>
    <n v="0"/>
    <n v="0"/>
    <n v="9220"/>
    <n v="0"/>
    <n v="0"/>
    <n v="0"/>
    <n v="0"/>
    <n v="0"/>
    <n v="0"/>
    <n v="1492"/>
    <n v="0"/>
    <n v="0"/>
    <n v="0"/>
    <n v="0"/>
    <n v="0"/>
    <n v="0"/>
    <n v="0"/>
    <n v="0"/>
    <n v="0"/>
    <n v="0"/>
    <n v="753"/>
    <n v="6704"/>
    <n v="0"/>
    <n v="464"/>
    <n v="10331"/>
    <n v="11"/>
    <n v="277"/>
    <n v="18540"/>
    <n v="13392"/>
    <n v="0"/>
    <n v="0"/>
    <n v="5489"/>
    <n v="0"/>
    <n v="9"/>
    <n v="12962"/>
    <n v="19617"/>
    <n v="206"/>
    <n v="328"/>
    <n v="0"/>
    <n v="0"/>
    <n v="378769234"/>
    <n v="275864259"/>
    <n v="0"/>
    <n v="102904975"/>
    <n v="179828"/>
    <n v="103084803"/>
    <n v="77253674"/>
    <n v="25831129"/>
    <n v="714088"/>
    <n v="0"/>
    <n v="0"/>
    <n v="0"/>
    <n v="26545217"/>
    <n v="0"/>
    <n v="0"/>
    <n v="23110801"/>
    <n v="81213814"/>
    <n v="0"/>
    <n v="7534018"/>
    <n v="109833731"/>
    <n v="0"/>
    <n v="266320"/>
    <n v="221958684"/>
    <n v="0"/>
    <n v="0"/>
    <n v="4213733"/>
    <n v="55944731"/>
    <n v="0"/>
    <n v="3384938"/>
    <n v="91699516"/>
    <n v="40626"/>
    <n v="1527006"/>
    <n v="156810550"/>
    <n v="0"/>
    <n v="0"/>
    <n v="22699762"/>
    <n v="118063908"/>
    <n v="0"/>
    <n v="0"/>
    <n v="6446499"/>
    <n v="118984257"/>
    <n v="9087242"/>
    <n v="0"/>
    <n v="119649"/>
    <n v="0"/>
    <n v="462942"/>
    <n v="0"/>
    <n v="0"/>
    <n v="0"/>
    <n v="0"/>
    <n v="0"/>
    <n v="0"/>
    <n v="4270455"/>
    <n v="18813329"/>
    <n v="0"/>
    <n v="4386419"/>
    <n v="74744485"/>
    <n v="8994"/>
    <n v="681293"/>
    <n v="0"/>
    <n v="0"/>
    <n v="0"/>
    <n v="714088"/>
    <n v="0"/>
    <n v="0"/>
    <n v="21848690"/>
    <n v="10705516"/>
    <n v="14407337"/>
    <n v="0"/>
    <n v="0"/>
    <n v="0"/>
    <n v="0"/>
    <n v="10830709"/>
    <n v="2728441"/>
    <n v="14476049"/>
    <n v="2256932"/>
    <n v="16329470"/>
    <n v="6330799"/>
    <n v="1687650"/>
    <n v="2255676"/>
    <n v="204735"/>
    <n v="42848531"/>
    <n v="793813"/>
    <n v="1876283"/>
    <n v="368243"/>
    <n v="0"/>
    <n v="4558474"/>
    <n v="43530048"/>
    <n v="0"/>
    <n v="4966756"/>
    <n v="31402"/>
    <n v="25908192"/>
    <n v="5800679"/>
    <n v="80237077"/>
    <n v="16506756"/>
    <n v="0"/>
    <n v="24168911"/>
    <n v="39561410"/>
    <n v="80237077"/>
    <n v="4999983"/>
    <n v="42291101"/>
    <n v="-22572976"/>
    <n v="22728601"/>
    <n v="0"/>
    <n v="0"/>
    <n v="50459"/>
    <n v="3134183"/>
    <n v="269340"/>
    <n v="299764"/>
    <n v="136"/>
    <n v="0"/>
    <n v="35017"/>
    <n v="47332"/>
    <n v="112723"/>
    <n v="0"/>
    <n v="34698"/>
    <n v="16462"/>
    <n v="0"/>
    <n v="5387"/>
    <n v="17721"/>
    <n v="0"/>
    <n v="199484"/>
    <n v="0"/>
    <n v="42610"/>
    <n v="0"/>
    <n v="3918"/>
    <n v="0"/>
    <n v="23328"/>
    <n v="0"/>
    <n v="0"/>
    <n v="5560131.9655697402"/>
    <n v="27909702.335839801"/>
    <n v="0"/>
    <n v="2221843.4278238555"/>
    <n v="41008986.604117803"/>
    <n v="8266.7803679007393"/>
    <n v="364914.886280854"/>
  </r>
  <r>
    <n v="106190170"/>
    <x v="65"/>
    <d v="2023-07-01T00:00:00"/>
    <d v="2024-06-30T00:00:00"/>
    <n v="366"/>
    <x v="3"/>
    <x v="3"/>
    <x v="17"/>
    <x v="0"/>
    <x v="3"/>
    <x v="0"/>
    <x v="0"/>
    <x v="0"/>
    <x v="0"/>
    <s v="CHILDRENS HOSPITAL LOS ANGELES"/>
    <x v="1"/>
    <x v="0"/>
    <s v="323-660-2450"/>
    <s v="4650 SUNSET BOULEVARD, MS 21"/>
    <s v="LOS ANGELES"/>
    <n v="90027"/>
    <s v="PAUL VIVIANO"/>
    <n v="1"/>
    <n v="495"/>
    <n v="181170"/>
    <n v="413"/>
    <n v="151158"/>
    <n v="340"/>
    <n v="324.3633879781421"/>
    <n v="453.74090838675602"/>
    <n v="212"/>
    <n v="0"/>
    <n v="64980"/>
    <n v="22859"/>
    <n v="0"/>
    <n v="12760"/>
    <n v="16747"/>
    <n v="0"/>
    <n v="1159"/>
    <n v="118717"/>
    <n v="166069.17246955301"/>
    <n v="526.53078680430895"/>
    <n v="0"/>
    <n v="83663.464162032993"/>
    <n v="39768.806432140103"/>
    <n v="0"/>
    <n v="16886.554578545351"/>
    <n v="23894.874286292299"/>
    <n v="0"/>
    <n v="2451.3445580872699"/>
    <n v="42"/>
    <n v="0"/>
    <n v="6964"/>
    <n v="6531"/>
    <n v="0"/>
    <n v="1893"/>
    <n v="2496"/>
    <n v="0"/>
    <n v="149"/>
    <n v="18075"/>
    <n v="495"/>
    <n v="0"/>
    <n v="0"/>
    <n v="0"/>
    <n v="0"/>
    <n v="0"/>
    <n v="181170"/>
    <n v="0"/>
    <n v="0"/>
    <n v="0"/>
    <n v="0"/>
    <n v="0"/>
    <n v="118717"/>
    <n v="0"/>
    <n v="0"/>
    <n v="0"/>
    <n v="0"/>
    <n v="0"/>
    <n v="0"/>
    <n v="18075"/>
    <n v="0"/>
    <n v="0"/>
    <n v="0"/>
    <n v="0"/>
    <n v="0"/>
    <n v="0"/>
    <n v="0"/>
    <n v="0"/>
    <n v="627"/>
    <n v="0"/>
    <n v="69082"/>
    <n v="128464"/>
    <n v="0"/>
    <n v="57958"/>
    <n v="33205"/>
    <n v="39"/>
    <n v="8349"/>
    <n v="297724"/>
    <n v="85012"/>
    <n v="201772"/>
    <n v="0"/>
    <n v="50"/>
    <n v="0"/>
    <n v="19"/>
    <n v="940596"/>
    <n v="1385393"/>
    <n v="6156"/>
    <n v="16657"/>
    <n v="0"/>
    <n v="0"/>
    <n v="4366178639"/>
    <n v="2970368895"/>
    <n v="0"/>
    <n v="1395809744"/>
    <n v="173579294"/>
    <n v="1569389038"/>
    <n v="1807753594"/>
    <n v="-238364556"/>
    <n v="222167871"/>
    <n v="26017680"/>
    <n v="0"/>
    <n v="0"/>
    <n v="-42214365"/>
    <n v="5314371"/>
    <n v="0"/>
    <n v="1749997316"/>
    <n v="479953692"/>
    <n v="0"/>
    <n v="89254953"/>
    <n v="783532423"/>
    <n v="0"/>
    <n v="13174513"/>
    <n v="3121227268"/>
    <n v="7884591"/>
    <n v="0"/>
    <n v="503170393"/>
    <n v="355042829"/>
    <n v="0"/>
    <n v="28864846"/>
    <n v="334423554"/>
    <n v="874899"/>
    <n v="14690259"/>
    <n v="1244951371"/>
    <n v="10778837"/>
    <n v="0"/>
    <n v="1587605181"/>
    <n v="554822201"/>
    <n v="-19330915"/>
    <n v="0"/>
    <n v="69847545"/>
    <n v="697451398"/>
    <n v="19088902"/>
    <n v="0"/>
    <n v="14124899"/>
    <n v="0"/>
    <n v="35980847"/>
    <n v="0"/>
    <n v="0"/>
    <n v="0"/>
    <n v="0"/>
    <n v="2330422"/>
    <n v="0"/>
    <n v="666032202"/>
    <n v="274086523"/>
    <n v="0"/>
    <n v="41528073"/>
    <n v="397125337"/>
    <n v="0"/>
    <n v="14707187"/>
    <n v="0"/>
    <n v="9033531"/>
    <n v="52841969"/>
    <n v="28198556"/>
    <n v="0"/>
    <n v="0"/>
    <n v="308091966"/>
    <n v="170505215"/>
    <n v="497530503"/>
    <n v="0"/>
    <n v="0"/>
    <n v="119896989"/>
    <n v="75245728"/>
    <n v="263720448"/>
    <n v="47326864"/>
    <n v="255971197"/>
    <n v="69464684"/>
    <n v="661700022"/>
    <n v="243612337"/>
    <n v="0"/>
    <n v="237000710"/>
    <n v="265729230"/>
    <n v="140502681"/>
    <n v="78058423"/>
    <n v="5467016"/>
    <n v="1286449"/>
    <n v="16631032"/>
    <n v="157765694"/>
    <n v="915427648"/>
    <n v="53715804"/>
    <n v="988535395"/>
    <n v="0"/>
    <n v="121887940"/>
    <n v="0"/>
    <n v="2079566787"/>
    <n v="430510952"/>
    <n v="74757890"/>
    <n v="480185763"/>
    <n v="1094112182"/>
    <n v="2079566787"/>
    <n v="106006105"/>
    <n v="717681938"/>
    <n v="-332015943"/>
    <n v="2155234385"/>
    <n v="0"/>
    <n v="93470000"/>
    <n v="0"/>
    <n v="0"/>
    <n v="12175493"/>
    <n v="14089787"/>
    <n v="6598"/>
    <n v="225"/>
    <n v="1378860"/>
    <n v="4097645"/>
    <n v="2466238"/>
    <n v="118593"/>
    <n v="1019480"/>
    <n v="1754040"/>
    <n v="284831"/>
    <n v="690146"/>
    <n v="334505"/>
    <n v="31155"/>
    <n v="2782538"/>
    <n v="1667251"/>
    <n v="2199299"/>
    <n v="2267840"/>
    <n v="1436720"/>
    <n v="481910"/>
    <n v="1327822"/>
    <n v="4940110.3964029998"/>
    <n v="0"/>
    <n v="843316105.01419902"/>
    <n v="312522681.27997005"/>
    <n v="0"/>
    <n v="44209904.313758403"/>
    <n v="418428808.62135798"/>
    <n v="327457.38988433999"/>
    <n v="10429232.984426999"/>
  </r>
  <r>
    <n v="106300032"/>
    <x v="66"/>
    <d v="2023-07-01T00:00:00"/>
    <d v="2024-06-30T00:00:00"/>
    <n v="366"/>
    <x v="14"/>
    <x v="8"/>
    <x v="45"/>
    <x v="0"/>
    <x v="3"/>
    <x v="0"/>
    <x v="0"/>
    <x v="0"/>
    <x v="0"/>
    <s v="CHILDRENS HOSPITAL OF ORANGE COUNTY"/>
    <x v="1"/>
    <x v="0"/>
    <s v="714-997-3000"/>
    <s v="1201 W. LA VETA AVE"/>
    <s v="ORANGE"/>
    <n v="92868"/>
    <s v="KIMBERLY CRIPE"/>
    <n v="1"/>
    <n v="334"/>
    <n v="122244"/>
    <n v="334"/>
    <n v="122244"/>
    <n v="221"/>
    <n v="220.467213114754"/>
    <n v="348.20934582898002"/>
    <n v="135"/>
    <n v="0"/>
    <n v="23446"/>
    <n v="26715"/>
    <n v="0"/>
    <n v="802"/>
    <n v="29411"/>
    <n v="2"/>
    <n v="180"/>
    <n v="80691"/>
    <n v="127444.620573407"/>
    <n v="168.96714209617701"/>
    <n v="0"/>
    <n v="29112.9068857413"/>
    <n v="48557.4175020982"/>
    <n v="0"/>
    <n v="1231.8666409730899"/>
    <n v="46239.107175912803"/>
    <n v="4.2353053678439396"/>
    <n v="354.63120760202702"/>
    <n v="11"/>
    <n v="0"/>
    <n v="3085"/>
    <n v="4422"/>
    <n v="0"/>
    <n v="137"/>
    <n v="4543"/>
    <n v="1"/>
    <n v="54"/>
    <n v="12253"/>
    <n v="316"/>
    <n v="18"/>
    <n v="0"/>
    <n v="0"/>
    <n v="0"/>
    <n v="0"/>
    <n v="115656"/>
    <n v="6588"/>
    <n v="0"/>
    <n v="0"/>
    <n v="0"/>
    <n v="0"/>
    <n v="76499"/>
    <n v="4192"/>
    <n v="0"/>
    <n v="0"/>
    <n v="0"/>
    <n v="0"/>
    <n v="0"/>
    <n v="11616"/>
    <n v="637"/>
    <n v="0"/>
    <n v="0"/>
    <n v="0"/>
    <n v="0"/>
    <n v="0"/>
    <n v="0"/>
    <n v="0"/>
    <n v="181"/>
    <n v="0"/>
    <n v="26975"/>
    <n v="119653"/>
    <n v="0"/>
    <n v="1867"/>
    <n v="60981"/>
    <n v="11"/>
    <n v="1133"/>
    <n v="210801"/>
    <n v="116868"/>
    <n v="81790"/>
    <n v="0"/>
    <n v="7961"/>
    <n v="0"/>
    <n v="31"/>
    <n v="649534"/>
    <n v="1385292"/>
    <n v="3231"/>
    <n v="10225"/>
    <n v="0"/>
    <n v="0"/>
    <n v="4427923851"/>
    <n v="3428211700"/>
    <n v="101303450"/>
    <n v="1101015601"/>
    <n v="108262904"/>
    <n v="1209278505"/>
    <n v="1024010702"/>
    <n v="185267803"/>
    <n v="25650462"/>
    <n v="96499470"/>
    <n v="0"/>
    <n v="0"/>
    <n v="114418795"/>
    <n v="6518036"/>
    <n v="0"/>
    <n v="683990077"/>
    <n v="1007825268"/>
    <n v="0"/>
    <n v="22885095"/>
    <n v="1077518633"/>
    <n v="31372"/>
    <n v="4751996"/>
    <n v="2803520477"/>
    <n v="1639993"/>
    <n v="0"/>
    <n v="165320655"/>
    <n v="824006748"/>
    <n v="0"/>
    <n v="12266258"/>
    <n v="616524397"/>
    <n v="35063"/>
    <n v="4610260"/>
    <n v="1624403374"/>
    <n v="7202326"/>
    <n v="0"/>
    <n v="702734979"/>
    <n v="1571871045"/>
    <n v="-23962722"/>
    <n v="0"/>
    <n v="26989893"/>
    <n v="1088474656"/>
    <n v="47821579"/>
    <n v="0"/>
    <n v="299810"/>
    <n v="0"/>
    <n v="6780134"/>
    <n v="0"/>
    <n v="101303450"/>
    <n v="0"/>
    <n v="0"/>
    <n v="867596"/>
    <n v="0"/>
    <n v="150326857"/>
    <n v="352519697"/>
    <n v="0"/>
    <n v="7769503"/>
    <n v="586678908"/>
    <n v="0"/>
    <n v="2853040"/>
    <n v="0"/>
    <n v="0"/>
    <n v="5550533"/>
    <n v="19336039"/>
    <n v="0"/>
    <n v="0"/>
    <n v="143175240"/>
    <n v="70055657"/>
    <n v="269343843"/>
    <n v="0"/>
    <n v="26292900"/>
    <n v="21306295"/>
    <n v="24310947"/>
    <n v="200717864"/>
    <n v="52903226"/>
    <n v="198451208"/>
    <n v="17453522"/>
    <n v="377787080"/>
    <n v="143307343"/>
    <n v="10674731"/>
    <n v="52031438"/>
    <n v="165955250"/>
    <n v="137570367"/>
    <n v="32848484"/>
    <n v="11250091"/>
    <n v="3572683"/>
    <n v="3226634"/>
    <n v="85786601"/>
    <n v="931765643"/>
    <n v="85447796"/>
    <n v="647102686"/>
    <n v="351383163"/>
    <n v="157035522"/>
    <n v="1216000"/>
    <n v="2173950810"/>
    <n v="514356844"/>
    <n v="9936"/>
    <n v="609950835"/>
    <n v="1049633195"/>
    <n v="2173950810"/>
    <n v="320427200"/>
    <n v="558637299"/>
    <n v="-274847867"/>
    <n v="1206832410"/>
    <n v="0"/>
    <n v="478870474"/>
    <n v="7623444"/>
    <n v="1356008"/>
    <n v="7237698"/>
    <n v="8117355"/>
    <n v="3790"/>
    <n v="93"/>
    <n v="711511"/>
    <n v="2570266"/>
    <n v="1394078"/>
    <n v="29259"/>
    <n v="523885"/>
    <n v="1377350"/>
    <n v="269243"/>
    <n v="128553"/>
    <n v="224643"/>
    <n v="8910"/>
    <n v="1541311"/>
    <n v="930507"/>
    <n v="1586396"/>
    <n v="366537"/>
    <n v="1083157"/>
    <n v="636120"/>
    <n v="1088776"/>
    <n v="1687178.3129429752"/>
    <n v="0"/>
    <n v="175647653.12554336"/>
    <n v="378844847.248007"/>
    <n v="0"/>
    <n v="7269721.7002051603"/>
    <n v="350348431.14779401"/>
    <n v="13739.555377943198"/>
    <n v="1936226.9101299201"/>
  </r>
  <r>
    <n v="106382715"/>
    <x v="67"/>
    <d v="2024-01-01T00:00:00"/>
    <d v="2024-12-31T00:00:00"/>
    <n v="366"/>
    <x v="23"/>
    <x v="9"/>
    <x v="38"/>
    <x v="0"/>
    <x v="3"/>
    <x v="0"/>
    <x v="0"/>
    <x v="0"/>
    <x v="1"/>
    <s v="CHINESE HOSPITAL ASSOCIATION"/>
    <x v="6"/>
    <x v="4"/>
    <s v="415-982-2400"/>
    <s v="845 JACKSON STREET"/>
    <s v="SAN FRANCISCO"/>
    <n v="94133"/>
    <s v="JIAN ZHANG"/>
    <n v="0"/>
    <n v="88"/>
    <n v="32208"/>
    <n v="81"/>
    <n v="29646"/>
    <n v="33"/>
    <n v="32.781420765027299"/>
    <n v="98.274885114293795"/>
    <n v="1652"/>
    <n v="2399"/>
    <n v="49"/>
    <n v="330"/>
    <n v="0"/>
    <n v="7089"/>
    <n v="181"/>
    <n v="0"/>
    <n v="298"/>
    <n v="11998"/>
    <n v="35968.607951831502"/>
    <n v="4570.0374007434903"/>
    <n v="7287.9173130420404"/>
    <n v="103.132568849875"/>
    <n v="1713.0075837171901"/>
    <n v="0"/>
    <n v="7819.5362970635697"/>
    <n v="1835.3623064553301"/>
    <n v="0"/>
    <n v="517.21848901585804"/>
    <n v="381"/>
    <n v="552"/>
    <n v="11"/>
    <n v="76"/>
    <n v="0"/>
    <n v="26"/>
    <n v="42"/>
    <n v="0"/>
    <n v="69"/>
    <n v="1157"/>
    <n v="65"/>
    <n v="0"/>
    <n v="0"/>
    <n v="0"/>
    <n v="23"/>
    <n v="0"/>
    <n v="23790"/>
    <n v="0"/>
    <n v="0"/>
    <n v="0"/>
    <n v="8418"/>
    <n v="0"/>
    <n v="4920"/>
    <n v="0"/>
    <n v="0"/>
    <n v="0"/>
    <n v="7078"/>
    <n v="0.58993165527587932"/>
    <n v="0"/>
    <n v="1134"/>
    <n v="0"/>
    <n v="0"/>
    <n v="0"/>
    <n v="23"/>
    <n v="0"/>
    <n v="0"/>
    <n v="0"/>
    <n v="0"/>
    <n v="19161"/>
    <n v="46528"/>
    <n v="702"/>
    <n v="13332"/>
    <n v="0"/>
    <n v="1214"/>
    <n v="24992"/>
    <n v="24"/>
    <n v="2257"/>
    <n v="108210"/>
    <n v="8345"/>
    <n v="54681"/>
    <n v="0"/>
    <n v="43077"/>
    <n v="12010"/>
    <n v="4"/>
    <n v="30109"/>
    <n v="93059"/>
    <n v="253"/>
    <n v="3012"/>
    <n v="0"/>
    <n v="0"/>
    <n v="270421318"/>
    <n v="217698115"/>
    <n v="56866455"/>
    <n v="109589658"/>
    <n v="9452696"/>
    <n v="119042354"/>
    <n v="154024094"/>
    <n v="-34981740"/>
    <n v="28595339"/>
    <n v="11581161"/>
    <n v="0"/>
    <n v="0"/>
    <n v="-17967562"/>
    <n v="25377303"/>
    <n v="37496143"/>
    <n v="679413"/>
    <n v="5047261"/>
    <n v="0"/>
    <n v="14894428"/>
    <n v="3640374"/>
    <n v="0"/>
    <n v="3069152"/>
    <n v="90204074"/>
    <n v="44825617"/>
    <n v="76413315"/>
    <n v="750579"/>
    <n v="21152728"/>
    <n v="0"/>
    <n v="1534902"/>
    <n v="33273467"/>
    <n v="8868"/>
    <n v="2257768"/>
    <n v="180217244"/>
    <n v="57262363"/>
    <n v="98893251"/>
    <n v="1250733"/>
    <n v="24466596"/>
    <n v="0"/>
    <n v="0"/>
    <n v="12401799"/>
    <n v="18393992"/>
    <n v="219635"/>
    <n v="0"/>
    <n v="22097"/>
    <n v="0"/>
    <n v="4787649"/>
    <n v="40918068"/>
    <n v="13255339"/>
    <n v="0"/>
    <n v="2693048"/>
    <n v="12940557"/>
    <n v="55934275"/>
    <n v="179259"/>
    <n v="14988732"/>
    <n v="0"/>
    <n v="4027531"/>
    <n v="21212897"/>
    <n v="0"/>
    <n v="306407"/>
    <n v="0"/>
    <n v="0"/>
    <n v="4835168"/>
    <n v="3442193"/>
    <n v="0"/>
    <n v="0"/>
    <n v="13160340"/>
    <n v="13066011"/>
    <n v="32574748"/>
    <n v="44012967"/>
    <n v="0"/>
    <n v="0"/>
    <n v="0"/>
    <n v="30322388"/>
    <n v="4359566"/>
    <n v="12683470"/>
    <n v="3844604"/>
    <n v="41814294"/>
    <n v="15965832"/>
    <n v="299853"/>
    <n v="8084875"/>
    <n v="11132273"/>
    <n v="55511851"/>
    <n v="8962378"/>
    <n v="714671"/>
    <n v="324450"/>
    <n v="0"/>
    <n v="11213617"/>
    <n v="87223299"/>
    <n v="954517"/>
    <n v="24176704"/>
    <n v="197196292"/>
    <n v="0"/>
    <n v="0"/>
    <n v="309550812"/>
    <n v="78650980"/>
    <n v="0"/>
    <n v="110780134"/>
    <n v="120119698"/>
    <n v="309550812"/>
    <n v="35365342"/>
    <n v="103801889"/>
    <n v="-93480510"/>
    <n v="138488592"/>
    <n v="0"/>
    <n v="110209785"/>
    <n v="0"/>
    <n v="0"/>
    <n v="678027"/>
    <n v="783737"/>
    <n v="367"/>
    <n v="0"/>
    <n v="78026"/>
    <n v="217701"/>
    <n v="126681"/>
    <n v="9167"/>
    <n v="28508"/>
    <n v="106554"/>
    <n v="67548"/>
    <n v="24039"/>
    <n v="15854"/>
    <n v="3949"/>
    <n v="112712"/>
    <n v="106758"/>
    <n v="154980"/>
    <n v="0"/>
    <n v="170371"/>
    <n v="33730"/>
    <n v="76838"/>
    <n v="37531561.354501501"/>
    <n v="60897749.150391601"/>
    <n v="764495.72873103095"/>
    <n v="14006917.2997471"/>
    <n v="0"/>
    <n v="8783372.641883729"/>
    <n v="19734707.4498014"/>
    <n v="4740.9692658328104"/>
    <n v="2847853.4056777302"/>
  </r>
  <r>
    <n v="106361144"/>
    <x v="68"/>
    <d v="2024-01-01T00:00:00"/>
    <d v="2024-12-31T00:00:00"/>
    <n v="366"/>
    <x v="18"/>
    <x v="12"/>
    <x v="40"/>
    <x v="1"/>
    <x v="11"/>
    <x v="0"/>
    <x v="0"/>
    <x v="0"/>
    <x v="0"/>
    <s v="VERITAS HEALTH SERVICES INCORPORATED"/>
    <x v="5"/>
    <x v="0"/>
    <s v="909-464-8600"/>
    <s v="5451 WALNUT AVENUE"/>
    <s v="CHINO"/>
    <n v="91710"/>
    <s v="HAROLD F. WAY"/>
    <n v="0"/>
    <n v="112"/>
    <n v="40992"/>
    <n v="112"/>
    <n v="40992"/>
    <n v="49"/>
    <n v="44.234972677595628"/>
    <n v="78.215751682863612"/>
    <n v="3259"/>
    <n v="4508"/>
    <n v="1535"/>
    <n v="4193"/>
    <n v="0"/>
    <n v="1675"/>
    <n v="825"/>
    <n v="0"/>
    <n v="195"/>
    <n v="16190"/>
    <n v="28626.965115928084"/>
    <n v="4001.9174979706099"/>
    <n v="6068.3193670258397"/>
    <n v="2283.4976385301202"/>
    <n v="9379.6309253005893"/>
    <n v="0"/>
    <n v="3804.6635079258399"/>
    <n v="2081.3507764063102"/>
    <n v="0"/>
    <n v="980.75942003951104"/>
    <n v="862"/>
    <n v="1124"/>
    <n v="378"/>
    <n v="1283"/>
    <n v="0"/>
    <n v="532"/>
    <n v="232"/>
    <n v="0"/>
    <n v="109"/>
    <n v="4520"/>
    <n v="112"/>
    <n v="0"/>
    <n v="0"/>
    <n v="0"/>
    <n v="0"/>
    <n v="0"/>
    <n v="40992"/>
    <n v="0"/>
    <n v="0"/>
    <n v="0"/>
    <n v="0"/>
    <n v="0"/>
    <n v="16190"/>
    <n v="0"/>
    <n v="0"/>
    <n v="0"/>
    <n v="0"/>
    <n v="0"/>
    <n v="0"/>
    <n v="4520"/>
    <n v="0"/>
    <n v="0"/>
    <n v="0"/>
    <n v="0"/>
    <n v="0"/>
    <n v="0"/>
    <n v="0"/>
    <n v="0"/>
    <n v="1517"/>
    <n v="3494"/>
    <n v="3517"/>
    <n v="22484"/>
    <n v="0"/>
    <n v="8320"/>
    <n v="1338"/>
    <n v="0"/>
    <n v="3133"/>
    <n v="43803"/>
    <n v="41897"/>
    <n v="0"/>
    <n v="0"/>
    <n v="6303"/>
    <n v="0"/>
    <n v="7"/>
    <n v="50212"/>
    <n v="18528"/>
    <n v="579"/>
    <n v="202"/>
    <n v="0"/>
    <n v="0"/>
    <n v="525806169"/>
    <n v="416920978"/>
    <n v="4711"/>
    <n v="108889902"/>
    <n v="1926930"/>
    <n v="110816832"/>
    <n v="91720792"/>
    <n v="19096040"/>
    <n v="275200"/>
    <n v="155677"/>
    <n v="0"/>
    <n v="0"/>
    <n v="19215563"/>
    <n v="58937629"/>
    <n v="79166833"/>
    <n v="30137797"/>
    <n v="78143525"/>
    <n v="0"/>
    <n v="43892490"/>
    <n v="3247784"/>
    <n v="0"/>
    <n v="3843986"/>
    <n v="297370044"/>
    <n v="13435347"/>
    <n v="27401407"/>
    <n v="14695811"/>
    <n v="96661489"/>
    <n v="0"/>
    <n v="55806707"/>
    <n v="4945886"/>
    <n v="0"/>
    <n v="15489478"/>
    <n v="228436125"/>
    <n v="45077228"/>
    <n v="88100796"/>
    <n v="35813177"/>
    <n v="154169334"/>
    <n v="-1852324"/>
    <n v="0"/>
    <n v="36794851"/>
    <n v="21773928"/>
    <n v="18585831"/>
    <n v="0"/>
    <n v="521183"/>
    <n v="0"/>
    <n v="17936974"/>
    <n v="4711"/>
    <n v="0"/>
    <n v="0"/>
    <n v="0"/>
    <n v="26516018"/>
    <n v="17898279"/>
    <n v="9344711"/>
    <n v="21891571"/>
    <n v="0"/>
    <n v="47772184"/>
    <n v="-13623867"/>
    <n v="0"/>
    <n v="-908994"/>
    <n v="0"/>
    <n v="0"/>
    <n v="0"/>
    <n v="0"/>
    <n v="0"/>
    <n v="0"/>
    <n v="16192237"/>
    <n v="8214246"/>
    <n v="20312471"/>
    <n v="0"/>
    <n v="0"/>
    <n v="0"/>
    <n v="3671738"/>
    <n v="13156687"/>
    <n v="3200628"/>
    <n v="16734279"/>
    <n v="10238506"/>
    <n v="35489368"/>
    <n v="8599306"/>
    <n v="1522744"/>
    <n v="8246212"/>
    <n v="7485827"/>
    <n v="11707785"/>
    <n v="3712429"/>
    <n v="255231"/>
    <n v="1362828"/>
    <n v="63771"/>
    <n v="13275291"/>
    <n v="156323569"/>
    <n v="0"/>
    <n v="38363688"/>
    <n v="979809"/>
    <n v="0"/>
    <n v="0"/>
    <n v="195667066"/>
    <n v="18034986"/>
    <n v="0"/>
    <n v="1498171"/>
    <n v="176133909"/>
    <n v="195667066"/>
    <n v="5743"/>
    <n v="223393995"/>
    <n v="-211843115"/>
    <n v="94238702"/>
    <n v="0"/>
    <n v="0"/>
    <n v="123281791"/>
    <n v="0"/>
    <n v="888459"/>
    <n v="1017312"/>
    <n v="462"/>
    <n v="21"/>
    <n v="84784"/>
    <n v="274189"/>
    <n v="180528"/>
    <n v="19326"/>
    <n v="0"/>
    <n v="153644"/>
    <n v="52966"/>
    <n v="66128"/>
    <n v="56894"/>
    <n v="0"/>
    <n v="198858"/>
    <n v="108272"/>
    <n v="189203"/>
    <n v="59249"/>
    <n v="204260"/>
    <n v="64749"/>
    <n v="63868"/>
    <n v="12359400.483704301"/>
    <n v="18199052.046768401"/>
    <n v="7656400.8698690198"/>
    <n v="29852098.0342931"/>
    <n v="0"/>
    <n v="17026000.196906801"/>
    <n v="1399263.29630708"/>
    <n v="0"/>
    <n v="3301647.0721513499"/>
  </r>
  <r>
    <n v="106314029"/>
    <x v="69"/>
    <d v="2023-07-01T00:00:00"/>
    <d v="2024-06-30T00:00:00"/>
    <n v="366"/>
    <x v="26"/>
    <x v="0"/>
    <x v="47"/>
    <x v="1"/>
    <x v="3"/>
    <x v="2"/>
    <x v="1"/>
    <x v="0"/>
    <x v="1"/>
    <s v="NORTH VALLEY BEHAVIORAL HEALTH LLC"/>
    <x v="2"/>
    <x v="0"/>
    <s v="530-790-2520"/>
    <s v="1535 PLUMAS COURT"/>
    <s v="YUBA CITY"/>
    <n v="95991"/>
    <s v="ARNE HYSON"/>
    <n v="0"/>
    <n v="16"/>
    <n v="5856"/>
    <n v="16"/>
    <n v="5856"/>
    <n v="16"/>
    <n v="15.1775956284153"/>
    <n v="15.1775956284153"/>
    <n v="0"/>
    <n v="0"/>
    <n v="0"/>
    <n v="0"/>
    <n v="0"/>
    <n v="0"/>
    <n v="0"/>
    <n v="0"/>
    <n v="5555"/>
    <n v="5555"/>
    <n v="5555"/>
    <n v="0"/>
    <n v="0"/>
    <n v="0"/>
    <n v="0"/>
    <n v="0"/>
    <n v="0"/>
    <n v="0"/>
    <n v="0"/>
    <n v="0"/>
    <n v="0"/>
    <n v="0"/>
    <n v="0"/>
    <n v="0"/>
    <n v="0"/>
    <n v="0"/>
    <n v="0"/>
    <n v="0"/>
    <n v="239"/>
    <n v="239"/>
    <n v="0"/>
    <n v="16"/>
    <n v="0"/>
    <n v="0"/>
    <n v="0"/>
    <n v="0"/>
    <n v="0"/>
    <n v="5856"/>
    <n v="0"/>
    <n v="0"/>
    <n v="0"/>
    <n v="0"/>
    <n v="0"/>
    <n v="5555"/>
    <n v="0"/>
    <n v="0"/>
    <n v="0"/>
    <n v="0"/>
    <n v="0"/>
    <n v="0"/>
    <n v="239"/>
    <n v="0"/>
    <n v="0"/>
    <n v="0"/>
    <n v="0"/>
    <n v="0"/>
    <n v="0"/>
    <n v="0"/>
    <n v="0"/>
    <n v="0"/>
    <n v="0"/>
    <n v="0"/>
    <n v="0"/>
    <n v="0"/>
    <n v="0"/>
    <n v="0"/>
    <n v="0"/>
    <n v="0"/>
    <n v="0"/>
    <n v="0"/>
    <n v="0"/>
    <n v="0"/>
    <n v="0"/>
    <n v="0"/>
    <n v="0"/>
    <n v="0"/>
    <n v="0"/>
    <n v="0"/>
    <n v="0"/>
    <n v="0"/>
    <n v="5557640"/>
    <n v="0"/>
    <n v="0"/>
    <n v="5557640"/>
    <n v="0"/>
    <n v="5557640"/>
    <n v="5553888"/>
    <n v="3752"/>
    <n v="1316"/>
    <n v="0"/>
    <n v="3930"/>
    <n v="0"/>
    <n v="113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265690"/>
    <n v="0"/>
    <n v="0"/>
    <n v="0"/>
    <n v="0"/>
    <n v="0"/>
    <n v="1265690"/>
    <n v="1269233"/>
    <n v="0"/>
    <n v="0"/>
    <n v="-3543"/>
    <n v="1265690"/>
    <n v="326354"/>
    <n v="939336"/>
    <n v="0"/>
    <n v="0"/>
    <n v="0"/>
    <n v="0"/>
    <n v="0"/>
    <n v="0"/>
    <n v="0"/>
    <n v="0"/>
    <n v="0"/>
    <n v="0"/>
    <n v="0"/>
    <n v="0"/>
    <n v="0"/>
    <n v="0"/>
    <n v="0"/>
    <n v="0"/>
    <n v="0"/>
    <n v="0"/>
    <n v="0"/>
    <n v="0"/>
    <n v="0"/>
    <n v="0"/>
    <n v="0"/>
    <n v="0"/>
    <n v="0"/>
    <n v="0"/>
    <n v="0"/>
    <n v="0"/>
    <n v="0"/>
    <n v="0"/>
    <n v="0"/>
    <n v="0"/>
    <n v="0"/>
    <n v="0"/>
    <n v="0"/>
    <n v="0"/>
  </r>
  <r>
    <n v="106190176"/>
    <x v="70"/>
    <d v="2023-10-01T00:00:00"/>
    <d v="2024-09-30T00:00:00"/>
    <n v="366"/>
    <x v="3"/>
    <x v="3"/>
    <x v="21"/>
    <x v="0"/>
    <x v="3"/>
    <x v="0"/>
    <x v="2"/>
    <x v="0"/>
    <x v="1"/>
    <s v="CITY OF HOPE NATIONAL MEDICAL CENTER"/>
    <x v="0"/>
    <x v="0"/>
    <s v="626-256-4673"/>
    <s v="1500 EAST DUARTE ROAD"/>
    <s v="DUARTE"/>
    <n v="91010"/>
    <s v="ROBERT W. STONE"/>
    <n v="0"/>
    <n v="234"/>
    <n v="85644"/>
    <n v="232"/>
    <n v="84912"/>
    <n v="232"/>
    <n v="219.13661202185801"/>
    <n v="722.25808321760303"/>
    <n v="23787"/>
    <n v="5003"/>
    <n v="7472"/>
    <n v="10780"/>
    <n v="0"/>
    <n v="400"/>
    <n v="32522"/>
    <n v="0"/>
    <n v="240"/>
    <n v="80204"/>
    <n v="264346.45845764264"/>
    <n v="96530.659246682306"/>
    <n v="18233.911562589863"/>
    <n v="17349.845041062901"/>
    <n v="30859.534465192701"/>
    <n v="0"/>
    <n v="1237.9038151095499"/>
    <n v="99567.374831896916"/>
    <n v="0"/>
    <n v="1513.9289779533078"/>
    <n v="2921"/>
    <n v="622"/>
    <n v="841"/>
    <n v="1219"/>
    <n v="0"/>
    <n v="35"/>
    <n v="3600"/>
    <n v="0"/>
    <n v="30"/>
    <n v="9268"/>
    <n v="234"/>
    <n v="0"/>
    <n v="0"/>
    <n v="0"/>
    <n v="0"/>
    <n v="0"/>
    <n v="85644"/>
    <n v="0"/>
    <n v="0"/>
    <n v="0"/>
    <n v="0"/>
    <n v="0"/>
    <n v="80204"/>
    <n v="0"/>
    <n v="0"/>
    <n v="0"/>
    <n v="0"/>
    <n v="0"/>
    <n v="0"/>
    <n v="9268"/>
    <n v="0"/>
    <n v="0"/>
    <n v="0"/>
    <n v="0"/>
    <n v="0"/>
    <n v="0"/>
    <n v="0"/>
    <n v="0"/>
    <n v="138588"/>
    <n v="31033"/>
    <n v="22487"/>
    <n v="47333"/>
    <n v="0"/>
    <n v="1644"/>
    <n v="152441"/>
    <n v="0"/>
    <n v="4897"/>
    <n v="398423"/>
    <n v="0"/>
    <n v="304611"/>
    <n v="0"/>
    <n v="94215"/>
    <n v="0"/>
    <n v="6"/>
    <n v="624192"/>
    <n v="686880"/>
    <n v="2795"/>
    <n v="6719"/>
    <n v="0"/>
    <n v="0"/>
    <n v="9179377488"/>
    <n v="6586747528"/>
    <n v="0"/>
    <n v="2592629960"/>
    <n v="272664311"/>
    <n v="2865294271"/>
    <n v="2718712088"/>
    <n v="146582183"/>
    <n v="83683438"/>
    <n v="19771573"/>
    <n v="0"/>
    <n v="0"/>
    <n v="210494048"/>
    <n v="795708546"/>
    <n v="182528536"/>
    <n v="248264261"/>
    <n v="356268355"/>
    <n v="0"/>
    <n v="18909706"/>
    <n v="1181171807"/>
    <n v="0"/>
    <n v="2216523"/>
    <n v="2785067734"/>
    <n v="2433377531"/>
    <n v="482714155"/>
    <n v="328200736"/>
    <n v="663608786"/>
    <n v="0"/>
    <n v="39611287"/>
    <n v="2435031872"/>
    <n v="0"/>
    <n v="11765387"/>
    <n v="6394309754"/>
    <n v="2493174336"/>
    <n v="513107210"/>
    <n v="435227865"/>
    <n v="804045298"/>
    <n v="0"/>
    <n v="0"/>
    <n v="-5432666"/>
    <n v="2316515770"/>
    <n v="-3557113"/>
    <n v="0"/>
    <n v="10892511"/>
    <n v="0"/>
    <n v="22774317"/>
    <n v="0"/>
    <n v="0"/>
    <n v="0"/>
    <n v="0"/>
    <n v="703321251"/>
    <n v="145800887"/>
    <n v="218736735"/>
    <n v="220489396"/>
    <n v="0"/>
    <n v="39190276"/>
    <n v="1253236804"/>
    <n v="0"/>
    <n v="11854611"/>
    <n v="0"/>
    <n v="0"/>
    <n v="41219713"/>
    <n v="39456578"/>
    <n v="0"/>
    <n v="0"/>
    <n v="143274285"/>
    <n v="132827780"/>
    <n v="1350172343"/>
    <n v="0"/>
    <n v="0"/>
    <n v="167408069"/>
    <n v="6719361"/>
    <n v="181573333"/>
    <n v="84380350"/>
    <n v="510565553"/>
    <n v="141791014"/>
    <n v="670643807"/>
    <n v="265401830"/>
    <n v="156361703"/>
    <n v="13231050"/>
    <n v="1095816848"/>
    <n v="158336902"/>
    <n v="131508337"/>
    <n v="18461420"/>
    <n v="563673"/>
    <n v="90364298"/>
    <n v="118022220"/>
    <n v="1361419820"/>
    <n v="0"/>
    <n v="1112049609"/>
    <n v="950395374"/>
    <n v="168088840"/>
    <n v="0"/>
    <n v="3591953643"/>
    <n v="528337039"/>
    <n v="30436"/>
    <n v="1985582488"/>
    <n v="1078003680"/>
    <n v="3591953643"/>
    <n v="223292612"/>
    <n v="1786857284"/>
    <n v="-1298152479"/>
    <n v="2283651346"/>
    <n v="0"/>
    <n v="1763617397"/>
    <n v="437142778"/>
    <n v="0"/>
    <n v="9948829"/>
    <n v="11442280"/>
    <n v="5501"/>
    <n v="31"/>
    <n v="1563511"/>
    <n v="3363481"/>
    <n v="1822653"/>
    <n v="0"/>
    <n v="605683"/>
    <n v="1578982"/>
    <n v="349846"/>
    <n v="664673"/>
    <n v="0"/>
    <n v="0"/>
    <n v="1159189"/>
    <n v="1052407"/>
    <n v="2247716"/>
    <n v="1494050"/>
    <n v="1197548"/>
    <n v="902927"/>
    <n v="1819735"/>
    <n v="860461271.00808704"/>
    <n v="177268601.01496801"/>
    <n v="153611824.57890022"/>
    <n v="271768779.18109298"/>
    <n v="0"/>
    <n v="15594210.5031211"/>
    <n v="963617302.12757695"/>
    <n v="0"/>
    <n v="3725788.5862547359"/>
  </r>
  <r>
    <n v="106100005"/>
    <x v="71"/>
    <d v="2023-09-01T00:00:00"/>
    <d v="2024-08-31T00:00:00"/>
    <n v="366"/>
    <x v="7"/>
    <x v="1"/>
    <x v="43"/>
    <x v="0"/>
    <x v="3"/>
    <x v="0"/>
    <x v="0"/>
    <x v="0"/>
    <x v="1"/>
    <s v="COMMUNITY HEALTH SYSTEMS"/>
    <x v="1"/>
    <x v="0"/>
    <s v="559-324-4000"/>
    <s v="2755 HERNDON AVE"/>
    <s v="CLOVIS"/>
    <n v="93611"/>
    <s v="CRAIG CASTRO"/>
    <n v="0"/>
    <n v="352"/>
    <n v="128832"/>
    <n v="342"/>
    <n v="125172"/>
    <n v="314"/>
    <n v="309.472677595628"/>
    <n v="613.99059257024396"/>
    <n v="37449"/>
    <n v="24942"/>
    <n v="4177"/>
    <n v="24165"/>
    <n v="0"/>
    <n v="451"/>
    <n v="21766"/>
    <n v="206"/>
    <n v="111"/>
    <n v="113267"/>
    <n v="224720.55688070899"/>
    <n v="66179.399929720399"/>
    <n v="42388.650877990003"/>
    <n v="6532.21010239922"/>
    <n v="45168.219427300603"/>
    <n v="0"/>
    <n v="2225.0521087433099"/>
    <n v="58065.435523305503"/>
    <n v="888.88393796073399"/>
    <n v="478.96174170406698"/>
    <n v="5759"/>
    <n v="3836"/>
    <n v="852"/>
    <n v="4928"/>
    <n v="0"/>
    <n v="120"/>
    <n v="5796"/>
    <n v="99"/>
    <n v="53"/>
    <n v="21443"/>
    <n v="352"/>
    <n v="0"/>
    <n v="0"/>
    <n v="0"/>
    <n v="0"/>
    <n v="0"/>
    <n v="128832"/>
    <n v="0"/>
    <n v="0"/>
    <n v="0"/>
    <n v="0"/>
    <n v="0"/>
    <n v="113267"/>
    <n v="0"/>
    <n v="0"/>
    <n v="0"/>
    <n v="0"/>
    <n v="0"/>
    <n v="0"/>
    <n v="21443"/>
    <n v="0"/>
    <n v="0"/>
    <n v="0"/>
    <n v="0"/>
    <n v="0"/>
    <n v="48"/>
    <n v="6389"/>
    <n v="3841"/>
    <n v="58720"/>
    <n v="46207"/>
    <n v="12712"/>
    <n v="117994"/>
    <n v="0"/>
    <n v="6055"/>
    <n v="134809"/>
    <n v="6373"/>
    <n v="11830"/>
    <n v="394700"/>
    <n v="85649"/>
    <n v="232019"/>
    <n v="0"/>
    <n v="80891"/>
    <n v="0"/>
    <n v="10"/>
    <n v="516240"/>
    <n v="936000"/>
    <n v="4841"/>
    <n v="10429"/>
    <n v="2599"/>
    <n v="1515"/>
    <n v="3556209955"/>
    <n v="2820501425"/>
    <n v="42637"/>
    <n v="735751167"/>
    <n v="72102787"/>
    <n v="807853954"/>
    <n v="775584434"/>
    <n v="32269520"/>
    <n v="2006760"/>
    <n v="123155"/>
    <n v="0"/>
    <n v="0"/>
    <n v="34153125"/>
    <n v="575279656"/>
    <n v="384415752"/>
    <n v="59113047"/>
    <n v="373824040"/>
    <n v="0"/>
    <n v="7248630"/>
    <n v="385252054"/>
    <n v="4746091"/>
    <n v="2574605"/>
    <n v="1792453875"/>
    <n v="441347288"/>
    <n v="268894532"/>
    <n v="33331014"/>
    <n v="324912408"/>
    <n v="0"/>
    <n v="28513187"/>
    <n v="642489759"/>
    <n v="15733152"/>
    <n v="8534740"/>
    <n v="1763756080"/>
    <n v="820373498"/>
    <n v="553864845"/>
    <n v="81744135"/>
    <n v="588467360"/>
    <n v="0"/>
    <n v="0"/>
    <n v="24456193"/>
    <n v="706040439"/>
    <n v="23021998"/>
    <n v="0"/>
    <n v="22532957"/>
    <n v="0"/>
    <n v="0"/>
    <n v="0"/>
    <n v="0"/>
    <n v="0"/>
    <n v="42637"/>
    <n v="194911595"/>
    <n v="98513670"/>
    <n v="10414678"/>
    <n v="110225170"/>
    <n v="0"/>
    <n v="10549957"/>
    <n v="310580628"/>
    <n v="0"/>
    <n v="555469"/>
    <n v="0"/>
    <n v="0"/>
    <n v="0"/>
    <n v="1941367"/>
    <n v="0"/>
    <n v="0"/>
    <n v="103663549"/>
    <n v="146626339"/>
    <n v="260026476"/>
    <n v="0"/>
    <n v="0"/>
    <n v="0"/>
    <n v="0"/>
    <n v="67322187"/>
    <n v="5562682"/>
    <n v="143899478"/>
    <n v="48483723"/>
    <n v="226612371"/>
    <n v="44934477"/>
    <n v="49793391"/>
    <n v="16142786"/>
    <n v="174918943"/>
    <n v="147861408"/>
    <n v="38725550"/>
    <n v="1877004"/>
    <n v="3162544"/>
    <n v="21395014"/>
    <n v="50160946"/>
    <n v="299562026"/>
    <n v="0"/>
    <n v="741255902"/>
    <n v="30249050"/>
    <n v="9793888"/>
    <n v="0"/>
    <n v="1080860866"/>
    <n v="72572532"/>
    <n v="0"/>
    <n v="624564658"/>
    <n v="383723676"/>
    <n v="1080860866"/>
    <n v="8910"/>
    <n v="442456223"/>
    <n v="-302470473"/>
    <n v="1066745116"/>
    <n v="0"/>
    <n v="632520322"/>
    <n v="149416128"/>
    <n v="0"/>
    <n v="4153536"/>
    <n v="4906725"/>
    <n v="2300"/>
    <n v="0"/>
    <n v="157702"/>
    <n v="964856"/>
    <n v="1162242"/>
    <n v="109412"/>
    <n v="624301"/>
    <n v="323979"/>
    <n v="198101"/>
    <n v="489670"/>
    <n v="38380"/>
    <n v="84893"/>
    <n v="1130293"/>
    <n v="793211"/>
    <n v="1340361"/>
    <n v="0"/>
    <n v="645978"/>
    <n v="71421"/>
    <n v="172272"/>
    <n v="201106910.446657"/>
    <n v="129236406.28815401"/>
    <n v="18287081.221459702"/>
    <n v="138222510.334874"/>
    <n v="0"/>
    <n v="7074324.1375557603"/>
    <n v="203305629.43379599"/>
    <n v="4051158.8959187898"/>
    <n v="2197626.2415842698"/>
  </r>
  <r>
    <n v="106100697"/>
    <x v="72"/>
    <d v="2024-01-01T00:00:00"/>
    <d v="2024-12-31T00:00:00"/>
    <n v="366"/>
    <x v="7"/>
    <x v="1"/>
    <x v="48"/>
    <x v="1"/>
    <x v="13"/>
    <x v="0"/>
    <x v="0"/>
    <x v="1"/>
    <x v="0"/>
    <s v="COALINGA MEDICAL CENTER, LLC"/>
    <x v="5"/>
    <x v="2"/>
    <s v="559-821-6100"/>
    <s v="1191 PHELPS DRIVE"/>
    <s v="COALINGA"/>
    <s v="93210-9609"/>
    <s v="TAMMY THOMPSON"/>
    <n v="1"/>
    <n v="123"/>
    <n v="45018"/>
    <n v="123"/>
    <n v="45018"/>
    <n v="63"/>
    <n v="61.964480874316898"/>
    <n v="106.662414821068"/>
    <n v="12202"/>
    <n v="0"/>
    <n v="7927"/>
    <n v="0"/>
    <n v="0"/>
    <n v="2526"/>
    <n v="0"/>
    <n v="0"/>
    <n v="24"/>
    <n v="22679"/>
    <n v="39038.443824511"/>
    <n v="14259.7960917331"/>
    <n v="0"/>
    <n v="16157.734792362446"/>
    <n v="0"/>
    <n v="0"/>
    <n v="7681.9193257074103"/>
    <n v="0"/>
    <n v="0"/>
    <n v="244.75025027972401"/>
    <n v="153"/>
    <n v="0"/>
    <n v="112"/>
    <n v="0"/>
    <n v="0"/>
    <n v="107"/>
    <n v="0"/>
    <n v="0"/>
    <n v="8"/>
    <n v="380"/>
    <n v="24"/>
    <n v="0"/>
    <n v="0"/>
    <n v="0"/>
    <n v="99"/>
    <n v="0"/>
    <n v="8784"/>
    <n v="0"/>
    <n v="0"/>
    <n v="0"/>
    <n v="36234"/>
    <n v="0"/>
    <n v="5246"/>
    <n v="0"/>
    <n v="0"/>
    <n v="0"/>
    <n v="17433"/>
    <n v="0.76868468627364517"/>
    <n v="0"/>
    <n v="348"/>
    <n v="0"/>
    <n v="0"/>
    <n v="0"/>
    <n v="32"/>
    <n v="0"/>
    <n v="0"/>
    <n v="0"/>
    <n v="0"/>
    <n v="1494"/>
    <n v="0"/>
    <n v="8505"/>
    <n v="0"/>
    <n v="0"/>
    <n v="2234"/>
    <n v="0"/>
    <n v="0"/>
    <n v="641"/>
    <n v="12874"/>
    <n v="10927"/>
    <n v="4223"/>
    <n v="0"/>
    <n v="0"/>
    <n v="0"/>
    <n v="0"/>
    <n v="0"/>
    <n v="0"/>
    <n v="0"/>
    <n v="0"/>
    <n v="0"/>
    <n v="0"/>
    <n v="123337616"/>
    <n v="82158059"/>
    <n v="0"/>
    <n v="41179557"/>
    <n v="303096"/>
    <n v="41482653"/>
    <n v="57054844"/>
    <n v="-15572191"/>
    <n v="227880"/>
    <n v="148091"/>
    <n v="0"/>
    <n v="0"/>
    <n v="-15492402"/>
    <n v="39473711"/>
    <n v="0"/>
    <n v="23743826"/>
    <n v="0"/>
    <n v="0"/>
    <n v="7992732"/>
    <n v="0"/>
    <n v="0"/>
    <n v="441506"/>
    <n v="71651775"/>
    <n v="6657011"/>
    <n v="0"/>
    <n v="24653606"/>
    <n v="0"/>
    <n v="0"/>
    <n v="16314284"/>
    <n v="0"/>
    <n v="0"/>
    <n v="4060940"/>
    <n v="51685841"/>
    <n v="20243122"/>
    <n v="0"/>
    <n v="48230847"/>
    <n v="0"/>
    <n v="-111212"/>
    <n v="0"/>
    <n v="13755257"/>
    <n v="0"/>
    <n v="40045"/>
    <n v="0"/>
    <n v="0"/>
    <n v="0"/>
    <n v="0"/>
    <n v="0"/>
    <n v="0"/>
    <n v="0"/>
    <n v="0"/>
    <n v="25887600"/>
    <n v="0"/>
    <n v="277797"/>
    <n v="0"/>
    <n v="0"/>
    <n v="10551759"/>
    <n v="0"/>
    <n v="0"/>
    <n v="4462401"/>
    <n v="0"/>
    <n v="0"/>
    <n v="4890"/>
    <n v="8794"/>
    <n v="0"/>
    <n v="0"/>
    <n v="22235550"/>
    <n v="5607510"/>
    <n v="5005159"/>
    <n v="0"/>
    <n v="0"/>
    <n v="0"/>
    <n v="0"/>
    <n v="8467501"/>
    <n v="1510037"/>
    <n v="9754506"/>
    <n v="4474581"/>
    <n v="14910827"/>
    <n v="1925424"/>
    <n v="5507512"/>
    <n v="3012539"/>
    <n v="3602099"/>
    <n v="9880573"/>
    <n v="204053"/>
    <n v="6281917"/>
    <n v="76611"/>
    <n v="3872685"/>
    <n v="7780604"/>
    <n v="58988888"/>
    <n v="0"/>
    <n v="1373209"/>
    <n v="0"/>
    <n v="285"/>
    <n v="0"/>
    <n v="60362382"/>
    <n v="103205260"/>
    <n v="0"/>
    <n v="0"/>
    <n v="-42842878"/>
    <n v="60362382"/>
    <n v="398247"/>
    <n v="158912292"/>
    <n v="-100847528"/>
    <n v="1964521"/>
    <n v="0"/>
    <n v="0"/>
    <n v="122359"/>
    <n v="62180577"/>
    <n v="374123"/>
    <n v="407953"/>
    <n v="196"/>
    <n v="0"/>
    <n v="43621"/>
    <n v="76446"/>
    <n v="27623"/>
    <n v="18572"/>
    <n v="78421"/>
    <n v="68837"/>
    <n v="49319"/>
    <n v="11284"/>
    <n v="0"/>
    <n v="0"/>
    <n v="159108"/>
    <n v="30199"/>
    <n v="45268"/>
    <n v="0"/>
    <n v="73615"/>
    <n v="9459"/>
    <n v="56474"/>
    <n v="21226282.7425013"/>
    <n v="0"/>
    <n v="22269271.563600998"/>
    <n v="0"/>
    <n v="0"/>
    <n v="11184468.221470799"/>
    <n v="0"/>
    <n v="0"/>
    <n v="2071725.4724268999"/>
  </r>
  <r>
    <n v="106105051"/>
    <x v="73"/>
    <d v="2023-07-01T00:00:00"/>
    <d v="2024-06-30T00:00:00"/>
    <n v="366"/>
    <x v="7"/>
    <x v="1"/>
    <x v="48"/>
    <x v="4"/>
    <x v="3"/>
    <x v="1"/>
    <x v="2"/>
    <x v="0"/>
    <x v="1"/>
    <s v="STATE OF CALIFORNIA"/>
    <x v="4"/>
    <x v="2"/>
    <s v="559-935-4300"/>
    <s v="24511 W. JAYNE AVENUE"/>
    <s v="COALINGA"/>
    <n v="93210"/>
    <s v="JANINE WALLACE"/>
    <n v="0"/>
    <n v="1500"/>
    <n v="549000"/>
    <n v="1500"/>
    <n v="549000"/>
    <n v="1450"/>
    <n v="1338.89890710383"/>
    <n v="1338.89890710383"/>
    <n v="487400"/>
    <n v="0"/>
    <n v="0"/>
    <n v="0"/>
    <n v="0"/>
    <n v="335"/>
    <n v="0"/>
    <n v="0"/>
    <n v="2302"/>
    <n v="490037"/>
    <n v="490037"/>
    <n v="0"/>
    <n v="0"/>
    <n v="0"/>
    <n v="0"/>
    <n v="0"/>
    <n v="0"/>
    <n v="0"/>
    <n v="0"/>
    <n v="0"/>
    <n v="177"/>
    <n v="0"/>
    <n v="0"/>
    <n v="0"/>
    <n v="0"/>
    <n v="2"/>
    <n v="0"/>
    <n v="0"/>
    <n v="8"/>
    <n v="187"/>
    <n v="0"/>
    <n v="50"/>
    <n v="0"/>
    <n v="0"/>
    <n v="1450"/>
    <n v="0"/>
    <n v="0"/>
    <n v="18300"/>
    <n v="0"/>
    <n v="0"/>
    <n v="530700"/>
    <n v="0"/>
    <n v="0"/>
    <n v="12391"/>
    <n v="0"/>
    <n v="0"/>
    <n v="477646"/>
    <n v="0.9747141542373331"/>
    <n v="0"/>
    <n v="0"/>
    <n v="6"/>
    <n v="0"/>
    <n v="0"/>
    <n v="181"/>
    <n v="0"/>
    <n v="0"/>
    <n v="0"/>
    <n v="0"/>
    <n v="0"/>
    <n v="0"/>
    <n v="0"/>
    <n v="0"/>
    <n v="0"/>
    <n v="0"/>
    <n v="0"/>
    <n v="0"/>
    <n v="0"/>
    <n v="0"/>
    <n v="0"/>
    <n v="0"/>
    <n v="0"/>
    <n v="0"/>
    <n v="0"/>
    <n v="0"/>
    <n v="0"/>
    <n v="0"/>
    <n v="0"/>
    <n v="0"/>
    <n v="0"/>
    <n v="0"/>
    <n v="466837540"/>
    <n v="466837540"/>
    <n v="0"/>
    <n v="0"/>
    <n v="0"/>
    <n v="0"/>
    <n v="390780531"/>
    <n v="-390780531"/>
    <n v="390780531"/>
    <n v="0"/>
    <n v="0"/>
    <n v="0"/>
    <n v="0"/>
    <n v="0"/>
    <n v="0"/>
    <n v="0"/>
    <n v="0"/>
    <n v="0"/>
    <n v="0"/>
    <n v="0"/>
    <n v="0"/>
    <n v="0"/>
    <n v="0"/>
    <n v="0"/>
    <n v="0"/>
    <n v="0"/>
    <n v="0"/>
    <n v="0"/>
    <n v="0"/>
    <n v="0"/>
    <n v="0"/>
    <n v="0"/>
    <n v="0"/>
    <n v="0"/>
    <n v="0"/>
    <n v="0"/>
    <n v="0"/>
    <n v="0"/>
    <n v="0"/>
    <n v="0"/>
    <n v="0"/>
    <n v="0"/>
    <n v="0"/>
    <n v="0"/>
    <n v="0"/>
    <n v="46683754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190766"/>
    <x v="74"/>
    <d v="2024-01-01T00:00:00"/>
    <d v="2024-12-31T00:00:00"/>
    <n v="366"/>
    <x v="3"/>
    <x v="3"/>
    <x v="49"/>
    <x v="1"/>
    <x v="14"/>
    <x v="0"/>
    <x v="0"/>
    <x v="0"/>
    <x v="0"/>
    <s v="PIPELINE HEALTH"/>
    <x v="5"/>
    <x v="0"/>
    <s v="562-868-3751"/>
    <s v="13100 STUDEBAKER ROAD"/>
    <s v="NORWALK"/>
    <n v="90650"/>
    <s v="VICTOR CARRASCO"/>
    <n v="0"/>
    <n v="117"/>
    <n v="42822"/>
    <n v="117"/>
    <n v="42822"/>
    <n v="52"/>
    <n v="47.822404371584703"/>
    <n v="64.885562093110906"/>
    <n v="4074"/>
    <n v="1815"/>
    <n v="7640"/>
    <n v="3259"/>
    <n v="0"/>
    <n v="324"/>
    <n v="248"/>
    <n v="4"/>
    <n v="139"/>
    <n v="17503"/>
    <n v="23748.115726078599"/>
    <n v="4650.3418463142898"/>
    <n v="2427.8239092896802"/>
    <n v="8324.0181544611805"/>
    <n v="5304.3056426088697"/>
    <n v="0"/>
    <n v="650.762670633227"/>
    <n v="540.03387658775796"/>
    <n v="9.7051224611708502"/>
    <n v="337.25309310574698"/>
    <n v="838"/>
    <n v="392"/>
    <n v="1014"/>
    <n v="658"/>
    <n v="0"/>
    <n v="54"/>
    <n v="52"/>
    <n v="1"/>
    <n v="41"/>
    <n v="3050"/>
    <n v="80"/>
    <n v="37"/>
    <n v="0"/>
    <n v="0"/>
    <n v="0"/>
    <n v="0"/>
    <n v="29280"/>
    <n v="13542"/>
    <n v="0"/>
    <n v="0"/>
    <n v="0"/>
    <n v="0"/>
    <n v="9812"/>
    <n v="7691"/>
    <n v="0"/>
    <n v="0"/>
    <n v="0"/>
    <n v="0"/>
    <n v="0"/>
    <n v="2054"/>
    <n v="996"/>
    <n v="0"/>
    <n v="0"/>
    <n v="0"/>
    <n v="0"/>
    <n v="0"/>
    <n v="0"/>
    <n v="0"/>
    <n v="1211"/>
    <n v="1564"/>
    <n v="746"/>
    <n v="5588"/>
    <n v="0"/>
    <n v="783"/>
    <n v="731"/>
    <n v="26"/>
    <n v="790"/>
    <n v="11439"/>
    <n v="11488"/>
    <n v="76"/>
    <n v="0"/>
    <n v="1234"/>
    <n v="0"/>
    <n v="4"/>
    <n v="19126"/>
    <n v="28314"/>
    <n v="200"/>
    <n v="315"/>
    <n v="0"/>
    <n v="0"/>
    <n v="279097876"/>
    <n v="230858872"/>
    <n v="2351973"/>
    <n v="50590977"/>
    <n v="187221"/>
    <n v="50778198"/>
    <n v="64476801"/>
    <n v="-13698603"/>
    <n v="789436"/>
    <n v="239897"/>
    <n v="0"/>
    <n v="0"/>
    <n v="-13149064"/>
    <n v="65301959"/>
    <n v="32527633"/>
    <n v="41035864"/>
    <n v="53087837"/>
    <n v="0"/>
    <n v="5510064"/>
    <n v="4525013"/>
    <n v="107136"/>
    <n v="3607135"/>
    <n v="205702641"/>
    <n v="9238157"/>
    <n v="10982761"/>
    <n v="3673989"/>
    <n v="33317230"/>
    <n v="0"/>
    <n v="5557047"/>
    <n v="5328456"/>
    <n v="152806"/>
    <n v="5144789"/>
    <n v="73395235"/>
    <n v="59009941"/>
    <n v="35701265"/>
    <n v="33047663"/>
    <n v="71723778"/>
    <n v="-562870"/>
    <n v="0"/>
    <n v="7867579"/>
    <n v="7743902"/>
    <n v="5948514"/>
    <n v="0"/>
    <n v="2874105"/>
    <n v="0"/>
    <n v="7504995"/>
    <n v="0"/>
    <n v="2351973"/>
    <n v="0"/>
    <n v="0"/>
    <n v="10605371"/>
    <n v="7518486"/>
    <n v="11510229"/>
    <n v="16279261"/>
    <n v="0"/>
    <n v="2093225"/>
    <n v="1703082"/>
    <n v="0"/>
    <n v="881323"/>
    <n v="0"/>
    <n v="0"/>
    <n v="0"/>
    <n v="0"/>
    <n v="0"/>
    <n v="0"/>
    <n v="16434893"/>
    <n v="4909455"/>
    <n v="10731397"/>
    <n v="0"/>
    <n v="0"/>
    <n v="0"/>
    <n v="0"/>
    <n v="9748872"/>
    <n v="2697034"/>
    <n v="12015012"/>
    <n v="7940138"/>
    <n v="23271202"/>
    <n v="6368064"/>
    <n v="1957963"/>
    <n v="2818446"/>
    <n v="4730474"/>
    <n v="9201189"/>
    <n v="1193770"/>
    <n v="5425826"/>
    <n v="414921"/>
    <n v="986533"/>
    <n v="8108413"/>
    <n v="28152933"/>
    <n v="0"/>
    <n v="10234508"/>
    <n v="916004"/>
    <n v="0"/>
    <n v="0"/>
    <n v="39303445"/>
    <n v="143236455"/>
    <n v="0"/>
    <n v="1252558"/>
    <n v="-105185568"/>
    <n v="39303445"/>
    <n v="1384587"/>
    <n v="39167560"/>
    <n v="-27185109"/>
    <n v="20772408"/>
    <n v="0"/>
    <n v="0"/>
    <n v="0"/>
    <n v="125483237"/>
    <n v="531562"/>
    <n v="581015"/>
    <n v="269"/>
    <n v="0"/>
    <n v="63207"/>
    <n v="148873"/>
    <n v="126226"/>
    <n v="25901"/>
    <n v="24388"/>
    <n v="45259"/>
    <n v="55064"/>
    <n v="20567"/>
    <n v="21568"/>
    <n v="509"/>
    <n v="259881"/>
    <n v="45743"/>
    <n v="82091"/>
    <n v="0"/>
    <n v="83552"/>
    <n v="14673"/>
    <n v="45622"/>
    <n v="17170151.272635601"/>
    <n v="10022523.2666927"/>
    <n v="10298816.0011355"/>
    <n v="19903216.559418999"/>
    <n v="0"/>
    <n v="2549284.6029519001"/>
    <n v="2269724.8457491663"/>
    <n v="59877.066224466696"/>
    <n v="2015986.3851917"/>
  </r>
  <r>
    <n v="106190184"/>
    <x v="75"/>
    <d v="2024-01-01T00:00:00"/>
    <d v="2024-12-31T00:00:00"/>
    <n v="366"/>
    <x v="3"/>
    <x v="3"/>
    <x v="49"/>
    <x v="1"/>
    <x v="15"/>
    <x v="0"/>
    <x v="1"/>
    <x v="0"/>
    <x v="1"/>
    <s v="CERRITOS TOWNHOUSE INVESTMENT CO."/>
    <x v="3"/>
    <x v="0"/>
    <s v="562-924-9581"/>
    <s v="10802 COLLEGE PLACE"/>
    <s v="CERRITOS"/>
    <n v="90703"/>
    <s v="STEPHEN WITT"/>
    <n v="0"/>
    <n v="187"/>
    <n v="68442"/>
    <n v="187"/>
    <n v="68442"/>
    <n v="178"/>
    <n v="177.44262295082001"/>
    <n v="220.95244531039901"/>
    <n v="8418"/>
    <n v="3399"/>
    <n v="6229"/>
    <n v="0"/>
    <n v="0"/>
    <n v="36847"/>
    <n v="9886"/>
    <n v="97"/>
    <n v="68"/>
    <n v="64944"/>
    <n v="80868.594983606105"/>
    <n v="19898.192328601799"/>
    <n v="5619.5885184075896"/>
    <n v="6229"/>
    <n v="0"/>
    <n v="0"/>
    <n v="36910.056967338001"/>
    <n v="12841.938296777153"/>
    <n v="97"/>
    <n v="73.694291986827665"/>
    <n v="336"/>
    <n v="251"/>
    <n v="574"/>
    <n v="0"/>
    <n v="0"/>
    <n v="1172"/>
    <n v="1043"/>
    <n v="9"/>
    <n v="10"/>
    <n v="3395"/>
    <n v="0"/>
    <n v="187"/>
    <n v="0"/>
    <n v="0"/>
    <n v="0"/>
    <n v="0"/>
    <n v="0"/>
    <n v="68442"/>
    <n v="0"/>
    <n v="0"/>
    <n v="0"/>
    <n v="0"/>
    <n v="0"/>
    <n v="64944"/>
    <n v="0"/>
    <n v="0"/>
    <n v="0"/>
    <n v="0"/>
    <n v="0"/>
    <n v="0"/>
    <n v="3395"/>
    <n v="0"/>
    <n v="0"/>
    <n v="0"/>
    <n v="0"/>
    <n v="0"/>
    <n v="0"/>
    <n v="0"/>
    <n v="33234"/>
    <n v="6863"/>
    <n v="0"/>
    <n v="0"/>
    <n v="0"/>
    <n v="208"/>
    <n v="9148"/>
    <n v="0"/>
    <n v="18"/>
    <n v="49471"/>
    <n v="0"/>
    <n v="0"/>
    <n v="0"/>
    <n v="1051"/>
    <n v="0"/>
    <n v="0"/>
    <n v="0"/>
    <n v="0"/>
    <n v="0"/>
    <n v="0"/>
    <n v="0"/>
    <n v="0"/>
    <n v="167606033"/>
    <n v="84692687"/>
    <n v="0"/>
    <n v="82913346"/>
    <n v="128036"/>
    <n v="83041382"/>
    <n v="81501308"/>
    <n v="1540074"/>
    <n v="171544"/>
    <n v="0"/>
    <n v="0"/>
    <n v="0"/>
    <n v="1711618"/>
    <n v="16323074"/>
    <n v="7111470"/>
    <n v="10177159"/>
    <n v="0"/>
    <n v="0"/>
    <n v="80791488"/>
    <n v="19897502"/>
    <n v="176565"/>
    <n v="123896"/>
    <n v="134601154"/>
    <n v="22260873"/>
    <n v="4645969"/>
    <n v="0"/>
    <n v="0"/>
    <n v="0"/>
    <n v="138260"/>
    <n v="5949402"/>
    <n v="0"/>
    <n v="10375"/>
    <n v="33004879"/>
    <n v="13333132"/>
    <n v="4062920"/>
    <n v="5098555"/>
    <n v="0"/>
    <n v="0"/>
    <n v="0"/>
    <n v="44845918"/>
    <n v="14740487"/>
    <n v="1970218"/>
    <n v="0"/>
    <n v="50438"/>
    <n v="0"/>
    <n v="591019"/>
    <n v="0"/>
    <n v="0"/>
    <n v="0"/>
    <n v="0"/>
    <n v="25250815"/>
    <n v="7694519"/>
    <n v="5078604"/>
    <n v="0"/>
    <n v="0"/>
    <n v="36083830"/>
    <n v="8679451"/>
    <n v="126127"/>
    <n v="0"/>
    <n v="0"/>
    <n v="0"/>
    <n v="0"/>
    <n v="171544"/>
    <n v="0"/>
    <n v="0"/>
    <n v="24974174"/>
    <n v="11269355"/>
    <n v="1056699"/>
    <n v="0"/>
    <n v="0"/>
    <n v="0"/>
    <n v="0"/>
    <n v="9448219"/>
    <n v="3521842"/>
    <n v="24298936"/>
    <n v="6932083"/>
    <n v="39641376"/>
    <n v="11270319"/>
    <n v="3048262"/>
    <n v="1011440"/>
    <n v="1749330"/>
    <n v="8196116"/>
    <n v="1141147"/>
    <n v="6263501"/>
    <n v="1049148"/>
    <n v="0"/>
    <n v="8130669"/>
    <n v="12746262"/>
    <n v="0"/>
    <n v="38027143"/>
    <n v="2380986"/>
    <n v="9911847"/>
    <n v="996240"/>
    <n v="64062478"/>
    <n v="27435993"/>
    <n v="0"/>
    <n v="29413612"/>
    <n v="7212873"/>
    <n v="64062478"/>
    <n v="386512"/>
    <n v="15354709"/>
    <n v="-3780285"/>
    <n v="71173709"/>
    <n v="0"/>
    <n v="0"/>
    <n v="9911847"/>
    <n v="0"/>
    <n v="1370831"/>
    <n v="1506443"/>
    <n v="723"/>
    <n v="0"/>
    <n v="18096"/>
    <n v="447119"/>
    <n v="341288"/>
    <n v="25896"/>
    <n v="435914"/>
    <n v="29475"/>
    <n v="22575"/>
    <n v="48899"/>
    <n v="1318"/>
    <n v="251"/>
    <n v="867060"/>
    <n v="144481"/>
    <n v="0"/>
    <n v="0"/>
    <n v="104795"/>
    <n v="80444"/>
    <n v="174051"/>
    <n v="18732631.265514076"/>
    <n v="5708274.7240393702"/>
    <n v="4941043.6645454597"/>
    <n v="0"/>
    <n v="0"/>
    <n v="39291654.834975161"/>
    <n v="12548755.625937928"/>
    <n v="85722.879502076103"/>
    <n v="65189.005485930204"/>
  </r>
  <r>
    <n v="106301155"/>
    <x v="76"/>
    <d v="2024-01-01T00:00:00"/>
    <d v="2024-12-31T00:00:00"/>
    <n v="366"/>
    <x v="14"/>
    <x v="8"/>
    <x v="50"/>
    <x v="1"/>
    <x v="15"/>
    <x v="0"/>
    <x v="1"/>
    <x v="0"/>
    <x v="0"/>
    <s v="CHCM, INC"/>
    <x v="5"/>
    <x v="0"/>
    <s v="949-642-2734"/>
    <s v="301 VICTORIA STREET"/>
    <s v="COSTA MESA"/>
    <n v="92627"/>
    <s v="WARREN BRADLEY"/>
    <n v="0"/>
    <n v="122"/>
    <n v="44652"/>
    <n v="122"/>
    <n v="44652"/>
    <n v="113"/>
    <n v="112.32786885245901"/>
    <n v="123.24955967936148"/>
    <n v="1337"/>
    <n v="692"/>
    <n v="34968"/>
    <n v="97"/>
    <n v="1384"/>
    <n v="138"/>
    <n v="2492"/>
    <n v="0"/>
    <n v="4"/>
    <n v="41112"/>
    <n v="45109.338842646299"/>
    <n v="3185.98216955525"/>
    <n v="1552.1525847514658"/>
    <n v="34980.461410593001"/>
    <n v="179.104557664677"/>
    <n v="1384.7683736466829"/>
    <n v="138.05493251527199"/>
    <n v="3586.6314609769302"/>
    <n v="0"/>
    <n v="14.466830466830499"/>
    <n v="76"/>
    <n v="96"/>
    <n v="3315"/>
    <n v="32"/>
    <n v="147"/>
    <n v="21"/>
    <n v="507"/>
    <n v="0"/>
    <n v="1"/>
    <n v="4195"/>
    <n v="5"/>
    <n v="104"/>
    <n v="13"/>
    <n v="0"/>
    <n v="0"/>
    <n v="0"/>
    <n v="1830"/>
    <n v="38064"/>
    <n v="4758"/>
    <n v="0"/>
    <n v="0"/>
    <n v="0"/>
    <n v="0"/>
    <n v="35889"/>
    <n v="5223"/>
    <n v="0"/>
    <n v="0"/>
    <n v="0"/>
    <n v="0"/>
    <n v="0"/>
    <n v="2635"/>
    <n v="1560"/>
    <n v="0"/>
    <n v="0"/>
    <n v="0"/>
    <n v="0"/>
    <n v="0"/>
    <n v="0"/>
    <n v="8116"/>
    <n v="3624"/>
    <n v="0"/>
    <n v="0"/>
    <n v="0"/>
    <n v="0"/>
    <n v="2844"/>
    <n v="0"/>
    <n v="29"/>
    <n v="14613"/>
    <n v="0"/>
    <n v="0"/>
    <n v="0"/>
    <n v="0"/>
    <n v="0"/>
    <n v="0"/>
    <n v="0"/>
    <n v="0"/>
    <n v="0"/>
    <n v="0"/>
    <n v="0"/>
    <n v="0"/>
    <n v="112156381"/>
    <n v="-8311661"/>
    <n v="0"/>
    <n v="120468042"/>
    <n v="951914"/>
    <n v="121419956"/>
    <n v="89046306"/>
    <n v="32373650"/>
    <n v="1232498"/>
    <n v="786647"/>
    <n v="0"/>
    <n v="0"/>
    <n v="32819501"/>
    <n v="3451288"/>
    <n v="1790559"/>
    <n v="86991995"/>
    <n v="224106"/>
    <n v="3236769"/>
    <n v="376826"/>
    <n v="6138023"/>
    <n v="0"/>
    <n v="8140"/>
    <n v="102217706"/>
    <n v="4772902"/>
    <n v="2225656"/>
    <n v="31001"/>
    <n v="189692"/>
    <n v="1797"/>
    <n v="150"/>
    <n v="2696177"/>
    <n v="0"/>
    <n v="21300"/>
    <n v="9938675"/>
    <n v="2683452"/>
    <n v="2091654"/>
    <n v="47806343"/>
    <n v="-55490267"/>
    <n v="-13068046"/>
    <n v="1688382"/>
    <n v="131638"/>
    <n v="4580240"/>
    <n v="745580"/>
    <n v="0"/>
    <n v="433133"/>
    <n v="0"/>
    <n v="86230"/>
    <n v="0"/>
    <n v="0"/>
    <n v="0"/>
    <n v="0"/>
    <n v="5116806"/>
    <n v="1717974"/>
    <n v="51799377"/>
    <n v="55903496"/>
    <n v="1548386"/>
    <n v="245009"/>
    <n v="4125704"/>
    <n v="0"/>
    <n v="11290"/>
    <n v="0"/>
    <n v="0"/>
    <n v="0"/>
    <n v="286573"/>
    <n v="0"/>
    <n v="0"/>
    <n v="24160813"/>
    <n v="2653695"/>
    <n v="2380454"/>
    <n v="0"/>
    <n v="0"/>
    <n v="0"/>
    <n v="0"/>
    <n v="9589725"/>
    <n v="5178675"/>
    <n v="40780953"/>
    <n v="4301991"/>
    <n v="33623227"/>
    <n v="5965636"/>
    <n v="2320012"/>
    <n v="1413556"/>
    <n v="1974800"/>
    <n v="16250615"/>
    <n v="435157"/>
    <n v="4838355"/>
    <n v="713708"/>
    <n v="0"/>
    <n v="21511240"/>
    <n v="11989799"/>
    <n v="0"/>
    <n v="1911119"/>
    <n v="1229240"/>
    <n v="35707812"/>
    <n v="0"/>
    <n v="50837970"/>
    <n v="13234012"/>
    <n v="38830676"/>
    <n v="0"/>
    <n v="-1226718"/>
    <n v="50837970"/>
    <n v="231720"/>
    <n v="9334225"/>
    <n v="-1139156"/>
    <n v="13124683"/>
    <n v="0"/>
    <n v="0"/>
    <n v="0"/>
    <n v="4993075"/>
    <n v="783131"/>
    <n v="853867"/>
    <n v="411"/>
    <n v="0"/>
    <n v="47177"/>
    <n v="150284"/>
    <n v="248711"/>
    <n v="33598"/>
    <n v="180301"/>
    <n v="77836"/>
    <n v="6541"/>
    <n v="38683"/>
    <n v="0"/>
    <n v="0"/>
    <n v="468511"/>
    <n v="36752"/>
    <n v="29899"/>
    <n v="0"/>
    <n v="69668"/>
    <n v="53216"/>
    <n v="109011"/>
    <n v="6459775.2823575865"/>
    <n v="3154577.7013461199"/>
    <n v="68353114.234654486"/>
    <n v="325021.92827366601"/>
    <n v="2543765.2336684437"/>
    <n v="296099.70669963001"/>
    <n v="6938913.9598432658"/>
    <n v="0"/>
    <n v="23123.953156798092"/>
  </r>
  <r>
    <n v="106190587"/>
    <x v="77"/>
    <d v="2024-01-01T00:00:00"/>
    <d v="2024-12-31T00:00:00"/>
    <n v="366"/>
    <x v="3"/>
    <x v="3"/>
    <x v="41"/>
    <x v="1"/>
    <x v="15"/>
    <x v="0"/>
    <x v="0"/>
    <x v="0"/>
    <x v="0"/>
    <s v="CHLB, LLC"/>
    <x v="0"/>
    <x v="0"/>
    <s v="562-997-2000"/>
    <s v="2776 PACIFIC AVE"/>
    <s v="LONG BEACH"/>
    <n v="90806"/>
    <s v="JOE AVELINO"/>
    <n v="0"/>
    <n v="221"/>
    <n v="80886"/>
    <n v="221"/>
    <n v="80886"/>
    <n v="186"/>
    <n v="168.46174863387978"/>
    <n v="202.87343022550201"/>
    <n v="5185"/>
    <n v="2772"/>
    <n v="48473"/>
    <n v="3927"/>
    <n v="0"/>
    <n v="909"/>
    <n v="0"/>
    <n v="185"/>
    <n v="206"/>
    <n v="61657"/>
    <n v="74251.675462533749"/>
    <n v="7162.3967579557202"/>
    <n v="3151.4240383172801"/>
    <n v="49314.157752687395"/>
    <n v="5758.5573281212801"/>
    <n v="0"/>
    <n v="1722.6124522661389"/>
    <n v="0"/>
    <n v="213.42331067250399"/>
    <n v="1689.3876521123661"/>
    <n v="810"/>
    <n v="457"/>
    <n v="5584"/>
    <n v="830"/>
    <n v="0"/>
    <n v="171"/>
    <n v="0"/>
    <n v="29"/>
    <n v="41"/>
    <n v="7922"/>
    <n v="84"/>
    <n v="137"/>
    <n v="0"/>
    <n v="0"/>
    <n v="0"/>
    <n v="0"/>
    <n v="30744"/>
    <n v="50142"/>
    <n v="0"/>
    <n v="0"/>
    <n v="0"/>
    <n v="0"/>
    <n v="11530"/>
    <n v="50127"/>
    <n v="0"/>
    <n v="0"/>
    <n v="0"/>
    <n v="0"/>
    <n v="0"/>
    <n v="2592"/>
    <n v="5330"/>
    <n v="0"/>
    <n v="0"/>
    <n v="0"/>
    <n v="0"/>
    <n v="0"/>
    <n v="0"/>
    <n v="0"/>
    <n v="11444"/>
    <n v="2971"/>
    <n v="1003"/>
    <n v="6474"/>
    <n v="0"/>
    <n v="1660"/>
    <n v="0"/>
    <n v="41"/>
    <n v="2722"/>
    <n v="26315"/>
    <n v="11753"/>
    <n v="0"/>
    <n v="0"/>
    <n v="8834"/>
    <n v="0"/>
    <n v="6"/>
    <n v="11121"/>
    <n v="2202"/>
    <n v="159"/>
    <n v="30"/>
    <n v="0"/>
    <n v="0"/>
    <n v="271696098"/>
    <n v="83769138"/>
    <n v="0"/>
    <n v="187926960"/>
    <n v="1508966"/>
    <n v="189435926"/>
    <n v="178572065"/>
    <n v="10863861"/>
    <n v="5487312"/>
    <n v="10999"/>
    <n v="3130349"/>
    <n v="0"/>
    <n v="13209825"/>
    <n v="33825633"/>
    <n v="22848388"/>
    <n v="123847532"/>
    <n v="37304807"/>
    <n v="0"/>
    <n v="5740160"/>
    <n v="0"/>
    <n v="1326371"/>
    <n v="717726"/>
    <n v="225610617"/>
    <n v="12900038"/>
    <n v="3127427"/>
    <n v="2149141"/>
    <n v="17399005"/>
    <n v="0"/>
    <n v="5137806"/>
    <n v="0"/>
    <n v="203783"/>
    <n v="5168281"/>
    <n v="46085481"/>
    <n v="30627823"/>
    <n v="18763192"/>
    <n v="60486470"/>
    <n v="-22911491"/>
    <n v="-21874984"/>
    <n v="0"/>
    <n v="6299690"/>
    <n v="0"/>
    <n v="6236137"/>
    <n v="0"/>
    <n v="2927284"/>
    <n v="0"/>
    <n v="3215017"/>
    <n v="0"/>
    <n v="0"/>
    <n v="0"/>
    <n v="0"/>
    <n v="14378745"/>
    <n v="6749493"/>
    <n v="86038963"/>
    <n v="77480040"/>
    <n v="0"/>
    <n v="3091378"/>
    <n v="0"/>
    <n v="0"/>
    <n v="188341"/>
    <n v="0"/>
    <n v="0"/>
    <n v="0"/>
    <n v="1124658"/>
    <n v="0"/>
    <n v="0"/>
    <n v="47390778"/>
    <n v="9067634"/>
    <n v="14579413"/>
    <n v="0"/>
    <n v="0"/>
    <n v="0"/>
    <n v="3765211"/>
    <n v="25439177"/>
    <n v="5653143"/>
    <n v="64615287"/>
    <n v="8061422"/>
    <n v="68310334"/>
    <n v="18675386"/>
    <n v="4561668"/>
    <n v="5898214"/>
    <n v="6633588"/>
    <n v="27642185"/>
    <n v="1074727"/>
    <n v="48627"/>
    <n v="1469784"/>
    <n v="5356606"/>
    <n v="38900946"/>
    <n v="38872058"/>
    <n v="0"/>
    <n v="21559850"/>
    <n v="25503523"/>
    <n v="57272167"/>
    <n v="0"/>
    <n v="143207598"/>
    <n v="47396313"/>
    <n v="0"/>
    <n v="23077441"/>
    <n v="72733844"/>
    <n v="143207598"/>
    <n v="10871617"/>
    <n v="47221786"/>
    <n v="-31161037"/>
    <n v="45605979"/>
    <n v="0"/>
    <n v="0"/>
    <n v="38830844"/>
    <n v="9303501"/>
    <n v="1709175"/>
    <n v="1826638"/>
    <n v="878"/>
    <n v="19"/>
    <n v="205979"/>
    <n v="421761"/>
    <n v="298947"/>
    <n v="118184"/>
    <n v="94514"/>
    <n v="445905"/>
    <n v="44280"/>
    <n v="79605"/>
    <n v="0"/>
    <n v="0"/>
    <n v="845349"/>
    <n v="119421"/>
    <n v="118603"/>
    <n v="52362"/>
    <n v="254103"/>
    <n v="111010"/>
    <n v="208327"/>
    <n v="30450905.1510722"/>
    <n v="16928319.312670801"/>
    <n v="82111453.014204204"/>
    <n v="35650222.992283799"/>
    <n v="0"/>
    <n v="7089120.4730390897"/>
    <n v="0"/>
    <n v="997194.33286541351"/>
    <n v="3835883.7238644962"/>
  </r>
  <r>
    <n v="106361458"/>
    <x v="78"/>
    <d v="2024-01-01T00:00:00"/>
    <d v="2024-12-31T00:00:00"/>
    <n v="366"/>
    <x v="18"/>
    <x v="12"/>
    <x v="51"/>
    <x v="0"/>
    <x v="3"/>
    <x v="0"/>
    <x v="0"/>
    <x v="1"/>
    <x v="0"/>
    <s v="COMMUNITY HEALTH PARTNER, INC."/>
    <x v="2"/>
    <x v="0"/>
    <s v="760-326-7267"/>
    <s v="1401 BAILEY AVE"/>
    <s v="NEEDLES"/>
    <n v="92363"/>
    <s v="BING LUM"/>
    <n v="0"/>
    <n v="25"/>
    <n v="9150"/>
    <n v="25"/>
    <n v="9150"/>
    <n v="1"/>
    <n v="1.0163934426229499"/>
    <n v="11.5075672366647"/>
    <n v="133"/>
    <n v="44"/>
    <n v="16"/>
    <n v="137"/>
    <n v="0"/>
    <n v="34"/>
    <n v="0"/>
    <n v="0"/>
    <n v="8"/>
    <n v="372"/>
    <n v="4211.76960861927"/>
    <n v="1155.9980558918301"/>
    <n v="401.24028603429002"/>
    <n v="204.870400313587"/>
    <n v="1713.6358934403499"/>
    <n v="0"/>
    <n v="498.09821123390702"/>
    <n v="0"/>
    <n v="0"/>
    <n v="147.19755157005599"/>
    <n v="66"/>
    <n v="16"/>
    <n v="10"/>
    <n v="82"/>
    <n v="0"/>
    <n v="19"/>
    <n v="0"/>
    <n v="0"/>
    <n v="6"/>
    <n v="199"/>
    <n v="25"/>
    <n v="0"/>
    <n v="0"/>
    <n v="0"/>
    <n v="0"/>
    <n v="0"/>
    <n v="9150"/>
    <n v="0"/>
    <n v="0"/>
    <n v="0"/>
    <n v="0"/>
    <n v="0"/>
    <n v="372"/>
    <n v="0"/>
    <n v="0"/>
    <n v="0"/>
    <n v="0"/>
    <n v="0"/>
    <n v="0"/>
    <n v="199"/>
    <n v="0"/>
    <n v="0"/>
    <n v="0"/>
    <n v="0"/>
    <n v="0"/>
    <n v="0"/>
    <n v="0"/>
    <n v="0"/>
    <n v="831"/>
    <n v="461"/>
    <n v="256"/>
    <n v="2361"/>
    <n v="0"/>
    <n v="701"/>
    <n v="0"/>
    <n v="0"/>
    <n v="284"/>
    <n v="4894"/>
    <n v="4777"/>
    <n v="0"/>
    <n v="0"/>
    <n v="131"/>
    <n v="0"/>
    <n v="2"/>
    <n v="35"/>
    <n v="1820"/>
    <n v="1"/>
    <n v="52"/>
    <n v="0"/>
    <n v="0"/>
    <n v="29961861"/>
    <n v="19765403"/>
    <n v="0"/>
    <n v="10196458"/>
    <n v="1257361"/>
    <n v="11453819"/>
    <n v="9526808"/>
    <n v="1927011"/>
    <n v="301947"/>
    <n v="0"/>
    <n v="0"/>
    <n v="0"/>
    <n v="2228958"/>
    <n v="783907"/>
    <n v="383031"/>
    <n v="102045"/>
    <n v="997263"/>
    <n v="0"/>
    <n v="298418"/>
    <n v="0"/>
    <n v="0"/>
    <n v="81685"/>
    <n v="2646349"/>
    <n v="6029589"/>
    <n v="3109866"/>
    <n v="1204580"/>
    <n v="11476793"/>
    <n v="0"/>
    <n v="4073390"/>
    <n v="0"/>
    <n v="0"/>
    <n v="1421294"/>
    <n v="27315512"/>
    <n v="5820165"/>
    <n v="1722289"/>
    <n v="1139223"/>
    <n v="10657637"/>
    <n v="-4488384"/>
    <n v="0"/>
    <n v="2491513"/>
    <n v="0"/>
    <n v="1683610"/>
    <n v="0"/>
    <n v="0"/>
    <n v="0"/>
    <n v="739350"/>
    <n v="0"/>
    <n v="0"/>
    <n v="0"/>
    <n v="0"/>
    <n v="519507"/>
    <n v="1737881"/>
    <n v="489950"/>
    <n v="5862170"/>
    <n v="0"/>
    <n v="1664589"/>
    <n v="0"/>
    <n v="0"/>
    <n v="-77639"/>
    <n v="0"/>
    <n v="0"/>
    <n v="0"/>
    <n v="137659"/>
    <n v="0"/>
    <n v="0"/>
    <n v="511395"/>
    <n v="1788912"/>
    <n v="2583172"/>
    <n v="0"/>
    <n v="0"/>
    <n v="0"/>
    <n v="0"/>
    <n v="2079643"/>
    <n v="614906"/>
    <n v="1194965"/>
    <n v="753815"/>
    <n v="4453702"/>
    <n v="620684"/>
    <n v="984778"/>
    <n v="0"/>
    <n v="734865"/>
    <n v="1439201"/>
    <n v="315005"/>
    <n v="0"/>
    <n v="254441"/>
    <n v="134938"/>
    <n v="589194"/>
    <n v="10076167"/>
    <n v="0"/>
    <n v="2898545"/>
    <n v="546343"/>
    <n v="0"/>
    <n v="0"/>
    <n v="13521055"/>
    <n v="4168601"/>
    <n v="0"/>
    <n v="2368144"/>
    <n v="6984310"/>
    <n v="13521055"/>
    <n v="5334060"/>
    <n v="7853773"/>
    <n v="-3423238"/>
    <n v="7196024"/>
    <n v="0"/>
    <n v="0"/>
    <n v="0"/>
    <n v="0"/>
    <n v="140029"/>
    <n v="164353"/>
    <n v="79"/>
    <n v="0"/>
    <n v="24421"/>
    <n v="44526"/>
    <n v="25405"/>
    <n v="3472"/>
    <n v="768"/>
    <n v="18902"/>
    <n v="16370"/>
    <n v="6165"/>
    <n v="0"/>
    <n v="0"/>
    <n v="22686"/>
    <n v="16986"/>
    <n v="34953"/>
    <n v="0"/>
    <n v="25038"/>
    <n v="20879"/>
    <n v="19487"/>
    <n v="1880518.8388235299"/>
    <n v="964036.46682557499"/>
    <n v="360627.33841449302"/>
    <n v="3442828.36660353"/>
    <n v="0"/>
    <n v="1206615.12147647"/>
    <n v="0"/>
    <n v="0"/>
    <n v="414820.86785640602"/>
  </r>
  <r>
    <n v="106060870"/>
    <x v="79"/>
    <d v="2024-01-01T00:00:00"/>
    <d v="2024-12-31T00:00:00"/>
    <n v="366"/>
    <x v="27"/>
    <x v="2"/>
    <x v="52"/>
    <x v="1"/>
    <x v="13"/>
    <x v="0"/>
    <x v="0"/>
    <x v="1"/>
    <x v="1"/>
    <s v="AMERICAN SPECIALTY HEALTHCARE, INC"/>
    <x v="2"/>
    <x v="1"/>
    <s v="503-458-5821"/>
    <s v="199 E WEBSTER ST"/>
    <s v="COLUSA"/>
    <s v="95932-3310"/>
    <s v="SHAMSHER SINGH"/>
    <n v="0"/>
    <n v="48"/>
    <n v="17568"/>
    <n v="48"/>
    <n v="17568"/>
    <n v="27"/>
    <n v="26.5"/>
    <n v="70.574450479885797"/>
    <n v="2264"/>
    <n v="0"/>
    <n v="7058"/>
    <n v="0"/>
    <n v="0"/>
    <n v="351"/>
    <n v="0"/>
    <n v="0"/>
    <n v="26"/>
    <n v="9699"/>
    <n v="25830.248875638201"/>
    <n v="5645.3542815916762"/>
    <n v="0"/>
    <n v="16379.1917550935"/>
    <n v="0"/>
    <n v="0"/>
    <n v="2348.88229710019"/>
    <n v="0"/>
    <n v="0"/>
    <n v="238.22579765475868"/>
    <n v="331"/>
    <n v="0"/>
    <n v="317"/>
    <n v="0"/>
    <n v="0"/>
    <n v="84"/>
    <n v="0"/>
    <n v="0"/>
    <n v="10"/>
    <n v="742"/>
    <n v="42"/>
    <n v="0"/>
    <n v="0"/>
    <n v="0"/>
    <n v="6"/>
    <n v="0"/>
    <n v="15372"/>
    <n v="0"/>
    <n v="0"/>
    <n v="0"/>
    <n v="2196"/>
    <n v="0"/>
    <n v="8321"/>
    <n v="0"/>
    <n v="0"/>
    <n v="0"/>
    <n v="1378"/>
    <n v="0.14207650273224001"/>
    <n v="0"/>
    <n v="716"/>
    <n v="0"/>
    <n v="0"/>
    <n v="0"/>
    <n v="26"/>
    <n v="0"/>
    <n v="0"/>
    <n v="0"/>
    <n v="0"/>
    <n v="18356"/>
    <n v="0"/>
    <n v="33685"/>
    <n v="0"/>
    <n v="0"/>
    <n v="16454"/>
    <n v="0"/>
    <n v="0"/>
    <n v="1259"/>
    <n v="69754"/>
    <n v="5597"/>
    <n v="54815"/>
    <n v="8701"/>
    <n v="0"/>
    <n v="0"/>
    <n v="1"/>
    <n v="0"/>
    <n v="11402"/>
    <n v="0"/>
    <n v="965"/>
    <n v="0"/>
    <n v="0"/>
    <n v="108140570"/>
    <n v="66948333"/>
    <n v="0"/>
    <n v="41192237"/>
    <n v="231911"/>
    <n v="41424148"/>
    <n v="36518081"/>
    <n v="4906067"/>
    <n v="398956"/>
    <n v="0"/>
    <n v="0"/>
    <n v="0"/>
    <n v="5305023"/>
    <n v="12234971"/>
    <n v="0"/>
    <n v="25807497"/>
    <n v="0"/>
    <n v="0"/>
    <n v="2324879"/>
    <n v="0"/>
    <n v="0"/>
    <n v="238355"/>
    <n v="40605702"/>
    <n v="18273309"/>
    <n v="0"/>
    <n v="34082832"/>
    <n v="0"/>
    <n v="0"/>
    <n v="13233147"/>
    <n v="0"/>
    <n v="0"/>
    <n v="1945580"/>
    <n v="67534868"/>
    <n v="15325082"/>
    <n v="0"/>
    <n v="45410458"/>
    <n v="0"/>
    <n v="0"/>
    <n v="0"/>
    <n v="5005587"/>
    <n v="0"/>
    <n v="1207206"/>
    <n v="0"/>
    <n v="0"/>
    <n v="0"/>
    <n v="0"/>
    <n v="0"/>
    <n v="0"/>
    <n v="0"/>
    <n v="0"/>
    <n v="15183198"/>
    <n v="0"/>
    <n v="14479871"/>
    <n v="0"/>
    <n v="0"/>
    <n v="10552439"/>
    <n v="0"/>
    <n v="0"/>
    <n v="976729"/>
    <n v="0"/>
    <n v="0"/>
    <n v="341773"/>
    <n v="0"/>
    <n v="0"/>
    <n v="0"/>
    <n v="5495816"/>
    <n v="14856282"/>
    <n v="3287402"/>
    <n v="0"/>
    <n v="0"/>
    <n v="0"/>
    <n v="0"/>
    <n v="3377152"/>
    <n v="690281"/>
    <n v="7709342"/>
    <n v="1101806"/>
    <n v="14635868"/>
    <n v="2661151"/>
    <n v="1238000"/>
    <n v="5023092"/>
    <n v="2610226"/>
    <n v="5337898"/>
    <n v="58161"/>
    <n v="798226"/>
    <n v="334830"/>
    <n v="266562"/>
    <n v="3554067"/>
    <n v="49856979"/>
    <n v="0"/>
    <n v="35055"/>
    <n v="0"/>
    <n v="1487908"/>
    <n v="0"/>
    <n v="51379942"/>
    <n v="48313754"/>
    <n v="0"/>
    <n v="1503617"/>
    <n v="1562571"/>
    <n v="51379942"/>
    <n v="787510"/>
    <n v="111165214"/>
    <n v="-77387647"/>
    <n v="3599866"/>
    <n v="0"/>
    <n v="0"/>
    <n v="14707165"/>
    <n v="34888432"/>
    <n v="431226"/>
    <n v="465520"/>
    <n v="199"/>
    <n v="0"/>
    <n v="30819"/>
    <n v="29437"/>
    <n v="26776"/>
    <n v="0"/>
    <n v="140653"/>
    <n v="115401"/>
    <n v="26166"/>
    <n v="11266"/>
    <n v="0"/>
    <n v="50708"/>
    <n v="101483"/>
    <n v="224727"/>
    <n v="38468"/>
    <n v="0"/>
    <n v="40186"/>
    <n v="9100"/>
    <n v="17262"/>
    <n v="10236940.997144699"/>
    <n v="0"/>
    <n v="20095979.329958498"/>
    <n v="0"/>
    <n v="0"/>
    <n v="5220438.3267114302"/>
    <n v="0"/>
    <n v="0"/>
    <n v="732811.34618534008"/>
  </r>
  <r>
    <n v="106190197"/>
    <x v="80"/>
    <d v="2024-01-01T00:00:00"/>
    <d v="2024-12-31T00:00:00"/>
    <n v="366"/>
    <x v="3"/>
    <x v="3"/>
    <x v="53"/>
    <x v="1"/>
    <x v="14"/>
    <x v="0"/>
    <x v="0"/>
    <x v="0"/>
    <x v="0"/>
    <s v="PIPELINE HEALTH"/>
    <x v="6"/>
    <x v="0"/>
    <s v="323-583-1931"/>
    <s v="2623 EAST SLAUSON AVENUE"/>
    <s v="HUNTINGTON PARK"/>
    <n v="90255"/>
    <s v="HECTOR HERNANDEZ"/>
    <n v="0"/>
    <n v="81"/>
    <n v="29646"/>
    <n v="81"/>
    <n v="29646"/>
    <n v="42"/>
    <n v="38.754098360655703"/>
    <n v="67.701849849476304"/>
    <n v="2220"/>
    <n v="2579"/>
    <n v="1676"/>
    <n v="7134"/>
    <n v="0"/>
    <n v="218"/>
    <n v="264"/>
    <n v="12"/>
    <n v="81"/>
    <n v="14184"/>
    <n v="24778.877044908299"/>
    <n v="2846.2314892515506"/>
    <n v="3587.3527651645672"/>
    <n v="2535.14676074829"/>
    <n v="14078.532012596201"/>
    <n v="0"/>
    <n v="541.60238162852204"/>
    <n v="590.12840889143195"/>
    <n v="97.336417909311905"/>
    <n v="657.02155740288595"/>
    <n v="702"/>
    <n v="782"/>
    <n v="477"/>
    <n v="1753"/>
    <n v="0"/>
    <n v="59"/>
    <n v="69"/>
    <n v="3"/>
    <n v="27"/>
    <n v="3872"/>
    <n v="81"/>
    <n v="0"/>
    <n v="0"/>
    <n v="0"/>
    <n v="0"/>
    <n v="0"/>
    <n v="29646"/>
    <n v="0"/>
    <n v="0"/>
    <n v="0"/>
    <n v="0"/>
    <n v="0"/>
    <n v="14184"/>
    <n v="0"/>
    <n v="0"/>
    <n v="0"/>
    <n v="0"/>
    <n v="0"/>
    <n v="0"/>
    <n v="3872"/>
    <n v="0"/>
    <n v="0"/>
    <n v="0"/>
    <n v="0"/>
    <n v="0"/>
    <n v="0"/>
    <n v="0"/>
    <n v="0"/>
    <n v="2016"/>
    <n v="3381"/>
    <n v="3428"/>
    <n v="22957"/>
    <n v="0"/>
    <n v="1236"/>
    <n v="1198"/>
    <n v="415"/>
    <n v="3253"/>
    <n v="37884"/>
    <n v="37950"/>
    <n v="0"/>
    <n v="0"/>
    <n v="2257"/>
    <n v="0"/>
    <n v="2"/>
    <n v="35414"/>
    <n v="17188"/>
    <n v="491"/>
    <n v="238"/>
    <n v="0"/>
    <n v="0"/>
    <n v="430589246"/>
    <n v="374738483"/>
    <n v="18870062"/>
    <n v="74720825"/>
    <n v="199659"/>
    <n v="74920484"/>
    <n v="68212954"/>
    <n v="6707530"/>
    <n v="454567"/>
    <n v="357296"/>
    <n v="0"/>
    <n v="0"/>
    <n v="6804801"/>
    <n v="43530047"/>
    <n v="49568840"/>
    <n v="31708635"/>
    <n v="110220473"/>
    <n v="0"/>
    <n v="4320741"/>
    <n v="4802331"/>
    <n v="262813"/>
    <n v="2065323"/>
    <n v="246479203"/>
    <n v="12279228"/>
    <n v="19380720"/>
    <n v="16254398"/>
    <n v="107293188"/>
    <n v="0"/>
    <n v="6413771"/>
    <n v="5932487"/>
    <n v="1868960"/>
    <n v="14687291"/>
    <n v="184110043"/>
    <n v="45424671"/>
    <n v="57117797"/>
    <n v="34728596"/>
    <n v="199666128"/>
    <n v="-3611801"/>
    <n v="0"/>
    <n v="6814444"/>
    <n v="5796434"/>
    <n v="17740712"/>
    <n v="0"/>
    <n v="8151721"/>
    <n v="0"/>
    <n v="2909781"/>
    <n v="0"/>
    <n v="18870062"/>
    <n v="0"/>
    <n v="0"/>
    <n v="9595223"/>
    <n v="11207517"/>
    <n v="12919434"/>
    <n v="36275839"/>
    <n v="0"/>
    <n v="2245700"/>
    <n v="1981568"/>
    <n v="0"/>
    <n v="495544"/>
    <n v="0"/>
    <n v="0"/>
    <n v="0"/>
    <n v="0"/>
    <n v="0"/>
    <n v="0"/>
    <n v="12113843"/>
    <n v="9833194"/>
    <n v="13680406"/>
    <n v="0"/>
    <n v="0"/>
    <n v="0"/>
    <n v="0"/>
    <n v="9113111"/>
    <n v="3161827"/>
    <n v="16169033"/>
    <n v="4141540"/>
    <n v="25196954"/>
    <n v="6695891"/>
    <n v="2209433"/>
    <n v="4078296"/>
    <n v="5244627"/>
    <n v="9695283"/>
    <n v="743605"/>
    <n v="2101654"/>
    <n v="351108"/>
    <n v="1051531"/>
    <n v="10844572"/>
    <n v="97981430"/>
    <n v="0"/>
    <n v="2791880"/>
    <n v="312346"/>
    <n v="0"/>
    <n v="0"/>
    <n v="101085656"/>
    <n v="80722385"/>
    <n v="0"/>
    <n v="1061970"/>
    <n v="19301301"/>
    <n v="101085656"/>
    <n v="93636"/>
    <n v="45127938"/>
    <n v="-38223942"/>
    <n v="12273771"/>
    <n v="0"/>
    <n v="0"/>
    <n v="59168574"/>
    <n v="56545171"/>
    <n v="664017"/>
    <n v="718165"/>
    <n v="328"/>
    <n v="0"/>
    <n v="64542"/>
    <n v="185202"/>
    <n v="145465"/>
    <n v="40986"/>
    <n v="26905"/>
    <n v="64341"/>
    <n v="75961"/>
    <n v="24582"/>
    <n v="35725"/>
    <n v="308"/>
    <n v="189657"/>
    <n v="127589"/>
    <n v="113470"/>
    <n v="0"/>
    <n v="118423"/>
    <n v="31027"/>
    <n v="83851"/>
    <n v="8815298.3837202601"/>
    <n v="10890858.998369399"/>
    <n v="7575953.0523057599"/>
    <n v="34357153.434628494"/>
    <n v="0"/>
    <n v="1695559.1392940599"/>
    <n v="1695607.47321894"/>
    <n v="336722.078567738"/>
    <n v="2646142.4398953286"/>
  </r>
  <r>
    <n v="106361323"/>
    <x v="81"/>
    <d v="2023-07-01T00:00:00"/>
    <d v="2024-06-30T00:00:00"/>
    <n v="366"/>
    <x v="18"/>
    <x v="12"/>
    <x v="27"/>
    <x v="0"/>
    <x v="7"/>
    <x v="0"/>
    <x v="0"/>
    <x v="0"/>
    <x v="0"/>
    <s v="DIGNITY HEALTH"/>
    <x v="1"/>
    <x v="3"/>
    <s v="909-887-6333"/>
    <s v="1805 MEDICAL CENTER DRIVE"/>
    <s v="SAN BERNARDINO"/>
    <n v="92411"/>
    <s v="JUNE COLLISON"/>
    <n v="0"/>
    <n v="347"/>
    <n v="127002"/>
    <n v="347"/>
    <n v="127002"/>
    <n v="233"/>
    <n v="222.49726775956285"/>
    <n v="330.73790987896399"/>
    <n v="6080"/>
    <n v="6762"/>
    <n v="29020"/>
    <n v="35177"/>
    <n v="0"/>
    <n v="250"/>
    <n v="2949"/>
    <n v="1196"/>
    <n v="0"/>
    <n v="81434"/>
    <n v="121050.075015701"/>
    <n v="7788.8441216131077"/>
    <n v="9820.5942071628197"/>
    <n v="34948.256373463351"/>
    <n v="55341.341105581698"/>
    <n v="0"/>
    <n v="439.42120092908903"/>
    <n v="6468.0310270440696"/>
    <n v="3006.6646872812398"/>
    <n v="0"/>
    <n v="931"/>
    <n v="1266"/>
    <n v="4517"/>
    <n v="4413"/>
    <n v="0"/>
    <n v="44"/>
    <n v="729"/>
    <n v="267"/>
    <n v="0"/>
    <n v="12167"/>
    <n v="185"/>
    <n v="74"/>
    <n v="0"/>
    <n v="0"/>
    <n v="88"/>
    <n v="0"/>
    <n v="67710"/>
    <n v="27084"/>
    <n v="0"/>
    <n v="0"/>
    <n v="32208"/>
    <n v="0"/>
    <n v="24309"/>
    <n v="25182"/>
    <n v="0"/>
    <n v="0"/>
    <n v="31943"/>
    <n v="0.39225630571997"/>
    <n v="0"/>
    <n v="6432"/>
    <n v="4654"/>
    <n v="0"/>
    <n v="0"/>
    <n v="1081"/>
    <n v="0"/>
    <n v="0"/>
    <n v="2410"/>
    <n v="1316"/>
    <n v="3578"/>
    <n v="8862"/>
    <n v="8518"/>
    <n v="42847"/>
    <n v="0"/>
    <n v="393"/>
    <n v="7209"/>
    <n v="3376"/>
    <n v="96"/>
    <n v="74879"/>
    <n v="65186"/>
    <n v="0"/>
    <n v="0"/>
    <n v="11488"/>
    <n v="0"/>
    <n v="4"/>
    <n v="125925"/>
    <n v="146760"/>
    <n v="1487"/>
    <n v="1345"/>
    <n v="909"/>
    <n v="535"/>
    <n v="1328503495"/>
    <n v="961764840"/>
    <n v="6030"/>
    <n v="366744685"/>
    <n v="910071"/>
    <n v="367654756"/>
    <n v="322802509"/>
    <n v="44852247"/>
    <n v="3378849"/>
    <n v="3195684"/>
    <n v="0"/>
    <n v="0"/>
    <n v="45035412"/>
    <n v="68060032"/>
    <n v="107081173"/>
    <n v="226590971"/>
    <n v="434827760"/>
    <n v="0"/>
    <n v="3067092"/>
    <n v="42248820"/>
    <n v="11848122"/>
    <n v="0"/>
    <n v="893723970"/>
    <n v="19128945"/>
    <n v="48435057"/>
    <n v="46288400"/>
    <n v="249254208"/>
    <n v="0"/>
    <n v="2323889"/>
    <n v="50415364"/>
    <n v="17937271"/>
    <n v="996391"/>
    <n v="434779525"/>
    <n v="71382158"/>
    <n v="126931561"/>
    <n v="146814346"/>
    <n v="542870557"/>
    <n v="-33707812"/>
    <n v="0"/>
    <n v="3986640"/>
    <n v="52436969"/>
    <n v="7736397"/>
    <n v="0"/>
    <n v="29503135"/>
    <n v="0"/>
    <n v="13810889"/>
    <n v="0"/>
    <n v="511"/>
    <n v="0"/>
    <n v="5519"/>
    <n v="14258814"/>
    <n v="26441883"/>
    <n v="132544995"/>
    <n v="156207458"/>
    <n v="0"/>
    <n v="781858"/>
    <n v="35399774"/>
    <n v="1043726"/>
    <n v="66177"/>
    <n v="0"/>
    <n v="0"/>
    <n v="0"/>
    <n v="146092"/>
    <n v="0"/>
    <n v="0"/>
    <n v="81158991"/>
    <n v="14504538"/>
    <n v="63663059"/>
    <n v="0"/>
    <n v="0"/>
    <n v="0"/>
    <n v="0"/>
    <n v="49322572"/>
    <n v="10849739"/>
    <n v="81439190"/>
    <n v="21864420"/>
    <n v="105324757"/>
    <n v="56189822"/>
    <n v="19661376"/>
    <n v="5987665"/>
    <n v="21079254"/>
    <n v="37543527"/>
    <n v="9485869"/>
    <n v="730740"/>
    <n v="2760382"/>
    <n v="10659223"/>
    <n v="53379894"/>
    <n v="143864693"/>
    <n v="0"/>
    <n v="50843101"/>
    <n v="6661592"/>
    <n v="33544951"/>
    <n v="0"/>
    <n v="234914337"/>
    <n v="73578852"/>
    <n v="0"/>
    <n v="201615125"/>
    <n v="-40279640"/>
    <n v="234914337"/>
    <n v="39187853"/>
    <n v="218021253"/>
    <n v="-188333795"/>
    <n v="87073322"/>
    <n v="0"/>
    <n v="1633333"/>
    <n v="0"/>
    <n v="200134394"/>
    <n v="1989445"/>
    <n v="2324988"/>
    <n v="1103"/>
    <n v="0"/>
    <n v="142170"/>
    <n v="409044"/>
    <n v="544819"/>
    <n v="166161"/>
    <n v="172903"/>
    <n v="201249"/>
    <n v="226266"/>
    <n v="95403"/>
    <n v="26479"/>
    <n v="4951"/>
    <n v="822219"/>
    <n v="132568"/>
    <n v="394283"/>
    <n v="0"/>
    <n v="385348"/>
    <n v="90517"/>
    <n v="159100"/>
    <n v="21125629.310637198"/>
    <n v="37681119.102564901"/>
    <n v="66117858.433708102"/>
    <n v="165751022.33461401"/>
    <n v="0"/>
    <n v="1306218.6315901801"/>
    <n v="22452255.651040301"/>
    <n v="7216911.9657138223"/>
    <n v="241422.570131257"/>
  </r>
  <r>
    <n v="106270744"/>
    <x v="82"/>
    <d v="2024-01-01T00:00:00"/>
    <d v="2024-12-31T00:00:00"/>
    <n v="366"/>
    <x v="28"/>
    <x v="5"/>
    <x v="54"/>
    <x v="0"/>
    <x v="3"/>
    <x v="0"/>
    <x v="0"/>
    <x v="0"/>
    <x v="1"/>
    <s v="MONTAGE HEALTH"/>
    <x v="0"/>
    <x v="1"/>
    <s v="831-624-5311"/>
    <s v="23625 W.R. HOLMAN HIGHWAY"/>
    <s v="MONTEREY"/>
    <n v="93940"/>
    <s v="MIKE MCDERMOTT, MD"/>
    <n v="0"/>
    <n v="286"/>
    <n v="104676"/>
    <n v="286"/>
    <n v="104676"/>
    <n v="212"/>
    <n v="202.833333333333"/>
    <n v="336.37533387869564"/>
    <n v="39220"/>
    <n v="7211"/>
    <n v="2641"/>
    <n v="9488"/>
    <n v="0"/>
    <n v="3608"/>
    <n v="11465"/>
    <n v="0"/>
    <n v="604"/>
    <n v="74237"/>
    <n v="123113.37219960301"/>
    <n v="62396.844684559037"/>
    <n v="10313.916557684701"/>
    <n v="3046.7906357684101"/>
    <n v="16428.332371651417"/>
    <n v="0"/>
    <n v="5838.8690057737003"/>
    <n v="23178.356849032101"/>
    <n v="0"/>
    <n v="1323.3667483781521"/>
    <n v="6952"/>
    <n v="1313"/>
    <n v="546"/>
    <n v="1959"/>
    <n v="0"/>
    <n v="854"/>
    <n v="2988"/>
    <n v="0"/>
    <n v="142"/>
    <n v="14754"/>
    <n v="227"/>
    <n v="18"/>
    <n v="0"/>
    <n v="13"/>
    <n v="28"/>
    <n v="0"/>
    <n v="83082"/>
    <n v="6588"/>
    <n v="0"/>
    <n v="4758"/>
    <n v="10248"/>
    <n v="0"/>
    <n v="57454"/>
    <n v="4219"/>
    <n v="0"/>
    <n v="3621"/>
    <n v="8943"/>
    <n v="0.12046553605345001"/>
    <n v="0"/>
    <n v="13220"/>
    <n v="652"/>
    <n v="0"/>
    <n v="280"/>
    <n v="602"/>
    <n v="0"/>
    <n v="0"/>
    <n v="0"/>
    <n v="0"/>
    <n v="225705"/>
    <n v="35617"/>
    <n v="2438"/>
    <n v="76844"/>
    <n v="0"/>
    <n v="23053"/>
    <n v="143266"/>
    <n v="0"/>
    <n v="48382"/>
    <n v="555305"/>
    <n v="60658"/>
    <n v="56260"/>
    <n v="0"/>
    <n v="420202"/>
    <n v="0"/>
    <n v="12"/>
    <n v="410920"/>
    <n v="419428"/>
    <n v="3772"/>
    <n v="5739"/>
    <n v="784"/>
    <n v="283"/>
    <n v="3050088801"/>
    <n v="2226746694"/>
    <n v="0"/>
    <n v="823342107"/>
    <n v="9432101"/>
    <n v="832774208"/>
    <n v="760485743"/>
    <n v="72288465"/>
    <n v="4026186"/>
    <n v="2585877"/>
    <n v="0"/>
    <n v="0"/>
    <n v="73728774"/>
    <n v="912813788"/>
    <n v="219452264"/>
    <n v="49815577"/>
    <n v="246216546"/>
    <n v="0"/>
    <n v="95044418"/>
    <n v="269662197"/>
    <n v="0"/>
    <n v="46189753"/>
    <n v="1839194543"/>
    <n v="539422320"/>
    <n v="94431017"/>
    <n v="7654182"/>
    <n v="180103780"/>
    <n v="0"/>
    <n v="58767086"/>
    <n v="275503667"/>
    <n v="0"/>
    <n v="55012206"/>
    <n v="1210894258"/>
    <n v="1138111387"/>
    <n v="286305810"/>
    <n v="48293552"/>
    <n v="348375236"/>
    <n v="0"/>
    <n v="0"/>
    <n v="117148632"/>
    <n v="138380891"/>
    <n v="7581142"/>
    <n v="0"/>
    <n v="16740404"/>
    <n v="0"/>
    <n v="125809640"/>
    <n v="0"/>
    <n v="0"/>
    <n v="0"/>
    <n v="0"/>
    <n v="298503599"/>
    <n v="25871785"/>
    <n v="7012749"/>
    <n v="70925606"/>
    <n v="0"/>
    <n v="35966681"/>
    <n v="355421928"/>
    <n v="0"/>
    <n v="29639759"/>
    <n v="0"/>
    <n v="0"/>
    <n v="0"/>
    <n v="553405"/>
    <n v="0"/>
    <n v="0"/>
    <n v="135724235"/>
    <n v="63113603"/>
    <n v="218522167"/>
    <n v="0"/>
    <n v="0"/>
    <n v="0"/>
    <n v="0"/>
    <n v="160885294"/>
    <n v="24001238"/>
    <n v="122826965"/>
    <n v="35412241"/>
    <n v="297684550"/>
    <n v="117508473"/>
    <n v="36384829"/>
    <n v="22751209"/>
    <n v="108161598"/>
    <n v="33395729"/>
    <n v="54867535"/>
    <n v="6856906"/>
    <n v="2105406"/>
    <n v="5537146"/>
    <n v="75232362"/>
    <n v="222721626"/>
    <n v="91130"/>
    <n v="415342202"/>
    <n v="47525905"/>
    <n v="24708491"/>
    <n v="0"/>
    <n v="710389354"/>
    <n v="165671369"/>
    <n v="70805651"/>
    <n v="161558227"/>
    <n v="312354107"/>
    <n v="710389354"/>
    <n v="25871399"/>
    <n v="287840124"/>
    <n v="-166429281"/>
    <n v="1079712234"/>
    <n v="0"/>
    <n v="146961668"/>
    <n v="36722526"/>
    <n v="6044382"/>
    <n v="3920749"/>
    <n v="4456850"/>
    <n v="2081"/>
    <n v="0"/>
    <n v="182392"/>
    <n v="994058"/>
    <n v="1044755"/>
    <n v="22886"/>
    <n v="376322"/>
    <n v="513554"/>
    <n v="324409"/>
    <n v="333244"/>
    <n v="0"/>
    <n v="129129"/>
    <n v="1020199"/>
    <n v="486833"/>
    <n v="867019"/>
    <n v="0"/>
    <n v="990009"/>
    <n v="279283"/>
    <n v="277406"/>
    <n v="357598512.41042799"/>
    <n v="77290596.024833396"/>
    <n v="14151349.2288031"/>
    <n v="104977085.714996"/>
    <n v="0"/>
    <n v="37874533.430903099"/>
    <n v="134241602.25008401"/>
    <n v="0"/>
    <n v="24919962.939952672"/>
  </r>
  <r>
    <n v="106270020"/>
    <x v="83"/>
    <d v="2024-01-01T00:00:00"/>
    <d v="2024-12-31T00:00:00"/>
    <n v="366"/>
    <x v="28"/>
    <x v="5"/>
    <x v="54"/>
    <x v="0"/>
    <x v="3"/>
    <x v="0"/>
    <x v="1"/>
    <x v="0"/>
    <x v="1"/>
    <s v="COMMUNITY HOSPITAL OF THE MONTEREY PENINSULA"/>
    <x v="2"/>
    <x v="0"/>
    <s v="831-642-6201"/>
    <s v="6 LOWER RAGSDALE DRIVE"/>
    <s v="MONTEREY"/>
    <n v="93940"/>
    <s v="DR. MICHAEL MCDERMOTT"/>
    <n v="0"/>
    <n v="16"/>
    <n v="5856"/>
    <n v="16"/>
    <n v="5856"/>
    <n v="2"/>
    <n v="1.35245901639344"/>
    <n v="9.89961245072484"/>
    <n v="0"/>
    <n v="0"/>
    <n v="0"/>
    <n v="0"/>
    <n v="0"/>
    <n v="0"/>
    <n v="454"/>
    <n v="0"/>
    <n v="41"/>
    <n v="495"/>
    <n v="3623.2581569652907"/>
    <n v="0"/>
    <n v="0"/>
    <n v="0"/>
    <n v="0"/>
    <n v="0"/>
    <n v="0"/>
    <n v="3022.80005276357"/>
    <n v="0"/>
    <n v="387.706572925648"/>
    <n v="0"/>
    <n v="0"/>
    <n v="0"/>
    <n v="0"/>
    <n v="0"/>
    <n v="0"/>
    <n v="20"/>
    <n v="0"/>
    <n v="1"/>
    <n v="21"/>
    <n v="0"/>
    <n v="16"/>
    <n v="0"/>
    <n v="0"/>
    <n v="0"/>
    <n v="0"/>
    <n v="0"/>
    <n v="5856"/>
    <n v="0"/>
    <n v="0"/>
    <n v="0"/>
    <n v="0"/>
    <n v="0"/>
    <n v="495"/>
    <n v="0"/>
    <n v="0"/>
    <n v="0"/>
    <n v="0"/>
    <n v="0"/>
    <n v="0"/>
    <n v="21"/>
    <n v="0"/>
    <n v="0"/>
    <n v="0"/>
    <n v="0"/>
    <n v="0"/>
    <n v="0"/>
    <n v="0"/>
    <n v="0"/>
    <n v="0"/>
    <n v="1"/>
    <n v="172"/>
    <n v="0"/>
    <n v="1967"/>
    <n v="25756"/>
    <n v="0"/>
    <n v="3441"/>
    <n v="31337"/>
    <n v="0"/>
    <n v="0"/>
    <n v="0"/>
    <n v="31337"/>
    <n v="0"/>
    <n v="0"/>
    <n v="0"/>
    <n v="0"/>
    <n v="0"/>
    <n v="0"/>
    <n v="0"/>
    <n v="0"/>
    <n v="10760213"/>
    <n v="2460297"/>
    <n v="0"/>
    <n v="8299916"/>
    <n v="4274591"/>
    <n v="12574507"/>
    <n v="18731609"/>
    <n v="-6157102"/>
    <n v="0"/>
    <n v="0"/>
    <n v="0"/>
    <n v="0"/>
    <n v="-6157102"/>
    <n v="0"/>
    <n v="0"/>
    <n v="0"/>
    <n v="0"/>
    <n v="0"/>
    <n v="0"/>
    <n v="1349416"/>
    <n v="0"/>
    <n v="120616"/>
    <n v="1470032"/>
    <n v="0"/>
    <n v="0"/>
    <n v="337"/>
    <n v="51629"/>
    <n v="0"/>
    <n v="583057"/>
    <n v="7635198"/>
    <n v="0"/>
    <n v="1019960"/>
    <n v="9290181"/>
    <n v="0"/>
    <n v="0"/>
    <n v="275"/>
    <n v="28396"/>
    <n v="0"/>
    <n v="0"/>
    <n v="443420"/>
    <n v="1929298"/>
    <n v="12049"/>
    <n v="0"/>
    <n v="20948"/>
    <n v="0"/>
    <n v="25911"/>
    <n v="0"/>
    <n v="0"/>
    <n v="0"/>
    <n v="0"/>
    <n v="0"/>
    <n v="0"/>
    <n v="62"/>
    <n v="23233"/>
    <n v="0"/>
    <n v="139637"/>
    <n v="7023670"/>
    <n v="0"/>
    <n v="1113314"/>
    <n v="0"/>
    <n v="0"/>
    <n v="0"/>
    <n v="0"/>
    <n v="0"/>
    <n v="0"/>
    <n v="1370143"/>
    <n v="0"/>
    <n v="13099136"/>
    <n v="0"/>
    <n v="0"/>
    <n v="0"/>
    <n v="0"/>
    <n v="1708379"/>
    <n v="0"/>
    <n v="2396040"/>
    <n v="157911"/>
    <n v="10769286"/>
    <n v="6024030"/>
    <n v="773425"/>
    <n v="233737"/>
    <n v="516328"/>
    <n v="54978"/>
    <n v="144789"/>
    <n v="4353"/>
    <n v="0"/>
    <n v="0"/>
    <n v="210683"/>
    <n v="0"/>
    <n v="0"/>
    <n v="58453123"/>
    <n v="0"/>
    <n v="0"/>
    <n v="0"/>
    <n v="58453123"/>
    <n v="0"/>
    <n v="0"/>
    <n v="0"/>
    <n v="58453123"/>
    <n v="58453123"/>
    <n v="0"/>
    <n v="0"/>
    <n v="0"/>
    <n v="60744455"/>
    <n v="0"/>
    <n v="0"/>
    <n v="0"/>
    <n v="0"/>
    <n v="164051"/>
    <n v="183280"/>
    <n v="88"/>
    <n v="0"/>
    <n v="3680"/>
    <n v="86807"/>
    <n v="10861"/>
    <n v="0"/>
    <n v="13959"/>
    <n v="21094"/>
    <n v="20650"/>
    <n v="7000"/>
    <n v="0"/>
    <n v="0"/>
    <n v="9601"/>
    <n v="0"/>
    <n v="106647"/>
    <n v="0"/>
    <n v="22915"/>
    <n v="0"/>
    <n v="24888"/>
    <n v="0"/>
    <n v="0"/>
    <n v="452.78054124021497"/>
    <n v="69366.7850554631"/>
    <n v="0"/>
    <n v="783373.483780107"/>
    <n v="12071389.880576899"/>
    <n v="0"/>
    <n v="1532435.0700462901"/>
  </r>
  <r>
    <n v="106560501"/>
    <x v="84"/>
    <d v="2024-01-01T00:00:00"/>
    <d v="2024-12-31T00:00:00"/>
    <n v="366"/>
    <x v="9"/>
    <x v="6"/>
    <x v="32"/>
    <x v="0"/>
    <x v="3"/>
    <x v="0"/>
    <x v="0"/>
    <x v="1"/>
    <x v="0"/>
    <s v="COMMUNITY MEMORIAL HEALTH SYSTEM"/>
    <x v="5"/>
    <x v="2"/>
    <s v="805-640-2230"/>
    <s v="1306 MARICOPA HIGHWAY"/>
    <s v="OJAI"/>
    <n v="93023"/>
    <s v="MICK ZDEBLICK"/>
    <n v="0"/>
    <n v="100"/>
    <n v="36600"/>
    <n v="100"/>
    <n v="36600"/>
    <n v="83"/>
    <n v="81.896174863387984"/>
    <n v="127.90850570623699"/>
    <n v="5419"/>
    <n v="2934"/>
    <n v="4320"/>
    <n v="16095"/>
    <n v="0"/>
    <n v="95"/>
    <n v="1095"/>
    <n v="10"/>
    <n v="6"/>
    <n v="29974"/>
    <n v="46814.513088482803"/>
    <n v="10974.2815736886"/>
    <n v="4942.6245545074598"/>
    <n v="4890.8405442845296"/>
    <n v="18540.0649693005"/>
    <n v="0"/>
    <n v="411.05855896949402"/>
    <n v="5578.7093640049497"/>
    <n v="144.70486941547901"/>
    <n v="202.05571797076499"/>
    <n v="335"/>
    <n v="119"/>
    <n v="17"/>
    <n v="49"/>
    <n v="0"/>
    <n v="6"/>
    <n v="52"/>
    <n v="7"/>
    <n v="2"/>
    <n v="587"/>
    <n v="25"/>
    <n v="0"/>
    <n v="0"/>
    <n v="0"/>
    <n v="75"/>
    <n v="0"/>
    <n v="9150"/>
    <n v="0"/>
    <n v="0"/>
    <n v="0"/>
    <n v="27450"/>
    <n v="0"/>
    <n v="3753"/>
    <n v="0"/>
    <n v="0"/>
    <n v="0"/>
    <n v="26221"/>
    <n v="0.87479148595449385"/>
    <n v="0"/>
    <n v="378"/>
    <n v="0"/>
    <n v="0"/>
    <n v="0"/>
    <n v="209"/>
    <n v="0"/>
    <n v="0"/>
    <n v="0"/>
    <n v="0"/>
    <n v="15679"/>
    <n v="5265"/>
    <n v="1400"/>
    <n v="5348"/>
    <n v="0"/>
    <n v="1212"/>
    <n v="10108"/>
    <n v="112"/>
    <n v="680"/>
    <n v="39804"/>
    <n v="9554"/>
    <n v="14059"/>
    <n v="0"/>
    <n v="16855"/>
    <n v="0"/>
    <n v="1"/>
    <n v="43"/>
    <n v="585"/>
    <n v="1"/>
    <n v="12"/>
    <n v="0"/>
    <n v="0"/>
    <n v="92339870"/>
    <n v="47810637"/>
    <n v="0"/>
    <n v="44529233"/>
    <n v="344974"/>
    <n v="44874207"/>
    <n v="54103628"/>
    <n v="-9229421"/>
    <n v="1358978"/>
    <n v="379"/>
    <n v="0"/>
    <n v="0"/>
    <n v="-7870822"/>
    <n v="12284184"/>
    <n v="6829239"/>
    <n v="6928582"/>
    <n v="30650938"/>
    <n v="0"/>
    <n v="219232"/>
    <n v="2182517"/>
    <n v="10453"/>
    <n v="17445"/>
    <n v="59122590"/>
    <n v="12593117"/>
    <n v="4675316"/>
    <n v="915536"/>
    <n v="4656324"/>
    <n v="0"/>
    <n v="729370"/>
    <n v="8936778"/>
    <n v="140807"/>
    <n v="570032"/>
    <n v="33217280"/>
    <n v="9010686"/>
    <n v="3041923"/>
    <n v="4513170"/>
    <n v="30457487"/>
    <n v="-28288"/>
    <n v="0"/>
    <n v="250659"/>
    <n v="-2522658"/>
    <n v="2615390"/>
    <n v="0"/>
    <n v="151260"/>
    <n v="0"/>
    <n v="321008"/>
    <n v="0"/>
    <n v="0"/>
    <n v="0"/>
    <n v="0"/>
    <n v="15442773"/>
    <n v="8349298"/>
    <n v="3179368"/>
    <n v="3833998"/>
    <n v="0"/>
    <n v="646034"/>
    <n v="12970801"/>
    <n v="0"/>
    <n v="106961"/>
    <n v="0"/>
    <n v="0"/>
    <n v="0"/>
    <n v="0"/>
    <n v="0"/>
    <n v="0"/>
    <n v="13694578"/>
    <n v="6400755"/>
    <n v="9018322"/>
    <n v="0"/>
    <n v="0"/>
    <n v="0"/>
    <n v="0"/>
    <n v="12109445"/>
    <n v="3039173"/>
    <n v="8061860"/>
    <n v="1779495"/>
    <n v="24531289"/>
    <n v="9633868"/>
    <n v="785272"/>
    <n v="1617276"/>
    <n v="4107288"/>
    <n v="8440356"/>
    <n v="2825259"/>
    <n v="826029"/>
    <n v="61287"/>
    <n v="0"/>
    <n v="1275704"/>
    <n v="9967663"/>
    <n v="581895"/>
    <n v="27517354"/>
    <n v="1094512"/>
    <n v="3940285"/>
    <n v="142000"/>
    <n v="43243709"/>
    <n v="95816752"/>
    <n v="0"/>
    <n v="3044435"/>
    <n v="-55617478"/>
    <n v="43243709"/>
    <n v="0"/>
    <n v="22041538"/>
    <n v="-15304947"/>
    <n v="44602709"/>
    <n v="2054081"/>
    <n v="0"/>
    <n v="0"/>
    <n v="87943224"/>
    <n v="511297"/>
    <n v="568232"/>
    <n v="263"/>
    <n v="0"/>
    <n v="100639"/>
    <n v="84099"/>
    <n v="89673"/>
    <n v="20368"/>
    <n v="89244"/>
    <n v="30009"/>
    <n v="58280"/>
    <n v="17914"/>
    <n v="15544"/>
    <n v="5527"/>
    <n v="200901"/>
    <n v="69025"/>
    <n v="72548"/>
    <n v="728"/>
    <n v="115333"/>
    <n v="7273"/>
    <n v="45489"/>
    <n v="14483128.651933927"/>
    <n v="6697750.2964750798"/>
    <n v="4566708.0265238797"/>
    <n v="20555269.154541198"/>
    <n v="0"/>
    <n v="552259.45955639752"/>
    <n v="6473458.6763976384"/>
    <n v="88060.921073854697"/>
    <n v="342018.81349798298"/>
  </r>
  <r>
    <n v="106560473"/>
    <x v="85"/>
    <d v="2024-01-01T00:00:00"/>
    <d v="2024-12-31T00:00:00"/>
    <n v="366"/>
    <x v="9"/>
    <x v="6"/>
    <x v="32"/>
    <x v="0"/>
    <x v="3"/>
    <x v="0"/>
    <x v="0"/>
    <x v="0"/>
    <x v="1"/>
    <s v="COMMUNITY MEMORIAL HEALTH SYSTEM"/>
    <x v="0"/>
    <x v="0"/>
    <s v="805-652-5011"/>
    <s v="147 N. BRENT STREET"/>
    <s v="VENTURA"/>
    <s v="93003-2809"/>
    <s v="MICK ZDEBLICK"/>
    <n v="0"/>
    <n v="250"/>
    <n v="91500"/>
    <n v="250"/>
    <n v="91500"/>
    <n v="148"/>
    <n v="147.625683060109"/>
    <n v="322.11243013834599"/>
    <n v="13390"/>
    <n v="15757"/>
    <n v="1497"/>
    <n v="7935"/>
    <n v="0"/>
    <n v="1024"/>
    <n v="14191"/>
    <n v="28"/>
    <n v="209"/>
    <n v="54031"/>
    <n v="117893.14943063501"/>
    <n v="27665.3968140416"/>
    <n v="31047.4641183479"/>
    <n v="2613.7942357441775"/>
    <n v="20755.620695362501"/>
    <n v="0"/>
    <n v="2884.9753257994034"/>
    <n v="34847.524602465797"/>
    <n v="68.080598997800806"/>
    <n v="248.82455766332308"/>
    <n v="3312"/>
    <n v="3686"/>
    <n v="341"/>
    <n v="2032"/>
    <n v="0"/>
    <n v="305"/>
    <n v="3925"/>
    <n v="15"/>
    <n v="68"/>
    <n v="13684"/>
    <n v="250"/>
    <n v="0"/>
    <n v="0"/>
    <n v="0"/>
    <n v="0"/>
    <n v="0"/>
    <n v="91500"/>
    <n v="0"/>
    <n v="0"/>
    <n v="0"/>
    <n v="0"/>
    <n v="0"/>
    <n v="54031"/>
    <n v="0"/>
    <n v="0"/>
    <n v="0"/>
    <n v="0"/>
    <n v="0"/>
    <n v="0"/>
    <n v="13684"/>
    <n v="0"/>
    <n v="0"/>
    <n v="0"/>
    <n v="0"/>
    <n v="0"/>
    <n v="20"/>
    <n v="3938"/>
    <n v="2405"/>
    <n v="119163"/>
    <n v="83406"/>
    <n v="17222"/>
    <n v="145744"/>
    <n v="0"/>
    <n v="6737"/>
    <n v="164834"/>
    <n v="750"/>
    <n v="4438"/>
    <n v="542294"/>
    <n v="68878"/>
    <n v="344233"/>
    <n v="0"/>
    <n v="100255"/>
    <n v="0"/>
    <n v="14"/>
    <n v="625584"/>
    <n v="2262317"/>
    <n v="6388"/>
    <n v="44201"/>
    <n v="1739"/>
    <n v="658"/>
    <n v="1832172587"/>
    <n v="1246239789"/>
    <n v="0"/>
    <n v="585932798"/>
    <n v="34557773"/>
    <n v="620490571"/>
    <n v="592555384"/>
    <n v="27935187"/>
    <n v="12701858"/>
    <n v="5427104"/>
    <n v="0"/>
    <n v="0"/>
    <n v="35209941"/>
    <n v="216388260"/>
    <n v="247332842"/>
    <n v="20401454"/>
    <n v="105157520"/>
    <n v="0"/>
    <n v="16207212"/>
    <n v="206792829"/>
    <n v="775295"/>
    <n v="26638137"/>
    <n v="839693549"/>
    <n v="230696660"/>
    <n v="240009770"/>
    <n v="15219924"/>
    <n v="169903551"/>
    <n v="0"/>
    <n v="29454318"/>
    <n v="301009172"/>
    <n v="1109796"/>
    <n v="5075847"/>
    <n v="992479038"/>
    <n v="316626558"/>
    <n v="375120632"/>
    <n v="16062050"/>
    <n v="176129169"/>
    <n v="0"/>
    <n v="0"/>
    <n v="34517132"/>
    <n v="291193556"/>
    <n v="11893327"/>
    <n v="0"/>
    <n v="1885086"/>
    <n v="0"/>
    <n v="22812279"/>
    <n v="0"/>
    <n v="0"/>
    <n v="0"/>
    <n v="0"/>
    <n v="129445217"/>
    <n v="111296612"/>
    <n v="18981594"/>
    <n v="96331234"/>
    <n v="0"/>
    <n v="10921346"/>
    <n v="210470387"/>
    <n v="5"/>
    <n v="8486403"/>
    <n v="0"/>
    <n v="0"/>
    <n v="18578"/>
    <n v="9661076"/>
    <n v="0"/>
    <n v="0"/>
    <n v="84198530"/>
    <n v="74121875"/>
    <n v="196982088"/>
    <n v="0"/>
    <n v="0"/>
    <n v="0"/>
    <n v="9445177"/>
    <n v="90896648"/>
    <n v="16021177"/>
    <n v="87540261"/>
    <n v="33349628"/>
    <n v="214922690"/>
    <n v="88166995"/>
    <n v="21191232"/>
    <n v="8451358"/>
    <n v="109330997"/>
    <n v="56931848"/>
    <n v="25272634"/>
    <n v="5648285"/>
    <n v="5100445"/>
    <n v="10667870"/>
    <n v="46871030"/>
    <n v="254746667"/>
    <n v="45102637"/>
    <n v="448555524"/>
    <n v="23305556"/>
    <n v="215853336"/>
    <n v="0"/>
    <n v="987563720"/>
    <n v="154740064"/>
    <n v="0"/>
    <n v="367799699"/>
    <n v="465023957"/>
    <n v="987563720"/>
    <n v="59769298"/>
    <n v="196681783"/>
    <n v="-124723743"/>
    <n v="717362381"/>
    <n v="330171188"/>
    <n v="0"/>
    <n v="86457847"/>
    <n v="0"/>
    <n v="4406557"/>
    <n v="4916233"/>
    <n v="2338"/>
    <n v="95"/>
    <n v="392592"/>
    <n v="1039189"/>
    <n v="1178802"/>
    <n v="38579"/>
    <n v="228152"/>
    <n v="705567"/>
    <n v="290187"/>
    <n v="479759"/>
    <n v="23575"/>
    <n v="30155"/>
    <n v="1126777"/>
    <n v="1029482"/>
    <n v="1052511"/>
    <n v="20192"/>
    <n v="754830"/>
    <n v="66426"/>
    <n v="356339"/>
    <n v="136162018.27504301"/>
    <n v="148422706.00706199"/>
    <n v="10848674.3910267"/>
    <n v="83771267.830404103"/>
    <n v="0"/>
    <n v="13906454.4658013"/>
    <n v="154653718.44853368"/>
    <n v="574114.18661161372"/>
    <n v="9658657.3955176324"/>
  </r>
  <r>
    <n v="106100717"/>
    <x v="86"/>
    <d v="2023-09-01T00:00:00"/>
    <d v="2024-08-31T00:00:00"/>
    <n v="366"/>
    <x v="7"/>
    <x v="1"/>
    <x v="43"/>
    <x v="0"/>
    <x v="3"/>
    <x v="0"/>
    <x v="0"/>
    <x v="2"/>
    <x v="0"/>
    <s v="COMMUNITY HEALTH SYSTEMS"/>
    <x v="4"/>
    <x v="1"/>
    <s v="559-459-6000"/>
    <s v="2823 FRESNO STREET"/>
    <s v="FRESNO"/>
    <n v="93715"/>
    <s v="CRAIG WAGONER"/>
    <n v="1"/>
    <n v="921"/>
    <n v="337086"/>
    <n v="921"/>
    <n v="337086"/>
    <n v="826"/>
    <n v="820.49453551912598"/>
    <n v="1167.5423841221059"/>
    <n v="57807"/>
    <n v="43912"/>
    <n v="57336"/>
    <n v="100969"/>
    <n v="0"/>
    <n v="1776"/>
    <n v="36932"/>
    <n v="1569"/>
    <n v="0"/>
    <n v="300301"/>
    <n v="427320.51258869102"/>
    <n v="84867.22281983195"/>
    <n v="59673.730858362498"/>
    <n v="63903.062653650297"/>
    <n v="146432.84783376637"/>
    <n v="0"/>
    <n v="2508.6563325267002"/>
    <n v="59052.826910222102"/>
    <n v="3984.576514616163"/>
    <n v="0"/>
    <n v="7476"/>
    <n v="5235"/>
    <n v="3653"/>
    <n v="14035"/>
    <n v="0"/>
    <n v="196"/>
    <n v="6638"/>
    <n v="470"/>
    <n v="0"/>
    <n v="37703"/>
    <n v="710"/>
    <n v="73"/>
    <n v="0"/>
    <n v="32"/>
    <n v="106"/>
    <n v="0"/>
    <n v="259860"/>
    <n v="26718"/>
    <n v="0"/>
    <n v="11712"/>
    <n v="38796"/>
    <n v="0"/>
    <n v="236249"/>
    <n v="19653"/>
    <n v="0"/>
    <n v="10166"/>
    <n v="34233"/>
    <n v="0.11399562439019501"/>
    <n v="0"/>
    <n v="34044"/>
    <n v="2670"/>
    <n v="0"/>
    <n v="777"/>
    <n v="212"/>
    <n v="0"/>
    <n v="70"/>
    <n v="6783"/>
    <n v="3419"/>
    <n v="51470"/>
    <n v="38217"/>
    <n v="17110"/>
    <n v="121838"/>
    <n v="0"/>
    <n v="2423"/>
    <n v="38998"/>
    <n v="20541"/>
    <n v="0"/>
    <n v="290597"/>
    <n v="99290"/>
    <n v="38723"/>
    <n v="68798"/>
    <n v="34479"/>
    <n v="0"/>
    <n v="26"/>
    <n v="4827540"/>
    <n v="2398440"/>
    <n v="11963"/>
    <n v="7832"/>
    <n v="3147"/>
    <n v="1280"/>
    <n v="6556282840"/>
    <n v="4912430326"/>
    <n v="16422"/>
    <n v="1643868936"/>
    <n v="179016425"/>
    <n v="1822885361"/>
    <n v="1620424829"/>
    <n v="202460532"/>
    <n v="80065788"/>
    <n v="2749413"/>
    <n v="0"/>
    <n v="0"/>
    <n v="279776907"/>
    <n v="964094646"/>
    <n v="719515872"/>
    <n v="678018963"/>
    <n v="1436102102"/>
    <n v="0"/>
    <n v="35915648"/>
    <n v="734817749"/>
    <n v="38985950"/>
    <n v="0"/>
    <n v="4607450930"/>
    <n v="451305481"/>
    <n v="258262332"/>
    <n v="77657894"/>
    <n v="646641320"/>
    <n v="0"/>
    <n v="14816344"/>
    <n v="440127159"/>
    <n v="60021380"/>
    <n v="0"/>
    <n v="1948831910"/>
    <n v="1029678812"/>
    <n v="820922307"/>
    <n v="361705574"/>
    <n v="1872070646"/>
    <n v="-87800073"/>
    <n v="0"/>
    <n v="44389162"/>
    <n v="726005974"/>
    <n v="91137498"/>
    <n v="0"/>
    <n v="54320426"/>
    <n v="0"/>
    <n v="0"/>
    <n v="0"/>
    <n v="0"/>
    <n v="0"/>
    <n v="16422"/>
    <n v="383637438"/>
    <n v="155194504"/>
    <n v="422129611"/>
    <n v="270314521"/>
    <n v="0"/>
    <n v="4006019"/>
    <n v="402403880"/>
    <n v="6182963"/>
    <n v="0"/>
    <n v="0"/>
    <n v="0"/>
    <n v="0"/>
    <n v="75688327"/>
    <n v="0"/>
    <n v="0"/>
    <n v="247852596"/>
    <n v="149058196"/>
    <n v="496982964"/>
    <n v="0"/>
    <n v="0"/>
    <n v="0"/>
    <n v="104445615"/>
    <n v="146678895"/>
    <n v="23956096"/>
    <n v="414809022"/>
    <n v="36641445"/>
    <n v="445209414"/>
    <n v="157581835"/>
    <n v="179598055"/>
    <n v="22512703"/>
    <n v="294962583"/>
    <n v="291513717"/>
    <n v="36016375"/>
    <n v="4695268"/>
    <n v="7514408"/>
    <n v="7349306"/>
    <n v="173471165"/>
    <n v="765296500"/>
    <n v="802986806"/>
    <n v="376923287"/>
    <n v="16293547"/>
    <n v="34811256"/>
    <n v="45648973"/>
    <n v="2041960369"/>
    <n v="214689905"/>
    <n v="0"/>
    <n v="254128632"/>
    <n v="1573141832"/>
    <n v="2041960369"/>
    <n v="18494716"/>
    <n v="1066129120"/>
    <n v="-860901396"/>
    <n v="954204139"/>
    <n v="0"/>
    <n v="183914962"/>
    <n v="339827603"/>
    <n v="0"/>
    <n v="8284455"/>
    <n v="9948555"/>
    <n v="4692"/>
    <n v="218"/>
    <n v="349265"/>
    <n v="1825038"/>
    <n v="2681287"/>
    <n v="299322"/>
    <n v="1351040"/>
    <n v="666816"/>
    <n v="393600"/>
    <n v="528770"/>
    <n v="58936"/>
    <n v="130381"/>
    <n v="2831176"/>
    <n v="1249784"/>
    <n v="2513313"/>
    <n v="11357"/>
    <n v="1289841"/>
    <n v="149314"/>
    <n v="239670"/>
    <n v="311177795.081285"/>
    <n v="214965973.08081201"/>
    <n v="166136665.9996179"/>
    <n v="457894197.84191591"/>
    <n v="0"/>
    <n v="11153502.892572099"/>
    <n v="258313362.30579799"/>
    <n v="21766906.797999199"/>
    <n v="0"/>
  </r>
  <r>
    <n v="106070924"/>
    <x v="87"/>
    <d v="2023-07-01T00:00:00"/>
    <d v="2024-06-30T00:00:00"/>
    <n v="366"/>
    <x v="29"/>
    <x v="10"/>
    <x v="55"/>
    <x v="2"/>
    <x v="3"/>
    <x v="0"/>
    <x v="0"/>
    <x v="0"/>
    <x v="0"/>
    <s v="CONTRA COSTA COUNTY"/>
    <x v="3"/>
    <x v="0"/>
    <s v="925-370-4222"/>
    <s v="2500 ALHAMBRA STREET"/>
    <s v="MARTINEZ"/>
    <n v="94533"/>
    <s v="SAMIR B. SHAH"/>
    <n v="0"/>
    <n v="167"/>
    <n v="61122"/>
    <n v="167"/>
    <n v="61122"/>
    <n v="114"/>
    <n v="112.94262295082"/>
    <n v="268.8782219863736"/>
    <n v="8370"/>
    <n v="0"/>
    <n v="13305"/>
    <n v="14725"/>
    <n v="396"/>
    <n v="3051"/>
    <n v="1429"/>
    <n v="0"/>
    <n v="61"/>
    <n v="41337"/>
    <n v="98409.429247012697"/>
    <n v="18177.841613196673"/>
    <n v="0"/>
    <n v="21049.239124782402"/>
    <n v="42284.215134814942"/>
    <n v="1665.0568059412101"/>
    <n v="5261.8676029333801"/>
    <n v="10883.773041927399"/>
    <n v="0"/>
    <n v="235.11662722115784"/>
    <n v="982"/>
    <n v="0"/>
    <n v="1520"/>
    <n v="4027"/>
    <n v="103"/>
    <n v="380"/>
    <n v="176"/>
    <n v="0"/>
    <n v="8"/>
    <n v="7196"/>
    <n v="124"/>
    <n v="43"/>
    <n v="0"/>
    <n v="0"/>
    <n v="0"/>
    <n v="0"/>
    <n v="45384"/>
    <n v="15738"/>
    <n v="0"/>
    <n v="0"/>
    <n v="0"/>
    <n v="0"/>
    <n v="28635"/>
    <n v="12702"/>
    <n v="0"/>
    <n v="0"/>
    <n v="0"/>
    <n v="0"/>
    <n v="0"/>
    <n v="6311"/>
    <n v="885"/>
    <n v="0"/>
    <n v="0"/>
    <n v="0"/>
    <n v="0"/>
    <n v="0"/>
    <n v="2645"/>
    <n v="1427"/>
    <n v="89948"/>
    <n v="0"/>
    <n v="63701"/>
    <n v="413918"/>
    <n v="8658"/>
    <n v="12803"/>
    <n v="23023"/>
    <n v="0"/>
    <n v="538"/>
    <n v="612589"/>
    <n v="40769"/>
    <n v="545842"/>
    <n v="0"/>
    <n v="14714"/>
    <n v="0"/>
    <n v="4"/>
    <n v="153120"/>
    <n v="237360"/>
    <n v="1797"/>
    <n v="2411"/>
    <n v="1823"/>
    <n v="804"/>
    <n v="806470453"/>
    <n v="89313117"/>
    <n v="0"/>
    <n v="717157336"/>
    <n v="15276326"/>
    <n v="732433662"/>
    <n v="796580938"/>
    <n v="-64147276"/>
    <n v="135109120"/>
    <n v="0"/>
    <n v="0"/>
    <n v="0"/>
    <n v="70961844"/>
    <n v="74872210"/>
    <n v="0"/>
    <n v="85438773"/>
    <n v="145776424"/>
    <n v="3939940"/>
    <n v="24561662"/>
    <n v="4010168"/>
    <n v="0"/>
    <n v="159714"/>
    <n v="338758891"/>
    <n v="87734143"/>
    <n v="0"/>
    <n v="49730048"/>
    <n v="272834216"/>
    <n v="12626282"/>
    <n v="17798290"/>
    <n v="26532700"/>
    <n v="0"/>
    <n v="455883"/>
    <n v="467711562"/>
    <n v="129168248"/>
    <n v="0"/>
    <n v="-178977802"/>
    <n v="116029235"/>
    <n v="-30306287"/>
    <n v="13649476"/>
    <n v="30697539"/>
    <n v="8465780"/>
    <n v="586928"/>
    <n v="0"/>
    <n v="0"/>
    <n v="0"/>
    <n v="0"/>
    <n v="0"/>
    <n v="0"/>
    <n v="0"/>
    <n v="0"/>
    <n v="33438105"/>
    <n v="0"/>
    <n v="325345420"/>
    <n v="321688895"/>
    <n v="2916746"/>
    <n v="11662413"/>
    <n v="22077088"/>
    <n v="0"/>
    <n v="28669"/>
    <n v="0"/>
    <n v="0"/>
    <n v="0"/>
    <n v="5861384"/>
    <n v="0"/>
    <n v="129247736"/>
    <n v="142635376"/>
    <n v="253436226"/>
    <n v="144877878"/>
    <n v="0"/>
    <n v="0"/>
    <n v="0"/>
    <n v="5449702"/>
    <n v="149546692"/>
    <n v="29887206"/>
    <n v="50719051"/>
    <n v="20028807"/>
    <n v="304910547"/>
    <n v="224354595"/>
    <n v="27951894"/>
    <n v="28632944"/>
    <n v="77561521"/>
    <n v="79813629"/>
    <n v="10559848"/>
    <n v="8996885"/>
    <n v="943560"/>
    <n v="1664959"/>
    <n v="31190556"/>
    <n v="546986069"/>
    <n v="0"/>
    <n v="146274370"/>
    <n v="8569698"/>
    <n v="0"/>
    <n v="1329207"/>
    <n v="703159344"/>
    <n v="122456100"/>
    <n v="24592110"/>
    <n v="140879113"/>
    <n v="415232021"/>
    <n v="703159344"/>
    <n v="103314357"/>
    <n v="250788181"/>
    <n v="-135882918"/>
    <n v="372249722"/>
    <n v="0"/>
    <n v="148014003"/>
    <n v="0"/>
    <n v="0"/>
    <n v="6864254"/>
    <n v="7996556"/>
    <n v="3817"/>
    <n v="61"/>
    <n v="445758"/>
    <n v="1206582"/>
    <n v="2343103"/>
    <n v="488487"/>
    <n v="472953"/>
    <n v="971325"/>
    <n v="266471"/>
    <n v="613366"/>
    <n v="34630"/>
    <n v="21579"/>
    <n v="801892"/>
    <n v="1453780"/>
    <n v="2893254"/>
    <n v="133963"/>
    <n v="734319"/>
    <n v="459372"/>
    <n v="387674"/>
    <n v="157532235.76487315"/>
    <n v="0"/>
    <n v="130950889.58690301"/>
    <n v="405547931.04648501"/>
    <n v="16049274.4698433"/>
    <n v="41038113.347592898"/>
    <n v="29589780.435647599"/>
    <n v="0"/>
    <n v="596387.34865512059"/>
  </r>
  <r>
    <n v="106331152"/>
    <x v="88"/>
    <d v="2024-01-01T00:00:00"/>
    <d v="2024-12-31T00:00:00"/>
    <n v="366"/>
    <x v="30"/>
    <x v="12"/>
    <x v="56"/>
    <x v="1"/>
    <x v="9"/>
    <x v="0"/>
    <x v="0"/>
    <x v="0"/>
    <x v="0"/>
    <s v="UNIVERSAL HEALTH SERVICES, INC"/>
    <x v="0"/>
    <x v="3"/>
    <s v="909-737-4343"/>
    <s v="800 SOUTH MAIN STREET"/>
    <s v="CORONA"/>
    <n v="92880"/>
    <s v="ALISTAIR MACHOKA"/>
    <n v="0"/>
    <n v="259"/>
    <n v="94794"/>
    <n v="259"/>
    <n v="94794"/>
    <n v="186"/>
    <n v="184.37704918032799"/>
    <n v="348.34439968687138"/>
    <n v="14915"/>
    <n v="13033"/>
    <n v="10591"/>
    <n v="20812"/>
    <n v="0"/>
    <n v="956"/>
    <n v="6563"/>
    <n v="12"/>
    <n v="600"/>
    <n v="67482"/>
    <n v="127494.050285395"/>
    <n v="20847.4577758011"/>
    <n v="22109.583137692302"/>
    <n v="15658.715558105199"/>
    <n v="42459.630262608101"/>
    <n v="0"/>
    <n v="2327.8879439603202"/>
    <n v="16271.888833585146"/>
    <n v="140.65567862548099"/>
    <n v="2145.3977956499921"/>
    <n v="1774"/>
    <n v="2372"/>
    <n v="1505"/>
    <n v="3059"/>
    <n v="0"/>
    <n v="265"/>
    <n v="1876"/>
    <n v="5"/>
    <n v="193"/>
    <n v="11049"/>
    <n v="160"/>
    <n v="38"/>
    <n v="0"/>
    <n v="0"/>
    <n v="61"/>
    <n v="0"/>
    <n v="58560"/>
    <n v="13908"/>
    <n v="0"/>
    <n v="0"/>
    <n v="22326"/>
    <n v="0"/>
    <n v="35316"/>
    <n v="10532"/>
    <n v="0"/>
    <n v="0"/>
    <n v="21634"/>
    <n v="0.32058919415547799"/>
    <n v="0"/>
    <n v="9557"/>
    <n v="1362"/>
    <n v="0"/>
    <n v="0"/>
    <n v="130"/>
    <n v="0"/>
    <n v="0"/>
    <n v="1512"/>
    <n v="1049"/>
    <n v="11315"/>
    <n v="17155"/>
    <n v="7192"/>
    <n v="46353"/>
    <n v="0"/>
    <n v="2282"/>
    <n v="32055"/>
    <n v="692"/>
    <n v="5816"/>
    <n v="122860"/>
    <n v="58648"/>
    <n v="1492"/>
    <n v="7494"/>
    <n v="22338"/>
    <n v="0"/>
    <n v="5"/>
    <n v="204459"/>
    <n v="178366"/>
    <n v="1827"/>
    <n v="2151"/>
    <n v="748"/>
    <n v="301"/>
    <n v="2259980125"/>
    <n v="1986927977"/>
    <n v="0"/>
    <n v="273052148"/>
    <n v="1559128"/>
    <n v="274611276"/>
    <n v="263497466"/>
    <n v="11113810"/>
    <n v="0"/>
    <n v="0"/>
    <n v="0"/>
    <n v="0"/>
    <n v="11113810"/>
    <n v="204179836"/>
    <n v="286382510"/>
    <n v="117520146"/>
    <n v="372729421"/>
    <n v="0"/>
    <n v="24014984"/>
    <n v="173516489"/>
    <n v="253063"/>
    <n v="17600381"/>
    <n v="1196196830"/>
    <n v="81212756"/>
    <n v="199445612"/>
    <n v="56232525"/>
    <n v="387695017"/>
    <n v="0"/>
    <n v="34462204"/>
    <n v="256689365"/>
    <n v="2713166"/>
    <n v="45332650"/>
    <n v="1063783295"/>
    <n v="258764330"/>
    <n v="441670250"/>
    <n v="160844885"/>
    <n v="652642474"/>
    <n v="-4441596"/>
    <n v="0"/>
    <n v="44719339"/>
    <n v="360071966"/>
    <n v="28080373"/>
    <n v="0"/>
    <n v="4203736"/>
    <n v="0"/>
    <n v="40372220"/>
    <n v="0"/>
    <n v="0"/>
    <n v="0"/>
    <n v="0"/>
    <n v="25879359"/>
    <n v="44071821"/>
    <n v="17193848"/>
    <n v="107619876"/>
    <n v="0"/>
    <n v="9986784"/>
    <n v="64642917"/>
    <n v="57458"/>
    <n v="3600085"/>
    <n v="0"/>
    <n v="0"/>
    <n v="0"/>
    <n v="0"/>
    <n v="0"/>
    <n v="0"/>
    <n v="63068647"/>
    <n v="23550312"/>
    <n v="59960162"/>
    <n v="0"/>
    <n v="0"/>
    <n v="0"/>
    <n v="1771796"/>
    <n v="32642308"/>
    <n v="5378502"/>
    <n v="63311279"/>
    <n v="13814460"/>
    <n v="101047182"/>
    <n v="19346847"/>
    <n v="11270219"/>
    <n v="14754688"/>
    <n v="30368179"/>
    <n v="21463867"/>
    <n v="7473251"/>
    <n v="1160912"/>
    <n v="4828348"/>
    <n v="0"/>
    <n v="51783973"/>
    <n v="101339929"/>
    <n v="0"/>
    <n v="85911612"/>
    <n v="11474789"/>
    <n v="0"/>
    <n v="40598438"/>
    <n v="239324768"/>
    <n v="111721758"/>
    <n v="0"/>
    <n v="0"/>
    <n v="127603010"/>
    <n v="239324768"/>
    <n v="1082"/>
    <n v="127471797"/>
    <n v="-82680949"/>
    <n v="203245942"/>
    <n v="0"/>
    <n v="0"/>
    <n v="51160745"/>
    <n v="62996316"/>
    <n v="2041418"/>
    <n v="2270307"/>
    <n v="1027"/>
    <n v="118"/>
    <n v="202037"/>
    <n v="500297"/>
    <n v="642588"/>
    <n v="91851"/>
    <n v="181811"/>
    <n v="127505"/>
    <n v="160526"/>
    <n v="0"/>
    <n v="130527"/>
    <n v="4276"/>
    <n v="822108"/>
    <n v="268766"/>
    <n v="460559"/>
    <n v="0"/>
    <n v="318776"/>
    <n v="53136"/>
    <n v="118073"/>
    <n v="33077840.109763"/>
    <n v="56308907.066313803"/>
    <n v="20138445.1842473"/>
    <n v="88135427.060140207"/>
    <n v="0"/>
    <n v="6777677.9389303504"/>
    <n v="49862122.745274432"/>
    <n v="343794.65810010303"/>
    <n v="7294123.2372308904"/>
  </r>
  <r>
    <n v="106154160"/>
    <x v="89"/>
    <d v="2024-01-01T00:00:00"/>
    <d v="2024-12-31T00:00:00"/>
    <n v="366"/>
    <x v="1"/>
    <x v="1"/>
    <x v="1"/>
    <x v="1"/>
    <x v="16"/>
    <x v="2"/>
    <x v="1"/>
    <x v="0"/>
    <x v="1"/>
    <s v="CRESTWOOD BEHAVIORAL HEALTH, INC."/>
    <x v="2"/>
    <x v="0"/>
    <s v="661-363-8127"/>
    <s v="6700 EUCALYPTUS DRIVE, STE C"/>
    <s v="BAKERSFIELD"/>
    <n v="93306"/>
    <s v="SUKHDEEP KAUR"/>
    <n v="0"/>
    <n v="16"/>
    <n v="5856"/>
    <n v="16"/>
    <n v="5856"/>
    <n v="13"/>
    <n v="12.0355191256831"/>
    <n v="12.0355191256831"/>
    <n v="0"/>
    <n v="0"/>
    <n v="0"/>
    <n v="0"/>
    <n v="4405"/>
    <n v="0"/>
    <n v="0"/>
    <n v="0"/>
    <n v="0"/>
    <n v="4405"/>
    <n v="4405"/>
    <n v="0"/>
    <n v="0"/>
    <n v="0"/>
    <n v="0"/>
    <n v="4405"/>
    <n v="0"/>
    <n v="0"/>
    <n v="0"/>
    <n v="0"/>
    <n v="0"/>
    <n v="0"/>
    <n v="0"/>
    <n v="0"/>
    <n v="326"/>
    <n v="0"/>
    <n v="0"/>
    <n v="0"/>
    <n v="0"/>
    <n v="326"/>
    <n v="0"/>
    <n v="16"/>
    <n v="0"/>
    <n v="0"/>
    <n v="0"/>
    <n v="0"/>
    <n v="0"/>
    <n v="5856"/>
    <n v="0"/>
    <n v="0"/>
    <n v="0"/>
    <n v="0"/>
    <n v="0"/>
    <n v="4405"/>
    <n v="0"/>
    <n v="0"/>
    <n v="0"/>
    <n v="0"/>
    <n v="0"/>
    <n v="0"/>
    <n v="326"/>
    <n v="0"/>
    <n v="0"/>
    <n v="0"/>
    <n v="0"/>
    <n v="0"/>
    <n v="0"/>
    <n v="0"/>
    <n v="0"/>
    <n v="0"/>
    <n v="0"/>
    <n v="0"/>
    <n v="0"/>
    <n v="0"/>
    <n v="0"/>
    <n v="0"/>
    <n v="0"/>
    <n v="0"/>
    <n v="0"/>
    <n v="0"/>
    <n v="0"/>
    <n v="0"/>
    <n v="0"/>
    <n v="0"/>
    <n v="0"/>
    <n v="0"/>
    <n v="0"/>
    <n v="0"/>
    <n v="0"/>
    <n v="0"/>
    <n v="6884347"/>
    <n v="2297984"/>
    <n v="0"/>
    <n v="4586363"/>
    <n v="776293"/>
    <n v="5362656"/>
    <n v="5071287"/>
    <n v="291369"/>
    <n v="0"/>
    <n v="0"/>
    <n v="0"/>
    <n v="0"/>
    <n v="291369"/>
    <n v="0"/>
    <n v="0"/>
    <n v="0"/>
    <n v="0"/>
    <n v="6884347"/>
    <n v="0"/>
    <n v="0"/>
    <n v="0"/>
    <n v="0"/>
    <n v="6884347"/>
    <n v="0"/>
    <n v="0"/>
    <n v="0"/>
    <n v="0"/>
    <n v="0"/>
    <n v="0"/>
    <n v="0"/>
    <n v="0"/>
    <n v="0"/>
    <n v="0"/>
    <n v="0"/>
    <n v="0"/>
    <n v="0"/>
    <n v="0"/>
    <n v="0"/>
    <n v="2297984"/>
    <n v="0"/>
    <n v="0"/>
    <n v="0"/>
    <n v="0"/>
    <n v="0"/>
    <n v="0"/>
    <n v="0"/>
    <n v="0"/>
    <n v="0"/>
    <n v="0"/>
    <n v="0"/>
    <n v="0"/>
    <n v="0"/>
    <n v="0"/>
    <n v="0"/>
    <n v="4586363"/>
    <n v="0"/>
    <n v="0"/>
    <n v="0"/>
    <n v="0"/>
    <n v="0"/>
    <n v="0"/>
    <n v="0"/>
    <n v="0"/>
    <n v="0"/>
    <n v="0"/>
    <n v="3436082"/>
    <n v="0"/>
    <n v="41252"/>
    <n v="0"/>
    <n v="0"/>
    <n v="0"/>
    <n v="0"/>
    <n v="358002"/>
    <n v="0"/>
    <n v="1088599"/>
    <n v="147352"/>
    <n v="2406557"/>
    <n v="853735"/>
    <n v="0"/>
    <n v="975"/>
    <n v="171830"/>
    <n v="1417287"/>
    <n v="44745"/>
    <n v="62120"/>
    <n v="15287"/>
    <n v="11472"/>
    <n v="87279"/>
    <n v="7696262"/>
    <n v="0"/>
    <n v="333169"/>
    <n v="0"/>
    <n v="0"/>
    <n v="0"/>
    <n v="8029431"/>
    <n v="565202"/>
    <n v="0"/>
    <n v="0"/>
    <n v="7464229"/>
    <n v="8029431"/>
    <n v="0"/>
    <n v="1118985"/>
    <n v="-2834"/>
    <n v="742876"/>
    <n v="0"/>
    <n v="0"/>
    <n v="6566059"/>
    <n v="139852"/>
    <n v="81626"/>
    <n v="91370"/>
    <n v="44"/>
    <n v="0"/>
    <n v="14759"/>
    <n v="34562"/>
    <n v="2435"/>
    <n v="21665"/>
    <n v="0"/>
    <n v="2438"/>
    <n v="5767"/>
    <n v="0"/>
    <n v="0"/>
    <n v="0"/>
    <n v="69459"/>
    <n v="0"/>
    <n v="0"/>
    <n v="0"/>
    <n v="5767"/>
    <n v="0"/>
    <n v="6400"/>
    <n v="0"/>
    <n v="0"/>
    <n v="0"/>
    <n v="0"/>
    <n v="4294994"/>
    <n v="0"/>
    <n v="0"/>
    <n v="0"/>
    <n v="0"/>
  </r>
  <r>
    <n v="106344170"/>
    <x v="90"/>
    <d v="2024-01-01T00:00:00"/>
    <d v="2024-12-31T00:00:00"/>
    <n v="366"/>
    <x v="31"/>
    <x v="0"/>
    <x v="57"/>
    <x v="1"/>
    <x v="16"/>
    <x v="2"/>
    <x v="1"/>
    <x v="0"/>
    <x v="1"/>
    <s v="CRESTWOOD BEHAVIORAL HEALTH, INC."/>
    <x v="2"/>
    <x v="0"/>
    <s v="916-977-0949"/>
    <s v="4741 ENGLE ROAD"/>
    <s v="CARMICHAEL"/>
    <n v="95608"/>
    <s v="MARITZA VINDELL"/>
    <n v="0"/>
    <n v="16"/>
    <n v="5856"/>
    <n v="16"/>
    <n v="5856"/>
    <n v="16"/>
    <n v="14.103825136612"/>
    <n v="14.103825136612"/>
    <n v="0"/>
    <n v="0"/>
    <n v="0"/>
    <n v="0"/>
    <n v="5162"/>
    <n v="0"/>
    <n v="0"/>
    <n v="0"/>
    <n v="0"/>
    <n v="5162"/>
    <n v="5162"/>
    <n v="0"/>
    <n v="0"/>
    <n v="0"/>
    <n v="0"/>
    <n v="5162"/>
    <n v="0"/>
    <n v="0"/>
    <n v="0"/>
    <n v="0"/>
    <n v="0"/>
    <n v="0"/>
    <n v="0"/>
    <n v="0"/>
    <n v="352"/>
    <n v="0"/>
    <n v="0"/>
    <n v="0"/>
    <n v="0"/>
    <n v="352"/>
    <n v="0"/>
    <n v="16"/>
    <n v="0"/>
    <n v="0"/>
    <n v="0"/>
    <n v="0"/>
    <n v="0"/>
    <n v="5856"/>
    <n v="0"/>
    <n v="0"/>
    <n v="0"/>
    <n v="0"/>
    <n v="0"/>
    <n v="5162"/>
    <n v="0"/>
    <n v="0"/>
    <n v="0"/>
    <n v="0"/>
    <n v="0"/>
    <n v="0"/>
    <n v="352"/>
    <n v="0"/>
    <n v="0"/>
    <n v="0"/>
    <n v="0"/>
    <n v="0"/>
    <n v="0"/>
    <n v="0"/>
    <n v="0"/>
    <n v="0"/>
    <n v="0"/>
    <n v="0"/>
    <n v="0"/>
    <n v="0"/>
    <n v="0"/>
    <n v="0"/>
    <n v="0"/>
    <n v="0"/>
    <n v="0"/>
    <n v="0"/>
    <n v="0"/>
    <n v="0"/>
    <n v="0"/>
    <n v="0"/>
    <n v="0"/>
    <n v="0"/>
    <n v="0"/>
    <n v="0"/>
    <n v="0"/>
    <n v="0"/>
    <n v="5683722"/>
    <n v="405858"/>
    <n v="0"/>
    <n v="5277864"/>
    <n v="725286"/>
    <n v="6003150"/>
    <n v="5045360"/>
    <n v="957790"/>
    <n v="0"/>
    <n v="0"/>
    <n v="0"/>
    <n v="0"/>
    <n v="957790"/>
    <n v="0"/>
    <n v="0"/>
    <n v="0"/>
    <n v="0"/>
    <n v="5683722"/>
    <n v="0"/>
    <n v="0"/>
    <n v="0"/>
    <n v="0"/>
    <n v="5683722"/>
    <n v="0"/>
    <n v="0"/>
    <n v="0"/>
    <n v="0"/>
    <n v="0"/>
    <n v="0"/>
    <n v="0"/>
    <n v="0"/>
    <n v="0"/>
    <n v="0"/>
    <n v="0"/>
    <n v="0"/>
    <n v="0"/>
    <n v="0"/>
    <n v="0"/>
    <n v="405858"/>
    <n v="0"/>
    <n v="0"/>
    <n v="0"/>
    <n v="0"/>
    <n v="0"/>
    <n v="0"/>
    <n v="0"/>
    <n v="0"/>
    <n v="0"/>
    <n v="0"/>
    <n v="0"/>
    <n v="0"/>
    <n v="0"/>
    <n v="0"/>
    <n v="0"/>
    <n v="5277864"/>
    <n v="0"/>
    <n v="0"/>
    <n v="0"/>
    <n v="0"/>
    <n v="0"/>
    <n v="0"/>
    <n v="0"/>
    <n v="0"/>
    <n v="0"/>
    <n v="0"/>
    <n v="2557310"/>
    <n v="0"/>
    <n v="24609"/>
    <n v="0"/>
    <n v="0"/>
    <n v="0"/>
    <n v="0"/>
    <n v="785639"/>
    <n v="0"/>
    <n v="1399492"/>
    <n v="278310"/>
    <n v="2310228"/>
    <n v="789503"/>
    <n v="0"/>
    <n v="1169"/>
    <n v="144011"/>
    <n v="1362975"/>
    <n v="78687"/>
    <n v="135853"/>
    <n v="16921"/>
    <n v="24177"/>
    <n v="181836"/>
    <n v="12305751"/>
    <n v="0"/>
    <n v="575428"/>
    <n v="0"/>
    <n v="0"/>
    <n v="0"/>
    <n v="12881179"/>
    <n v="848825"/>
    <n v="0"/>
    <n v="0"/>
    <n v="12032354"/>
    <n v="12881179"/>
    <n v="0"/>
    <n v="519312"/>
    <n v="0"/>
    <n v="1235788"/>
    <n v="0"/>
    <n v="0"/>
    <n v="11767532"/>
    <n v="309614"/>
    <n v="76860"/>
    <n v="84060"/>
    <n v="40"/>
    <n v="0"/>
    <n v="13172"/>
    <n v="33273"/>
    <n v="0"/>
    <n v="10689"/>
    <n v="0"/>
    <n v="3620"/>
    <n v="16106"/>
    <n v="0"/>
    <n v="0"/>
    <n v="0"/>
    <n v="51776"/>
    <n v="0"/>
    <n v="0"/>
    <n v="0"/>
    <n v="16542"/>
    <n v="0"/>
    <n v="8542"/>
    <n v="0"/>
    <n v="0"/>
    <n v="0"/>
    <n v="0"/>
    <n v="4320074"/>
    <n v="0"/>
    <n v="0"/>
    <n v="0"/>
    <n v="0"/>
  </r>
  <r>
    <n v="106344188"/>
    <x v="91"/>
    <d v="2024-01-01T00:00:00"/>
    <d v="2024-12-31T00:00:00"/>
    <n v="366"/>
    <x v="31"/>
    <x v="0"/>
    <x v="57"/>
    <x v="1"/>
    <x v="16"/>
    <x v="2"/>
    <x v="1"/>
    <x v="0"/>
    <x v="1"/>
    <s v="CRESTWOOD BEHAVIORAL HEALTH, INC."/>
    <x v="2"/>
    <x v="0"/>
    <s v="916-520-2785"/>
    <s v="2600 STOCKTON BLVD, STE B"/>
    <s v="SACRAMENTO"/>
    <n v="95817"/>
    <s v="ADRAIN SMITH"/>
    <n v="0"/>
    <n v="16"/>
    <n v="5856"/>
    <n v="16"/>
    <n v="5856"/>
    <n v="16"/>
    <n v="14.5245901639344"/>
    <n v="14.5245901639344"/>
    <n v="0"/>
    <n v="0"/>
    <n v="0"/>
    <n v="0"/>
    <n v="5316"/>
    <n v="0"/>
    <n v="0"/>
    <n v="0"/>
    <n v="0"/>
    <n v="5316"/>
    <n v="5316"/>
    <n v="0"/>
    <n v="0"/>
    <n v="0"/>
    <n v="0"/>
    <n v="5316"/>
    <n v="0"/>
    <n v="0"/>
    <n v="0"/>
    <n v="0"/>
    <n v="0"/>
    <n v="0"/>
    <n v="0"/>
    <n v="0"/>
    <n v="345"/>
    <n v="0"/>
    <n v="0"/>
    <n v="0"/>
    <n v="0"/>
    <n v="345"/>
    <n v="0"/>
    <n v="16"/>
    <n v="0"/>
    <n v="0"/>
    <n v="0"/>
    <n v="0"/>
    <n v="0"/>
    <n v="5856"/>
    <n v="0"/>
    <n v="0"/>
    <n v="0"/>
    <n v="0"/>
    <n v="0"/>
    <n v="5316"/>
    <n v="0"/>
    <n v="0"/>
    <n v="0"/>
    <n v="0"/>
    <n v="0"/>
    <n v="0"/>
    <n v="345"/>
    <n v="0"/>
    <n v="0"/>
    <n v="0"/>
    <n v="0"/>
    <n v="0"/>
    <n v="0"/>
    <n v="0"/>
    <n v="0"/>
    <n v="0"/>
    <n v="0"/>
    <n v="0"/>
    <n v="0"/>
    <n v="0"/>
    <n v="0"/>
    <n v="0"/>
    <n v="0"/>
    <n v="0"/>
    <n v="0"/>
    <n v="0"/>
    <n v="0"/>
    <n v="0"/>
    <n v="0"/>
    <n v="0"/>
    <n v="0"/>
    <n v="0"/>
    <n v="0"/>
    <n v="0"/>
    <n v="0"/>
    <n v="0"/>
    <n v="5893357"/>
    <n v="457255"/>
    <n v="0"/>
    <n v="5436102"/>
    <n v="550509"/>
    <n v="5986611"/>
    <n v="5763171"/>
    <n v="223440"/>
    <n v="0"/>
    <n v="0"/>
    <n v="0"/>
    <n v="0"/>
    <n v="223440"/>
    <n v="0"/>
    <n v="0"/>
    <n v="0"/>
    <n v="0"/>
    <n v="5893357"/>
    <n v="0"/>
    <n v="0"/>
    <n v="0"/>
    <n v="0"/>
    <n v="5893357"/>
    <n v="0"/>
    <n v="0"/>
    <n v="0"/>
    <n v="0"/>
    <n v="0"/>
    <n v="0"/>
    <n v="0"/>
    <n v="0"/>
    <n v="0"/>
    <n v="0"/>
    <n v="0"/>
    <n v="0"/>
    <n v="0"/>
    <n v="0"/>
    <n v="0"/>
    <n v="457255"/>
    <n v="0"/>
    <n v="0"/>
    <n v="0"/>
    <n v="0"/>
    <n v="0"/>
    <n v="0"/>
    <n v="0"/>
    <n v="0"/>
    <n v="0"/>
    <n v="0"/>
    <n v="0"/>
    <n v="0"/>
    <n v="0"/>
    <n v="0"/>
    <n v="0"/>
    <n v="5436102"/>
    <n v="0"/>
    <n v="0"/>
    <n v="0"/>
    <n v="0"/>
    <n v="0"/>
    <n v="0"/>
    <n v="0"/>
    <n v="0"/>
    <n v="0"/>
    <n v="0"/>
    <n v="3203977"/>
    <n v="0"/>
    <n v="65087"/>
    <n v="0"/>
    <n v="0"/>
    <n v="0"/>
    <n v="0"/>
    <n v="637463"/>
    <n v="0"/>
    <n v="1528398"/>
    <n v="328246"/>
    <n v="2769016"/>
    <n v="930979"/>
    <n v="0"/>
    <n v="3278"/>
    <n v="218375"/>
    <n v="1394861"/>
    <n v="21010"/>
    <n v="242995"/>
    <n v="16921"/>
    <n v="8926"/>
    <n v="156810"/>
    <n v="10377881"/>
    <n v="0"/>
    <n v="148063"/>
    <n v="0"/>
    <n v="0"/>
    <n v="0"/>
    <n v="10525944"/>
    <n v="461541"/>
    <n v="0"/>
    <n v="0"/>
    <n v="10064403"/>
    <n v="10525944"/>
    <n v="0"/>
    <n v="517258"/>
    <n v="0"/>
    <n v="399920"/>
    <n v="0"/>
    <n v="0"/>
    <n v="9839528"/>
    <n v="82061"/>
    <n v="88352"/>
    <n v="97876"/>
    <n v="47"/>
    <n v="0"/>
    <n v="13478"/>
    <n v="47173"/>
    <n v="0"/>
    <n v="10267"/>
    <n v="0"/>
    <n v="7157"/>
    <n v="10277"/>
    <n v="0"/>
    <n v="0"/>
    <n v="0"/>
    <n v="66435"/>
    <n v="0"/>
    <n v="0"/>
    <n v="0"/>
    <n v="11855"/>
    <n v="0"/>
    <n v="10062"/>
    <n v="0"/>
    <n v="0"/>
    <n v="0"/>
    <n v="0"/>
    <n v="5212662"/>
    <n v="0"/>
    <n v="0"/>
    <n v="0"/>
    <n v="0"/>
  </r>
  <r>
    <n v="106434220"/>
    <x v="92"/>
    <d v="2024-01-01T00:00:00"/>
    <d v="2024-12-31T00:00:00"/>
    <n v="366"/>
    <x v="25"/>
    <x v="13"/>
    <x v="46"/>
    <x v="1"/>
    <x v="16"/>
    <x v="2"/>
    <x v="1"/>
    <x v="0"/>
    <x v="1"/>
    <s v="CRESTWOOD BEHAVIORAL HEALTH, INC."/>
    <x v="2"/>
    <x v="0"/>
    <s v="408-275-1010"/>
    <s v="1425 FRUITDALE AVE, SUITE A"/>
    <s v="SAN JOSE"/>
    <n v="95128"/>
    <s v="JAMES OLIVIERI, JR."/>
    <n v="0"/>
    <n v="16"/>
    <n v="5856"/>
    <n v="16"/>
    <n v="5856"/>
    <n v="15"/>
    <n v="13.336065573770499"/>
    <n v="13.336065573770499"/>
    <n v="0"/>
    <n v="0"/>
    <n v="0"/>
    <n v="0"/>
    <n v="4881"/>
    <n v="0"/>
    <n v="0"/>
    <n v="0"/>
    <n v="0"/>
    <n v="4881"/>
    <n v="4881"/>
    <n v="0"/>
    <n v="0"/>
    <n v="0"/>
    <n v="0"/>
    <n v="4881"/>
    <n v="0"/>
    <n v="0"/>
    <n v="0"/>
    <n v="0"/>
    <n v="0"/>
    <n v="0"/>
    <n v="0"/>
    <n v="0"/>
    <n v="331"/>
    <n v="0"/>
    <n v="0"/>
    <n v="0"/>
    <n v="0"/>
    <n v="331"/>
    <n v="0"/>
    <n v="16"/>
    <n v="0"/>
    <n v="0"/>
    <n v="0"/>
    <n v="0"/>
    <n v="0"/>
    <n v="5856"/>
    <n v="0"/>
    <n v="0"/>
    <n v="0"/>
    <n v="0"/>
    <n v="0"/>
    <n v="4881"/>
    <n v="0"/>
    <n v="0"/>
    <n v="0"/>
    <n v="0"/>
    <n v="0"/>
    <n v="0"/>
    <n v="331"/>
    <n v="0"/>
    <n v="0"/>
    <n v="0"/>
    <n v="0"/>
    <n v="0"/>
    <n v="0"/>
    <n v="0"/>
    <n v="0"/>
    <n v="0"/>
    <n v="0"/>
    <n v="0"/>
    <n v="0"/>
    <n v="0"/>
    <n v="0"/>
    <n v="0"/>
    <n v="0"/>
    <n v="0"/>
    <n v="0"/>
    <n v="0"/>
    <n v="0"/>
    <n v="0"/>
    <n v="0"/>
    <n v="0"/>
    <n v="0"/>
    <n v="0"/>
    <n v="0"/>
    <n v="0"/>
    <n v="0"/>
    <n v="0"/>
    <n v="6191073"/>
    <n v="355449"/>
    <n v="0"/>
    <n v="5835624"/>
    <n v="1154824"/>
    <n v="6990448"/>
    <n v="5869020"/>
    <n v="1121428"/>
    <n v="0"/>
    <n v="0"/>
    <n v="0"/>
    <n v="0"/>
    <n v="1121428"/>
    <n v="0"/>
    <n v="0"/>
    <n v="0"/>
    <n v="0"/>
    <n v="6191073"/>
    <n v="0"/>
    <n v="0"/>
    <n v="0"/>
    <n v="0"/>
    <n v="6191073"/>
    <n v="0"/>
    <n v="0"/>
    <n v="0"/>
    <n v="0"/>
    <n v="0"/>
    <n v="0"/>
    <n v="0"/>
    <n v="0"/>
    <n v="0"/>
    <n v="0"/>
    <n v="0"/>
    <n v="0"/>
    <n v="0"/>
    <n v="0"/>
    <n v="0"/>
    <n v="355449"/>
    <n v="0"/>
    <n v="0"/>
    <n v="0"/>
    <n v="0"/>
    <n v="0"/>
    <n v="0"/>
    <n v="0"/>
    <n v="0"/>
    <n v="0"/>
    <n v="0"/>
    <n v="0"/>
    <n v="0"/>
    <n v="0"/>
    <n v="0"/>
    <n v="0"/>
    <n v="5835624"/>
    <n v="0"/>
    <n v="0"/>
    <n v="0"/>
    <n v="0"/>
    <n v="0"/>
    <n v="0"/>
    <n v="0"/>
    <n v="0"/>
    <n v="0"/>
    <n v="0"/>
    <n v="3200848"/>
    <n v="0"/>
    <n v="25285"/>
    <n v="0"/>
    <n v="0"/>
    <n v="0"/>
    <n v="0"/>
    <n v="548274"/>
    <n v="0"/>
    <n v="1546108"/>
    <n v="548505"/>
    <n v="2405437"/>
    <n v="763652"/>
    <n v="0"/>
    <n v="3716"/>
    <n v="193994"/>
    <n v="1635762"/>
    <n v="93195"/>
    <n v="360063"/>
    <n v="16921"/>
    <n v="9734"/>
    <n v="386546"/>
    <n v="11636068"/>
    <n v="0"/>
    <n v="315616"/>
    <n v="17498"/>
    <n v="0"/>
    <n v="0"/>
    <n v="11969182"/>
    <n v="629279"/>
    <n v="0"/>
    <n v="0"/>
    <n v="11339903"/>
    <n v="11969182"/>
    <n v="0"/>
    <n v="1054830"/>
    <n v="-206377"/>
    <n v="1329820"/>
    <n v="0"/>
    <n v="0"/>
    <n v="10760368"/>
    <n v="93515"/>
    <n v="66097"/>
    <n v="73378"/>
    <n v="35"/>
    <n v="0"/>
    <n v="10605"/>
    <n v="27229"/>
    <n v="314"/>
    <n v="15422"/>
    <n v="0"/>
    <n v="5406"/>
    <n v="7121"/>
    <n v="0"/>
    <n v="0"/>
    <n v="0"/>
    <n v="50740"/>
    <n v="0"/>
    <n v="0"/>
    <n v="0"/>
    <n v="8912"/>
    <n v="0"/>
    <n v="6445"/>
    <n v="0"/>
    <n v="0"/>
    <n v="0"/>
    <n v="0"/>
    <n v="4714196"/>
    <n v="0"/>
    <n v="0"/>
    <n v="0"/>
    <n v="0"/>
  </r>
  <r>
    <n v="106484062"/>
    <x v="93"/>
    <d v="2024-01-01T00:00:00"/>
    <d v="2024-12-31T00:00:00"/>
    <n v="366"/>
    <x v="13"/>
    <x v="7"/>
    <x v="58"/>
    <x v="1"/>
    <x v="16"/>
    <x v="2"/>
    <x v="1"/>
    <x v="0"/>
    <x v="1"/>
    <s v="CRESTWOOD BEHAVIORAL HEALTH, INC."/>
    <x v="2"/>
    <x v="0"/>
    <s v="707-234-2222"/>
    <s v="2201 TUOLUMNE STREET"/>
    <s v="VALLEJO"/>
    <n v="94589"/>
    <s v="NICOLE PAISTE GONZALES"/>
    <n v="0"/>
    <n v="16"/>
    <n v="5856"/>
    <n v="16"/>
    <n v="5856"/>
    <n v="14"/>
    <n v="12.953551912568306"/>
    <n v="12.953551912568306"/>
    <n v="0"/>
    <n v="0"/>
    <n v="0"/>
    <n v="0"/>
    <n v="4741"/>
    <n v="0"/>
    <n v="0"/>
    <n v="0"/>
    <n v="0"/>
    <n v="4741"/>
    <n v="4741"/>
    <n v="0"/>
    <n v="0"/>
    <n v="0"/>
    <n v="0"/>
    <n v="4741"/>
    <n v="0"/>
    <n v="0"/>
    <n v="0"/>
    <n v="0"/>
    <n v="0"/>
    <n v="0"/>
    <n v="0"/>
    <n v="0"/>
    <n v="339"/>
    <n v="0"/>
    <n v="0"/>
    <n v="0"/>
    <n v="0"/>
    <n v="339"/>
    <n v="0"/>
    <n v="16"/>
    <n v="0"/>
    <n v="0"/>
    <n v="0"/>
    <n v="0"/>
    <n v="0"/>
    <n v="5856"/>
    <n v="0"/>
    <n v="0"/>
    <n v="0"/>
    <n v="0"/>
    <n v="0"/>
    <n v="4741"/>
    <n v="0"/>
    <n v="0"/>
    <n v="0"/>
    <n v="0"/>
    <n v="0"/>
    <n v="0"/>
    <n v="339"/>
    <n v="0"/>
    <n v="0"/>
    <n v="0"/>
    <n v="0"/>
    <n v="0"/>
    <n v="0"/>
    <n v="0"/>
    <n v="0"/>
    <n v="0"/>
    <n v="0"/>
    <n v="0"/>
    <n v="0"/>
    <n v="0"/>
    <n v="0"/>
    <n v="0"/>
    <n v="0"/>
    <n v="0"/>
    <n v="0"/>
    <n v="0"/>
    <n v="0"/>
    <n v="0"/>
    <n v="0"/>
    <n v="0"/>
    <n v="0"/>
    <n v="0"/>
    <n v="0"/>
    <n v="0"/>
    <n v="0"/>
    <n v="0"/>
    <n v="5639300"/>
    <n v="390854"/>
    <n v="0"/>
    <n v="5248446"/>
    <n v="1228825"/>
    <n v="6477271"/>
    <n v="5656318"/>
    <n v="820953"/>
    <n v="0"/>
    <n v="0"/>
    <n v="0"/>
    <n v="0"/>
    <n v="820953"/>
    <n v="0"/>
    <n v="0"/>
    <n v="0"/>
    <n v="0"/>
    <n v="5639300"/>
    <n v="0"/>
    <n v="0"/>
    <n v="0"/>
    <n v="0"/>
    <n v="5639300"/>
    <n v="0"/>
    <n v="0"/>
    <n v="0"/>
    <n v="0"/>
    <n v="0"/>
    <n v="0"/>
    <n v="0"/>
    <n v="0"/>
    <n v="0"/>
    <n v="0"/>
    <n v="0"/>
    <n v="0"/>
    <n v="0"/>
    <n v="0"/>
    <n v="0"/>
    <n v="390854"/>
    <n v="0"/>
    <n v="0"/>
    <n v="0"/>
    <n v="0"/>
    <n v="0"/>
    <n v="0"/>
    <n v="0"/>
    <n v="0"/>
    <n v="0"/>
    <n v="0"/>
    <n v="0"/>
    <n v="0"/>
    <n v="0"/>
    <n v="0"/>
    <n v="0"/>
    <n v="5248446"/>
    <n v="0"/>
    <n v="0"/>
    <n v="0"/>
    <n v="0"/>
    <n v="0"/>
    <n v="0"/>
    <n v="0"/>
    <n v="0"/>
    <n v="0"/>
    <n v="0"/>
    <n v="3396721"/>
    <n v="0"/>
    <n v="17277"/>
    <n v="0"/>
    <n v="0"/>
    <n v="0"/>
    <n v="0"/>
    <n v="846300"/>
    <n v="0"/>
    <n v="1233165"/>
    <n v="162855"/>
    <n v="2762060"/>
    <n v="993490"/>
    <n v="0"/>
    <n v="2485"/>
    <n v="145005"/>
    <n v="1478581"/>
    <n v="16475"/>
    <n v="96165"/>
    <n v="16921"/>
    <n v="2207"/>
    <n v="142929"/>
    <n v="6843352"/>
    <n v="0"/>
    <n v="121788"/>
    <n v="0"/>
    <n v="0"/>
    <n v="0"/>
    <n v="6965140"/>
    <n v="533041"/>
    <n v="0"/>
    <n v="0"/>
    <n v="6432099"/>
    <n v="6965140"/>
    <n v="1250"/>
    <n v="1036638"/>
    <n v="0"/>
    <n v="336169"/>
    <n v="0"/>
    <n v="0"/>
    <n v="5792362"/>
    <n v="0"/>
    <n v="85870"/>
    <n v="94993"/>
    <n v="46"/>
    <n v="0"/>
    <n v="10485"/>
    <n v="29699"/>
    <n v="6273"/>
    <n v="13452"/>
    <n v="0"/>
    <n v="11184"/>
    <n v="14777"/>
    <n v="0"/>
    <n v="0"/>
    <n v="0"/>
    <n v="57091"/>
    <n v="0"/>
    <n v="0"/>
    <n v="0"/>
    <n v="19310"/>
    <n v="0"/>
    <n v="9469"/>
    <n v="0"/>
    <n v="0"/>
    <n v="0"/>
    <n v="0"/>
    <n v="4427493"/>
    <n v="0"/>
    <n v="0"/>
    <n v="0"/>
    <n v="0"/>
  </r>
  <r>
    <n v="106390846"/>
    <x v="94"/>
    <d v="2024-01-01T00:00:00"/>
    <d v="2024-12-31T00:00:00"/>
    <n v="366"/>
    <x v="6"/>
    <x v="4"/>
    <x v="59"/>
    <x v="0"/>
    <x v="3"/>
    <x v="0"/>
    <x v="0"/>
    <x v="0"/>
    <x v="1"/>
    <s v="DAMERON HOSPITAL ASSOCIATION"/>
    <x v="0"/>
    <x v="0"/>
    <s v="209-944-5550"/>
    <s v="525 WEST ACACIA STREET"/>
    <s v="STOCKTON"/>
    <n v="95203"/>
    <s v="DR. GUARAV DATTA"/>
    <n v="0"/>
    <n v="202"/>
    <n v="73932"/>
    <n v="170"/>
    <n v="62220"/>
    <n v="34"/>
    <n v="33.926229508196698"/>
    <n v="77.943236530228901"/>
    <n v="2989"/>
    <n v="3271"/>
    <n v="894"/>
    <n v="3910"/>
    <n v="0"/>
    <n v="393"/>
    <n v="833"/>
    <n v="18"/>
    <n v="109"/>
    <n v="12417"/>
    <n v="28527.224570063801"/>
    <n v="5746.5245260308002"/>
    <n v="6555.6804792378398"/>
    <n v="1517.9144192426907"/>
    <n v="10186.4402120752"/>
    <n v="0"/>
    <n v="1151.41068207177"/>
    <n v="2502.4947110067401"/>
    <n v="78.280340639541706"/>
    <n v="410.18569709909599"/>
    <n v="640"/>
    <n v="706"/>
    <n v="228"/>
    <n v="975"/>
    <n v="0"/>
    <n v="115"/>
    <n v="231"/>
    <n v="7"/>
    <n v="35"/>
    <n v="2937"/>
    <n v="202"/>
    <n v="0"/>
    <n v="0"/>
    <n v="0"/>
    <n v="0"/>
    <n v="0"/>
    <n v="73932"/>
    <n v="0"/>
    <n v="0"/>
    <n v="0"/>
    <n v="0"/>
    <n v="0"/>
    <n v="12417"/>
    <n v="0"/>
    <n v="0"/>
    <n v="0"/>
    <n v="0"/>
    <n v="0"/>
    <n v="0"/>
    <n v="2937"/>
    <n v="0"/>
    <n v="0"/>
    <n v="0"/>
    <n v="0"/>
    <n v="0"/>
    <n v="0"/>
    <n v="0"/>
    <n v="0"/>
    <n v="4768"/>
    <n v="5220"/>
    <n v="2847"/>
    <n v="23855"/>
    <n v="0"/>
    <n v="1805"/>
    <n v="5266"/>
    <n v="331"/>
    <n v="2145"/>
    <n v="46237"/>
    <n v="41163"/>
    <n v="0"/>
    <n v="0"/>
    <n v="3522"/>
    <n v="0"/>
    <n v="9"/>
    <n v="90460"/>
    <n v="231115"/>
    <n v="739"/>
    <n v="2537"/>
    <n v="0"/>
    <n v="0"/>
    <n v="1223350457"/>
    <n v="1105215417"/>
    <n v="0"/>
    <n v="118135040"/>
    <n v="1388366"/>
    <n v="119523406"/>
    <n v="158796395"/>
    <n v="-39272989"/>
    <n v="3769386"/>
    <n v="2876955"/>
    <n v="0"/>
    <n v="0"/>
    <n v="-38380558"/>
    <n v="145144032"/>
    <n v="121819680"/>
    <n v="38151754"/>
    <n v="147588573"/>
    <n v="0"/>
    <n v="17905403"/>
    <n v="45907697"/>
    <n v="694341"/>
    <n v="15274342"/>
    <n v="532485822"/>
    <n v="133903723"/>
    <n v="122329173"/>
    <n v="26625760"/>
    <n v="236913262"/>
    <n v="0"/>
    <n v="34553814"/>
    <n v="92007992"/>
    <n v="2325284"/>
    <n v="42205627"/>
    <n v="690864635"/>
    <n v="249637732"/>
    <n v="220393172"/>
    <n v="43679411"/>
    <n v="341750568"/>
    <n v="0"/>
    <n v="0"/>
    <n v="46365237"/>
    <n v="111240310"/>
    <n v="38604789"/>
    <n v="0"/>
    <n v="3019625"/>
    <n v="0"/>
    <n v="50524573"/>
    <n v="0"/>
    <n v="0"/>
    <n v="0"/>
    <n v="0"/>
    <n v="20582434"/>
    <n v="16032107"/>
    <n v="19048886"/>
    <n v="30587670"/>
    <n v="0"/>
    <n v="4434449"/>
    <n v="22312459"/>
    <n v="0"/>
    <n v="5137035"/>
    <n v="0"/>
    <n v="0"/>
    <n v="0"/>
    <n v="5177"/>
    <n v="0"/>
    <n v="0"/>
    <n v="27521379"/>
    <n v="10048001"/>
    <n v="56885143"/>
    <n v="0"/>
    <n v="0"/>
    <n v="0"/>
    <n v="0"/>
    <n v="28404712"/>
    <n v="6328875"/>
    <n v="19888871"/>
    <n v="9719414"/>
    <n v="38625861"/>
    <n v="20960371"/>
    <n v="5633161"/>
    <n v="23957962"/>
    <n v="24537896"/>
    <n v="25313171"/>
    <n v="3715788"/>
    <n v="3744282"/>
    <n v="1026776"/>
    <n v="3899314"/>
    <n v="7381813"/>
    <n v="46545453"/>
    <n v="0"/>
    <n v="36239130"/>
    <n v="2457083"/>
    <n v="395890"/>
    <n v="0"/>
    <n v="85637556"/>
    <n v="155930362"/>
    <n v="0"/>
    <n v="644428"/>
    <n v="-70937234"/>
    <n v="85637556"/>
    <n v="2701174"/>
    <n v="355017554"/>
    <n v="-337607273"/>
    <n v="223639130"/>
    <n v="0"/>
    <n v="0"/>
    <n v="0"/>
    <n v="0"/>
    <n v="890051"/>
    <n v="1009337"/>
    <n v="423"/>
    <n v="0"/>
    <n v="63817"/>
    <n v="176815"/>
    <n v="221925"/>
    <n v="11294"/>
    <n v="49095"/>
    <n v="137533"/>
    <n v="59132"/>
    <n v="41586"/>
    <n v="113614"/>
    <n v="15240"/>
    <n v="228455"/>
    <n v="108204"/>
    <n v="281695"/>
    <n v="0"/>
    <n v="119371"/>
    <n v="79016"/>
    <n v="67642"/>
    <n v="35904966.4469328"/>
    <n v="31414538.257160101"/>
    <n v="8334897.6116497312"/>
    <n v="49473702.035191402"/>
    <n v="0"/>
    <n v="6749907.1125562899"/>
    <n v="17745558.232678194"/>
    <n v="388533.97801863501"/>
    <n v="7395925.3258129135"/>
  </r>
  <r>
    <n v="106190232"/>
    <x v="95"/>
    <d v="2024-01-01T00:00:00"/>
    <d v="2024-12-31T00:00:00"/>
    <n v="366"/>
    <x v="3"/>
    <x v="3"/>
    <x v="60"/>
    <x v="1"/>
    <x v="9"/>
    <x v="0"/>
    <x v="1"/>
    <x v="0"/>
    <x v="1"/>
    <s v="UHS OF DELAWARE, INC."/>
    <x v="3"/>
    <x v="0"/>
    <s v="310-530-1151"/>
    <s v="23700 CAMINO DEL SOL"/>
    <s v="TORRANCE"/>
    <n v="90505"/>
    <s v="WILLIAM HOLT"/>
    <n v="0"/>
    <n v="166"/>
    <n v="60756"/>
    <n v="158"/>
    <n v="57828"/>
    <n v="143"/>
    <n v="144.53825136612022"/>
    <n v="155.510658983327"/>
    <n v="7187"/>
    <n v="4091"/>
    <n v="9773"/>
    <n v="0"/>
    <n v="15247"/>
    <n v="6262"/>
    <n v="9972"/>
    <n v="19"/>
    <n v="350"/>
    <n v="52901"/>
    <n v="56916.901187897703"/>
    <n v="8821.7979797979806"/>
    <n v="4439.0663780663799"/>
    <n v="9773"/>
    <n v="0"/>
    <n v="15247"/>
    <n v="7007.4983164983196"/>
    <n v="11264.3422805391"/>
    <n v="19"/>
    <n v="350.93073593073598"/>
    <n v="659"/>
    <n v="412"/>
    <n v="1526"/>
    <n v="0"/>
    <n v="1796"/>
    <n v="987"/>
    <n v="1541"/>
    <n v="7"/>
    <n v="56"/>
    <n v="6984"/>
    <n v="0"/>
    <n v="166"/>
    <n v="0"/>
    <n v="0"/>
    <n v="0"/>
    <n v="0"/>
    <n v="0"/>
    <n v="60756"/>
    <n v="0"/>
    <n v="0"/>
    <n v="0"/>
    <n v="0"/>
    <n v="0"/>
    <n v="52901"/>
    <n v="0"/>
    <n v="0"/>
    <n v="0"/>
    <n v="0"/>
    <n v="0"/>
    <n v="0"/>
    <n v="6984"/>
    <n v="0"/>
    <n v="0"/>
    <n v="0"/>
    <n v="0"/>
    <n v="0"/>
    <n v="0"/>
    <n v="0"/>
    <n v="5279"/>
    <n v="1153"/>
    <n v="0"/>
    <n v="0"/>
    <n v="0"/>
    <n v="2737"/>
    <n v="4412"/>
    <n v="0"/>
    <n v="5"/>
    <n v="13586"/>
    <n v="0"/>
    <n v="0"/>
    <n v="0"/>
    <n v="0"/>
    <n v="0"/>
    <n v="0"/>
    <n v="0"/>
    <n v="0"/>
    <n v="0"/>
    <n v="0"/>
    <n v="0"/>
    <n v="0"/>
    <n v="118246652"/>
    <n v="59598760"/>
    <n v="0"/>
    <n v="58647892"/>
    <n v="29252"/>
    <n v="58677144"/>
    <n v="45470817"/>
    <n v="13206327"/>
    <n v="15309"/>
    <n v="0"/>
    <n v="307718"/>
    <n v="0"/>
    <n v="12913918"/>
    <n v="14941773"/>
    <n v="8505189"/>
    <n v="20318067"/>
    <n v="0"/>
    <n v="31698513"/>
    <n v="13018698"/>
    <n v="20594288"/>
    <n v="99313"/>
    <n v="727650"/>
    <n v="109903491"/>
    <n v="3398745"/>
    <n v="723630"/>
    <n v="0"/>
    <n v="0"/>
    <n v="0"/>
    <n v="1549891"/>
    <n v="2668960"/>
    <n v="0"/>
    <n v="1935"/>
    <n v="8343161"/>
    <n v="7337956"/>
    <n v="4174605"/>
    <n v="10182640"/>
    <n v="0"/>
    <n v="0"/>
    <n v="15886086"/>
    <n v="6605422"/>
    <n v="11019236"/>
    <n v="2202469"/>
    <n v="0"/>
    <n v="99313"/>
    <n v="0"/>
    <n v="2091033"/>
    <n v="0"/>
    <n v="0"/>
    <n v="0"/>
    <n v="0"/>
    <n v="10571861"/>
    <n v="4872574"/>
    <n v="9529085"/>
    <n v="0"/>
    <n v="14899239"/>
    <n v="7676430"/>
    <n v="10383949"/>
    <n v="0"/>
    <n v="714754"/>
    <n v="0"/>
    <n v="0"/>
    <n v="0"/>
    <n v="0"/>
    <n v="0"/>
    <n v="0"/>
    <n v="18165948"/>
    <n v="1267177"/>
    <n v="306513"/>
    <n v="0"/>
    <n v="0"/>
    <n v="0"/>
    <n v="0"/>
    <n v="10532418"/>
    <n v="3327462"/>
    <n v="10414276"/>
    <n v="1457023"/>
    <n v="25360906"/>
    <n v="6153290"/>
    <n v="1334634"/>
    <n v="0"/>
    <n v="2558033"/>
    <n v="4418354"/>
    <n v="398991"/>
    <n v="429093"/>
    <n v="633390"/>
    <n v="0"/>
    <n v="4184126"/>
    <n v="14672451"/>
    <n v="0"/>
    <n v="3425625"/>
    <n v="81689"/>
    <n v="192659908"/>
    <n v="0"/>
    <n v="210839673"/>
    <n v="5177888"/>
    <n v="0"/>
    <n v="0"/>
    <n v="205661785"/>
    <n v="210839673"/>
    <n v="0"/>
    <n v="21639432"/>
    <n v="-7664700"/>
    <n v="13077563"/>
    <n v="0"/>
    <n v="0"/>
    <n v="192650131"/>
    <n v="0"/>
    <n v="529019"/>
    <n v="614606"/>
    <n v="295"/>
    <n v="0"/>
    <n v="70641"/>
    <n v="98249"/>
    <n v="83112"/>
    <n v="16491"/>
    <n v="125511"/>
    <n v="81002"/>
    <n v="39268"/>
    <n v="14745"/>
    <n v="0"/>
    <n v="0"/>
    <n v="264246"/>
    <n v="21307"/>
    <n v="0"/>
    <n v="0"/>
    <n v="103334"/>
    <n v="50982"/>
    <n v="89150"/>
    <n v="7048164.3812686596"/>
    <n v="3546586.4899222264"/>
    <n v="7808126.0368780298"/>
    <n v="0"/>
    <n v="12181571.4401186"/>
    <n v="5598631.9511336777"/>
    <n v="8939943.5689994842"/>
    <n v="38165.462349369518"/>
    <n v="280375.66932994401"/>
  </r>
  <r>
    <n v="106331164"/>
    <x v="96"/>
    <d v="2024-01-01T00:00:00"/>
    <d v="2024-12-31T00:00:00"/>
    <n v="366"/>
    <x v="30"/>
    <x v="12"/>
    <x v="61"/>
    <x v="1"/>
    <x v="1"/>
    <x v="0"/>
    <x v="0"/>
    <x v="0"/>
    <x v="1"/>
    <s v="TENET HEALTHCARE CORPORATION"/>
    <x v="1"/>
    <x v="1"/>
    <s v="760-323-6511"/>
    <s v="1150 N INDIAN CANYON DRIVE"/>
    <s v="PALM SPRINGS"/>
    <n v="92262"/>
    <s v="MICHELE FINNEY"/>
    <n v="1"/>
    <n v="385"/>
    <n v="140910"/>
    <n v="325"/>
    <n v="118950"/>
    <n v="287"/>
    <n v="285.51639344262293"/>
    <n v="408.44786015175401"/>
    <n v="21779"/>
    <n v="26772"/>
    <n v="11650"/>
    <n v="27308"/>
    <n v="4"/>
    <n v="3559"/>
    <n v="12585"/>
    <n v="460"/>
    <n v="382"/>
    <n v="104499"/>
    <n v="149491.91681554195"/>
    <n v="29088.6347383012"/>
    <n v="37032.351852623397"/>
    <n v="13097.1914674446"/>
    <n v="41900.352171503102"/>
    <n v="7.3933609485986"/>
    <n v="4945.6772753255655"/>
    <n v="20400.247309472001"/>
    <n v="660.87774183063095"/>
    <n v="972.29173929403203"/>
    <n v="3505"/>
    <n v="4267"/>
    <n v="1120"/>
    <n v="5790"/>
    <n v="1"/>
    <n v="498"/>
    <n v="2747"/>
    <n v="116"/>
    <n v="132"/>
    <n v="18176"/>
    <n v="341"/>
    <n v="0"/>
    <n v="0"/>
    <n v="12"/>
    <n v="32"/>
    <n v="0"/>
    <n v="124806"/>
    <n v="0"/>
    <n v="0"/>
    <n v="4392"/>
    <n v="11712"/>
    <n v="0"/>
    <n v="96261"/>
    <n v="0"/>
    <n v="0"/>
    <n v="2353"/>
    <n v="5885"/>
    <n v="5.6316328385917568E-2"/>
    <n v="0"/>
    <n v="17660"/>
    <n v="0"/>
    <n v="0"/>
    <n v="180"/>
    <n v="336"/>
    <n v="0"/>
    <n v="40"/>
    <n v="2363"/>
    <n v="1498"/>
    <n v="20971"/>
    <n v="19720"/>
    <n v="4328"/>
    <n v="59760"/>
    <n v="3"/>
    <n v="3620"/>
    <n v="29852"/>
    <n v="560"/>
    <n v="2714"/>
    <n v="141528"/>
    <n v="69245"/>
    <n v="11472"/>
    <n v="0"/>
    <n v="71038"/>
    <n v="0"/>
    <n v="8"/>
    <n v="583290"/>
    <n v="273630"/>
    <n v="5087"/>
    <n v="2230"/>
    <n v="1058"/>
    <n v="637"/>
    <n v="6580357750"/>
    <n v="5873871229"/>
    <n v="0"/>
    <n v="706486521"/>
    <n v="4359043"/>
    <n v="710845564"/>
    <n v="650219258"/>
    <n v="60626306"/>
    <n v="2992351"/>
    <n v="2756181"/>
    <n v="0"/>
    <n v="0"/>
    <n v="60862476"/>
    <n v="905046300"/>
    <n v="1183596723"/>
    <n v="423957165"/>
    <n v="1240782301"/>
    <n v="281004"/>
    <n v="153947200"/>
    <n v="644911611"/>
    <n v="23818302"/>
    <n v="23512143"/>
    <n v="4599852749"/>
    <n v="303758569"/>
    <n v="453612686"/>
    <n v="52664995"/>
    <n v="663026670"/>
    <n v="238387"/>
    <n v="59981760"/>
    <n v="400488179"/>
    <n v="10401232"/>
    <n v="36332523"/>
    <n v="1980505001"/>
    <n v="1105622051"/>
    <n v="1525163282"/>
    <n v="394415735"/>
    <n v="1735187956"/>
    <n v="0"/>
    <n v="471103"/>
    <n v="199645661"/>
    <n v="792749194"/>
    <n v="30998186"/>
    <n v="0"/>
    <n v="35177688"/>
    <n v="-106596"/>
    <n v="54546969"/>
    <n v="0"/>
    <n v="0"/>
    <n v="0"/>
    <n v="0"/>
    <n v="103182818"/>
    <n v="112046127"/>
    <n v="81179794"/>
    <n v="168621015"/>
    <n v="154884"/>
    <n v="12548863"/>
    <n v="228129934"/>
    <n v="68477"/>
    <n v="554609"/>
    <n v="0"/>
    <n v="0"/>
    <n v="0"/>
    <n v="0"/>
    <n v="0"/>
    <n v="0"/>
    <n v="136079798"/>
    <n v="56586420"/>
    <n v="198318829"/>
    <n v="0"/>
    <n v="0"/>
    <n v="0"/>
    <n v="11354647"/>
    <n v="74251838"/>
    <n v="37217502"/>
    <n v="108379348"/>
    <n v="28030876"/>
    <n v="204099707"/>
    <n v="91744138"/>
    <n v="47332203"/>
    <n v="10067467"/>
    <n v="91255652"/>
    <n v="104095749"/>
    <n v="19165458"/>
    <n v="2318188"/>
    <n v="8497634"/>
    <n v="1716633"/>
    <n v="69926429"/>
    <n v="266140349"/>
    <n v="0"/>
    <n v="66535927"/>
    <n v="3764722"/>
    <n v="638235646"/>
    <n v="325144861"/>
    <n v="1299821505"/>
    <n v="123773820"/>
    <n v="7114077"/>
    <n v="307222519"/>
    <n v="861711089"/>
    <n v="1299821505"/>
    <n v="1000"/>
    <n v="508547605"/>
    <n v="-401841641"/>
    <n v="309709356"/>
    <n v="0"/>
    <n v="0"/>
    <n v="632866784"/>
    <n v="0"/>
    <n v="3371910"/>
    <n v="3792871"/>
    <n v="1790"/>
    <n v="68"/>
    <n v="187002"/>
    <n v="765347"/>
    <n v="1466557"/>
    <n v="29196"/>
    <n v="370909"/>
    <n v="423253"/>
    <n v="40364"/>
    <n v="19329"/>
    <n v="63283"/>
    <n v="6670"/>
    <n v="1318099"/>
    <n v="336439"/>
    <n v="1088748"/>
    <n v="12679"/>
    <n v="239423"/>
    <n v="120583"/>
    <n v="255939"/>
    <n v="118643849.201875"/>
    <n v="160691631.22578901"/>
    <n v="46780327.518114701"/>
    <n v="186858301.333083"/>
    <n v="50978.0768270638"/>
    <n v="20997065.714295901"/>
    <n v="102605687.83366799"/>
    <n v="3358637.3911722065"/>
    <n v="5873736.7051758198"/>
  </r>
  <r>
    <n v="106364144"/>
    <x v="97"/>
    <d v="2024-01-01T00:00:00"/>
    <d v="2024-12-31T00:00:00"/>
    <n v="366"/>
    <x v="18"/>
    <x v="12"/>
    <x v="62"/>
    <x v="1"/>
    <x v="11"/>
    <x v="0"/>
    <x v="0"/>
    <x v="0"/>
    <x v="0"/>
    <s v="DR. PREM N. REDDY"/>
    <x v="5"/>
    <x v="0"/>
    <s v="760-241-8000"/>
    <s v="16850 BEAR VALLEY ROAD"/>
    <s v="VICTORVILLE"/>
    <n v="92395"/>
    <s v="DANA ROESLER"/>
    <n v="0"/>
    <n v="148"/>
    <n v="54168"/>
    <n v="148"/>
    <n v="54168"/>
    <n v="136"/>
    <n v="133.47267759562843"/>
    <n v="191.76921126859665"/>
    <n v="10042"/>
    <n v="15362"/>
    <n v="4115"/>
    <n v="14236"/>
    <n v="0"/>
    <n v="3007"/>
    <n v="1780"/>
    <n v="0"/>
    <n v="309"/>
    <n v="48851"/>
    <n v="70187.531324306401"/>
    <n v="13026.3276345135"/>
    <n v="19068.740615190502"/>
    <n v="5287.8178642736975"/>
    <n v="22092.6442295874"/>
    <n v="0"/>
    <n v="5285.70066175585"/>
    <n v="3129.90352215455"/>
    <n v="0"/>
    <n v="788.70267121217796"/>
    <n v="2178"/>
    <n v="3668"/>
    <n v="971"/>
    <n v="4111"/>
    <n v="0"/>
    <n v="927"/>
    <n v="616"/>
    <n v="0"/>
    <n v="198"/>
    <n v="12669"/>
    <n v="148"/>
    <n v="0"/>
    <n v="0"/>
    <n v="0"/>
    <n v="0"/>
    <n v="0"/>
    <n v="54168"/>
    <n v="0"/>
    <n v="0"/>
    <n v="0"/>
    <n v="0"/>
    <n v="0"/>
    <n v="48851"/>
    <n v="0"/>
    <n v="0"/>
    <n v="0"/>
    <n v="0"/>
    <n v="0"/>
    <n v="0"/>
    <n v="12669"/>
    <n v="0"/>
    <n v="0"/>
    <n v="0"/>
    <n v="0"/>
    <n v="0"/>
    <n v="10"/>
    <n v="866"/>
    <n v="575"/>
    <n v="3145"/>
    <n v="7566"/>
    <n v="6496"/>
    <n v="39340"/>
    <n v="0"/>
    <n v="6161"/>
    <n v="6922"/>
    <n v="0"/>
    <n v="4254"/>
    <n v="73884"/>
    <n v="53912"/>
    <n v="0"/>
    <n v="0"/>
    <n v="30517"/>
    <n v="0"/>
    <n v="6"/>
    <n v="165059"/>
    <n v="40136"/>
    <n v="1993"/>
    <n v="928"/>
    <n v="570"/>
    <n v="170"/>
    <n v="997531909"/>
    <n v="764643520"/>
    <n v="9314649"/>
    <n v="242203038"/>
    <n v="2998484"/>
    <n v="245201522"/>
    <n v="196597721"/>
    <n v="48603801"/>
    <n v="2972434"/>
    <n v="618319"/>
    <n v="0"/>
    <n v="0"/>
    <n v="50957916"/>
    <n v="133811330"/>
    <n v="195873263"/>
    <n v="51221170"/>
    <n v="193650131"/>
    <n v="0"/>
    <n v="43966517"/>
    <n v="70773243"/>
    <n v="0"/>
    <n v="4993351"/>
    <n v="694289005"/>
    <n v="39766665"/>
    <n v="47262816"/>
    <n v="14598567"/>
    <n v="106872730"/>
    <n v="0"/>
    <n v="33317769"/>
    <n v="53672500"/>
    <n v="0"/>
    <n v="7751857"/>
    <n v="303242904"/>
    <n v="127777601"/>
    <n v="180491156"/>
    <n v="53436071"/>
    <n v="230304326"/>
    <n v="-4712370"/>
    <n v="0"/>
    <n v="57953429"/>
    <n v="87963016"/>
    <n v="20088778"/>
    <n v="0"/>
    <n v="474662"/>
    <n v="0"/>
    <n v="10866851"/>
    <n v="0"/>
    <n v="0"/>
    <n v="0"/>
    <n v="9314649"/>
    <n v="44967437"/>
    <n v="53044925"/>
    <n v="17062815"/>
    <n v="70218535"/>
    <n v="0"/>
    <n v="17640401"/>
    <n v="45396644"/>
    <n v="0"/>
    <n v="-6127719"/>
    <n v="0"/>
    <n v="0"/>
    <n v="0"/>
    <n v="335114"/>
    <n v="0"/>
    <n v="0"/>
    <n v="38717940"/>
    <n v="13075763"/>
    <n v="52643910"/>
    <n v="0"/>
    <n v="0"/>
    <n v="0"/>
    <n v="1941273"/>
    <n v="24221395"/>
    <n v="5167068"/>
    <n v="47160530"/>
    <n v="13669842"/>
    <n v="78738134"/>
    <n v="16916293"/>
    <n v="4293674"/>
    <n v="9935290"/>
    <n v="21856643"/>
    <n v="21809656"/>
    <n v="4518074"/>
    <n v="4295076"/>
    <n v="4343242"/>
    <n v="335112"/>
    <n v="29556527"/>
    <n v="386711074"/>
    <n v="0"/>
    <n v="92730992"/>
    <n v="6135373"/>
    <n v="0"/>
    <n v="0"/>
    <n v="485577439"/>
    <n v="84804271"/>
    <n v="0"/>
    <n v="24199357"/>
    <n v="376573811"/>
    <n v="485577439"/>
    <n v="-174728"/>
    <n v="199694795"/>
    <n v="-173000901"/>
    <n v="207282203"/>
    <n v="0"/>
    <n v="0"/>
    <n v="300930955"/>
    <n v="30505480"/>
    <n v="2829021"/>
    <n v="3081927"/>
    <n v="1470"/>
    <n v="18"/>
    <n v="147390"/>
    <n v="1684722"/>
    <n v="539891"/>
    <n v="40001"/>
    <n v="0"/>
    <n v="271816"/>
    <n v="58445"/>
    <n v="62564"/>
    <n v="13642"/>
    <n v="10550"/>
    <n v="989425"/>
    <n v="335091"/>
    <n v="620541"/>
    <n v="29673"/>
    <n v="442212"/>
    <n v="205236"/>
    <n v="206843"/>
    <n v="33687711.730121501"/>
    <n v="47187422.233699918"/>
    <n v="12774178.698218133"/>
    <n v="58324947.869569406"/>
    <n v="0"/>
    <n v="14999198.187744169"/>
    <n v="24152210.746672101"/>
    <n v="0"/>
    <n v="2473567.5339747914"/>
  </r>
  <r>
    <n v="106190681"/>
    <x v="98"/>
    <d v="2024-01-01T00:00:00"/>
    <d v="2024-12-27T00:00:00"/>
    <n v="362"/>
    <x v="3"/>
    <x v="3"/>
    <x v="17"/>
    <x v="1"/>
    <x v="3"/>
    <x v="0"/>
    <x v="2"/>
    <x v="0"/>
    <x v="1"/>
    <s v="DOCS SURGICAL HOSPITAL"/>
    <x v="2"/>
    <x v="0"/>
    <s v="323-433-7016"/>
    <s v="6000 SAN VICENTE BLVD."/>
    <s v="LOS ANGELES"/>
    <s v="90036-4404"/>
    <s v="DR. KHAWAR SIDDIQUE"/>
    <n v="0"/>
    <n v="17"/>
    <n v="6154"/>
    <n v="17"/>
    <n v="6154"/>
    <n v="2"/>
    <n v="1.1132596685082901"/>
    <n v="1.3519900263076701"/>
    <n v="142"/>
    <n v="0"/>
    <n v="0"/>
    <n v="0"/>
    <n v="0"/>
    <n v="246"/>
    <n v="0"/>
    <n v="0"/>
    <n v="15"/>
    <n v="403"/>
    <n v="489.420389523376"/>
    <n v="168.66423780941901"/>
    <n v="0"/>
    <n v="0"/>
    <n v="0"/>
    <n v="0"/>
    <n v="305.38360218545898"/>
    <n v="0"/>
    <n v="0"/>
    <n v="15.179237149981375"/>
    <n v="114"/>
    <n v="0"/>
    <n v="0"/>
    <n v="0"/>
    <n v="0"/>
    <n v="211"/>
    <n v="0"/>
    <n v="0"/>
    <n v="13"/>
    <n v="338"/>
    <n v="17"/>
    <n v="0"/>
    <n v="0"/>
    <n v="0"/>
    <n v="0"/>
    <n v="0"/>
    <n v="6154"/>
    <n v="0"/>
    <n v="0"/>
    <n v="0"/>
    <n v="0"/>
    <n v="0"/>
    <n v="403"/>
    <n v="0"/>
    <n v="0"/>
    <n v="0"/>
    <n v="0"/>
    <n v="0"/>
    <n v="0"/>
    <n v="338"/>
    <n v="0"/>
    <n v="0"/>
    <n v="0"/>
    <n v="0"/>
    <n v="0"/>
    <n v="0"/>
    <n v="0"/>
    <n v="0"/>
    <n v="27"/>
    <n v="0"/>
    <n v="0"/>
    <n v="0"/>
    <n v="0"/>
    <n v="76"/>
    <n v="0"/>
    <n v="0"/>
    <n v="1"/>
    <n v="104"/>
    <n v="0"/>
    <n v="0"/>
    <n v="0"/>
    <n v="0"/>
    <n v="0"/>
    <n v="3"/>
    <n v="63533"/>
    <n v="9076"/>
    <n v="338"/>
    <n v="104"/>
    <n v="0"/>
    <n v="0"/>
    <n v="67607691"/>
    <n v="54859950"/>
    <n v="0"/>
    <n v="12747741"/>
    <n v="16240"/>
    <n v="12763981"/>
    <n v="14117499"/>
    <n v="-1353518"/>
    <n v="0"/>
    <n v="0"/>
    <n v="0"/>
    <n v="0"/>
    <n v="-1353518"/>
    <n v="16920440"/>
    <n v="0"/>
    <n v="0"/>
    <n v="0"/>
    <n v="0"/>
    <n v="36163746"/>
    <n v="0"/>
    <n v="0"/>
    <n v="2585541"/>
    <n v="55669727"/>
    <n v="3177258"/>
    <n v="0"/>
    <n v="0"/>
    <n v="0"/>
    <n v="0"/>
    <n v="8729811"/>
    <n v="0"/>
    <n v="0"/>
    <n v="30895"/>
    <n v="11937964"/>
    <n v="16639341"/>
    <n v="0"/>
    <n v="0"/>
    <n v="0"/>
    <n v="0"/>
    <n v="0"/>
    <n v="35992401"/>
    <n v="0"/>
    <n v="0"/>
    <n v="0"/>
    <n v="0"/>
    <n v="0"/>
    <n v="2228208"/>
    <n v="0"/>
    <n v="0"/>
    <n v="0"/>
    <n v="0"/>
    <n v="3458357"/>
    <n v="0"/>
    <n v="0"/>
    <n v="0"/>
    <n v="0"/>
    <n v="8901156"/>
    <n v="0"/>
    <n v="0"/>
    <n v="388228"/>
    <n v="0"/>
    <n v="0"/>
    <n v="0"/>
    <n v="0"/>
    <n v="0"/>
    <n v="0"/>
    <n v="2294064"/>
    <n v="0"/>
    <n v="5585536"/>
    <n v="0"/>
    <n v="0"/>
    <n v="0"/>
    <n v="0"/>
    <n v="1711022"/>
    <n v="1005796"/>
    <n v="1421611"/>
    <n v="2099470"/>
    <n v="1831767"/>
    <n v="540496"/>
    <n v="0"/>
    <n v="1392630"/>
    <n v="4546055"/>
    <n v="2302374"/>
    <n v="1063771"/>
    <n v="1902667"/>
    <n v="10725"/>
    <n v="0"/>
    <n v="527014"/>
    <n v="7848867"/>
    <n v="0"/>
    <n v="-1174848"/>
    <n v="0"/>
    <n v="0"/>
    <n v="8000000"/>
    <n v="14674019"/>
    <n v="2026523"/>
    <n v="0"/>
    <n v="880421"/>
    <n v="11767075"/>
    <n v="14674019"/>
    <n v="477011"/>
    <n v="7283740"/>
    <n v="0"/>
    <n v="5440937"/>
    <n v="0"/>
    <n v="0"/>
    <n v="0"/>
    <n v="0"/>
    <n v="46607"/>
    <n v="50906"/>
    <n v="20"/>
    <n v="0"/>
    <n v="3120"/>
    <n v="21626"/>
    <n v="1393"/>
    <n v="0"/>
    <n v="0"/>
    <n v="3150"/>
    <n v="4146"/>
    <n v="4488"/>
    <n v="7181"/>
    <n v="1503"/>
    <n v="21929"/>
    <n v="0"/>
    <n v="8271"/>
    <n v="0"/>
    <n v="11754"/>
    <n v="3988"/>
    <n v="665"/>
    <n v="4191872.8566219192"/>
    <n v="0"/>
    <n v="0"/>
    <n v="0"/>
    <n v="0"/>
    <n v="9363663.5909997709"/>
    <n v="0"/>
    <n v="0"/>
    <n v="545722.55237830896"/>
  </r>
  <r>
    <n v="106392287"/>
    <x v="99"/>
    <d v="2024-01-01T00:00:00"/>
    <d v="2024-12-31T00:00:00"/>
    <n v="366"/>
    <x v="6"/>
    <x v="4"/>
    <x v="59"/>
    <x v="1"/>
    <x v="1"/>
    <x v="0"/>
    <x v="0"/>
    <x v="0"/>
    <x v="1"/>
    <s v="TENET HEALTHCARE CORPORATION"/>
    <x v="6"/>
    <x v="0"/>
    <s v="209-823-3111"/>
    <s v="1205 E. NORTH STREET"/>
    <s v="MANTECA"/>
    <n v="95336"/>
    <s v="TINA BURCH"/>
    <n v="0"/>
    <n v="73"/>
    <n v="26718"/>
    <n v="73"/>
    <n v="26718"/>
    <n v="37"/>
    <n v="35.407103825136602"/>
    <n v="93.373366647136095"/>
    <n v="3384"/>
    <n v="3682"/>
    <n v="708"/>
    <n v="3243"/>
    <n v="0"/>
    <n v="394"/>
    <n v="1453"/>
    <n v="34"/>
    <n v="61"/>
    <n v="12959"/>
    <n v="34174.652192851812"/>
    <n v="6742.0661023779503"/>
    <n v="8183.2223805369504"/>
    <n v="1627.1023991177301"/>
    <n v="9978.0511211294397"/>
    <n v="0"/>
    <n v="958.70609729550995"/>
    <n v="5660.0600659142301"/>
    <n v="59.029536798498398"/>
    <n v="703.22062097696698"/>
    <n v="739"/>
    <n v="673"/>
    <n v="95"/>
    <n v="773"/>
    <n v="0"/>
    <n v="82"/>
    <n v="347"/>
    <n v="20"/>
    <n v="15"/>
    <n v="2744"/>
    <n v="73"/>
    <n v="0"/>
    <n v="0"/>
    <n v="0"/>
    <n v="0"/>
    <n v="0"/>
    <n v="26718"/>
    <n v="0"/>
    <n v="0"/>
    <n v="0"/>
    <n v="0"/>
    <n v="0"/>
    <n v="12959"/>
    <n v="0"/>
    <n v="0"/>
    <n v="0"/>
    <n v="0"/>
    <n v="0"/>
    <n v="0"/>
    <n v="2744"/>
    <n v="0"/>
    <n v="0"/>
    <n v="0"/>
    <n v="0"/>
    <n v="0"/>
    <n v="0"/>
    <n v="0"/>
    <n v="0"/>
    <n v="9982"/>
    <n v="10245"/>
    <n v="2018"/>
    <n v="20676"/>
    <n v="0"/>
    <n v="1924"/>
    <n v="15639"/>
    <n v="103"/>
    <n v="2344"/>
    <n v="62931"/>
    <n v="30792"/>
    <n v="846"/>
    <n v="0"/>
    <n v="29727"/>
    <n v="0"/>
    <n v="10"/>
    <n v="52785"/>
    <n v="114045"/>
    <n v="513"/>
    <n v="3829"/>
    <n v="0"/>
    <n v="0"/>
    <n v="1525148646"/>
    <n v="1398595651"/>
    <n v="0"/>
    <n v="126552995"/>
    <n v="567224"/>
    <n v="127120219"/>
    <n v="118186689"/>
    <n v="8933530"/>
    <n v="256634"/>
    <n v="83747"/>
    <n v="0"/>
    <n v="0"/>
    <n v="9106417"/>
    <n v="155166551"/>
    <n v="152488799"/>
    <n v="26030986"/>
    <n v="150337993"/>
    <n v="0"/>
    <n v="16726219"/>
    <n v="72421390"/>
    <n v="2820414"/>
    <n v="2342760"/>
    <n v="578335112"/>
    <n v="153977404"/>
    <n v="186416620"/>
    <n v="33792573"/>
    <n v="312221421"/>
    <n v="0"/>
    <n v="23973091"/>
    <n v="209691079"/>
    <n v="2076284"/>
    <n v="24665062"/>
    <n v="946813534"/>
    <n v="291785804"/>
    <n v="321591809"/>
    <n v="52872791"/>
    <n v="438353001"/>
    <n v="0"/>
    <n v="0"/>
    <n v="38185755"/>
    <n v="217818602"/>
    <n v="9157986"/>
    <n v="0"/>
    <n v="4948309"/>
    <n v="0"/>
    <n v="23881594"/>
    <n v="0"/>
    <n v="0"/>
    <n v="0"/>
    <n v="0"/>
    <n v="17358151"/>
    <n v="17313610"/>
    <n v="6744381"/>
    <n v="24206413"/>
    <n v="0"/>
    <n v="2041384"/>
    <n v="57999524"/>
    <n v="154776"/>
    <n v="734756"/>
    <n v="0"/>
    <n v="0"/>
    <n v="0"/>
    <n v="0"/>
    <n v="0"/>
    <n v="0"/>
    <n v="15537411"/>
    <n v="11891131"/>
    <n v="38763357"/>
    <n v="0"/>
    <n v="0"/>
    <n v="0"/>
    <n v="0"/>
    <n v="18759139"/>
    <n v="9170598"/>
    <n v="19399676"/>
    <n v="4665377"/>
    <n v="37619935"/>
    <n v="14219050"/>
    <n v="7968071"/>
    <n v="2087094"/>
    <n v="15353084"/>
    <n v="21431130"/>
    <n v="4471984"/>
    <n v="682158"/>
    <n v="1317366"/>
    <n v="35662"/>
    <n v="13001155"/>
    <n v="49889443"/>
    <n v="0"/>
    <n v="17792557"/>
    <n v="250296"/>
    <n v="69296342"/>
    <n v="5972711"/>
    <n v="143201349"/>
    <n v="18769986"/>
    <n v="623686"/>
    <n v="18080"/>
    <n v="123789597"/>
    <n v="143201349"/>
    <n v="1000"/>
    <n v="85015123"/>
    <n v="-64845784"/>
    <n v="89183160"/>
    <n v="0"/>
    <n v="0"/>
    <n v="68583461"/>
    <n v="0"/>
    <n v="671266"/>
    <n v="746391"/>
    <n v="352"/>
    <n v="0"/>
    <n v="84692"/>
    <n v="162272"/>
    <n v="204025"/>
    <n v="108"/>
    <n v="56587"/>
    <n v="97396"/>
    <n v="44836"/>
    <n v="7729"/>
    <n v="13621"/>
    <n v="0"/>
    <n v="163710"/>
    <n v="78488"/>
    <n v="204462"/>
    <n v="0"/>
    <n v="103168"/>
    <n v="72951"/>
    <n v="48487"/>
    <n v="23841182.097527899"/>
    <n v="26136386.228926852"/>
    <n v="4613592.9257979589"/>
    <n v="35672582.43849466"/>
    <n v="0"/>
    <n v="3138730.8251061798"/>
    <n v="21756513.872031499"/>
    <n v="377633.35432064498"/>
    <n v="2082843.2577943199"/>
  </r>
  <r>
    <n v="106331293"/>
    <x v="100"/>
    <d v="2023-07-01T00:00:00"/>
    <d v="2024-06-30T00:00:00"/>
    <n v="366"/>
    <x v="30"/>
    <x v="12"/>
    <x v="56"/>
    <x v="1"/>
    <x v="2"/>
    <x v="0"/>
    <x v="0"/>
    <x v="0"/>
    <x v="0"/>
    <s v="PARKVIEW COMMUNITY HOSPITAL"/>
    <x v="3"/>
    <x v="0"/>
    <s v="951-688-2211"/>
    <s v="3865 JACKSON STREET"/>
    <s v="RIVERSIDE"/>
    <n v="92503"/>
    <s v="DAVID BATISTA"/>
    <n v="0"/>
    <n v="193"/>
    <n v="70638"/>
    <n v="193"/>
    <n v="70638"/>
    <n v="71"/>
    <n v="65.207650273224004"/>
    <n v="129.8918929538232"/>
    <n v="8094"/>
    <n v="3483"/>
    <n v="2562"/>
    <n v="6625"/>
    <n v="0"/>
    <n v="515"/>
    <n v="1615"/>
    <n v="107"/>
    <n v="865"/>
    <n v="23866"/>
    <n v="47540.432821099297"/>
    <n v="10564.3012076588"/>
    <n v="6224.7900623615396"/>
    <n v="5502.8162665439504"/>
    <n v="17349.011868092501"/>
    <n v="0"/>
    <n v="986.97589755543584"/>
    <n v="4223.0859552112097"/>
    <n v="215.700024564872"/>
    <n v="1743.7429517671289"/>
    <n v="1427"/>
    <n v="705"/>
    <n v="505"/>
    <n v="1839"/>
    <n v="0"/>
    <n v="174"/>
    <n v="518"/>
    <n v="41"/>
    <n v="328"/>
    <n v="5537"/>
    <n v="193"/>
    <n v="0"/>
    <n v="0"/>
    <n v="0"/>
    <n v="0"/>
    <n v="0"/>
    <n v="70638"/>
    <n v="0"/>
    <n v="0"/>
    <n v="0"/>
    <n v="0"/>
    <n v="0"/>
    <n v="23866"/>
    <n v="0"/>
    <n v="0"/>
    <n v="0"/>
    <n v="0"/>
    <n v="0"/>
    <n v="0"/>
    <n v="5537"/>
    <n v="0"/>
    <n v="0"/>
    <n v="0"/>
    <n v="0"/>
    <n v="0"/>
    <n v="24"/>
    <n v="1462"/>
    <n v="939"/>
    <n v="3328"/>
    <n v="9258"/>
    <n v="5205"/>
    <n v="26158"/>
    <n v="0"/>
    <n v="4531"/>
    <n v="8014"/>
    <n v="286"/>
    <n v="2373"/>
    <n v="59153"/>
    <n v="55840"/>
    <n v="5962"/>
    <n v="0"/>
    <n v="1951"/>
    <n v="0"/>
    <n v="6"/>
    <n v="120180"/>
    <n v="137580"/>
    <n v="900"/>
    <n v="1331"/>
    <n v="924"/>
    <n v="310"/>
    <n v="740033807"/>
    <n v="610847389"/>
    <n v="0"/>
    <n v="129186418"/>
    <n v="975878"/>
    <n v="130162296"/>
    <n v="138548677"/>
    <n v="-8386381"/>
    <n v="900285"/>
    <n v="0"/>
    <n v="0"/>
    <n v="0"/>
    <n v="-7486096"/>
    <n v="97467017"/>
    <n v="92595540"/>
    <n v="27639479"/>
    <n v="99861035"/>
    <n v="0"/>
    <n v="7902186"/>
    <n v="30881746"/>
    <n v="1669050"/>
    <n v="13491857"/>
    <n v="371507910"/>
    <n v="29747083"/>
    <n v="72890477"/>
    <n v="31726241"/>
    <n v="161646932"/>
    <n v="0"/>
    <n v="7242022"/>
    <n v="49871361"/>
    <n v="1695568"/>
    <n v="13706213"/>
    <n v="368525897"/>
    <n v="87596598"/>
    <n v="130129885"/>
    <n v="42761738"/>
    <n v="232512716"/>
    <n v="-2608369"/>
    <n v="0"/>
    <n v="10912399"/>
    <n v="65117702"/>
    <n v="15012286"/>
    <n v="0"/>
    <n v="3364618"/>
    <n v="0"/>
    <n v="26047816"/>
    <n v="0"/>
    <n v="0"/>
    <n v="0"/>
    <n v="0"/>
    <n v="25184311"/>
    <n v="35356132"/>
    <n v="17169423"/>
    <n v="31038179"/>
    <n v="0"/>
    <n v="4231809"/>
    <n v="15635405"/>
    <n v="0"/>
    <n v="571159"/>
    <n v="0"/>
    <n v="0"/>
    <n v="0"/>
    <n v="599335"/>
    <n v="0"/>
    <n v="0"/>
    <n v="28164934"/>
    <n v="12528606"/>
    <n v="42476709"/>
    <n v="0"/>
    <n v="0"/>
    <n v="0"/>
    <n v="0"/>
    <n v="18011786"/>
    <n v="3959680"/>
    <n v="27819061"/>
    <n v="5587901"/>
    <n v="55816558"/>
    <n v="15500884"/>
    <n v="5283400"/>
    <n v="3097203"/>
    <n v="18078141"/>
    <n v="13579797"/>
    <n v="3034743"/>
    <n v="959419"/>
    <n v="1905469"/>
    <n v="1739535"/>
    <n v="19553528"/>
    <n v="42452709"/>
    <n v="0"/>
    <n v="54556621"/>
    <n v="10572358"/>
    <n v="799371"/>
    <n v="0"/>
    <n v="108381059"/>
    <n v="41802123"/>
    <n v="0"/>
    <n v="31017405"/>
    <n v="35561531"/>
    <n v="108381059"/>
    <n v="7300821"/>
    <n v="160239521"/>
    <n v="-140604029"/>
    <n v="68665930"/>
    <n v="34673741"/>
    <n v="0"/>
    <n v="0"/>
    <n v="12601313"/>
    <n v="1244961"/>
    <n v="1377633"/>
    <n v="646"/>
    <n v="0"/>
    <n v="106871"/>
    <n v="293847"/>
    <n v="431852"/>
    <n v="21116"/>
    <n v="101942"/>
    <n v="193838"/>
    <n v="31630"/>
    <n v="30158"/>
    <n v="27506"/>
    <n v="6201"/>
    <n v="399731"/>
    <n v="165168"/>
    <n v="314119"/>
    <n v="0"/>
    <n v="159898"/>
    <n v="85456"/>
    <n v="120589"/>
    <n v="23649189.596099"/>
    <n v="30763965.563064601"/>
    <n v="11036128.6035819"/>
    <n v="48614512.797507398"/>
    <n v="0"/>
    <n v="2815318.7915078499"/>
    <n v="15012058.7098212"/>
    <n v="625484.824405842"/>
    <n v="5056140.1140122898"/>
  </r>
  <r>
    <n v="106500852"/>
    <x v="101"/>
    <d v="2024-01-01T00:00:00"/>
    <d v="2024-12-31T00:00:00"/>
    <n v="366"/>
    <x v="24"/>
    <x v="4"/>
    <x v="44"/>
    <x v="1"/>
    <x v="1"/>
    <x v="0"/>
    <x v="0"/>
    <x v="0"/>
    <x v="0"/>
    <s v="TENET HEALTHCARE CORPORATION"/>
    <x v="1"/>
    <x v="0"/>
    <s v="209-578-1211"/>
    <s v="1441 FLORIDA AVE"/>
    <s v="MODESTO"/>
    <n v="95350"/>
    <s v="JAY KRISHNASWAMY"/>
    <n v="2"/>
    <n v="461"/>
    <n v="168726"/>
    <n v="461"/>
    <n v="168726"/>
    <n v="347"/>
    <n v="341.59289617486343"/>
    <n v="483.22448736475781"/>
    <n v="26591"/>
    <n v="25941"/>
    <n v="22419"/>
    <n v="34618"/>
    <n v="0"/>
    <n v="2316"/>
    <n v="12259"/>
    <n v="636"/>
    <n v="243"/>
    <n v="125023"/>
    <n v="176860.16237550101"/>
    <n v="32983.150346821902"/>
    <n v="34819.713904216303"/>
    <n v="26013.981771472099"/>
    <n v="54212.433596970899"/>
    <n v="0"/>
    <n v="3510.94758198625"/>
    <n v="19875.963536769879"/>
    <n v="777.74533147997329"/>
    <n v="1383.1455785699052"/>
    <n v="4279"/>
    <n v="4760"/>
    <n v="3074"/>
    <n v="7779"/>
    <n v="0"/>
    <n v="413"/>
    <n v="2757"/>
    <n v="144"/>
    <n v="81"/>
    <n v="23287"/>
    <n v="394"/>
    <n v="67"/>
    <n v="0"/>
    <n v="0"/>
    <n v="0"/>
    <n v="0"/>
    <n v="144204"/>
    <n v="24522"/>
    <n v="0"/>
    <n v="0"/>
    <n v="0"/>
    <n v="0"/>
    <n v="105220"/>
    <n v="19803"/>
    <n v="0"/>
    <n v="0"/>
    <n v="0"/>
    <n v="0"/>
    <n v="0"/>
    <n v="20443"/>
    <n v="2844"/>
    <n v="0"/>
    <n v="0"/>
    <n v="0"/>
    <n v="0"/>
    <n v="24"/>
    <n v="5885"/>
    <n v="3018"/>
    <n v="24818"/>
    <n v="20726"/>
    <n v="5312"/>
    <n v="62059"/>
    <n v="0"/>
    <n v="2105"/>
    <n v="23938"/>
    <n v="364"/>
    <n v="4105"/>
    <n v="143427"/>
    <n v="90409"/>
    <n v="207"/>
    <n v="0"/>
    <n v="61259"/>
    <n v="0"/>
    <n v="18"/>
    <n v="477690"/>
    <n v="578340"/>
    <n v="4922"/>
    <n v="7386"/>
    <n v="2152"/>
    <n v="1073"/>
    <n v="8985868987"/>
    <n v="8261702005"/>
    <n v="0"/>
    <n v="724166982"/>
    <n v="5143172"/>
    <n v="729310154"/>
    <n v="752374577"/>
    <n v="-23064423"/>
    <n v="186050"/>
    <n v="389301"/>
    <n v="0"/>
    <n v="0"/>
    <n v="-23267674"/>
    <n v="1451217706"/>
    <n v="1503012814"/>
    <n v="591156076"/>
    <n v="1903707446"/>
    <n v="0"/>
    <n v="113229567"/>
    <n v="732911015"/>
    <n v="40876391"/>
    <n v="16027778"/>
    <n v="6352138793"/>
    <n v="348854942"/>
    <n v="514429697"/>
    <n v="94794385"/>
    <n v="1077533917"/>
    <n v="0"/>
    <n v="58421156"/>
    <n v="455384328"/>
    <n v="9110122"/>
    <n v="75201647"/>
    <n v="2633730194"/>
    <n v="1687058560"/>
    <n v="1916078127"/>
    <n v="581508128"/>
    <n v="2802962710"/>
    <n v="-10855288"/>
    <n v="0"/>
    <n v="158120548"/>
    <n v="947373597"/>
    <n v="48094092"/>
    <n v="0"/>
    <n v="50513862"/>
    <n v="0"/>
    <n v="80847669"/>
    <n v="0"/>
    <n v="0"/>
    <n v="0"/>
    <n v="0"/>
    <n v="113014088"/>
    <n v="101364384"/>
    <n v="106083326"/>
    <n v="186561788"/>
    <n v="0"/>
    <n v="10576353"/>
    <n v="206276569"/>
    <n v="403811"/>
    <n v="-113337"/>
    <n v="0"/>
    <n v="0"/>
    <n v="0"/>
    <n v="0"/>
    <n v="0"/>
    <n v="0"/>
    <n v="168932248"/>
    <n v="42668516"/>
    <n v="242200918"/>
    <n v="0"/>
    <n v="0"/>
    <n v="0"/>
    <n v="6454565"/>
    <n v="85734735"/>
    <n v="35419198"/>
    <n v="150204493"/>
    <n v="20759904"/>
    <n v="232867871"/>
    <n v="99148168"/>
    <n v="72628466"/>
    <n v="6663263"/>
    <n v="99000625"/>
    <n v="117263256"/>
    <n v="12444231"/>
    <n v="1876145"/>
    <n v="9065540"/>
    <n v="248234"/>
    <n v="101168778"/>
    <n v="345240822"/>
    <n v="0"/>
    <n v="82238950"/>
    <n v="551811"/>
    <n v="418461359"/>
    <n v="11208585"/>
    <n v="857701527"/>
    <n v="136641110"/>
    <n v="1865806"/>
    <n v="1418858"/>
    <n v="717775753"/>
    <n v="857701527"/>
    <n v="2050"/>
    <n v="645975752"/>
    <n v="-524120871"/>
    <n v="328770744"/>
    <n v="0"/>
    <n v="0"/>
    <n v="412447428"/>
    <n v="0"/>
    <n v="3589297"/>
    <n v="4067488"/>
    <n v="1935"/>
    <n v="30"/>
    <n v="280531"/>
    <n v="814075"/>
    <n v="1615565"/>
    <n v="39963"/>
    <n v="364909"/>
    <n v="395094"/>
    <n v="33211"/>
    <n v="3263"/>
    <n v="41040"/>
    <n v="1646"/>
    <n v="1526514"/>
    <n v="299527"/>
    <n v="1073118"/>
    <n v="0"/>
    <n v="281375"/>
    <n v="116759"/>
    <n v="292004"/>
    <n v="149687338.62167874"/>
    <n v="167763007.02605101"/>
    <n v="57041086.1180996"/>
    <n v="247908930.737964"/>
    <n v="0"/>
    <n v="14273834.962663675"/>
    <n v="98814215.963913098"/>
    <n v="4156692.2903146902"/>
    <n v="7586299.2793144453"/>
  </r>
  <r>
    <n v="106440755"/>
    <x v="102"/>
    <d v="2023-07-01T00:00:00"/>
    <d v="2024-06-30T00:00:00"/>
    <n v="366"/>
    <x v="32"/>
    <x v="5"/>
    <x v="63"/>
    <x v="0"/>
    <x v="7"/>
    <x v="0"/>
    <x v="0"/>
    <x v="0"/>
    <x v="1"/>
    <s v="DIGNITY HEALTH"/>
    <x v="0"/>
    <x v="0"/>
    <s v="831-462-7700"/>
    <s v="1555 SOQUEL DRIVE"/>
    <s v="SANTA CRUZ"/>
    <n v="95065"/>
    <s v="NANETTE MICKIEWICZ, MD"/>
    <n v="0"/>
    <n v="222"/>
    <n v="81252"/>
    <n v="222"/>
    <n v="81252"/>
    <n v="168"/>
    <n v="153.13934426229508"/>
    <n v="236.9415683285209"/>
    <n v="26495"/>
    <n v="7895"/>
    <n v="1689"/>
    <n v="10371"/>
    <n v="0"/>
    <n v="1102"/>
    <n v="7989"/>
    <n v="497"/>
    <n v="11"/>
    <n v="56049"/>
    <n v="86720.614008238699"/>
    <n v="36835.722685537105"/>
    <n v="11010.301887503199"/>
    <n v="2495.1956974229806"/>
    <n v="17021.812177672298"/>
    <n v="0"/>
    <n v="2127.41200302476"/>
    <n v="15848.1820503897"/>
    <n v="1314.19576605728"/>
    <n v="175.22356135402001"/>
    <n v="4768"/>
    <n v="1401"/>
    <n v="302"/>
    <n v="2206"/>
    <n v="0"/>
    <n v="262"/>
    <n v="1883"/>
    <n v="85"/>
    <n v="4"/>
    <n v="10911"/>
    <n v="202"/>
    <n v="0"/>
    <n v="0"/>
    <n v="20"/>
    <n v="0"/>
    <n v="0"/>
    <n v="73932"/>
    <n v="0"/>
    <n v="0"/>
    <n v="7320"/>
    <n v="0"/>
    <n v="0"/>
    <n v="50356"/>
    <n v="0"/>
    <n v="0"/>
    <n v="5693"/>
    <n v="0"/>
    <n v="0"/>
    <n v="0"/>
    <n v="10316"/>
    <n v="0"/>
    <n v="0"/>
    <n v="595"/>
    <n v="0"/>
    <n v="0"/>
    <n v="12"/>
    <n v="1325"/>
    <n v="647"/>
    <n v="45859"/>
    <n v="14380"/>
    <n v="4029"/>
    <n v="34484"/>
    <n v="0"/>
    <n v="5406"/>
    <n v="40917"/>
    <n v="3684"/>
    <n v="255"/>
    <n v="149014"/>
    <n v="52091"/>
    <n v="0"/>
    <n v="0"/>
    <n v="101941"/>
    <n v="0"/>
    <n v="7"/>
    <n v="347250"/>
    <n v="248055"/>
    <n v="1912"/>
    <n v="2018"/>
    <n v="539"/>
    <n v="232"/>
    <n v="2618565272"/>
    <n v="2092229073"/>
    <n v="2897486"/>
    <n v="529233685"/>
    <n v="5204623"/>
    <n v="534438308"/>
    <n v="495125869"/>
    <n v="39312439"/>
    <n v="80438083"/>
    <n v="3001767"/>
    <n v="0"/>
    <n v="0"/>
    <n v="116748755"/>
    <n v="806052716"/>
    <n v="239493153"/>
    <n v="44717712"/>
    <n v="304408569"/>
    <n v="0"/>
    <n v="33637088"/>
    <n v="252785688"/>
    <n v="11186311"/>
    <n v="141800"/>
    <n v="1692423037"/>
    <n v="314593984"/>
    <n v="94502023"/>
    <n v="21344717"/>
    <n v="195213983"/>
    <n v="0"/>
    <n v="31299341"/>
    <n v="248678025"/>
    <n v="18393171"/>
    <n v="2116991"/>
    <n v="926142235"/>
    <n v="972969074"/>
    <n v="294845257"/>
    <n v="52583883"/>
    <n v="402200762"/>
    <n v="0"/>
    <n v="0"/>
    <n v="48443200"/>
    <n v="262014445"/>
    <n v="11573454"/>
    <n v="0"/>
    <n v="23378054"/>
    <n v="0"/>
    <n v="24220944"/>
    <n v="0"/>
    <n v="1227043"/>
    <n v="0"/>
    <n v="1670443"/>
    <n v="140882198"/>
    <n v="36395892"/>
    <n v="10853318"/>
    <n v="97851524"/>
    <n v="0"/>
    <n v="14174751"/>
    <n v="227518578"/>
    <n v="1356648"/>
    <n v="200776"/>
    <n v="0"/>
    <n v="-29496523"/>
    <n v="0"/>
    <n v="76664747"/>
    <n v="0"/>
    <n v="0"/>
    <n v="120903111"/>
    <n v="31836293"/>
    <n v="150207854"/>
    <n v="0"/>
    <n v="0"/>
    <n v="140146"/>
    <n v="0"/>
    <n v="64753388"/>
    <n v="17755704"/>
    <n v="94603718"/>
    <n v="14925655"/>
    <n v="161149775"/>
    <n v="91471293"/>
    <n v="26918280"/>
    <n v="18393543"/>
    <n v="57364199"/>
    <n v="68090724"/>
    <n v="18177204"/>
    <n v="3284291"/>
    <n v="1776898"/>
    <n v="689475"/>
    <n v="47810187"/>
    <n v="126782169"/>
    <n v="774444959"/>
    <n v="133265148"/>
    <n v="2597839"/>
    <n v="63907875"/>
    <n v="0"/>
    <n v="1100997990"/>
    <n v="84763378"/>
    <n v="0"/>
    <n v="13333901"/>
    <n v="1002900711"/>
    <n v="1100997990"/>
    <n v="19489352"/>
    <n v="333174002"/>
    <n v="-267107877"/>
    <n v="204963953"/>
    <n v="0"/>
    <n v="11906153"/>
    <n v="0"/>
    <n v="1429523"/>
    <n v="2113648"/>
    <n v="2488178"/>
    <n v="1171"/>
    <n v="0"/>
    <n v="166352"/>
    <n v="533300"/>
    <n v="723404"/>
    <n v="0"/>
    <n v="156200"/>
    <n v="201199"/>
    <n v="200989"/>
    <n v="80046"/>
    <n v="41979"/>
    <n v="10179"/>
    <n v="719314"/>
    <n v="172971"/>
    <n v="534609"/>
    <n v="1"/>
    <n v="383093"/>
    <n v="119205"/>
    <n v="184455"/>
    <n v="209667726.621324"/>
    <n v="62488926.487187177"/>
    <n v="12359969.7420361"/>
    <n v="93477029.510356903"/>
    <n v="0"/>
    <n v="12149300.438163999"/>
    <n v="93821502.073577598"/>
    <n v="5534181.9554515854"/>
    <n v="422609.17190289003"/>
  </r>
  <r>
    <n v="106190256"/>
    <x v="103"/>
    <d v="2024-01-01T00:00:00"/>
    <d v="2024-12-31T00:00:00"/>
    <n v="366"/>
    <x v="3"/>
    <x v="3"/>
    <x v="17"/>
    <x v="1"/>
    <x v="14"/>
    <x v="0"/>
    <x v="0"/>
    <x v="0"/>
    <x v="0"/>
    <s v="PIPELINE HEALTH"/>
    <x v="5"/>
    <x v="3"/>
    <s v="323-268-5514"/>
    <s v="4060 WHITTIER BOULEVARD"/>
    <s v="LOS ANGELES"/>
    <n v="90023"/>
    <s v="HECTOR HERNANDEZ"/>
    <n v="0"/>
    <n v="127"/>
    <n v="46482"/>
    <n v="127"/>
    <n v="46482"/>
    <n v="56"/>
    <n v="51.543715846994537"/>
    <n v="69.979194207173194"/>
    <n v="1330"/>
    <n v="1824"/>
    <n v="1066"/>
    <n v="13762"/>
    <n v="0"/>
    <n v="358"/>
    <n v="365"/>
    <n v="14"/>
    <n v="146"/>
    <n v="18865"/>
    <n v="25612.385079825399"/>
    <n v="1653.94070154372"/>
    <n v="2586.0944494293199"/>
    <n v="1356.6295964224075"/>
    <n v="17912.579959303101"/>
    <n v="0"/>
    <n v="664.61418101820095"/>
    <n v="644.94994418525948"/>
    <n v="47.985130111524199"/>
    <n v="500.41596907202398"/>
    <n v="407"/>
    <n v="503"/>
    <n v="269"/>
    <n v="1438"/>
    <n v="0"/>
    <n v="57"/>
    <n v="63"/>
    <n v="3"/>
    <n v="32"/>
    <n v="2772"/>
    <n v="102"/>
    <n v="0"/>
    <n v="0"/>
    <n v="0"/>
    <n v="25"/>
    <n v="0"/>
    <n v="37332"/>
    <n v="0"/>
    <n v="0"/>
    <n v="0"/>
    <n v="9150"/>
    <n v="0"/>
    <n v="10108"/>
    <n v="0"/>
    <n v="0"/>
    <n v="0"/>
    <n v="8757"/>
    <n v="0.46419294990723597"/>
    <n v="0"/>
    <n v="2750"/>
    <n v="0"/>
    <n v="0"/>
    <n v="0"/>
    <n v="22"/>
    <n v="0"/>
    <n v="8"/>
    <n v="1167"/>
    <n v="440"/>
    <n v="890"/>
    <n v="1740"/>
    <n v="1041"/>
    <n v="8450"/>
    <n v="0"/>
    <n v="686"/>
    <n v="556"/>
    <n v="149"/>
    <n v="1678"/>
    <n v="15190"/>
    <n v="14825"/>
    <n v="156"/>
    <n v="0"/>
    <n v="941"/>
    <n v="8586"/>
    <n v="3"/>
    <n v="40035"/>
    <n v="26579"/>
    <n v="484"/>
    <n v="566"/>
    <n v="299"/>
    <n v="257"/>
    <n v="342195469"/>
    <n v="281790799"/>
    <n v="13119991"/>
    <n v="73524661"/>
    <n v="260111"/>
    <n v="73784772"/>
    <n v="76705572"/>
    <n v="-2920800"/>
    <n v="728927"/>
    <n v="305505"/>
    <n v="0"/>
    <n v="0"/>
    <n v="-2497378"/>
    <n v="23841194"/>
    <n v="30546823"/>
    <n v="18936086"/>
    <n v="165270969"/>
    <n v="0"/>
    <n v="5114668"/>
    <n v="4846390"/>
    <n v="280029"/>
    <n v="3210556"/>
    <n v="252046715"/>
    <n v="5806867"/>
    <n v="12762919"/>
    <n v="5162652"/>
    <n v="49845253"/>
    <n v="0"/>
    <n v="4380530"/>
    <n v="3717114"/>
    <n v="679773"/>
    <n v="7793646"/>
    <n v="90148754"/>
    <n v="23019256"/>
    <n v="34216332"/>
    <n v="12328356"/>
    <n v="188673531"/>
    <n v="-4148888"/>
    <n v="0"/>
    <n v="6698668"/>
    <n v="5188006"/>
    <n v="7271843"/>
    <n v="0"/>
    <n v="3622169"/>
    <n v="0"/>
    <n v="4921526"/>
    <n v="0"/>
    <n v="13119991"/>
    <n v="0"/>
    <n v="0"/>
    <n v="6226455"/>
    <n v="8747589"/>
    <n v="11663378"/>
    <n v="41802646"/>
    <n v="0"/>
    <n v="1924482"/>
    <n v="2242122"/>
    <n v="0"/>
    <n v="917989"/>
    <n v="0"/>
    <n v="0"/>
    <n v="0"/>
    <n v="0"/>
    <n v="0"/>
    <n v="0"/>
    <n v="16254920"/>
    <n v="5563135"/>
    <n v="17197178"/>
    <n v="2164490"/>
    <n v="769986"/>
    <n v="0"/>
    <n v="0"/>
    <n v="9664525"/>
    <n v="3214913"/>
    <n v="13854720"/>
    <n v="8021705"/>
    <n v="23608554"/>
    <n v="6887444"/>
    <n v="3850453"/>
    <n v="6660376"/>
    <n v="4904271"/>
    <n v="12913192"/>
    <n v="1204998"/>
    <n v="5577529"/>
    <n v="361108"/>
    <n v="1269867"/>
    <n v="9467780"/>
    <n v="101164079"/>
    <n v="0"/>
    <n v="7331044"/>
    <n v="210553"/>
    <n v="0"/>
    <n v="797278"/>
    <n v="109502954"/>
    <n v="64902851"/>
    <n v="0"/>
    <n v="1168981"/>
    <n v="43431122"/>
    <n v="109502954"/>
    <n v="1326396"/>
    <n v="35851185"/>
    <n v="-28808494"/>
    <n v="25009092"/>
    <n v="0"/>
    <n v="0"/>
    <n v="66499626"/>
    <n v="36854600"/>
    <n v="600127"/>
    <n v="655105"/>
    <n v="304"/>
    <n v="0"/>
    <n v="83413"/>
    <n v="145373"/>
    <n v="123711"/>
    <n v="34280"/>
    <n v="53937"/>
    <n v="37610"/>
    <n v="65525"/>
    <n v="32794"/>
    <n v="23030"/>
    <n v="454"/>
    <n v="221423"/>
    <n v="31837"/>
    <n v="158147"/>
    <n v="0"/>
    <n v="103860"/>
    <n v="22646"/>
    <n v="62214"/>
    <n v="6623289.5997261759"/>
    <n v="9675268.9410421792"/>
    <n v="5383587.1682106303"/>
    <n v="48056331.100539297"/>
    <n v="0"/>
    <n v="2121199.2973415963"/>
    <n v="1913061.5988820801"/>
    <n v="214416.94296285961"/>
    <n v="2458306.3512951499"/>
  </r>
  <r>
    <n v="106320859"/>
    <x v="104"/>
    <d v="2023-07-01T00:00:00"/>
    <d v="2024-06-30T00:00:00"/>
    <n v="366"/>
    <x v="33"/>
    <x v="2"/>
    <x v="64"/>
    <x v="3"/>
    <x v="3"/>
    <x v="0"/>
    <x v="0"/>
    <x v="1"/>
    <x v="0"/>
    <s v="EASTERN PLUMAS HEALTHCARE"/>
    <x v="6"/>
    <x v="2"/>
    <s v="530-832-6500"/>
    <s v="500 FIRST AVE"/>
    <s v="PORTOLA"/>
    <n v="96122"/>
    <s v="DOUGLAS MCCOY"/>
    <n v="0"/>
    <n v="75"/>
    <n v="27450"/>
    <n v="75"/>
    <n v="27450"/>
    <n v="62"/>
    <n v="61.073770491803302"/>
    <n v="207.394877628513"/>
    <n v="800"/>
    <n v="79"/>
    <n v="20323"/>
    <n v="122"/>
    <n v="0"/>
    <n v="37"/>
    <n v="3"/>
    <n v="0"/>
    <n v="989"/>
    <n v="22353"/>
    <n v="75906.525212035602"/>
    <n v="4947.1386197671318"/>
    <n v="495.81945452561564"/>
    <n v="23261.133715442476"/>
    <n v="2197.1835680249101"/>
    <n v="0"/>
    <n v="1424.5870135853299"/>
    <n v="72.949127655899119"/>
    <n v="0"/>
    <n v="2655.7482067863398"/>
    <n v="65"/>
    <n v="4"/>
    <n v="54"/>
    <n v="9"/>
    <n v="0"/>
    <n v="4"/>
    <n v="1"/>
    <n v="0"/>
    <n v="4"/>
    <n v="141"/>
    <n v="9"/>
    <n v="0"/>
    <n v="0"/>
    <n v="0"/>
    <n v="66"/>
    <n v="0"/>
    <n v="3294"/>
    <n v="0"/>
    <n v="0"/>
    <n v="0"/>
    <n v="24156"/>
    <n v="0"/>
    <n v="791"/>
    <n v="0"/>
    <n v="0"/>
    <n v="0"/>
    <n v="21562"/>
    <n v="0.96461325101776096"/>
    <n v="0"/>
    <n v="82"/>
    <n v="0"/>
    <n v="0"/>
    <n v="0"/>
    <n v="59"/>
    <n v="0"/>
    <n v="0"/>
    <n v="0"/>
    <n v="0"/>
    <n v="9969"/>
    <n v="546"/>
    <n v="2689"/>
    <n v="4923"/>
    <n v="0"/>
    <n v="5670"/>
    <n v="129"/>
    <n v="0"/>
    <n v="947"/>
    <n v="24873"/>
    <n v="4501"/>
    <n v="20093"/>
    <n v="0"/>
    <n v="197"/>
    <n v="0"/>
    <n v="0"/>
    <n v="0"/>
    <n v="0"/>
    <n v="0"/>
    <n v="0"/>
    <n v="0"/>
    <n v="0"/>
    <n v="50724392"/>
    <n v="9623434"/>
    <n v="0"/>
    <n v="41100958"/>
    <n v="92001"/>
    <n v="41192959"/>
    <n v="40537606"/>
    <n v="655353"/>
    <n v="2001296"/>
    <n v="6162"/>
    <n v="0"/>
    <n v="0"/>
    <n v="2650487"/>
    <n v="3448563"/>
    <n v="210789"/>
    <n v="10120843"/>
    <n v="420765"/>
    <n v="0"/>
    <n v="186672"/>
    <n v="11578"/>
    <n v="0"/>
    <n v="538140"/>
    <n v="14937350"/>
    <n v="17877086"/>
    <n v="1112164"/>
    <n v="1463189"/>
    <n v="7157087"/>
    <n v="0"/>
    <n v="7000639"/>
    <n v="269957"/>
    <n v="0"/>
    <n v="906920"/>
    <n v="35787042"/>
    <n v="4405085"/>
    <n v="273273"/>
    <n v="2392829"/>
    <n v="357282"/>
    <n v="-36456"/>
    <n v="0"/>
    <n v="1484630"/>
    <n v="58154"/>
    <n v="239307"/>
    <n v="0"/>
    <n v="213808"/>
    <n v="0"/>
    <n v="235522"/>
    <n v="0"/>
    <n v="0"/>
    <n v="0"/>
    <n v="0"/>
    <n v="16920564"/>
    <n v="1049680"/>
    <n v="9212912"/>
    <n v="7235317"/>
    <n v="0"/>
    <n v="5467159"/>
    <n v="223381"/>
    <n v="0"/>
    <n v="991945"/>
    <n v="0"/>
    <n v="0"/>
    <n v="407528"/>
    <n v="538824"/>
    <n v="905048"/>
    <n v="0"/>
    <n v="8418845"/>
    <n v="11655529"/>
    <n v="6586561"/>
    <n v="0"/>
    <n v="0"/>
    <n v="0"/>
    <n v="0"/>
    <n v="7556990"/>
    <n v="2239577"/>
    <n v="2829679"/>
    <n v="1250425"/>
    <n v="17864062"/>
    <n v="5478333"/>
    <n v="3539424"/>
    <n v="899025"/>
    <n v="2844235"/>
    <n v="5812392"/>
    <n v="1269802"/>
    <n v="79920"/>
    <n v="431329"/>
    <n v="206323"/>
    <n v="2112761"/>
    <n v="25886641"/>
    <n v="0"/>
    <n v="11311036"/>
    <n v="769473"/>
    <n v="0"/>
    <n v="0"/>
    <n v="37967150"/>
    <n v="2693518"/>
    <n v="0"/>
    <n v="3830521"/>
    <n v="31443111"/>
    <n v="37967150"/>
    <n v="18907383"/>
    <n v="11507964"/>
    <n v="-5171566"/>
    <n v="33774028"/>
    <n v="4156985"/>
    <n v="0"/>
    <n v="0"/>
    <n v="0"/>
    <n v="409871"/>
    <n v="489198"/>
    <n v="231"/>
    <n v="0"/>
    <n v="28816"/>
    <n v="89792"/>
    <n v="35746"/>
    <n v="32284"/>
    <n v="58675"/>
    <n v="89972"/>
    <n v="52210"/>
    <n v="12654"/>
    <n v="9722"/>
    <n v="0"/>
    <n v="139482"/>
    <n v="106282"/>
    <n v="43826"/>
    <n v="0"/>
    <n v="60246"/>
    <n v="28208"/>
    <n v="31827"/>
    <n v="17004221.082090899"/>
    <n v="1054869.9030550199"/>
    <n v="9236644.6221644208"/>
    <n v="6042276.6376472302"/>
    <n v="0"/>
    <n v="5730874.8366694096"/>
    <n v="224484.76866267811"/>
    <n v="0"/>
    <n v="1152233.1497102999"/>
  </r>
  <r>
    <n v="106014233"/>
    <x v="105"/>
    <d v="2024-01-01T00:00:00"/>
    <d v="2024-12-31T00:00:00"/>
    <n v="366"/>
    <x v="16"/>
    <x v="10"/>
    <x v="65"/>
    <x v="0"/>
    <x v="4"/>
    <x v="0"/>
    <x v="0"/>
    <x v="0"/>
    <x v="1"/>
    <s v="SUTTER HEALTH"/>
    <x v="5"/>
    <x v="0"/>
    <s v="510-537-1234"/>
    <s v="20103 LAKE CHABOT ROAD"/>
    <s v="CASTRO VALLEY"/>
    <n v="94546"/>
    <s v="SHANNON THOMAS"/>
    <n v="2"/>
    <n v="130"/>
    <n v="47580"/>
    <n v="130"/>
    <n v="47580"/>
    <n v="124"/>
    <n v="113.09836065573801"/>
    <n v="191.354507669865"/>
    <n v="13257"/>
    <n v="6882"/>
    <n v="3229"/>
    <n v="8190"/>
    <n v="0"/>
    <n v="2828"/>
    <n v="6140"/>
    <n v="27"/>
    <n v="841"/>
    <n v="41394"/>
    <n v="70035.749807170505"/>
    <n v="20787.8921028441"/>
    <n v="10415.2325933792"/>
    <n v="3835.1459606667199"/>
    <n v="14580.923489475501"/>
    <n v="0"/>
    <n v="4797.5853765617067"/>
    <n v="12535.6193251801"/>
    <n v="145.77780702649201"/>
    <n v="2376.5862682287479"/>
    <n v="2619"/>
    <n v="1272"/>
    <n v="485"/>
    <n v="1599"/>
    <n v="0"/>
    <n v="585"/>
    <n v="1867"/>
    <n v="11"/>
    <n v="250"/>
    <n v="8688"/>
    <n v="130"/>
    <n v="0"/>
    <n v="0"/>
    <n v="0"/>
    <n v="0"/>
    <n v="0"/>
    <n v="47580"/>
    <n v="0"/>
    <n v="0"/>
    <n v="0"/>
    <n v="0"/>
    <n v="0"/>
    <n v="41394"/>
    <n v="0"/>
    <n v="0"/>
    <n v="0"/>
    <n v="0"/>
    <n v="0"/>
    <n v="0"/>
    <n v="8688"/>
    <n v="0"/>
    <n v="0"/>
    <n v="0"/>
    <n v="0"/>
    <n v="0"/>
    <n v="11"/>
    <n v="2422"/>
    <n v="859"/>
    <n v="8744"/>
    <n v="3873"/>
    <n v="1293"/>
    <n v="13648"/>
    <n v="2"/>
    <n v="4107"/>
    <n v="12603"/>
    <n v="421"/>
    <n v="2284"/>
    <n v="46975"/>
    <n v="46395"/>
    <n v="2067"/>
    <n v="0"/>
    <n v="2967"/>
    <n v="0"/>
    <n v="7"/>
    <n v="178526"/>
    <n v="149703"/>
    <n v="1604"/>
    <n v="1445"/>
    <n v="815"/>
    <n v="288"/>
    <n v="1532125205"/>
    <n v="1065186701"/>
    <n v="0"/>
    <n v="466938504"/>
    <n v="10857295"/>
    <n v="477795799"/>
    <n v="435600377"/>
    <n v="42195422"/>
    <n v="19977499"/>
    <n v="8008292"/>
    <n v="0"/>
    <n v="0"/>
    <n v="54164629"/>
    <n v="274105807"/>
    <n v="142179219"/>
    <n v="71090940"/>
    <n v="201790291"/>
    <n v="0"/>
    <n v="33239187"/>
    <n v="168408428"/>
    <n v="607814"/>
    <n v="14127136"/>
    <n v="905548822"/>
    <n v="155711040"/>
    <n v="72995096"/>
    <n v="13345149"/>
    <n v="157463530"/>
    <n v="23576"/>
    <n v="23149723"/>
    <n v="175419576"/>
    <n v="2673882"/>
    <n v="25794811"/>
    <n v="626576383"/>
    <n v="356721470"/>
    <n v="177963352"/>
    <n v="35875154"/>
    <n v="250542943"/>
    <n v="0"/>
    <n v="22496"/>
    <n v="36125240"/>
    <n v="155089787"/>
    <n v="21102668"/>
    <n v="0"/>
    <n v="24856778"/>
    <n v="0"/>
    <n v="6886813"/>
    <n v="0"/>
    <n v="0"/>
    <n v="0"/>
    <n v="0"/>
    <n v="71860631"/>
    <n v="36572454"/>
    <n v="43518228"/>
    <n v="105978742"/>
    <n v="1080"/>
    <n v="18244893"/>
    <n v="185449467"/>
    <n v="1234615"/>
    <n v="4078394"/>
    <n v="0"/>
    <n v="-63123646"/>
    <n v="242131"/>
    <n v="17155123"/>
    <n v="0"/>
    <n v="0"/>
    <n v="91471545"/>
    <n v="46382869"/>
    <n v="119826945"/>
    <n v="0"/>
    <n v="0"/>
    <n v="670145"/>
    <n v="298196"/>
    <n v="58175856"/>
    <n v="13808848"/>
    <n v="75575012"/>
    <n v="29390961"/>
    <n v="146703043"/>
    <n v="61092883"/>
    <n v="29295176"/>
    <n v="18533178"/>
    <n v="40222509"/>
    <n v="60325345"/>
    <n v="20871444"/>
    <n v="2928332"/>
    <n v="1743017"/>
    <n v="11547772"/>
    <n v="42337678"/>
    <n v="99642179"/>
    <n v="0"/>
    <n v="216363494"/>
    <n v="1552856"/>
    <n v="17211337"/>
    <n v="2551323"/>
    <n v="337321189"/>
    <n v="282186565"/>
    <n v="1004805"/>
    <n v="2885276"/>
    <n v="51244543"/>
    <n v="337321189"/>
    <n v="3421"/>
    <n v="255502296"/>
    <n v="-201423172"/>
    <n v="438985253"/>
    <n v="0"/>
    <n v="261269150"/>
    <n v="123244"/>
    <n v="0"/>
    <n v="2064710"/>
    <n v="2338301"/>
    <n v="1109"/>
    <n v="0"/>
    <n v="98656"/>
    <n v="556203"/>
    <n v="881161"/>
    <n v="0"/>
    <n v="127608"/>
    <n v="164543"/>
    <n v="195700"/>
    <n v="9625"/>
    <n v="29348"/>
    <n v="1866"/>
    <n v="739748"/>
    <n v="271721"/>
    <n v="551384"/>
    <n v="2562"/>
    <n v="346831"/>
    <n v="51265"/>
    <n v="101199"/>
    <n v="119155883.405953"/>
    <n v="59651653.417149305"/>
    <n v="23407776.699219801"/>
    <n v="99594063.627336696"/>
    <n v="6535.8515534844946"/>
    <n v="15632403.504529901"/>
    <n v="95317644.811455414"/>
    <n v="909767.47114285105"/>
    <n v="11067353.2116591"/>
  </r>
  <r>
    <n v="106331168"/>
    <x v="106"/>
    <d v="2023-07-01T00:00:00"/>
    <d v="2024-06-30T00:00:00"/>
    <n v="366"/>
    <x v="30"/>
    <x v="12"/>
    <x v="61"/>
    <x v="0"/>
    <x v="3"/>
    <x v="0"/>
    <x v="0"/>
    <x v="0"/>
    <x v="1"/>
    <s v="EISENHOWER MEDICAL CENTER"/>
    <x v="1"/>
    <x v="0"/>
    <s v="760-340-3911"/>
    <s v="39000 BOB HOPE DRIVE"/>
    <s v="RANCHO MIRAGE"/>
    <n v="92270"/>
    <s v="MARTIN MASSIELLO"/>
    <n v="4"/>
    <n v="437"/>
    <n v="159942"/>
    <n v="403"/>
    <n v="147498"/>
    <n v="221"/>
    <n v="217.360655737705"/>
    <n v="481.06826108033601"/>
    <n v="29855"/>
    <n v="21443"/>
    <n v="2382"/>
    <n v="11559"/>
    <n v="0"/>
    <n v="2092"/>
    <n v="11885"/>
    <n v="25"/>
    <n v="313"/>
    <n v="79554"/>
    <n v="176070.98355540301"/>
    <n v="73003.695545179697"/>
    <n v="36596.001853168098"/>
    <n v="3497.9973097984498"/>
    <n v="21899.304383600898"/>
    <n v="0"/>
    <n v="4847.0792127138202"/>
    <n v="33556.601715995101"/>
    <n v="43.934050767954197"/>
    <n v="1417.7062972991"/>
    <n v="8430"/>
    <n v="6058"/>
    <n v="632"/>
    <n v="3465"/>
    <n v="0"/>
    <n v="612"/>
    <n v="3832"/>
    <n v="7"/>
    <n v="134"/>
    <n v="23170"/>
    <n v="437"/>
    <n v="0"/>
    <n v="0"/>
    <n v="0"/>
    <n v="0"/>
    <n v="0"/>
    <n v="159942"/>
    <n v="0"/>
    <n v="0"/>
    <n v="0"/>
    <n v="0"/>
    <n v="0"/>
    <n v="79554"/>
    <n v="0"/>
    <n v="0"/>
    <n v="0"/>
    <n v="0"/>
    <n v="0"/>
    <n v="0"/>
    <n v="23170"/>
    <n v="0"/>
    <n v="0"/>
    <n v="0"/>
    <n v="0"/>
    <n v="0"/>
    <n v="0"/>
    <n v="0"/>
    <n v="0"/>
    <n v="589342"/>
    <n v="161957"/>
    <n v="3914"/>
    <n v="63735"/>
    <n v="0"/>
    <n v="32022"/>
    <n v="385508"/>
    <n v="116"/>
    <n v="13590"/>
    <n v="1250184"/>
    <n v="95766"/>
    <n v="831621"/>
    <n v="0"/>
    <n v="372460"/>
    <n v="0"/>
    <n v="28"/>
    <n v="832001"/>
    <n v="1085204"/>
    <n v="6533"/>
    <n v="12763"/>
    <n v="737"/>
    <n v="309"/>
    <n v="5530193962"/>
    <n v="4341421556"/>
    <n v="0"/>
    <n v="1188772406"/>
    <n v="24743348"/>
    <n v="1213515754"/>
    <n v="1240917560"/>
    <n v="-27401806"/>
    <n v="88063613"/>
    <n v="14536462"/>
    <n v="0"/>
    <n v="0"/>
    <n v="46125345"/>
    <n v="973224197"/>
    <n v="679015046"/>
    <n v="61993868"/>
    <n v="330318758"/>
    <n v="0"/>
    <n v="59798128"/>
    <n v="379888964"/>
    <n v="708636"/>
    <n v="13755151"/>
    <n v="2498702748"/>
    <n v="1406576941"/>
    <n v="479835669"/>
    <n v="29044916"/>
    <n v="295492387"/>
    <n v="0"/>
    <n v="78751711"/>
    <n v="692705286"/>
    <n v="536694"/>
    <n v="48547610"/>
    <n v="3031491214"/>
    <n v="1884513582"/>
    <n v="948848626"/>
    <n v="82533070"/>
    <n v="502111818"/>
    <n v="0"/>
    <n v="0"/>
    <n v="100360683"/>
    <n v="733193726"/>
    <n v="42238444"/>
    <n v="0"/>
    <n v="1245333"/>
    <n v="0"/>
    <n v="46376274"/>
    <n v="0"/>
    <n v="0"/>
    <n v="0"/>
    <n v="0"/>
    <n v="492404104"/>
    <n v="209145662"/>
    <n v="8260740"/>
    <n v="122797462"/>
    <n v="0"/>
    <n v="21409346"/>
    <n v="327090146"/>
    <n v="-3"/>
    <n v="7664949"/>
    <n v="0"/>
    <n v="0"/>
    <n v="50750251"/>
    <n v="33966378"/>
    <n v="0"/>
    <n v="0"/>
    <n v="116661423"/>
    <n v="239659327"/>
    <n v="479488867"/>
    <n v="0"/>
    <n v="0"/>
    <n v="2322623"/>
    <n v="28783531"/>
    <n v="105785866"/>
    <n v="41795755"/>
    <n v="169304998"/>
    <n v="57115170"/>
    <n v="299818560"/>
    <n v="153863237"/>
    <n v="191907066"/>
    <n v="91943054"/>
    <n v="279549053"/>
    <n v="69815930"/>
    <n v="46735146"/>
    <n v="10354885"/>
    <n v="7453231"/>
    <n v="14240048"/>
    <n v="75237350"/>
    <n v="368314658"/>
    <n v="299046652"/>
    <n v="495532868"/>
    <n v="56827464"/>
    <n v="39226463"/>
    <n v="29304564"/>
    <n v="1288252669"/>
    <n v="234934791"/>
    <n v="0"/>
    <n v="400915857"/>
    <n v="652402021"/>
    <n v="1288252669"/>
    <n v="37096397"/>
    <n v="513303280"/>
    <n v="-336570572"/>
    <n v="1463673039"/>
    <n v="9242807"/>
    <n v="365540250"/>
    <n v="0"/>
    <n v="0"/>
    <n v="7803377"/>
    <n v="8944428"/>
    <n v="3952"/>
    <n v="127"/>
    <n v="540047"/>
    <n v="1792398"/>
    <n v="1120982"/>
    <n v="332863"/>
    <n v="851017"/>
    <n v="1370332"/>
    <n v="490286"/>
    <n v="580347"/>
    <n v="643624"/>
    <n v="81481"/>
    <n v="1272451"/>
    <n v="1963767"/>
    <n v="1759007"/>
    <n v="354724"/>
    <n v="1115612"/>
    <n v="651633"/>
    <n v="675006"/>
    <n v="523354658.73553991"/>
    <n v="254848991.70355001"/>
    <n v="20020820.635483898"/>
    <n v="137625439.78763846"/>
    <n v="0"/>
    <n v="30469228.100566201"/>
    <n v="235879876.14049599"/>
    <n v="273867.10879164602"/>
    <n v="13701329.787933299"/>
  </r>
  <r>
    <n v="106430763"/>
    <x v="107"/>
    <d v="2023-07-01T00:00:00"/>
    <d v="2024-06-30T00:00:00"/>
    <n v="366"/>
    <x v="25"/>
    <x v="13"/>
    <x v="66"/>
    <x v="0"/>
    <x v="3"/>
    <x v="0"/>
    <x v="0"/>
    <x v="0"/>
    <x v="1"/>
    <s v="EL CAMINO HOSPITAL DISTRICT"/>
    <x v="1"/>
    <x v="0"/>
    <s v="650-940-7300"/>
    <s v="2500 GRANT ROAD"/>
    <s v="MOUNTAIN VIEW"/>
    <n v="94040"/>
    <s v="DAN WOODS"/>
    <n v="0"/>
    <n v="466"/>
    <n v="170556"/>
    <n v="466"/>
    <n v="170556"/>
    <n v="338"/>
    <n v="307.953551912568"/>
    <n v="588.72271098966098"/>
    <n v="40506"/>
    <n v="17320"/>
    <n v="2489"/>
    <n v="9846"/>
    <n v="0"/>
    <n v="2042"/>
    <n v="39398"/>
    <n v="461"/>
    <n v="649"/>
    <n v="112711"/>
    <n v="215472.51222221609"/>
    <n v="69932.121600108207"/>
    <n v="30248.379962220199"/>
    <n v="3652.848261982961"/>
    <n v="18193.908953104401"/>
    <n v="0"/>
    <n v="3580.0846178639399"/>
    <n v="88559.530313753407"/>
    <n v="1164.56052438801"/>
    <n v="1888.4984194254505"/>
    <n v="7287"/>
    <n v="3064"/>
    <n v="339"/>
    <n v="1844"/>
    <n v="0"/>
    <n v="342"/>
    <n v="9195"/>
    <n v="199"/>
    <n v="86"/>
    <n v="22356"/>
    <n v="400"/>
    <n v="36"/>
    <n v="0"/>
    <n v="30"/>
    <n v="0"/>
    <n v="0"/>
    <n v="146400"/>
    <n v="13176"/>
    <n v="0"/>
    <n v="10980"/>
    <n v="0"/>
    <n v="0"/>
    <n v="95881"/>
    <n v="10706"/>
    <n v="0"/>
    <n v="6124"/>
    <n v="0"/>
    <n v="0"/>
    <n v="0"/>
    <n v="20788"/>
    <n v="1058"/>
    <n v="0"/>
    <n v="510"/>
    <n v="0"/>
    <n v="0"/>
    <n v="66"/>
    <n v="9522"/>
    <n v="4271"/>
    <n v="80348"/>
    <n v="35523"/>
    <n v="2699"/>
    <n v="19587"/>
    <n v="0"/>
    <n v="3318"/>
    <n v="115381"/>
    <n v="2736"/>
    <n v="1911"/>
    <n v="261503"/>
    <n v="82340"/>
    <n v="18364"/>
    <n v="0"/>
    <n v="134091"/>
    <n v="0"/>
    <n v="23"/>
    <n v="575721"/>
    <n v="1007810"/>
    <n v="3447"/>
    <n v="10752"/>
    <n v="3198"/>
    <n v="1455"/>
    <n v="6210624074"/>
    <n v="4777367973"/>
    <n v="0"/>
    <n v="1433256101"/>
    <n v="19895236"/>
    <n v="1453151337"/>
    <n v="1277873255"/>
    <n v="175278082"/>
    <n v="190222265"/>
    <n v="20093577"/>
    <n v="0"/>
    <n v="0"/>
    <n v="345406770"/>
    <n v="1249460615"/>
    <n v="537780119"/>
    <n v="67655148"/>
    <n v="265935569"/>
    <n v="0"/>
    <n v="50401485"/>
    <n v="1045379816"/>
    <n v="20807951"/>
    <n v="11279759"/>
    <n v="3248700462"/>
    <n v="907687256"/>
    <n v="401421808"/>
    <n v="31635326"/>
    <n v="225472874"/>
    <n v="0"/>
    <n v="37963638"/>
    <n v="1304443665"/>
    <n v="31756297"/>
    <n v="21542748"/>
    <n v="2961923612"/>
    <n v="1869487662"/>
    <n v="822578402"/>
    <n v="91235729"/>
    <n v="443821306"/>
    <n v="0"/>
    <n v="0"/>
    <n v="64870591"/>
    <n v="1406364092"/>
    <n v="7690023"/>
    <n v="0"/>
    <n v="52564248"/>
    <n v="0"/>
    <n v="18755920"/>
    <n v="0"/>
    <n v="0"/>
    <n v="0"/>
    <n v="0"/>
    <n v="286828035"/>
    <n v="116511403"/>
    <n v="8049069"/>
    <n v="47586881"/>
    <n v="0"/>
    <n v="23048672"/>
    <n v="939399212"/>
    <n v="0"/>
    <n v="11832829"/>
    <n v="0"/>
    <n v="-33628105"/>
    <n v="0"/>
    <n v="155995343"/>
    <n v="0"/>
    <n v="0"/>
    <n v="251443818"/>
    <n v="94637997"/>
    <n v="355404143"/>
    <n v="0"/>
    <n v="0"/>
    <n v="0"/>
    <n v="919198"/>
    <n v="268179981"/>
    <n v="24437282"/>
    <n v="205869917"/>
    <n v="76980919"/>
    <n v="496479080"/>
    <n v="230825404"/>
    <n v="51021291"/>
    <n v="23206681"/>
    <n v="204387783"/>
    <n v="110894092"/>
    <n v="86689395"/>
    <n v="8342284"/>
    <n v="1305710"/>
    <n v="18059134"/>
    <n v="46662401"/>
    <n v="606986560"/>
    <n v="609333129"/>
    <n v="1039547572"/>
    <n v="231126441"/>
    <n v="1154126169"/>
    <n v="0"/>
    <n v="3641119871"/>
    <n v="178486405"/>
    <n v="88902473"/>
    <n v="420316891"/>
    <n v="2953414102"/>
    <n v="3641119871"/>
    <n v="232205000"/>
    <n v="953403914"/>
    <n v="-646370582"/>
    <n v="1895874015"/>
    <n v="0"/>
    <n v="438810000"/>
    <n v="13153786"/>
    <n v="586482"/>
    <n v="6231549"/>
    <n v="7170085"/>
    <n v="3329"/>
    <n v="0"/>
    <n v="469829"/>
    <n v="1798590"/>
    <n v="1882518"/>
    <n v="24119"/>
    <n v="367911"/>
    <n v="734328"/>
    <n v="176195"/>
    <n v="531676"/>
    <n v="138313"/>
    <n v="108070"/>
    <n v="1701754"/>
    <n v="539387"/>
    <n v="1568610"/>
    <n v="5885"/>
    <n v="1171725"/>
    <n v="232283"/>
    <n v="1011905"/>
    <n v="436935897.76444221"/>
    <n v="190237786.97452101"/>
    <n v="20111543.1073974"/>
    <n v="99536055.037198603"/>
    <n v="0"/>
    <n v="17898584.917672694"/>
    <n v="475962842.4465583"/>
    <n v="10647024.8048159"/>
    <n v="6648283.9473941131"/>
  </r>
  <r>
    <n v="106130699"/>
    <x v="108"/>
    <d v="2023-07-01T00:00:00"/>
    <d v="2024-06-30T00:00:00"/>
    <n v="366"/>
    <x v="34"/>
    <x v="11"/>
    <x v="67"/>
    <x v="2"/>
    <x v="3"/>
    <x v="0"/>
    <x v="0"/>
    <x v="0"/>
    <x v="0"/>
    <s v="CITY OF EL CENTRO"/>
    <x v="3"/>
    <x v="0"/>
    <s v="619-339-7100"/>
    <s v="1415 ROSS AVENUE"/>
    <s v="EL CENTRO"/>
    <n v="92243"/>
    <s v="PABLO VELEZ"/>
    <n v="4"/>
    <n v="161"/>
    <n v="58926"/>
    <n v="161"/>
    <n v="58926"/>
    <n v="45"/>
    <n v="43.521857923497265"/>
    <n v="167.89792049383499"/>
    <n v="6424"/>
    <n v="3136"/>
    <n v="2257"/>
    <n v="2683"/>
    <n v="0"/>
    <n v="529"/>
    <n v="745"/>
    <n v="72"/>
    <n v="83"/>
    <n v="15929"/>
    <n v="61450.638900743499"/>
    <n v="19960.566866364701"/>
    <n v="10039.8552866265"/>
    <n v="3854.3127212685781"/>
    <n v="16911.689201467401"/>
    <n v="0"/>
    <n v="3954.9758369548349"/>
    <n v="5081.7743558342199"/>
    <n v="192.63313574139625"/>
    <n v="1074.75279422785"/>
    <n v="1239"/>
    <n v="605"/>
    <n v="435"/>
    <n v="517"/>
    <n v="0"/>
    <n v="102"/>
    <n v="144"/>
    <n v="14"/>
    <n v="16"/>
    <n v="3072"/>
    <n v="161"/>
    <n v="0"/>
    <n v="0"/>
    <n v="0"/>
    <n v="0"/>
    <n v="0"/>
    <n v="58926"/>
    <n v="0"/>
    <n v="0"/>
    <n v="0"/>
    <n v="0"/>
    <n v="0"/>
    <n v="15929"/>
    <n v="0"/>
    <n v="0"/>
    <n v="0"/>
    <n v="0"/>
    <n v="0"/>
    <n v="0"/>
    <n v="3072"/>
    <n v="0"/>
    <n v="0"/>
    <n v="0"/>
    <n v="0"/>
    <n v="0"/>
    <n v="19"/>
    <n v="0"/>
    <n v="0"/>
    <n v="53759"/>
    <n v="28698"/>
    <n v="3174"/>
    <n v="50577"/>
    <n v="0"/>
    <n v="8295"/>
    <n v="10479"/>
    <n v="132"/>
    <n v="997"/>
    <n v="156111"/>
    <n v="33877"/>
    <n v="114177"/>
    <n v="0"/>
    <n v="2267"/>
    <n v="0"/>
    <n v="4"/>
    <n v="72914"/>
    <n v="209756"/>
    <n v="914"/>
    <n v="5592"/>
    <n v="0"/>
    <n v="0"/>
    <n v="707547710"/>
    <n v="556495060"/>
    <n v="0"/>
    <n v="151052650"/>
    <n v="14485453"/>
    <n v="165538103"/>
    <n v="164158989"/>
    <n v="1379114"/>
    <n v="1599672"/>
    <n v="0"/>
    <n v="0"/>
    <n v="0"/>
    <n v="2978786"/>
    <n v="76341252"/>
    <n v="36062790"/>
    <n v="23053149"/>
    <n v="32005756"/>
    <n v="0"/>
    <n v="5786274"/>
    <n v="9369172"/>
    <n v="351735"/>
    <n v="437688"/>
    <n v="183407816"/>
    <n v="160865265"/>
    <n v="79391672"/>
    <n v="16315059"/>
    <n v="169735354"/>
    <n v="0"/>
    <n v="37473790"/>
    <n v="54539577"/>
    <n v="589318"/>
    <n v="5229859"/>
    <n v="524139894"/>
    <n v="186566674"/>
    <n v="91685388"/>
    <n v="30705798"/>
    <n v="149685607"/>
    <n v="-3737244"/>
    <n v="0"/>
    <n v="34353940"/>
    <n v="50749777"/>
    <n v="3077444"/>
    <n v="0"/>
    <n v="13407676"/>
    <n v="0"/>
    <n v="0"/>
    <n v="0"/>
    <n v="0"/>
    <n v="0"/>
    <n v="0"/>
    <n v="50639843"/>
    <n v="23769074"/>
    <n v="8657911"/>
    <n v="43330623"/>
    <n v="0"/>
    <n v="8906124"/>
    <n v="13158972"/>
    <n v="0"/>
    <n v="2590103"/>
    <n v="0"/>
    <n v="0"/>
    <n v="205595"/>
    <n v="1224669"/>
    <n v="0"/>
    <n v="0"/>
    <n v="17018424"/>
    <n v="42533399"/>
    <n v="45852700"/>
    <n v="0"/>
    <n v="0"/>
    <n v="0"/>
    <n v="0"/>
    <n v="24725716"/>
    <n v="5378353"/>
    <n v="14731990"/>
    <n v="13918407"/>
    <n v="59638320"/>
    <n v="19871499"/>
    <n v="15339012"/>
    <n v="4600993"/>
    <n v="28752109"/>
    <n v="4929759"/>
    <n v="7861487"/>
    <n v="482376"/>
    <n v="1175919"/>
    <n v="7438020"/>
    <n v="14069495"/>
    <n v="45618314"/>
    <n v="13918031"/>
    <n v="70179867"/>
    <n v="81758306"/>
    <n v="7358025"/>
    <n v="0"/>
    <n v="218832543"/>
    <n v="55102239"/>
    <n v="0"/>
    <n v="119228475"/>
    <n v="44501829"/>
    <n v="218832543"/>
    <n v="20452773"/>
    <n v="129650427"/>
    <n v="-110346395"/>
    <n v="201537027"/>
    <n v="0"/>
    <n v="112858738"/>
    <n v="0"/>
    <n v="0"/>
    <n v="1365438"/>
    <n v="1592799"/>
    <n v="761"/>
    <n v="0"/>
    <n v="85555"/>
    <n v="555887"/>
    <n v="224592"/>
    <n v="16240"/>
    <n v="173320"/>
    <n v="147960"/>
    <n v="126027"/>
    <n v="26085"/>
    <n v="8773"/>
    <n v="999"/>
    <n v="114310"/>
    <n v="363194"/>
    <n v="269342"/>
    <n v="0"/>
    <n v="353426"/>
    <n v="101366"/>
    <n v="163800"/>
    <n v="50178295.625653401"/>
    <n v="24423056.325795501"/>
    <n v="8327889.1501796898"/>
    <n v="42675998.8952052"/>
    <n v="0"/>
    <n v="9151166.2817286253"/>
    <n v="13519156.812996347"/>
    <n v="199068.87985462899"/>
    <n v="1198904.0285865599"/>
  </r>
  <r>
    <n v="106190298"/>
    <x v="109"/>
    <d v="2024-01-01T00:00:00"/>
    <d v="2024-12-31T00:00:00"/>
    <n v="366"/>
    <x v="3"/>
    <x v="3"/>
    <x v="29"/>
    <x v="0"/>
    <x v="17"/>
    <x v="0"/>
    <x v="0"/>
    <x v="0"/>
    <x v="1"/>
    <s v="EMANATE HEALTH"/>
    <x v="5"/>
    <x v="0"/>
    <s v="626-858-8589"/>
    <s v="250 SO. GRAND AVE"/>
    <s v="GLENDORA"/>
    <n v="91741"/>
    <s v="ROGER SHARMA"/>
    <n v="0"/>
    <n v="105"/>
    <n v="38430"/>
    <n v="105"/>
    <n v="38430"/>
    <n v="81"/>
    <n v="76.669398907103798"/>
    <n v="147.084602083768"/>
    <n v="7338"/>
    <n v="9145"/>
    <n v="1008"/>
    <n v="6782"/>
    <n v="0"/>
    <n v="98"/>
    <n v="3403"/>
    <n v="159"/>
    <n v="128"/>
    <n v="28061"/>
    <n v="53832.964362659266"/>
    <n v="10383.6078266642"/>
    <n v="14385.294199897231"/>
    <n v="1485.2380501509101"/>
    <n v="15387.2806121832"/>
    <n v="0"/>
    <n v="450.52583448090502"/>
    <n v="10729.485688315501"/>
    <n v="597.64506772885102"/>
    <n v="311.60006749269797"/>
    <n v="1504"/>
    <n v="1593"/>
    <n v="180"/>
    <n v="1217"/>
    <n v="0"/>
    <n v="29"/>
    <n v="800"/>
    <n v="67"/>
    <n v="54"/>
    <n v="5444"/>
    <n v="105"/>
    <n v="0"/>
    <n v="0"/>
    <n v="0"/>
    <n v="0"/>
    <n v="0"/>
    <n v="38430"/>
    <n v="0"/>
    <n v="0"/>
    <n v="0"/>
    <n v="0"/>
    <n v="0"/>
    <n v="28061"/>
    <n v="0"/>
    <n v="0"/>
    <n v="0"/>
    <n v="0"/>
    <n v="0"/>
    <n v="0"/>
    <n v="5444"/>
    <n v="0"/>
    <n v="0"/>
    <n v="0"/>
    <n v="0"/>
    <n v="0"/>
    <n v="0"/>
    <n v="0"/>
    <n v="0"/>
    <n v="6345"/>
    <n v="10948"/>
    <n v="1530"/>
    <n v="22814"/>
    <n v="0"/>
    <n v="585"/>
    <n v="15978"/>
    <n v="2781"/>
    <n v="664"/>
    <n v="61645"/>
    <n v="46756"/>
    <n v="0"/>
    <n v="0"/>
    <n v="16507"/>
    <n v="0"/>
    <n v="4"/>
    <n v="131351"/>
    <n v="272299"/>
    <n v="953"/>
    <n v="2322"/>
    <n v="0"/>
    <n v="0"/>
    <n v="818678247"/>
    <n v="679658762"/>
    <n v="1242565"/>
    <n v="140262050"/>
    <n v="2684168"/>
    <n v="142946218"/>
    <n v="134623455"/>
    <n v="8322763"/>
    <n v="3448675"/>
    <n v="54728"/>
    <n v="0"/>
    <n v="0"/>
    <n v="11716710"/>
    <n v="114484943"/>
    <n v="135097158"/>
    <n v="16832995"/>
    <n v="100628040"/>
    <n v="0"/>
    <n v="1026806"/>
    <n v="51443490"/>
    <n v="4931724"/>
    <n v="2299508"/>
    <n v="426744664"/>
    <n v="47516522"/>
    <n v="77413762"/>
    <n v="7969589"/>
    <n v="127680997"/>
    <n v="0"/>
    <n v="3693629"/>
    <n v="110755214"/>
    <n v="13605512"/>
    <n v="3298358"/>
    <n v="391933583"/>
    <n v="128463099"/>
    <n v="172609016"/>
    <n v="19876708"/>
    <n v="198204173"/>
    <n v="0"/>
    <n v="0"/>
    <n v="3373003"/>
    <n v="88364278"/>
    <n v="27289393"/>
    <n v="0"/>
    <n v="20061782"/>
    <n v="0"/>
    <n v="21417310"/>
    <n v="641065"/>
    <n v="0"/>
    <n v="0"/>
    <n v="601500"/>
    <n v="31101529"/>
    <n v="36849184"/>
    <n v="4871478"/>
    <n v="28890049"/>
    <n v="0"/>
    <n v="1206870"/>
    <n v="36220158"/>
    <n v="4"/>
    <n v="1122778"/>
    <n v="0"/>
    <n v="0"/>
    <n v="0"/>
    <n v="3222334"/>
    <n v="0"/>
    <n v="0"/>
    <n v="28064163"/>
    <n v="13070362"/>
    <n v="41044922"/>
    <n v="0"/>
    <n v="0"/>
    <n v="0"/>
    <n v="48323"/>
    <n v="19044266"/>
    <n v="5679475"/>
    <n v="25019476"/>
    <n v="2652468"/>
    <n v="49171775"/>
    <n v="15473489"/>
    <n v="2979223"/>
    <n v="4392766"/>
    <n v="19704807"/>
    <n v="22978015"/>
    <n v="3433081"/>
    <n v="632582"/>
    <n v="556113"/>
    <n v="0"/>
    <n v="15301604"/>
    <n v="55236343"/>
    <n v="0"/>
    <n v="33225227"/>
    <n v="1810910"/>
    <n v="71762580"/>
    <n v="8297536"/>
    <n v="170332596"/>
    <n v="25926603"/>
    <n v="494173"/>
    <n v="1725964"/>
    <n v="142185856"/>
    <n v="170332596"/>
    <n v="4320102"/>
    <n v="42571841"/>
    <n v="-29716644"/>
    <n v="115745152"/>
    <n v="0"/>
    <n v="0"/>
    <n v="7588360"/>
    <n v="0"/>
    <n v="1049626"/>
    <n v="1151577"/>
    <n v="526"/>
    <n v="1"/>
    <n v="126924"/>
    <n v="269351"/>
    <n v="315521"/>
    <n v="9198"/>
    <n v="64382"/>
    <n v="77846"/>
    <n v="82534"/>
    <n v="46387"/>
    <n v="39091"/>
    <n v="18392"/>
    <n v="353680"/>
    <n v="131983"/>
    <n v="274819"/>
    <n v="0"/>
    <n v="195974"/>
    <n v="50865"/>
    <n v="42305"/>
    <n v="26108373.9104839"/>
    <n v="34248545.588281691"/>
    <n v="3997217.784531666"/>
    <n v="36794591.36458113"/>
    <n v="0"/>
    <n v="760751.651228184"/>
    <n v="26140161.2129118"/>
    <n v="2987485.8770868601"/>
    <n v="902159.610894782"/>
  </r>
  <r>
    <n v="106190413"/>
    <x v="110"/>
    <d v="2024-01-01T00:00:00"/>
    <d v="2024-12-31T00:00:00"/>
    <n v="366"/>
    <x v="3"/>
    <x v="3"/>
    <x v="29"/>
    <x v="0"/>
    <x v="17"/>
    <x v="0"/>
    <x v="0"/>
    <x v="0"/>
    <x v="0"/>
    <s v="EMANATE HEALTH"/>
    <x v="4"/>
    <x v="1"/>
    <s v="626-858-8589"/>
    <s v="210 WEST SAN BERNARDINO ROAD"/>
    <s v="COVINA"/>
    <n v="91723"/>
    <s v="ROGER SHARMA"/>
    <n v="0"/>
    <n v="516"/>
    <n v="188856"/>
    <n v="516"/>
    <n v="188856"/>
    <n v="322"/>
    <n v="312.866120218579"/>
    <n v="523.902589612925"/>
    <n v="24901"/>
    <n v="25682"/>
    <n v="14961"/>
    <n v="32621"/>
    <n v="0"/>
    <n v="386"/>
    <n v="14102"/>
    <n v="1302"/>
    <n v="554"/>
    <n v="114509"/>
    <n v="191748.34779833065"/>
    <n v="34048.783510591398"/>
    <n v="38571.9792302325"/>
    <n v="18267.7026781983"/>
    <n v="63253.877696651398"/>
    <n v="0"/>
    <n v="894.58183188454711"/>
    <n v="29500.636979773401"/>
    <n v="3936.5470485975602"/>
    <n v="1064.8887969352199"/>
    <n v="4424"/>
    <n v="4712"/>
    <n v="2474"/>
    <n v="7591"/>
    <n v="0"/>
    <n v="93"/>
    <n v="3472"/>
    <n v="448"/>
    <n v="165"/>
    <n v="23379"/>
    <n v="451"/>
    <n v="30"/>
    <n v="0"/>
    <n v="12"/>
    <n v="23"/>
    <n v="0"/>
    <n v="165066"/>
    <n v="10980"/>
    <n v="0"/>
    <n v="4392"/>
    <n v="8418"/>
    <n v="0"/>
    <n v="98263"/>
    <n v="7068"/>
    <n v="0"/>
    <n v="3099"/>
    <n v="6079"/>
    <n v="5.30875302377979E-2"/>
    <n v="0"/>
    <n v="21170"/>
    <n v="1701"/>
    <n v="0"/>
    <n v="205"/>
    <n v="303"/>
    <n v="0"/>
    <n v="25"/>
    <n v="4957"/>
    <n v="3038"/>
    <n v="21994"/>
    <n v="39614"/>
    <n v="9010"/>
    <n v="103156"/>
    <n v="0"/>
    <n v="1686"/>
    <n v="51801"/>
    <n v="9250"/>
    <n v="1879"/>
    <n v="238390"/>
    <n v="126907"/>
    <n v="69255"/>
    <n v="0"/>
    <n v="50410"/>
    <n v="1078"/>
    <n v="17"/>
    <n v="806801"/>
    <n v="709988"/>
    <n v="3471"/>
    <n v="4254"/>
    <n v="2179"/>
    <n v="1220"/>
    <n v="2790890412"/>
    <n v="2224470491"/>
    <n v="32009484"/>
    <n v="598429405"/>
    <n v="18691590"/>
    <n v="617120995"/>
    <n v="604879192"/>
    <n v="12241803"/>
    <n v="13532190"/>
    <n v="5714837"/>
    <n v="0"/>
    <n v="0"/>
    <n v="20059156"/>
    <n v="345480869"/>
    <n v="436657753"/>
    <n v="154795406"/>
    <n v="472930428"/>
    <n v="0"/>
    <n v="6138127"/>
    <n v="220385450"/>
    <n v="21020871"/>
    <n v="9265536"/>
    <n v="1666674440"/>
    <n v="126917963"/>
    <n v="219161645"/>
    <n v="34213113"/>
    <n v="444107169"/>
    <n v="0"/>
    <n v="8087409"/>
    <n v="240649237"/>
    <n v="42534926"/>
    <n v="8544510"/>
    <n v="1124215972"/>
    <n v="362970655"/>
    <n v="528071782"/>
    <n v="129824361"/>
    <n v="743432905"/>
    <n v="-6740489"/>
    <n v="0"/>
    <n v="7372473"/>
    <n v="288232398"/>
    <n v="47201190"/>
    <n v="0"/>
    <n v="69097249"/>
    <n v="0"/>
    <n v="55007967"/>
    <n v="12588117"/>
    <n v="16912406"/>
    <n v="0"/>
    <n v="2508961"/>
    <n v="105469151"/>
    <n v="131963898"/>
    <n v="58744272"/>
    <n v="192718628"/>
    <n v="0"/>
    <n v="6551357"/>
    <n v="102356238"/>
    <n v="0"/>
    <n v="625861"/>
    <n v="0"/>
    <n v="0"/>
    <n v="0"/>
    <n v="12267153"/>
    <n v="0"/>
    <n v="0"/>
    <n v="129451253"/>
    <n v="45015803"/>
    <n v="174592385"/>
    <n v="7972611"/>
    <n v="11243113"/>
    <n v="0"/>
    <n v="4422413"/>
    <n v="80350882"/>
    <n v="22954194"/>
    <n v="110981257"/>
    <n v="17895281"/>
    <n v="205630787"/>
    <n v="66579593"/>
    <n v="16230290"/>
    <n v="18854793"/>
    <n v="89608305"/>
    <n v="111608614"/>
    <n v="15337540"/>
    <n v="1770799"/>
    <n v="2250757"/>
    <n v="3247009"/>
    <n v="73760705"/>
    <n v="384797656"/>
    <n v="11858335"/>
    <n v="185792693"/>
    <n v="115309607"/>
    <n v="134701299"/>
    <n v="13224531"/>
    <n v="845684121"/>
    <n v="199597450"/>
    <n v="7792535"/>
    <n v="196693399"/>
    <n v="441600737"/>
    <n v="845684121"/>
    <n v="7757019"/>
    <n v="183587455"/>
    <n v="-111652097"/>
    <n v="538676344"/>
    <n v="0"/>
    <n v="192971276"/>
    <n v="119615951"/>
    <n v="82632139"/>
    <n v="4295523"/>
    <n v="4736833"/>
    <n v="2201"/>
    <n v="23"/>
    <n v="505743"/>
    <n v="1160837"/>
    <n v="1208371"/>
    <n v="44170"/>
    <n v="270657"/>
    <n v="352938"/>
    <n v="376855"/>
    <n v="216802"/>
    <n v="131984"/>
    <n v="27166"/>
    <n v="1520688"/>
    <n v="557551"/>
    <n v="1035322"/>
    <n v="53600"/>
    <n v="827268"/>
    <n v="148010"/>
    <n v="153084"/>
    <n v="99220785.354749694"/>
    <n v="137745716.78119463"/>
    <n v="39698603.0099205"/>
    <n v="192610955.85048401"/>
    <n v="0"/>
    <n v="2987875.41035297"/>
    <n v="96833905.211520895"/>
    <n v="13349008.644854199"/>
    <n v="3740751.7369226199"/>
  </r>
  <r>
    <n v="106500867"/>
    <x v="111"/>
    <d v="2024-01-01T00:00:00"/>
    <d v="2024-12-31T00:00:00"/>
    <n v="366"/>
    <x v="24"/>
    <x v="4"/>
    <x v="68"/>
    <x v="1"/>
    <x v="1"/>
    <x v="0"/>
    <x v="0"/>
    <x v="0"/>
    <x v="1"/>
    <s v="DOCTORS MEDICAL CENTER OF MODESTO, INC."/>
    <x v="0"/>
    <x v="0"/>
    <s v="209-667-4200"/>
    <s v="825 DELBON AVENUE"/>
    <s v="TURLOCK"/>
    <n v="95382"/>
    <s v="MICHAEL KLEPIN"/>
    <n v="0"/>
    <n v="209"/>
    <n v="76494"/>
    <n v="209"/>
    <n v="76494"/>
    <n v="88"/>
    <n v="87.5300546448087"/>
    <n v="243.39899427908901"/>
    <n v="9653"/>
    <n v="6344"/>
    <n v="1504"/>
    <n v="10181"/>
    <n v="0"/>
    <n v="700"/>
    <n v="3379"/>
    <n v="40"/>
    <n v="235"/>
    <n v="32036"/>
    <n v="89084.031906146702"/>
    <n v="21297.855233843766"/>
    <n v="15615.959826464892"/>
    <n v="3060.5425680110802"/>
    <n v="31344.488051374301"/>
    <n v="0"/>
    <n v="1974.6805190461901"/>
    <n v="13217.899802317999"/>
    <n v="109.45535262455699"/>
    <n v="1408.4565795968999"/>
    <n v="2136"/>
    <n v="1318"/>
    <n v="387"/>
    <n v="2895"/>
    <n v="0"/>
    <n v="178"/>
    <n v="1161"/>
    <n v="14"/>
    <n v="83"/>
    <n v="8172"/>
    <n v="209"/>
    <n v="0"/>
    <n v="0"/>
    <n v="0"/>
    <n v="0"/>
    <n v="0"/>
    <n v="76494"/>
    <n v="0"/>
    <n v="0"/>
    <n v="0"/>
    <n v="0"/>
    <n v="0"/>
    <n v="32036"/>
    <n v="0"/>
    <n v="0"/>
    <n v="0"/>
    <n v="0"/>
    <n v="0"/>
    <n v="0"/>
    <n v="8172"/>
    <n v="0"/>
    <n v="0"/>
    <n v="0"/>
    <n v="0"/>
    <n v="0"/>
    <n v="8"/>
    <n v="1466"/>
    <n v="929"/>
    <n v="21924"/>
    <n v="15278"/>
    <n v="3812"/>
    <n v="52266"/>
    <n v="0"/>
    <n v="1904"/>
    <n v="26483"/>
    <n v="239"/>
    <n v="3000"/>
    <n v="124906"/>
    <n v="64654"/>
    <n v="772"/>
    <n v="0"/>
    <n v="62227"/>
    <n v="0"/>
    <n v="8"/>
    <n v="166065"/>
    <n v="369585"/>
    <n v="1820"/>
    <n v="3678"/>
    <n v="677"/>
    <n v="336"/>
    <n v="4449291885"/>
    <n v="4104439844"/>
    <n v="0"/>
    <n v="344852041"/>
    <n v="2916099"/>
    <n v="347768140"/>
    <n v="309167610"/>
    <n v="38600530"/>
    <n v="3497601"/>
    <n v="29964"/>
    <n v="0"/>
    <n v="0"/>
    <n v="42068167"/>
    <n v="470815678"/>
    <n v="301556733"/>
    <n v="72643199"/>
    <n v="505372012"/>
    <n v="0"/>
    <n v="33537054"/>
    <n v="200252896"/>
    <n v="2608440"/>
    <n v="13248380"/>
    <n v="1600034392"/>
    <n v="567966478"/>
    <n v="440734854"/>
    <n v="75181005"/>
    <n v="1050528881"/>
    <n v="0"/>
    <n v="61070042"/>
    <n v="583092092"/>
    <n v="4529253"/>
    <n v="66154888"/>
    <n v="2849257493"/>
    <n v="976032675"/>
    <n v="701863392"/>
    <n v="132696694"/>
    <n v="1480963640"/>
    <n v="0"/>
    <n v="0"/>
    <n v="88749246"/>
    <n v="622906691"/>
    <n v="23127221"/>
    <n v="0"/>
    <n v="7559447"/>
    <n v="0"/>
    <n v="70540838"/>
    <n v="0"/>
    <n v="0"/>
    <n v="0"/>
    <n v="0"/>
    <n v="62749481"/>
    <n v="40428195"/>
    <n v="14502340"/>
    <n v="74937253"/>
    <n v="0"/>
    <n v="5036695"/>
    <n v="146635112"/>
    <n v="203416"/>
    <n v="359549"/>
    <n v="0"/>
    <n v="0"/>
    <n v="0"/>
    <n v="0"/>
    <n v="0"/>
    <n v="0"/>
    <n v="45018687"/>
    <n v="18498287"/>
    <n v="92798650"/>
    <n v="0"/>
    <n v="0"/>
    <n v="0"/>
    <n v="0"/>
    <n v="76260394"/>
    <n v="21674728"/>
    <n v="45331535"/>
    <n v="9585329"/>
    <n v="84829827"/>
    <n v="34950481"/>
    <n v="17847758"/>
    <n v="7627724"/>
    <n v="75420259"/>
    <n v="49736483"/>
    <n v="6640141"/>
    <n v="1429669"/>
    <n v="2843144"/>
    <n v="45530"/>
    <n v="27796594"/>
    <n v="228665359"/>
    <n v="0"/>
    <n v="40863351"/>
    <n v="429360"/>
    <n v="8097112"/>
    <n v="56271520"/>
    <n v="334326702"/>
    <n v="51933564"/>
    <n v="869896"/>
    <n v="0"/>
    <n v="281523242"/>
    <n v="334326702"/>
    <n v="51387"/>
    <n v="292533357"/>
    <n v="-234721591"/>
    <n v="105856767"/>
    <n v="0"/>
    <n v="0"/>
    <n v="77350802"/>
    <n v="0"/>
    <n v="1527405"/>
    <n v="1704467"/>
    <n v="798"/>
    <n v="0"/>
    <n v="101136"/>
    <n v="428236"/>
    <n v="574013"/>
    <n v="25106"/>
    <n v="107293"/>
    <n v="97713"/>
    <n v="145680"/>
    <n v="3515"/>
    <n v="40916"/>
    <n v="3797"/>
    <n v="439335"/>
    <n v="204145"/>
    <n v="488113"/>
    <n v="0"/>
    <n v="275974"/>
    <n v="23784"/>
    <n v="96054"/>
    <n v="71500951.858733296"/>
    <n v="51093056.152987801"/>
    <n v="10174964.2431859"/>
    <n v="107095019.109428"/>
    <n v="0"/>
    <n v="6511949.9574755495"/>
    <n v="53918824.030866399"/>
    <n v="491298.2386418829"/>
    <n v="5465447.4086808404"/>
  </r>
  <r>
    <n v="106190280"/>
    <x v="112"/>
    <d v="2024-01-01T00:00:00"/>
    <d v="2024-12-31T00:00:00"/>
    <n v="366"/>
    <x v="3"/>
    <x v="3"/>
    <x v="69"/>
    <x v="0"/>
    <x v="11"/>
    <x v="0"/>
    <x v="0"/>
    <x v="0"/>
    <x v="0"/>
    <s v="PRIME HEALTHCARE SERVICES FOUNDATION"/>
    <x v="5"/>
    <x v="3"/>
    <s v="818-995-5000"/>
    <s v="16237 VENTURA BLVD."/>
    <s v="ENCINO"/>
    <n v="91436"/>
    <s v="EM V GARCIA"/>
    <n v="0"/>
    <n v="148"/>
    <n v="54168"/>
    <n v="148"/>
    <n v="54168"/>
    <n v="60"/>
    <n v="59.683060109289599"/>
    <n v="71.804269014277395"/>
    <n v="14472"/>
    <n v="1425"/>
    <n v="712"/>
    <n v="3909"/>
    <n v="0"/>
    <n v="1134"/>
    <n v="37"/>
    <n v="0"/>
    <n v="155"/>
    <n v="21844"/>
    <n v="26280.3624592255"/>
    <n v="15465.272459213116"/>
    <n v="1894.66002255239"/>
    <n v="920.46261659990796"/>
    <n v="5229.9121453887901"/>
    <n v="0"/>
    <n v="1817.04243473674"/>
    <n v="107.78684021741201"/>
    <n v="0"/>
    <n v="405.89225316425899"/>
    <n v="1276"/>
    <n v="205"/>
    <n v="61"/>
    <n v="231"/>
    <n v="0"/>
    <n v="114"/>
    <n v="5"/>
    <n v="0"/>
    <n v="35"/>
    <n v="1927"/>
    <n v="82"/>
    <n v="13"/>
    <n v="0"/>
    <n v="25"/>
    <n v="28"/>
    <n v="0"/>
    <n v="30012"/>
    <n v="4758"/>
    <n v="0"/>
    <n v="9150"/>
    <n v="10248"/>
    <n v="0"/>
    <n v="6295"/>
    <n v="3754"/>
    <n v="0"/>
    <n v="2750"/>
    <n v="9045"/>
    <n v="0.41407251419154001"/>
    <n v="0"/>
    <n v="1377"/>
    <n v="313"/>
    <n v="0"/>
    <n v="221"/>
    <n v="16"/>
    <n v="0"/>
    <n v="0"/>
    <n v="0"/>
    <n v="0"/>
    <n v="1775"/>
    <n v="730"/>
    <n v="312"/>
    <n v="3005"/>
    <n v="0"/>
    <n v="1314"/>
    <n v="1131"/>
    <n v="0"/>
    <n v="659"/>
    <n v="8926"/>
    <n v="8222"/>
    <n v="0"/>
    <n v="0"/>
    <n v="2167"/>
    <n v="0"/>
    <n v="7"/>
    <n v="25986"/>
    <n v="9799"/>
    <n v="167"/>
    <n v="87"/>
    <n v="0"/>
    <n v="0"/>
    <n v="261957132"/>
    <n v="205825798"/>
    <n v="0"/>
    <n v="56131334"/>
    <n v="1529668"/>
    <n v="57661002"/>
    <n v="60059924"/>
    <n v="-2398922"/>
    <n v="132207"/>
    <n v="87029"/>
    <n v="0"/>
    <n v="0"/>
    <n v="-2353744"/>
    <n v="133694143"/>
    <n v="17225672"/>
    <n v="5648911"/>
    <n v="43889546"/>
    <n v="0"/>
    <n v="14932177"/>
    <n v="309458"/>
    <n v="0"/>
    <n v="2036496"/>
    <n v="217736403"/>
    <n v="9175975"/>
    <n v="5677340"/>
    <n v="1653914"/>
    <n v="14830963"/>
    <n v="0"/>
    <n v="8994101"/>
    <n v="592042"/>
    <n v="0"/>
    <n v="3296394"/>
    <n v="44220729"/>
    <n v="114154959"/>
    <n v="13028591"/>
    <n v="6416671"/>
    <n v="42653588"/>
    <n v="-156729"/>
    <n v="0"/>
    <n v="13556336"/>
    <n v="460513"/>
    <n v="-1077050"/>
    <n v="0"/>
    <n v="723044"/>
    <n v="0"/>
    <n v="16065875"/>
    <n v="0"/>
    <n v="0"/>
    <n v="0"/>
    <n v="0"/>
    <n v="27766858"/>
    <n v="9827604"/>
    <n v="895113"/>
    <n v="16101383"/>
    <n v="0"/>
    <n v="-5085342"/>
    <n v="437042"/>
    <n v="0"/>
    <n v="6188676"/>
    <n v="0"/>
    <n v="0"/>
    <n v="0"/>
    <n v="0"/>
    <n v="0"/>
    <n v="0"/>
    <n v="16138345"/>
    <n v="2928721"/>
    <n v="10215596"/>
    <n v="0"/>
    <n v="0"/>
    <n v="0"/>
    <n v="0"/>
    <n v="10954244"/>
    <n v="1978545"/>
    <n v="15266240"/>
    <n v="2578233"/>
    <n v="26161316"/>
    <n v="5873690"/>
    <n v="1387853"/>
    <n v="1947201"/>
    <n v="3420790"/>
    <n v="9469521"/>
    <n v="1430475"/>
    <n v="363398"/>
    <n v="538824"/>
    <n v="0"/>
    <n v="9466856"/>
    <n v="44080996"/>
    <n v="0"/>
    <n v="22148747"/>
    <n v="1814937"/>
    <n v="0"/>
    <n v="0"/>
    <n v="68044680"/>
    <n v="40705392"/>
    <n v="0"/>
    <n v="1372533"/>
    <n v="25966755"/>
    <n v="68044680"/>
    <n v="23246"/>
    <n v="94858770"/>
    <n v="-86452967"/>
    <n v="49036465"/>
    <n v="0"/>
    <n v="0"/>
    <n v="28508952"/>
    <n v="23871176"/>
    <n v="543874"/>
    <n v="628302"/>
    <n v="292"/>
    <n v="0"/>
    <n v="33894"/>
    <n v="130758"/>
    <n v="120136"/>
    <n v="36869"/>
    <n v="61936"/>
    <n v="73724"/>
    <n v="36802"/>
    <n v="28530"/>
    <n v="20996"/>
    <n v="229"/>
    <n v="228767"/>
    <n v="27589"/>
    <n v="77385"/>
    <n v="0"/>
    <n v="155878"/>
    <n v="27321"/>
    <n v="26934"/>
    <n v="31922110.757000498"/>
    <n v="5117322.6141866297"/>
    <n v="1631702.91837368"/>
    <n v="13120186.489979999"/>
    <n v="0"/>
    <n v="5345955.5224752109"/>
    <n v="201426.18519735499"/>
    <n v="0"/>
    <n v="1191551.5127866035"/>
  </r>
  <r>
    <n v="106154022"/>
    <x v="113"/>
    <d v="2024-01-01T00:00:00"/>
    <d v="2024-12-31T00:00:00"/>
    <n v="366"/>
    <x v="1"/>
    <x v="1"/>
    <x v="1"/>
    <x v="1"/>
    <x v="18"/>
    <x v="0"/>
    <x v="2"/>
    <x v="0"/>
    <x v="1"/>
    <s v="ENCOMPASS HEALTH CORPORATION"/>
    <x v="6"/>
    <x v="0"/>
    <s v="661-323-5500"/>
    <s v="5001 COMMERCE DRIVE"/>
    <s v="BAKERSFIELD"/>
    <n v="93309"/>
    <s v="MARTHA SAMORA"/>
    <n v="0"/>
    <n v="86"/>
    <n v="31476"/>
    <n v="86"/>
    <n v="31476"/>
    <n v="70"/>
    <n v="65.237704918032804"/>
    <n v="65.237704918032804"/>
    <n v="13517"/>
    <n v="3752"/>
    <n v="1502"/>
    <n v="1760"/>
    <n v="0"/>
    <n v="1829"/>
    <n v="1517"/>
    <n v="0"/>
    <n v="0"/>
    <n v="23877"/>
    <n v="23877"/>
    <n v="13517"/>
    <n v="3752"/>
    <n v="1502"/>
    <n v="1760"/>
    <n v="0"/>
    <n v="1829"/>
    <n v="1517"/>
    <n v="0"/>
    <n v="0"/>
    <n v="1110"/>
    <n v="301"/>
    <n v="116"/>
    <n v="138"/>
    <n v="0"/>
    <n v="136"/>
    <n v="114"/>
    <n v="0"/>
    <n v="0"/>
    <n v="1915"/>
    <n v="0"/>
    <n v="0"/>
    <n v="0"/>
    <n v="86"/>
    <n v="0"/>
    <n v="0"/>
    <n v="0"/>
    <n v="0"/>
    <n v="0"/>
    <n v="31476"/>
    <n v="0"/>
    <n v="0"/>
    <n v="0"/>
    <n v="0"/>
    <n v="0"/>
    <n v="23877"/>
    <n v="0"/>
    <n v="0"/>
    <n v="0"/>
    <n v="0"/>
    <n v="0"/>
    <n v="0"/>
    <n v="1915"/>
    <n v="0"/>
    <n v="0"/>
    <n v="0"/>
    <n v="0"/>
    <n v="0"/>
    <n v="0"/>
    <n v="0"/>
    <n v="0"/>
    <n v="0"/>
    <n v="0"/>
    <n v="0"/>
    <n v="0"/>
    <n v="0"/>
    <n v="0"/>
    <n v="0"/>
    <n v="0"/>
    <n v="0"/>
    <n v="0"/>
    <n v="0"/>
    <n v="0"/>
    <n v="0"/>
    <n v="0"/>
    <n v="0"/>
    <n v="0"/>
    <n v="0"/>
    <n v="0"/>
    <n v="0"/>
    <n v="73544106"/>
    <n v="24158757"/>
    <n v="0"/>
    <n v="49385349"/>
    <n v="63514"/>
    <n v="49448863"/>
    <n v="49615361"/>
    <n v="-166498"/>
    <n v="0"/>
    <n v="0"/>
    <n v="-47367"/>
    <n v="0"/>
    <n v="-119131"/>
    <n v="41885672"/>
    <n v="11313221"/>
    <n v="9759567"/>
    <n v="3921984"/>
    <n v="0"/>
    <n v="4972133"/>
    <n v="1691529"/>
    <n v="0"/>
    <n v="0"/>
    <n v="73544106"/>
    <n v="0"/>
    <n v="0"/>
    <n v="0"/>
    <n v="0"/>
    <n v="0"/>
    <n v="0"/>
    <n v="0"/>
    <n v="0"/>
    <n v="0"/>
    <n v="0"/>
    <n v="8858488"/>
    <n v="1574822"/>
    <n v="5536856"/>
    <n v="3519330"/>
    <n v="0"/>
    <n v="0"/>
    <n v="2815058"/>
    <n v="638422"/>
    <n v="1215781"/>
    <n v="0"/>
    <n v="0"/>
    <n v="0"/>
    <n v="0"/>
    <n v="0"/>
    <n v="0"/>
    <n v="0"/>
    <n v="0"/>
    <n v="32334759"/>
    <n v="9551377"/>
    <n v="4061373"/>
    <n v="337818"/>
    <n v="0"/>
    <n v="2074878"/>
    <n v="1025144"/>
    <n v="0"/>
    <n v="0"/>
    <n v="0"/>
    <n v="0"/>
    <n v="0"/>
    <n v="0"/>
    <n v="0"/>
    <n v="0"/>
    <n v="16406770"/>
    <n v="0"/>
    <n v="8236627"/>
    <n v="0"/>
    <n v="0"/>
    <n v="0"/>
    <n v="0"/>
    <n v="5569726"/>
    <n v="609104"/>
    <n v="13902782"/>
    <n v="4890352"/>
    <n v="26094298"/>
    <n v="4760749"/>
    <n v="0"/>
    <n v="2100857"/>
    <n v="3367257"/>
    <n v="0"/>
    <n v="1165941"/>
    <n v="2843814"/>
    <n v="715487"/>
    <n v="44849"/>
    <n v="8522109"/>
    <n v="8164091"/>
    <n v="0"/>
    <n v="7643458"/>
    <n v="4104809"/>
    <n v="9384321"/>
    <n v="5107295"/>
    <n v="34403974"/>
    <n v="6877349"/>
    <n v="0"/>
    <n v="5303070"/>
    <n v="22223555"/>
    <n v="34403974"/>
    <n v="888041"/>
    <n v="10482348"/>
    <n v="-3516135"/>
    <n v="15565545"/>
    <n v="0"/>
    <n v="0"/>
    <n v="0"/>
    <n v="0"/>
    <n v="516256"/>
    <n v="580225"/>
    <n v="267"/>
    <n v="0"/>
    <n v="40795"/>
    <n v="160392"/>
    <n v="119680"/>
    <n v="31060"/>
    <n v="12775"/>
    <n v="55046"/>
    <n v="71667"/>
    <n v="0"/>
    <n v="22681"/>
    <n v="2160"/>
    <n v="262343"/>
    <n v="0"/>
    <n v="94951"/>
    <n v="0"/>
    <n v="110563"/>
    <n v="24417"/>
    <n v="23982"/>
    <n v="28221328.986393336"/>
    <n v="7622514.2510969797"/>
    <n v="6575708.0624550497"/>
    <n v="2642517.01019315"/>
    <n v="0"/>
    <n v="3350076.3974158699"/>
    <n v="1139702.29244561"/>
    <n v="0"/>
    <n v="0"/>
  </r>
  <r>
    <n v="106504079"/>
    <x v="114"/>
    <d v="2024-01-01T00:00:00"/>
    <d v="2024-12-31T00:00:00"/>
    <n v="366"/>
    <x v="24"/>
    <x v="4"/>
    <x v="44"/>
    <x v="1"/>
    <x v="18"/>
    <x v="0"/>
    <x v="2"/>
    <x v="0"/>
    <x v="1"/>
    <s v="ENCOMPASS HEALTH CORPORATION"/>
    <x v="6"/>
    <x v="0"/>
    <s v="209-857-3400"/>
    <s v="1303 MABLE AVE"/>
    <s v="MODESTO"/>
    <n v="95355"/>
    <s v="SUKHRAJ DHAMI"/>
    <n v="0"/>
    <n v="50"/>
    <n v="18300"/>
    <n v="50"/>
    <n v="18300"/>
    <n v="42"/>
    <n v="41.431693989071"/>
    <n v="41.431693989071"/>
    <n v="8703"/>
    <n v="730"/>
    <n v="0"/>
    <n v="3350"/>
    <n v="0"/>
    <n v="0"/>
    <n v="1943"/>
    <n v="0"/>
    <n v="438"/>
    <n v="15164"/>
    <n v="15164"/>
    <n v="8703"/>
    <n v="730"/>
    <n v="0"/>
    <n v="3350"/>
    <n v="0"/>
    <n v="0"/>
    <n v="1943"/>
    <n v="0"/>
    <n v="438"/>
    <n v="716"/>
    <n v="59"/>
    <n v="0"/>
    <n v="248"/>
    <n v="0"/>
    <n v="0"/>
    <n v="144"/>
    <n v="0"/>
    <n v="38"/>
    <n v="1205"/>
    <n v="0"/>
    <n v="0"/>
    <n v="0"/>
    <n v="50"/>
    <n v="0"/>
    <n v="0"/>
    <n v="0"/>
    <n v="0"/>
    <n v="0"/>
    <n v="18300"/>
    <n v="0"/>
    <n v="0"/>
    <n v="0"/>
    <n v="0"/>
    <n v="0"/>
    <n v="15164"/>
    <n v="0"/>
    <n v="0"/>
    <n v="0"/>
    <n v="0"/>
    <n v="0"/>
    <n v="0"/>
    <n v="1205"/>
    <n v="0"/>
    <n v="0"/>
    <n v="0"/>
    <n v="0"/>
    <n v="0"/>
    <n v="0"/>
    <n v="0"/>
    <n v="0"/>
    <n v="0"/>
    <n v="0"/>
    <n v="0"/>
    <n v="0"/>
    <n v="0"/>
    <n v="0"/>
    <n v="0"/>
    <n v="0"/>
    <n v="0"/>
    <n v="0"/>
    <n v="0"/>
    <n v="0"/>
    <n v="0"/>
    <n v="0"/>
    <n v="0"/>
    <n v="0"/>
    <n v="0"/>
    <n v="0"/>
    <n v="0"/>
    <n v="46177483"/>
    <n v="15422907"/>
    <n v="0"/>
    <n v="30754576"/>
    <n v="67926"/>
    <n v="30822502"/>
    <n v="29360126"/>
    <n v="1462376"/>
    <n v="0"/>
    <n v="0"/>
    <n v="397317"/>
    <n v="0"/>
    <n v="1065059"/>
    <n v="26659405"/>
    <n v="2173057"/>
    <n v="2370622"/>
    <n v="7803723"/>
    <n v="0"/>
    <n v="0"/>
    <n v="6647344"/>
    <n v="0"/>
    <n v="523332"/>
    <n v="46177483"/>
    <n v="0"/>
    <n v="0"/>
    <n v="0"/>
    <n v="0"/>
    <n v="0"/>
    <n v="0"/>
    <n v="0"/>
    <n v="0"/>
    <n v="0"/>
    <n v="0"/>
    <n v="4865540"/>
    <n v="326462"/>
    <n v="1451188"/>
    <n v="4777088"/>
    <n v="0"/>
    <n v="0"/>
    <n v="0"/>
    <n v="3204259"/>
    <n v="567277"/>
    <n v="0"/>
    <n v="0"/>
    <n v="0"/>
    <n v="231093"/>
    <n v="0"/>
    <n v="0"/>
    <n v="0"/>
    <n v="0"/>
    <n v="21466362"/>
    <n v="1819900"/>
    <n v="899436"/>
    <n v="2921644"/>
    <n v="0"/>
    <n v="0"/>
    <n v="3370786"/>
    <n v="0"/>
    <n v="276448"/>
    <n v="0"/>
    <n v="0"/>
    <n v="0"/>
    <n v="0"/>
    <n v="0"/>
    <n v="0"/>
    <n v="10062698"/>
    <n v="0"/>
    <n v="4811154"/>
    <n v="0"/>
    <n v="0"/>
    <n v="0"/>
    <n v="0"/>
    <n v="3209737"/>
    <n v="1299611"/>
    <n v="7083649"/>
    <n v="2893277"/>
    <n v="17654164"/>
    <n v="2941479"/>
    <n v="0"/>
    <n v="0"/>
    <n v="1140541"/>
    <n v="2935088"/>
    <n v="333574"/>
    <n v="2294179"/>
    <n v="247398"/>
    <n v="0"/>
    <n v="1813703"/>
    <n v="3441410"/>
    <n v="0"/>
    <n v="792965"/>
    <n v="0"/>
    <n v="1868225"/>
    <n v="647813"/>
    <n v="6750413"/>
    <n v="2080340"/>
    <n v="0"/>
    <n v="0"/>
    <n v="4670073"/>
    <n v="6750413"/>
    <n v="0"/>
    <n v="4914209"/>
    <n v="-1601504"/>
    <n v="4606144"/>
    <n v="0"/>
    <n v="0"/>
    <n v="1868225"/>
    <n v="0"/>
    <n v="297468"/>
    <n v="337033"/>
    <n v="162"/>
    <n v="0"/>
    <n v="32442"/>
    <n v="59218"/>
    <n v="83214"/>
    <n v="17559"/>
    <n v="46968"/>
    <n v="11941"/>
    <n v="26419"/>
    <n v="19707"/>
    <n v="0"/>
    <n v="0"/>
    <n v="151545"/>
    <n v="0"/>
    <n v="51623"/>
    <n v="0"/>
    <n v="42317"/>
    <n v="20789"/>
    <n v="31194"/>
    <n v="16911112.785012599"/>
    <n v="1378455.8213231326"/>
    <n v="1503779.0983194101"/>
    <n v="4950209.4962733202"/>
    <n v="0"/>
    <n v="0"/>
    <n v="4216672.6566019198"/>
    <n v="0"/>
    <n v="331970.14246965299"/>
  </r>
  <r>
    <n v="106334678"/>
    <x v="115"/>
    <d v="2024-01-01T00:00:00"/>
    <d v="2024-12-31T00:00:00"/>
    <n v="366"/>
    <x v="30"/>
    <x v="12"/>
    <x v="56"/>
    <x v="1"/>
    <x v="18"/>
    <x v="0"/>
    <x v="2"/>
    <x v="0"/>
    <x v="1"/>
    <s v="ENCOMPASS HEALTH CORPORATION"/>
    <x v="6"/>
    <x v="0"/>
    <s v="951-246-6500"/>
    <s v="35470 WHITEWOOD ROAD"/>
    <s v="MURRIETA"/>
    <n v="92563"/>
    <s v="PERRY EBELTOFT"/>
    <n v="0"/>
    <n v="50"/>
    <n v="18300"/>
    <n v="50"/>
    <n v="18300"/>
    <n v="45"/>
    <n v="41.808743169398902"/>
    <n v="41.808743169398902"/>
    <n v="5850"/>
    <n v="2592"/>
    <n v="819"/>
    <n v="3275"/>
    <n v="0"/>
    <n v="1210"/>
    <n v="1556"/>
    <n v="0"/>
    <n v="0"/>
    <n v="15302"/>
    <n v="15302"/>
    <n v="5850"/>
    <n v="2592"/>
    <n v="819"/>
    <n v="3275"/>
    <n v="0"/>
    <n v="1210"/>
    <n v="1556"/>
    <n v="0"/>
    <n v="0"/>
    <n v="505"/>
    <n v="191"/>
    <n v="65"/>
    <n v="259"/>
    <n v="0"/>
    <n v="89"/>
    <n v="122"/>
    <n v="0"/>
    <n v="0"/>
    <n v="1231"/>
    <n v="0"/>
    <n v="0"/>
    <n v="0"/>
    <n v="50"/>
    <n v="0"/>
    <n v="0"/>
    <n v="0"/>
    <n v="0"/>
    <n v="0"/>
    <n v="18300"/>
    <n v="0"/>
    <n v="0"/>
    <n v="0"/>
    <n v="0"/>
    <n v="0"/>
    <n v="15302"/>
    <n v="0"/>
    <n v="0"/>
    <n v="0"/>
    <n v="0"/>
    <n v="0"/>
    <n v="0"/>
    <n v="1231"/>
    <n v="0"/>
    <n v="0"/>
    <n v="0"/>
    <n v="0"/>
    <n v="0"/>
    <n v="0"/>
    <n v="0"/>
    <n v="0"/>
    <n v="0"/>
    <n v="0"/>
    <n v="0"/>
    <n v="0"/>
    <n v="0"/>
    <n v="0"/>
    <n v="0"/>
    <n v="0"/>
    <n v="0"/>
    <n v="0"/>
    <n v="0"/>
    <n v="0"/>
    <n v="0"/>
    <n v="0"/>
    <n v="0"/>
    <n v="0"/>
    <n v="0"/>
    <n v="0"/>
    <n v="0"/>
    <n v="47318140"/>
    <n v="17185343"/>
    <n v="0"/>
    <n v="30132797"/>
    <n v="52343"/>
    <n v="30185140"/>
    <n v="28478164"/>
    <n v="1706976"/>
    <n v="0"/>
    <n v="1508479"/>
    <n v="0"/>
    <n v="0"/>
    <n v="198497"/>
    <n v="18338242"/>
    <n v="8037048"/>
    <n v="2513794"/>
    <n v="10055173"/>
    <n v="0"/>
    <n v="3632696"/>
    <n v="4741187"/>
    <n v="0"/>
    <n v="0"/>
    <n v="47318140"/>
    <n v="0"/>
    <n v="0"/>
    <n v="0"/>
    <n v="0"/>
    <n v="0"/>
    <n v="0"/>
    <n v="0"/>
    <n v="0"/>
    <n v="0"/>
    <n v="0"/>
    <n v="2817697"/>
    <n v="1941983"/>
    <n v="1487275"/>
    <n v="5949098"/>
    <n v="0"/>
    <n v="0"/>
    <n v="1913691"/>
    <n v="2064492"/>
    <n v="1011107"/>
    <n v="0"/>
    <n v="0"/>
    <n v="0"/>
    <n v="0"/>
    <n v="0"/>
    <n v="0"/>
    <n v="0"/>
    <n v="0"/>
    <n v="15128690"/>
    <n v="5923278"/>
    <n v="972829"/>
    <n v="3891316"/>
    <n v="0"/>
    <n v="1641363"/>
    <n v="2575321"/>
    <n v="0"/>
    <n v="0"/>
    <n v="0"/>
    <n v="0"/>
    <n v="0"/>
    <n v="0"/>
    <n v="0"/>
    <n v="0"/>
    <n v="8540371"/>
    <n v="0"/>
    <n v="5266501"/>
    <n v="0"/>
    <n v="0"/>
    <n v="0"/>
    <n v="0"/>
    <n v="4870656"/>
    <n v="590846"/>
    <n v="5681209"/>
    <n v="3528581"/>
    <n v="16721023"/>
    <n v="2930645"/>
    <n v="0"/>
    <n v="201054"/>
    <n v="1567068"/>
    <n v="1280064"/>
    <n v="430448"/>
    <n v="2845175"/>
    <n v="217632"/>
    <n v="0"/>
    <n v="2285055"/>
    <n v="6106920"/>
    <n v="0"/>
    <n v="1454204"/>
    <n v="0"/>
    <n v="12407797"/>
    <n v="185686"/>
    <n v="20154607"/>
    <n v="3757871"/>
    <n v="0"/>
    <n v="10986854"/>
    <n v="5409882"/>
    <n v="20154607"/>
    <n v="2017491"/>
    <n v="6599899"/>
    <n v="-2738878"/>
    <n v="3790622"/>
    <n v="0"/>
    <n v="0"/>
    <n v="0"/>
    <n v="0"/>
    <n v="317246"/>
    <n v="366027"/>
    <n v="176"/>
    <n v="0"/>
    <n v="35273"/>
    <n v="94295"/>
    <n v="76945"/>
    <n v="6418"/>
    <n v="54902"/>
    <n v="19626"/>
    <n v="29787"/>
    <n v="0"/>
    <n v="0"/>
    <n v="0"/>
    <n v="128478"/>
    <n v="0"/>
    <n v="64003"/>
    <n v="0"/>
    <n v="62754"/>
    <n v="10090"/>
    <n v="51921"/>
    <n v="11016485.105853301"/>
    <n v="4828162.8951689145"/>
    <n v="1510132.44127673"/>
    <n v="6040527.9628918897"/>
    <n v="0"/>
    <n v="2182299.7743236739"/>
    <n v="2848212.8204854801"/>
    <n v="0"/>
    <n v="0"/>
  </r>
  <r>
    <n v="106304585"/>
    <x v="116"/>
    <d v="2024-01-01T00:00:00"/>
    <d v="2024-12-31T00:00:00"/>
    <n v="366"/>
    <x v="14"/>
    <x v="8"/>
    <x v="45"/>
    <x v="1"/>
    <x v="18"/>
    <x v="0"/>
    <x v="2"/>
    <x v="0"/>
    <x v="1"/>
    <s v="ENCOMPASS HEALTH"/>
    <x v="6"/>
    <x v="0"/>
    <s v="714-832-9200"/>
    <s v="15120 KENSINGTON PARK DRIVE"/>
    <s v="TUSTIN"/>
    <n v="92782"/>
    <s v="PAULA REDMOND"/>
    <n v="0"/>
    <n v="65"/>
    <n v="23790"/>
    <n v="65"/>
    <n v="23790"/>
    <n v="63"/>
    <n v="62.554644808743198"/>
    <n v="62.554644808743198"/>
    <n v="11056"/>
    <n v="4212"/>
    <n v="0"/>
    <n v="1700"/>
    <n v="0"/>
    <n v="1000"/>
    <n v="4924"/>
    <n v="0"/>
    <n v="3"/>
    <n v="22895"/>
    <n v="22895"/>
    <n v="11056"/>
    <n v="4212"/>
    <n v="0"/>
    <n v="1700"/>
    <n v="0"/>
    <n v="1000"/>
    <n v="4924"/>
    <n v="0"/>
    <n v="3"/>
    <n v="879"/>
    <n v="307"/>
    <n v="0"/>
    <n v="134"/>
    <n v="0"/>
    <n v="105"/>
    <n v="370"/>
    <n v="0"/>
    <n v="1"/>
    <n v="1796"/>
    <n v="0"/>
    <n v="0"/>
    <n v="0"/>
    <n v="65"/>
    <n v="0"/>
    <n v="0"/>
    <n v="0"/>
    <n v="0"/>
    <n v="0"/>
    <n v="23790"/>
    <n v="0"/>
    <n v="0"/>
    <n v="0"/>
    <n v="0"/>
    <n v="0"/>
    <n v="22895"/>
    <n v="0"/>
    <n v="0"/>
    <n v="0"/>
    <n v="0"/>
    <n v="0"/>
    <n v="0"/>
    <n v="1796"/>
    <n v="0"/>
    <n v="0"/>
    <n v="0"/>
    <n v="0"/>
    <n v="0"/>
    <n v="0"/>
    <n v="0"/>
    <n v="0"/>
    <n v="0"/>
    <n v="0"/>
    <n v="0"/>
    <n v="0"/>
    <n v="0"/>
    <n v="0"/>
    <n v="0"/>
    <n v="0"/>
    <n v="0"/>
    <n v="0"/>
    <n v="0"/>
    <n v="0"/>
    <n v="0"/>
    <n v="0"/>
    <n v="0"/>
    <n v="0"/>
    <n v="0"/>
    <n v="0"/>
    <n v="0"/>
    <n v="73631000"/>
    <n v="29227591"/>
    <n v="0"/>
    <n v="44403409"/>
    <n v="74339"/>
    <n v="44477748"/>
    <n v="43465742"/>
    <n v="1012006"/>
    <n v="5279"/>
    <n v="0"/>
    <n v="0"/>
    <n v="0"/>
    <n v="1017285"/>
    <n v="35719936"/>
    <n v="13500035"/>
    <n v="0"/>
    <n v="5424484"/>
    <n v="0"/>
    <n v="3223575"/>
    <n v="15756172"/>
    <n v="0"/>
    <n v="6798"/>
    <n v="73631000"/>
    <n v="0"/>
    <n v="0"/>
    <n v="0"/>
    <n v="0"/>
    <n v="0"/>
    <n v="0"/>
    <n v="0"/>
    <n v="0"/>
    <n v="0"/>
    <n v="0"/>
    <n v="9853023"/>
    <n v="5382776"/>
    <n v="0"/>
    <n v="2915102"/>
    <n v="0"/>
    <n v="0"/>
    <n v="1568085"/>
    <n v="8621181"/>
    <n v="887424"/>
    <n v="0"/>
    <n v="0"/>
    <n v="0"/>
    <n v="0"/>
    <n v="0"/>
    <n v="0"/>
    <n v="0"/>
    <n v="0"/>
    <n v="25733801"/>
    <n v="7939775"/>
    <n v="0"/>
    <n v="2331898"/>
    <n v="0"/>
    <n v="1522378"/>
    <n v="6868759"/>
    <n v="0"/>
    <n v="6798"/>
    <n v="0"/>
    <n v="0"/>
    <n v="0"/>
    <n v="0"/>
    <n v="0"/>
    <n v="0"/>
    <n v="15326072"/>
    <n v="0"/>
    <n v="7873053"/>
    <n v="0"/>
    <n v="0"/>
    <n v="0"/>
    <n v="0"/>
    <n v="5438547"/>
    <n v="478863"/>
    <n v="9817793"/>
    <n v="4531414"/>
    <n v="23848717"/>
    <n v="4431131"/>
    <n v="0"/>
    <n v="164558"/>
    <n v="1772653"/>
    <n v="5637375"/>
    <n v="762907"/>
    <n v="3890051"/>
    <n v="325663"/>
    <n v="6707"/>
    <n v="2625980"/>
    <n v="9543183"/>
    <n v="0"/>
    <n v="2529509"/>
    <n v="0"/>
    <n v="24501048"/>
    <n v="2642"/>
    <n v="36576382"/>
    <n v="5094259"/>
    <n v="0"/>
    <n v="22635992"/>
    <n v="8846131"/>
    <n v="36576382"/>
    <n v="4076426"/>
    <n v="8393857"/>
    <n v="-3132602"/>
    <n v="6002746"/>
    <n v="0"/>
    <n v="0"/>
    <n v="0"/>
    <n v="0"/>
    <n v="407276"/>
    <n v="474460"/>
    <n v="228"/>
    <n v="0"/>
    <n v="32043"/>
    <n v="85546"/>
    <n v="101426"/>
    <n v="8713"/>
    <n v="61963"/>
    <n v="28921"/>
    <n v="50929"/>
    <n v="37735"/>
    <n v="0"/>
    <n v="0"/>
    <n v="180701"/>
    <n v="0"/>
    <n v="77265"/>
    <n v="0"/>
    <n v="71934"/>
    <n v="7207"/>
    <n v="70169"/>
    <n v="21050075.8934444"/>
    <n v="7955690.6628879802"/>
    <n v="0"/>
    <n v="3196696.6537335091"/>
    <n v="0"/>
    <n v="1899681.41035332"/>
    <n v="9285252.2577354107"/>
    <n v="0"/>
    <n v="4006.1218453368801"/>
  </r>
  <r>
    <n v="106040962"/>
    <x v="117"/>
    <d v="2023-07-01T00:00:00"/>
    <d v="2024-06-30T00:00:00"/>
    <n v="366"/>
    <x v="22"/>
    <x v="2"/>
    <x v="37"/>
    <x v="0"/>
    <x v="3"/>
    <x v="0"/>
    <x v="0"/>
    <x v="0"/>
    <x v="1"/>
    <s v="ENLOE MEDICAL CENTER"/>
    <x v="0"/>
    <x v="0"/>
    <s v="530-332-7300"/>
    <s v="1531 ESPLANADE"/>
    <s v="CHICO"/>
    <n v="95926"/>
    <s v="MIKE WILTERMOOD"/>
    <n v="2"/>
    <n v="298"/>
    <n v="109068"/>
    <n v="298"/>
    <n v="109068"/>
    <n v="231"/>
    <n v="230.106557377049"/>
    <n v="482.35094608204599"/>
    <n v="41704"/>
    <n v="9222"/>
    <n v="3064"/>
    <n v="15035"/>
    <n v="0"/>
    <n v="2036"/>
    <n v="12754"/>
    <n v="195"/>
    <n v="209"/>
    <n v="84219"/>
    <n v="176540.446266029"/>
    <n v="78559.535852442335"/>
    <n v="16385.436437635304"/>
    <n v="4871.1077067063197"/>
    <n v="32563.16156893902"/>
    <n v="0"/>
    <n v="5594.0032304455099"/>
    <n v="37532.637983749322"/>
    <n v="444.27860280414097"/>
    <n v="1433.9829360476001"/>
    <n v="8737"/>
    <n v="1607"/>
    <n v="605"/>
    <n v="3827"/>
    <n v="0"/>
    <n v="461"/>
    <n v="3339"/>
    <n v="69"/>
    <n v="54"/>
    <n v="18699"/>
    <n v="228"/>
    <n v="30"/>
    <n v="0"/>
    <n v="40"/>
    <n v="0"/>
    <n v="0"/>
    <n v="83448"/>
    <n v="10980"/>
    <n v="0"/>
    <n v="14640"/>
    <n v="0"/>
    <n v="0"/>
    <n v="75252"/>
    <n v="2531"/>
    <n v="0"/>
    <n v="6436"/>
    <n v="0"/>
    <n v="0"/>
    <n v="0"/>
    <n v="17690"/>
    <n v="499"/>
    <n v="0"/>
    <n v="510"/>
    <n v="0"/>
    <n v="0"/>
    <n v="12"/>
    <n v="3509"/>
    <n v="1844"/>
    <n v="174190"/>
    <n v="26723"/>
    <n v="6089"/>
    <n v="62333"/>
    <n v="0"/>
    <n v="12242"/>
    <n v="95897"/>
    <n v="850"/>
    <n v="3013"/>
    <n v="381337"/>
    <n v="80345"/>
    <n v="268705"/>
    <n v="19527"/>
    <n v="0"/>
    <n v="0"/>
    <n v="17"/>
    <n v="512220"/>
    <n v="644760"/>
    <n v="4105"/>
    <n v="8251"/>
    <n v="1508"/>
    <n v="515"/>
    <n v="4771195135"/>
    <n v="3786442569"/>
    <n v="0"/>
    <n v="984752566"/>
    <n v="8303292"/>
    <n v="993055858"/>
    <n v="937747093"/>
    <n v="55308765"/>
    <n v="24544750"/>
    <n v="5610705"/>
    <n v="0"/>
    <n v="0"/>
    <n v="74242810"/>
    <n v="1144049954"/>
    <n v="243151141"/>
    <n v="89662402"/>
    <n v="402530495"/>
    <n v="0"/>
    <n v="59984296"/>
    <n v="326248520"/>
    <n v="5912471"/>
    <n v="4569633"/>
    <n v="2276108912"/>
    <n v="1011043883"/>
    <n v="188874186"/>
    <n v="52881729"/>
    <n v="469279651"/>
    <n v="0"/>
    <n v="104825304"/>
    <n v="633839891"/>
    <n v="7558218"/>
    <n v="26783361"/>
    <n v="2495086223"/>
    <n v="1833595907"/>
    <n v="378633232"/>
    <n v="115943155"/>
    <n v="736350000"/>
    <n v="0"/>
    <n v="0"/>
    <n v="105727156"/>
    <n v="529278841"/>
    <n v="35023517"/>
    <n v="0"/>
    <n v="12912877"/>
    <n v="0"/>
    <n v="38977884"/>
    <n v="0"/>
    <n v="0"/>
    <n v="0"/>
    <n v="0"/>
    <n v="316114594"/>
    <n v="53392095"/>
    <n v="23857624"/>
    <n v="133352557"/>
    <n v="0"/>
    <n v="55358608"/>
    <n v="399177379"/>
    <n v="222"/>
    <n v="3499487"/>
    <n v="0"/>
    <n v="-390506"/>
    <n v="0"/>
    <n v="23527923"/>
    <n v="0"/>
    <n v="0"/>
    <n v="133498503"/>
    <n v="206905677"/>
    <n v="289536430"/>
    <n v="0"/>
    <n v="0"/>
    <n v="0"/>
    <n v="0"/>
    <n v="131821729"/>
    <n v="19268995"/>
    <n v="124501580"/>
    <n v="32214179"/>
    <n v="288982570"/>
    <n v="143626851"/>
    <n v="138175650"/>
    <n v="17478791"/>
    <n v="153029973"/>
    <n v="75777198"/>
    <n v="33276380"/>
    <n v="3177786"/>
    <n v="3952846"/>
    <n v="11985311"/>
    <n v="68283737"/>
    <n v="370910010"/>
    <n v="202098458"/>
    <n v="215518152"/>
    <n v="27004221"/>
    <n v="225113112"/>
    <n v="1460782"/>
    <n v="1042104735"/>
    <n v="166729377"/>
    <n v="47344720"/>
    <n v="359595368"/>
    <n v="468435270"/>
    <n v="1042104735"/>
    <n v="27309592"/>
    <n v="485028136"/>
    <n v="-295358299"/>
    <n v="699416541"/>
    <n v="0"/>
    <n v="371943210"/>
    <n v="0"/>
    <n v="0"/>
    <n v="6295226"/>
    <n v="7213255"/>
    <n v="3217"/>
    <n v="0"/>
    <n v="290855"/>
    <n v="1782859"/>
    <n v="1485479"/>
    <n v="75508"/>
    <n v="844794"/>
    <n v="1045311"/>
    <n v="109504"/>
    <n v="138719"/>
    <n v="75994"/>
    <n v="446203"/>
    <n v="1256640"/>
    <n v="1528686"/>
    <n v="1242818"/>
    <n v="0"/>
    <n v="1147293"/>
    <n v="347374"/>
    <n v="772415"/>
    <n v="419819049.67149401"/>
    <n v="84159890.906484202"/>
    <n v="27768044.520962998"/>
    <n v="169831355.23100021"/>
    <n v="0"/>
    <n v="32105427.829098798"/>
    <n v="187028238.57903099"/>
    <n v="2624132.535348272"/>
    <n v="6107661.7265812596"/>
  </r>
  <r>
    <n v="106474007"/>
    <x v="118"/>
    <d v="2024-01-01T00:00:00"/>
    <d v="2024-12-31T00:00:00"/>
    <n v="366"/>
    <x v="35"/>
    <x v="2"/>
    <x v="70"/>
    <x v="0"/>
    <x v="3"/>
    <x v="0"/>
    <x v="0"/>
    <x v="1"/>
    <x v="1"/>
    <s v="FAIRCHILD MEDICAL CENTER"/>
    <x v="2"/>
    <x v="0"/>
    <s v="530-842-4121"/>
    <s v="444 BRUCE STREET"/>
    <s v="YREKA"/>
    <n v="96097"/>
    <s v="JONATHON ANDRUS"/>
    <n v="3"/>
    <n v="28"/>
    <n v="10248"/>
    <n v="25"/>
    <n v="9150"/>
    <n v="25"/>
    <n v="12.699453551912569"/>
    <n v="60.544833400407001"/>
    <n v="2784"/>
    <n v="277"/>
    <n v="85"/>
    <n v="885"/>
    <n v="0"/>
    <n v="572"/>
    <n v="0"/>
    <n v="0"/>
    <n v="45"/>
    <n v="4648"/>
    <n v="22159.409024548899"/>
    <n v="11048.3791978647"/>
    <n v="1093.1178246187401"/>
    <n v="341.510199343441"/>
    <n v="4777.0478888396601"/>
    <n v="0"/>
    <n v="3717.3678149482994"/>
    <n v="0"/>
    <n v="0"/>
    <n v="302.973186018658"/>
    <n v="643"/>
    <n v="68"/>
    <n v="21"/>
    <n v="360"/>
    <n v="0"/>
    <n v="228"/>
    <n v="0"/>
    <n v="0"/>
    <n v="16"/>
    <n v="1336"/>
    <n v="28"/>
    <n v="0"/>
    <n v="0"/>
    <n v="0"/>
    <n v="0"/>
    <n v="0"/>
    <n v="10248"/>
    <n v="0"/>
    <n v="0"/>
    <n v="0"/>
    <n v="0"/>
    <n v="0"/>
    <n v="4648"/>
    <n v="0"/>
    <n v="0"/>
    <n v="0"/>
    <n v="0"/>
    <n v="0"/>
    <n v="0"/>
    <n v="1336"/>
    <n v="0"/>
    <n v="0"/>
    <n v="0"/>
    <n v="0"/>
    <n v="0"/>
    <n v="2"/>
    <n v="266"/>
    <n v="89"/>
    <n v="31069"/>
    <n v="2534"/>
    <n v="1049"/>
    <n v="26907"/>
    <n v="0"/>
    <n v="21974"/>
    <n v="0"/>
    <n v="0"/>
    <n v="4281"/>
    <n v="87814"/>
    <n v="13451"/>
    <n v="67320"/>
    <n v="0"/>
    <n v="0"/>
    <n v="0"/>
    <n v="2"/>
    <n v="0"/>
    <n v="232830"/>
    <n v="0"/>
    <n v="7043"/>
    <n v="143"/>
    <n v="0"/>
    <n v="287594250"/>
    <n v="172596676"/>
    <n v="0"/>
    <n v="114997574"/>
    <n v="2143766"/>
    <n v="117141340"/>
    <n v="116410818"/>
    <n v="730522"/>
    <n v="0"/>
    <n v="0"/>
    <n v="0"/>
    <n v="0"/>
    <n v="730522"/>
    <n v="32000138"/>
    <n v="2734454"/>
    <n v="926040"/>
    <n v="13403269"/>
    <n v="0"/>
    <n v="8844404"/>
    <n v="0"/>
    <n v="0"/>
    <n v="2415419"/>
    <n v="60323724"/>
    <n v="94993274"/>
    <n v="8056450"/>
    <n v="2794573"/>
    <n v="58944819"/>
    <n v="0"/>
    <n v="48634447"/>
    <n v="0"/>
    <n v="0"/>
    <n v="13846963"/>
    <n v="227270526"/>
    <n v="77372129"/>
    <n v="6574476"/>
    <n v="2266825"/>
    <n v="44078867"/>
    <n v="0"/>
    <n v="0"/>
    <n v="35021637"/>
    <n v="0"/>
    <n v="6316825"/>
    <n v="0"/>
    <n v="965917"/>
    <n v="0"/>
    <n v="0"/>
    <n v="0"/>
    <n v="0"/>
    <n v="0"/>
    <n v="0"/>
    <n v="46831953"/>
    <n v="3979413"/>
    <n v="1372067"/>
    <n v="26680141"/>
    <n v="0"/>
    <n v="21194655"/>
    <n v="0"/>
    <n v="0"/>
    <n v="14939345"/>
    <n v="0"/>
    <n v="0"/>
    <n v="0"/>
    <n v="0"/>
    <n v="0"/>
    <n v="0"/>
    <n v="10144856"/>
    <n v="33992276"/>
    <n v="38192261"/>
    <n v="0"/>
    <n v="0"/>
    <n v="0"/>
    <n v="0"/>
    <n v="16706327"/>
    <n v="4507960"/>
    <n v="10522598"/>
    <n v="2344540"/>
    <n v="43555033"/>
    <n v="11705838"/>
    <n v="16965586"/>
    <n v="8344870"/>
    <n v="14697494"/>
    <n v="10503568"/>
    <n v="5595456"/>
    <n v="1465995"/>
    <n v="325933"/>
    <n v="0"/>
    <n v="3251045"/>
    <n v="69086118"/>
    <n v="0"/>
    <n v="25192345"/>
    <n v="8001745"/>
    <n v="0"/>
    <n v="0"/>
    <n v="102280208"/>
    <n v="14440134"/>
    <n v="8863809"/>
    <n v="0"/>
    <n v="78976265"/>
    <n v="102280208"/>
    <n v="44875305"/>
    <n v="144574518"/>
    <n v="-124014795"/>
    <n v="100752144"/>
    <n v="0"/>
    <n v="0"/>
    <n v="0"/>
    <n v="0"/>
    <n v="1037716"/>
    <n v="1179287"/>
    <n v="492"/>
    <n v="0"/>
    <n v="100072"/>
    <n v="126441"/>
    <n v="87687"/>
    <n v="56740"/>
    <n v="71610"/>
    <n v="360660"/>
    <n v="32688"/>
    <n v="45357"/>
    <n v="0"/>
    <n v="156461"/>
    <n v="115263"/>
    <n v="279219"/>
    <n v="279401"/>
    <n v="0"/>
    <n v="138417"/>
    <n v="92184"/>
    <n v="133232"/>
    <n v="50457068.639798701"/>
    <n v="4287445.9016305404"/>
    <n v="1478275.3102430799"/>
    <n v="28745368.635139871"/>
    <n v="0"/>
    <n v="22837517.982773483"/>
    <n v="0"/>
    <n v="0"/>
    <n v="6461375.5304143401"/>
  </r>
  <r>
    <n v="106301357"/>
    <x v="119"/>
    <d v="2023-10-01T00:00:00"/>
    <d v="2024-09-30T00:00:00"/>
    <n v="366"/>
    <x v="14"/>
    <x v="8"/>
    <x v="45"/>
    <x v="1"/>
    <x v="19"/>
    <x v="0"/>
    <x v="0"/>
    <x v="0"/>
    <x v="0"/>
    <s v="ALTA HOSPITALS SYSTEM, LLC"/>
    <x v="3"/>
    <x v="3"/>
    <s v="714-669-5880"/>
    <s v="14662 NEWPORT AVENUE"/>
    <s v="TUSTIN"/>
    <s v="92780-6064"/>
    <s v="ARACELI LONERGAN"/>
    <n v="0"/>
    <n v="153"/>
    <n v="55998"/>
    <n v="153"/>
    <n v="55998"/>
    <n v="69"/>
    <n v="65.382513661202196"/>
    <n v="75.086696105428302"/>
    <n v="6184"/>
    <n v="2965"/>
    <n v="726"/>
    <n v="11787"/>
    <n v="0"/>
    <n v="1338"/>
    <n v="738"/>
    <n v="52"/>
    <n v="140"/>
    <n v="23930"/>
    <n v="27481.7307745867"/>
    <n v="6349.9995095696804"/>
    <n v="3500.8833457148999"/>
    <n v="751.84607903229596"/>
    <n v="13618.679653988211"/>
    <n v="0"/>
    <n v="1759.0092754150801"/>
    <n v="1057.5136470489799"/>
    <n v="109.777505896272"/>
    <n v="186.21248981834481"/>
    <n v="1400"/>
    <n v="733"/>
    <n v="108"/>
    <n v="1516"/>
    <n v="0"/>
    <n v="588"/>
    <n v="371"/>
    <n v="19"/>
    <n v="50"/>
    <n v="4785"/>
    <n v="111"/>
    <n v="0"/>
    <n v="0"/>
    <n v="0"/>
    <n v="42"/>
    <n v="0"/>
    <n v="40626"/>
    <n v="0"/>
    <n v="0"/>
    <n v="0"/>
    <n v="15372"/>
    <n v="0"/>
    <n v="16037"/>
    <n v="0"/>
    <n v="0"/>
    <n v="0"/>
    <n v="7893"/>
    <n v="0.329837024655244"/>
    <n v="0"/>
    <n v="4769"/>
    <n v="0"/>
    <n v="0"/>
    <n v="0"/>
    <n v="16"/>
    <n v="0"/>
    <n v="0"/>
    <n v="0"/>
    <n v="0"/>
    <n v="323"/>
    <n v="1061"/>
    <n v="308"/>
    <n v="2525"/>
    <n v="0"/>
    <n v="1420"/>
    <n v="730"/>
    <n v="307"/>
    <n v="244"/>
    <n v="6918"/>
    <n v="8021"/>
    <n v="0"/>
    <n v="0"/>
    <n v="639"/>
    <n v="33201"/>
    <n v="4"/>
    <n v="198836"/>
    <n v="77183"/>
    <n v="1731"/>
    <n v="1382"/>
    <n v="0"/>
    <n v="0"/>
    <n v="561406265"/>
    <n v="453059248"/>
    <n v="104313128"/>
    <n v="212660145"/>
    <n v="260423"/>
    <n v="212920568"/>
    <n v="220768267"/>
    <n v="-7847699"/>
    <n v="17874383"/>
    <n v="12500000"/>
    <n v="0"/>
    <n v="0"/>
    <n v="-2473316"/>
    <n v="119588855"/>
    <n v="78931854"/>
    <n v="58964806"/>
    <n v="147748607"/>
    <n v="0"/>
    <n v="58824106"/>
    <n v="17671183"/>
    <n v="1933849"/>
    <n v="5187025"/>
    <n v="488850285"/>
    <n v="3210170"/>
    <n v="14265857"/>
    <n v="2099186"/>
    <n v="22959881"/>
    <n v="0"/>
    <n v="18509338"/>
    <n v="7650656"/>
    <n v="2148711"/>
    <n v="1712181"/>
    <n v="72555980"/>
    <n v="95182416"/>
    <n v="84916470"/>
    <n v="56986550"/>
    <n v="129271239"/>
    <n v="-1932824"/>
    <n v="0"/>
    <n v="57830949"/>
    <n v="10725319"/>
    <n v="13205391"/>
    <n v="0"/>
    <n v="4539521"/>
    <n v="0"/>
    <n v="2334217"/>
    <n v="71299902"/>
    <n v="33013226"/>
    <n v="0"/>
    <n v="0"/>
    <n v="27176999"/>
    <n v="78921181"/>
    <n v="4385758"/>
    <n v="75869895"/>
    <n v="0"/>
    <n v="17826249"/>
    <n v="8230534"/>
    <n v="0"/>
    <n v="249529"/>
    <n v="0"/>
    <n v="10847997"/>
    <n v="0"/>
    <n v="0"/>
    <n v="0"/>
    <n v="0"/>
    <n v="25180715"/>
    <n v="5536979"/>
    <n v="30917290"/>
    <n v="62411239"/>
    <n v="23204796"/>
    <n v="0"/>
    <n v="0"/>
    <n v="7477222"/>
    <n v="19403321"/>
    <n v="40046971"/>
    <n v="6589734"/>
    <n v="32130145"/>
    <n v="9736185"/>
    <n v="2653020"/>
    <n v="9468159"/>
    <n v="15381740"/>
    <n v="135432757"/>
    <n v="3279233"/>
    <n v="808153"/>
    <n v="1115732"/>
    <n v="1189868"/>
    <n v="9573275"/>
    <n v="228735921"/>
    <n v="0"/>
    <n v="19107925"/>
    <n v="2375885"/>
    <n v="0"/>
    <n v="0"/>
    <n v="250219731"/>
    <n v="154030095"/>
    <n v="0"/>
    <n v="2732323"/>
    <n v="93457313"/>
    <n v="250219731"/>
    <n v="111280"/>
    <n v="55510880"/>
    <n v="-39468351"/>
    <n v="36927470"/>
    <n v="0"/>
    <n v="0"/>
    <n v="189941176"/>
    <n v="47871730"/>
    <n v="690330"/>
    <n v="755927"/>
    <n v="320"/>
    <n v="0"/>
    <n v="74857"/>
    <n v="136318"/>
    <n v="133443"/>
    <n v="36514"/>
    <n v="75284"/>
    <n v="31885"/>
    <n v="35289"/>
    <n v="76960"/>
    <n v="88097"/>
    <n v="1683"/>
    <n v="297780"/>
    <n v="35126"/>
    <n v="194893"/>
    <n v="0"/>
    <n v="60927"/>
    <n v="28996"/>
    <n v="72608"/>
    <n v="48232714.766822383"/>
    <n v="36605979.6613511"/>
    <n v="23984572.42359639"/>
    <n v="67050481.956021398"/>
    <n v="0"/>
    <n v="30374849.852334201"/>
    <n v="9945852.8914085291"/>
    <n v="1603538.3994167601"/>
    <n v="2709854.0490492499"/>
  </r>
  <r>
    <n v="106014034"/>
    <x v="120"/>
    <d v="2024-01-01T00:00:00"/>
    <d v="2024-12-31T00:00:00"/>
    <n v="366"/>
    <x v="16"/>
    <x v="10"/>
    <x v="65"/>
    <x v="1"/>
    <x v="9"/>
    <x v="0"/>
    <x v="1"/>
    <x v="0"/>
    <x v="1"/>
    <s v="BHC FREMONT HOSPITAL INC."/>
    <x v="5"/>
    <x v="0"/>
    <s v="510-574-4825"/>
    <s v="39001 SUNDALE DRIVE"/>
    <s v="FREMONT"/>
    <n v="94538"/>
    <s v="PATRICIA WILLIAMS"/>
    <n v="0"/>
    <n v="148"/>
    <n v="54168"/>
    <n v="148"/>
    <n v="54168"/>
    <n v="120"/>
    <n v="124.669398907104"/>
    <n v="131.67429795604301"/>
    <n v="3801"/>
    <n v="2710"/>
    <n v="8692"/>
    <n v="0"/>
    <n v="15126"/>
    <n v="3120"/>
    <n v="12019"/>
    <n v="13"/>
    <n v="148"/>
    <n v="45629"/>
    <n v="48192.793051911598"/>
    <n v="3868.3499999999995"/>
    <n v="2820.3410714285701"/>
    <n v="8692"/>
    <n v="0"/>
    <n v="15126"/>
    <n v="3905.3660714285702"/>
    <n v="13600.0823321675"/>
    <n v="13"/>
    <n v="171.72142857142856"/>
    <n v="280"/>
    <n v="243"/>
    <n v="1110"/>
    <n v="0"/>
    <n v="1255"/>
    <n v="430"/>
    <n v="1614"/>
    <n v="3"/>
    <n v="23"/>
    <n v="4958"/>
    <n v="0"/>
    <n v="148"/>
    <n v="0"/>
    <n v="0"/>
    <n v="0"/>
    <n v="0"/>
    <n v="0"/>
    <n v="54168"/>
    <n v="0"/>
    <n v="0"/>
    <n v="0"/>
    <n v="0"/>
    <n v="0"/>
    <n v="45629"/>
    <n v="0"/>
    <n v="0"/>
    <n v="0"/>
    <n v="0"/>
    <n v="0"/>
    <n v="0"/>
    <n v="4958"/>
    <n v="0"/>
    <n v="0"/>
    <n v="0"/>
    <n v="0"/>
    <n v="0"/>
    <n v="0"/>
    <n v="0"/>
    <n v="242"/>
    <n v="414"/>
    <n v="0"/>
    <n v="0"/>
    <n v="0"/>
    <n v="2850"/>
    <n v="5726"/>
    <n v="0"/>
    <n v="84"/>
    <n v="9316"/>
    <n v="0"/>
    <n v="0"/>
    <n v="0"/>
    <n v="0"/>
    <n v="0"/>
    <n v="0"/>
    <n v="0"/>
    <n v="0"/>
    <n v="0"/>
    <n v="0"/>
    <n v="0"/>
    <n v="0"/>
    <n v="134779280"/>
    <n v="49852550"/>
    <n v="0"/>
    <n v="84926730"/>
    <n v="496"/>
    <n v="84927226"/>
    <n v="56616083"/>
    <n v="28311143"/>
    <n v="1604557"/>
    <n v="0"/>
    <n v="437732"/>
    <n v="0"/>
    <n v="29477968"/>
    <n v="10642800"/>
    <n v="7588000"/>
    <n v="24337600"/>
    <n v="0"/>
    <n v="42352800"/>
    <n v="8736000"/>
    <n v="33501693"/>
    <n v="35907"/>
    <n v="414400"/>
    <n v="127609200"/>
    <n v="188580"/>
    <n v="308955"/>
    <n v="0"/>
    <n v="0"/>
    <n v="0"/>
    <n v="2199025"/>
    <n v="4407100"/>
    <n v="0"/>
    <n v="66420"/>
    <n v="7170080"/>
    <n v="4674661"/>
    <n v="3229529"/>
    <n v="7978579"/>
    <n v="0"/>
    <n v="0"/>
    <n v="11652153"/>
    <n v="4822911"/>
    <n v="14016405"/>
    <n v="1273294"/>
    <n v="0"/>
    <n v="35907"/>
    <n v="0"/>
    <n v="2169111"/>
    <n v="0"/>
    <n v="0"/>
    <n v="0"/>
    <n v="0"/>
    <n v="5879495"/>
    <n v="4465531"/>
    <n v="15735560"/>
    <n v="0"/>
    <n v="29615687"/>
    <n v="5834854"/>
    <n v="22927014"/>
    <n v="0"/>
    <n v="468589"/>
    <n v="0"/>
    <n v="0"/>
    <n v="0"/>
    <n v="0"/>
    <n v="0"/>
    <n v="0"/>
    <n v="25230700"/>
    <n v="1372347"/>
    <n v="265365"/>
    <n v="0"/>
    <n v="0"/>
    <n v="0"/>
    <n v="0"/>
    <n v="11358914"/>
    <n v="3944107"/>
    <n v="11812457"/>
    <n v="2632193"/>
    <n v="31631694"/>
    <n v="4566227"/>
    <n v="5300094"/>
    <n v="0"/>
    <n v="2934408"/>
    <n v="6210026"/>
    <n v="1522171"/>
    <n v="194312"/>
    <n v="857059"/>
    <n v="0"/>
    <n v="3400092"/>
    <n v="16502404"/>
    <n v="0"/>
    <n v="26855736"/>
    <n v="285923"/>
    <n v="158019985"/>
    <n v="66393807"/>
    <n v="268057855"/>
    <n v="10888588"/>
    <n v="0"/>
    <n v="0"/>
    <n v="257169267"/>
    <n v="268057855"/>
    <n v="0"/>
    <n v="16719903"/>
    <n v="-1168930"/>
    <n v="42397750"/>
    <n v="0"/>
    <n v="0"/>
    <n v="157118202"/>
    <n v="0"/>
    <n v="543157"/>
    <n v="611227"/>
    <n v="294"/>
    <n v="0"/>
    <n v="86333"/>
    <n v="219288"/>
    <n v="130513"/>
    <n v="9516"/>
    <n v="0"/>
    <n v="45139"/>
    <n v="26402"/>
    <n v="25966"/>
    <n v="0"/>
    <n v="0"/>
    <n v="294910"/>
    <n v="18217"/>
    <n v="0"/>
    <n v="0"/>
    <n v="104503"/>
    <n v="49548"/>
    <n v="75979"/>
    <n v="4549845.7679849602"/>
    <n v="3317206.7905214"/>
    <n v="10223288.848042499"/>
    <n v="0"/>
    <n v="17790780.846236899"/>
    <n v="4593383.0425171796"/>
    <n v="15924024.584168199"/>
    <n v="15083.1484068545"/>
    <n v="201973.972121976"/>
  </r>
  <r>
    <n v="106400480"/>
    <x v="121"/>
    <d v="2023-07-01T00:00:00"/>
    <d v="2024-06-30T00:00:00"/>
    <n v="366"/>
    <x v="8"/>
    <x v="5"/>
    <x v="9"/>
    <x v="0"/>
    <x v="7"/>
    <x v="0"/>
    <x v="0"/>
    <x v="0"/>
    <x v="1"/>
    <s v="DIGNITYHEALTH"/>
    <x v="6"/>
    <x v="0"/>
    <s v="805-542-6300"/>
    <s v="1911 JOHNSON AVENUE"/>
    <s v="SAN LUIS OBISPO"/>
    <n v="93401"/>
    <s v="SUE ANDERSEN"/>
    <n v="0"/>
    <n v="98"/>
    <n v="35868"/>
    <n v="98"/>
    <n v="35868"/>
    <n v="60"/>
    <n v="54.9016393442623"/>
    <n v="110.838472258122"/>
    <n v="9708"/>
    <n v="3000"/>
    <n v="422"/>
    <n v="2371"/>
    <n v="0"/>
    <n v="629"/>
    <n v="3865"/>
    <n v="68"/>
    <n v="31"/>
    <n v="20094"/>
    <n v="40566.880846472799"/>
    <n v="18295.6750110352"/>
    <n v="5068.7037910135195"/>
    <n v="686.188748856139"/>
    <n v="4966.5722361728931"/>
    <n v="0"/>
    <n v="1324.74005538086"/>
    <n v="10438.425981292699"/>
    <n v="191.02974727429699"/>
    <n v="220.171423607424"/>
    <n v="2285"/>
    <n v="709"/>
    <n v="94"/>
    <n v="616"/>
    <n v="0"/>
    <n v="154"/>
    <n v="1325"/>
    <n v="33"/>
    <n v="10"/>
    <n v="5226"/>
    <n v="98"/>
    <n v="0"/>
    <n v="0"/>
    <n v="0"/>
    <n v="0"/>
    <n v="0"/>
    <n v="35868"/>
    <n v="0"/>
    <n v="0"/>
    <n v="0"/>
    <n v="0"/>
    <n v="0"/>
    <n v="20094"/>
    <n v="0"/>
    <n v="0"/>
    <n v="0"/>
    <n v="0"/>
    <n v="0"/>
    <n v="0"/>
    <n v="5226"/>
    <n v="0"/>
    <n v="0"/>
    <n v="0"/>
    <n v="0"/>
    <n v="0"/>
    <n v="0"/>
    <n v="0"/>
    <n v="0"/>
    <n v="63132"/>
    <n v="16190"/>
    <n v="2153"/>
    <n v="18932"/>
    <n v="0"/>
    <n v="4998"/>
    <n v="44073"/>
    <n v="1350"/>
    <n v="529"/>
    <n v="151357"/>
    <n v="28346"/>
    <n v="952"/>
    <n v="0"/>
    <n v="121873"/>
    <n v="2102"/>
    <n v="8"/>
    <n v="251355"/>
    <n v="503488"/>
    <n v="1124"/>
    <n v="2911"/>
    <n v="525"/>
    <n v="268"/>
    <n v="1086556657"/>
    <n v="866563261"/>
    <n v="26095233"/>
    <n v="246088629"/>
    <n v="5792856"/>
    <n v="251881485"/>
    <n v="226335851"/>
    <n v="25545634"/>
    <n v="1279170"/>
    <n v="355612"/>
    <n v="0"/>
    <n v="0"/>
    <n v="26469192"/>
    <n v="272938929"/>
    <n v="90121810"/>
    <n v="10475486"/>
    <n v="54880676"/>
    <n v="0"/>
    <n v="16415058"/>
    <n v="90798492"/>
    <n v="2366637"/>
    <n v="207206"/>
    <n v="538204294"/>
    <n v="241441164"/>
    <n v="62145110"/>
    <n v="6558070"/>
    <n v="60078768"/>
    <n v="0"/>
    <n v="18156778"/>
    <n v="154426175"/>
    <n v="4281864"/>
    <n v="1264434"/>
    <n v="548352363"/>
    <n v="430621729"/>
    <n v="130493053"/>
    <n v="12200462"/>
    <n v="96393722"/>
    <n v="0"/>
    <n v="0"/>
    <n v="28199229"/>
    <n v="142441220"/>
    <n v="5541384"/>
    <n v="0"/>
    <n v="10237874"/>
    <n v="0"/>
    <n v="10434588"/>
    <n v="0"/>
    <n v="8505640"/>
    <n v="0"/>
    <n v="17589593"/>
    <n v="77348317"/>
    <n v="20677263"/>
    <n v="3544744"/>
    <n v="24174195"/>
    <n v="0"/>
    <n v="5708551"/>
    <n v="113897579"/>
    <n v="504445"/>
    <n v="233535"/>
    <n v="0"/>
    <n v="-9649073"/>
    <n v="59583"/>
    <n v="166099"/>
    <n v="0"/>
    <n v="0"/>
    <n v="42682280"/>
    <n v="10133992"/>
    <n v="79365642"/>
    <n v="5681223"/>
    <n v="0"/>
    <n v="0"/>
    <n v="0"/>
    <n v="28440124"/>
    <n v="8753655"/>
    <n v="41339918"/>
    <n v="9939017"/>
    <n v="59934507"/>
    <n v="21591395"/>
    <n v="13844672"/>
    <n v="16908431"/>
    <n v="38567997"/>
    <n v="41049474"/>
    <n v="9951960"/>
    <n v="1912072"/>
    <n v="1109903"/>
    <n v="3274097"/>
    <n v="18191343"/>
    <n v="54376838"/>
    <n v="0"/>
    <n v="77298337"/>
    <n v="18428931"/>
    <n v="15286786"/>
    <n v="2300000"/>
    <n v="167690892"/>
    <n v="39365683"/>
    <n v="0"/>
    <n v="55532027"/>
    <n v="72793182"/>
    <n v="167690892"/>
    <n v="13016756"/>
    <n v="119235550"/>
    <n v="-93588063"/>
    <n v="120612688"/>
    <n v="0"/>
    <n v="26240480"/>
    <n v="0"/>
    <n v="32465575"/>
    <n v="1082407"/>
    <n v="1195988"/>
    <n v="519"/>
    <n v="0"/>
    <n v="133589"/>
    <n v="259247"/>
    <n v="292268"/>
    <n v="0"/>
    <n v="32951"/>
    <n v="83435"/>
    <n v="76809"/>
    <n v="87360"/>
    <n v="85424"/>
    <n v="31324"/>
    <n v="302775"/>
    <n v="115106"/>
    <n v="347730"/>
    <n v="0"/>
    <n v="164797"/>
    <n v="43982"/>
    <n v="106097"/>
    <n v="104405900.555445"/>
    <n v="30906260.0278426"/>
    <n v="3457372.8222441142"/>
    <n v="23333804.012849402"/>
    <n v="0"/>
    <n v="7017191.6070537902"/>
    <n v="49774286.6509884"/>
    <n v="1349474.3356033701"/>
    <n v="298704.987973582"/>
  </r>
  <r>
    <n v="106104047"/>
    <x v="122"/>
    <d v="2024-01-01T00:00:00"/>
    <d v="2024-12-31T00:00:00"/>
    <n v="366"/>
    <x v="7"/>
    <x v="1"/>
    <x v="43"/>
    <x v="1"/>
    <x v="3"/>
    <x v="0"/>
    <x v="2"/>
    <x v="0"/>
    <x v="1"/>
    <s v="FSC HOSPITAL"/>
    <x v="2"/>
    <x v="0"/>
    <s v="559-431-8000"/>
    <s v="6125 NORTH FRESNO STREET"/>
    <s v="FRESNO"/>
    <n v="93710"/>
    <s v="JIM RODRIGUEZ"/>
    <n v="0"/>
    <n v="27"/>
    <n v="9882"/>
    <n v="27"/>
    <n v="9882"/>
    <n v="7"/>
    <n v="5.0136612021857898"/>
    <n v="25.950091024969801"/>
    <n v="748"/>
    <n v="346"/>
    <n v="0"/>
    <n v="4"/>
    <n v="0"/>
    <n v="177"/>
    <n v="556"/>
    <n v="0"/>
    <n v="4"/>
    <n v="1835"/>
    <n v="9497.7333151389339"/>
    <n v="3290.3562618978599"/>
    <n v="1914.87755959016"/>
    <n v="0"/>
    <n v="432.63522298761507"/>
    <n v="0"/>
    <n v="544.73671044819196"/>
    <n v="2811.3793664608902"/>
    <n v="0"/>
    <n v="298.30158419714502"/>
    <n v="393"/>
    <n v="146"/>
    <n v="0"/>
    <n v="3"/>
    <n v="0"/>
    <n v="96"/>
    <n v="298"/>
    <n v="0"/>
    <n v="2"/>
    <n v="938"/>
    <n v="27"/>
    <n v="0"/>
    <n v="0"/>
    <n v="0"/>
    <n v="0"/>
    <n v="0"/>
    <n v="9882"/>
    <n v="0"/>
    <n v="0"/>
    <n v="0"/>
    <n v="0"/>
    <n v="0"/>
    <n v="1835"/>
    <n v="0"/>
    <n v="0"/>
    <n v="0"/>
    <n v="0"/>
    <n v="0"/>
    <n v="0"/>
    <n v="938"/>
    <n v="0"/>
    <n v="0"/>
    <n v="0"/>
    <n v="0"/>
    <n v="0"/>
    <n v="0"/>
    <n v="0"/>
    <n v="0"/>
    <n v="5649"/>
    <n v="2652"/>
    <n v="44"/>
    <n v="2124"/>
    <n v="0"/>
    <n v="378"/>
    <n v="4523"/>
    <n v="0"/>
    <n v="145"/>
    <n v="15515"/>
    <n v="0"/>
    <n v="0"/>
    <n v="0"/>
    <n v="1445"/>
    <n v="0"/>
    <n v="9"/>
    <n v="139583"/>
    <n v="740067"/>
    <n v="943"/>
    <n v="14070"/>
    <n v="0"/>
    <n v="0"/>
    <n v="345695666"/>
    <n v="224981215"/>
    <n v="0"/>
    <n v="120714451"/>
    <n v="0"/>
    <n v="120714451"/>
    <n v="99425178"/>
    <n v="21289273"/>
    <n v="384428"/>
    <n v="0"/>
    <n v="0"/>
    <n v="0"/>
    <n v="21673701"/>
    <n v="28333886"/>
    <n v="11364124"/>
    <n v="0"/>
    <n v="221963"/>
    <n v="0"/>
    <n v="2703195"/>
    <n v="24135937"/>
    <n v="0"/>
    <n v="30678"/>
    <n v="66789783"/>
    <n v="96303252"/>
    <n v="51528668"/>
    <n v="1509421"/>
    <n v="23785290"/>
    <n v="0"/>
    <n v="5616181"/>
    <n v="97905925"/>
    <n v="0"/>
    <n v="2257146"/>
    <n v="278905883"/>
    <n v="81230974"/>
    <n v="42704839"/>
    <n v="1537456"/>
    <n v="24152160"/>
    <n v="0"/>
    <n v="0"/>
    <n v="12186298"/>
    <n v="65306395"/>
    <n v="-2136907"/>
    <n v="0"/>
    <n v="0"/>
    <n v="0"/>
    <n v="0"/>
    <n v="0"/>
    <n v="0"/>
    <n v="0"/>
    <n v="0"/>
    <n v="47680776"/>
    <n v="20187953"/>
    <n v="-28035"/>
    <n v="-144907"/>
    <n v="0"/>
    <n v="-3866922"/>
    <n v="56735467"/>
    <n v="0"/>
    <n v="150119"/>
    <n v="0"/>
    <n v="0"/>
    <n v="0"/>
    <n v="28415"/>
    <n v="0"/>
    <n v="0"/>
    <n v="2046987"/>
    <n v="0"/>
    <n v="45014058"/>
    <n v="0"/>
    <n v="0"/>
    <n v="0"/>
    <n v="0"/>
    <n v="5770451"/>
    <n v="2033984"/>
    <n v="34269498"/>
    <n v="10290200"/>
    <n v="25442329"/>
    <n v="6659219"/>
    <n v="3353005"/>
    <n v="2489455"/>
    <n v="40816685"/>
    <n v="7005027"/>
    <n v="5896173"/>
    <n v="1401320"/>
    <n v="209764"/>
    <n v="2974639"/>
    <n v="3177562"/>
    <n v="26568732"/>
    <n v="0"/>
    <n v="50811394"/>
    <n v="0"/>
    <n v="102517"/>
    <n v="78760721"/>
    <n v="156243364"/>
    <n v="16669489"/>
    <n v="0"/>
    <n v="48608118"/>
    <n v="90965756"/>
    <n v="156243363"/>
    <n v="6360176"/>
    <n v="23839432"/>
    <n v="-6269308"/>
    <n v="77634902"/>
    <n v="0"/>
    <n v="0"/>
    <n v="0"/>
    <n v="1085443"/>
    <n v="648542"/>
    <n v="648542"/>
    <n v="294"/>
    <n v="0"/>
    <n v="44066"/>
    <n v="158986"/>
    <n v="191324"/>
    <n v="18096"/>
    <n v="38706"/>
    <n v="64780"/>
    <n v="73998"/>
    <n v="22390"/>
    <n v="9836"/>
    <n v="26360"/>
    <n v="69790"/>
    <n v="0"/>
    <n v="302870"/>
    <n v="0"/>
    <n v="180286"/>
    <n v="45727"/>
    <n v="49869"/>
    <n v="35846760.170434304"/>
    <n v="18088531.776724599"/>
    <n v="434123.03468663699"/>
    <n v="6904701.5556626404"/>
    <n v="0"/>
    <n v="2392727.2482754472"/>
    <n v="35100335.486420102"/>
    <n v="0"/>
    <n v="657998.72779623442"/>
  </r>
  <r>
    <n v="106301283"/>
    <x v="123"/>
    <d v="2024-01-01T00:00:00"/>
    <d v="2024-12-31T00:00:00"/>
    <n v="366"/>
    <x v="14"/>
    <x v="8"/>
    <x v="18"/>
    <x v="1"/>
    <x v="11"/>
    <x v="0"/>
    <x v="0"/>
    <x v="0"/>
    <x v="0"/>
    <s v="PRIME HEALTHCARE SERVICES"/>
    <x v="3"/>
    <x v="0"/>
    <s v="714-537-5160"/>
    <s v="12601 GARDEN GROVE BLVD."/>
    <s v="GARDEN GROVE"/>
    <n v="92843"/>
    <s v="DAN BROTHMAN"/>
    <n v="0"/>
    <n v="167"/>
    <n v="61122"/>
    <n v="167"/>
    <n v="61122"/>
    <n v="38"/>
    <n v="37.926229508196698"/>
    <n v="56.699687048188402"/>
    <n v="5509"/>
    <n v="3058"/>
    <n v="936"/>
    <n v="3047"/>
    <n v="0"/>
    <n v="804"/>
    <n v="396"/>
    <n v="0"/>
    <n v="131"/>
    <n v="13881"/>
    <n v="20752.085459637001"/>
    <n v="6116.0991897497997"/>
    <n v="3806.18548825268"/>
    <n v="1512.1710212994301"/>
    <n v="6511.03306932139"/>
    <n v="0"/>
    <n v="1517.80785609644"/>
    <n v="805.60693991008895"/>
    <n v="0"/>
    <n v="473.00003841140199"/>
    <n v="1135"/>
    <n v="682"/>
    <n v="219"/>
    <n v="780"/>
    <n v="0"/>
    <n v="178"/>
    <n v="92"/>
    <n v="0"/>
    <n v="70"/>
    <n v="3156"/>
    <n v="167"/>
    <n v="0"/>
    <n v="0"/>
    <n v="0"/>
    <n v="0"/>
    <n v="0"/>
    <n v="61122"/>
    <n v="0"/>
    <n v="0"/>
    <n v="0"/>
    <n v="0"/>
    <n v="0"/>
    <n v="13881"/>
    <n v="0"/>
    <n v="0"/>
    <n v="0"/>
    <n v="0"/>
    <n v="0"/>
    <n v="0"/>
    <n v="3156"/>
    <n v="0"/>
    <n v="0"/>
    <n v="0"/>
    <n v="0"/>
    <n v="0"/>
    <n v="0"/>
    <n v="0"/>
    <n v="0"/>
    <n v="1143"/>
    <n v="1704"/>
    <n v="1827"/>
    <n v="11650"/>
    <n v="0"/>
    <n v="2134"/>
    <n v="1032"/>
    <n v="0"/>
    <n v="1158"/>
    <n v="20648"/>
    <n v="22809"/>
    <n v="0"/>
    <n v="0"/>
    <n v="1054"/>
    <n v="0"/>
    <n v="6"/>
    <n v="32488"/>
    <n v="350"/>
    <n v="356"/>
    <n v="8"/>
    <n v="0"/>
    <n v="0"/>
    <n v="319339385"/>
    <n v="259189897"/>
    <n v="0"/>
    <n v="60149488"/>
    <n v="439835"/>
    <n v="60589323"/>
    <n v="77513144"/>
    <n v="-16923821"/>
    <n v="688850"/>
    <n v="793728"/>
    <n v="0"/>
    <n v="0"/>
    <n v="-17028699"/>
    <n v="83019788"/>
    <n v="49387850"/>
    <n v="13114156"/>
    <n v="46246519"/>
    <n v="0"/>
    <n v="13483363"/>
    <n v="6296681"/>
    <n v="0"/>
    <n v="2056681"/>
    <n v="213605038"/>
    <n v="9148892"/>
    <n v="12083477"/>
    <n v="8072646"/>
    <n v="52576131"/>
    <n v="0"/>
    <n v="11970809"/>
    <n v="6513041"/>
    <n v="0"/>
    <n v="5369351"/>
    <n v="105734347"/>
    <n v="71882416"/>
    <n v="50051649"/>
    <n v="14060587"/>
    <n v="93274106"/>
    <n v="-2458188"/>
    <n v="0"/>
    <n v="19152358"/>
    <n v="3453590"/>
    <n v="7615626"/>
    <n v="0"/>
    <n v="1584724"/>
    <n v="0"/>
    <n v="573029"/>
    <n v="0"/>
    <n v="0"/>
    <n v="0"/>
    <n v="0"/>
    <n v="19069833"/>
    <n v="11415461"/>
    <n v="7339422"/>
    <n v="7573856"/>
    <n v="0"/>
    <n v="6100086"/>
    <n v="9323035"/>
    <n v="0"/>
    <n v="-672205"/>
    <n v="0"/>
    <n v="0"/>
    <n v="0"/>
    <n v="0"/>
    <n v="0"/>
    <n v="0"/>
    <n v="13951823"/>
    <n v="6095334"/>
    <n v="15258323"/>
    <n v="0"/>
    <n v="0"/>
    <n v="0"/>
    <n v="0"/>
    <n v="12456262"/>
    <n v="2186478"/>
    <n v="23177787"/>
    <n v="4387137"/>
    <n v="31301440"/>
    <n v="8542827"/>
    <n v="1402798"/>
    <n v="5332472"/>
    <n v="5865895"/>
    <n v="7852659"/>
    <n v="1810988"/>
    <n v="111746"/>
    <n v="1172944"/>
    <n v="0"/>
    <n v="14119375"/>
    <n v="74562158"/>
    <n v="0"/>
    <n v="23288756"/>
    <n v="16894350"/>
    <n v="4272"/>
    <n v="0"/>
    <n v="114749536"/>
    <n v="31429181"/>
    <n v="0"/>
    <n v="25734800"/>
    <n v="57585555"/>
    <n v="114749536"/>
    <n v="55357"/>
    <n v="101848405"/>
    <n v="-93474126"/>
    <n v="57982150"/>
    <n v="25000000"/>
    <n v="0"/>
    <n v="0"/>
    <n v="11350999"/>
    <n v="616965"/>
    <n v="713296"/>
    <n v="339"/>
    <n v="0"/>
    <n v="57741"/>
    <n v="211902"/>
    <n v="194182"/>
    <n v="32860"/>
    <n v="0"/>
    <n v="75580"/>
    <n v="21192"/>
    <n v="15083"/>
    <n v="8425"/>
    <n v="0"/>
    <n v="178470"/>
    <n v="74387"/>
    <n v="123861"/>
    <n v="0"/>
    <n v="140065"/>
    <n v="44803"/>
    <n v="55379"/>
    <n v="22245126.932157524"/>
    <n v="14836248.840746799"/>
    <n v="5113484.3178451601"/>
    <n v="23851078.1864531"/>
    <n v="0"/>
    <n v="6143424.0687071802"/>
    <n v="3091656.4266261701"/>
    <n v="0"/>
    <n v="1792290.2274640801"/>
  </r>
  <r>
    <n v="106190315"/>
    <x v="124"/>
    <d v="2023-07-01T00:00:00"/>
    <d v="2024-06-30T00:00:00"/>
    <n v="366"/>
    <x v="3"/>
    <x v="3"/>
    <x v="21"/>
    <x v="1"/>
    <x v="2"/>
    <x v="0"/>
    <x v="0"/>
    <x v="0"/>
    <x v="0"/>
    <s v="GARFIELD MEDICAL CENTER"/>
    <x v="0"/>
    <x v="0"/>
    <s v="626-307-2010"/>
    <s v="525 N. GARFIELD AVE"/>
    <s v="MONTEREY PARK"/>
    <n v="91754"/>
    <s v="HERBERT VILLAFUERTE"/>
    <n v="0"/>
    <n v="210"/>
    <n v="76860"/>
    <n v="210"/>
    <n v="76860"/>
    <n v="132"/>
    <n v="127.69945355191257"/>
    <n v="176.87764726743313"/>
    <n v="12426"/>
    <n v="12149"/>
    <n v="2639"/>
    <n v="12732"/>
    <n v="0"/>
    <n v="725"/>
    <n v="5373"/>
    <n v="87"/>
    <n v="607"/>
    <n v="46738"/>
    <n v="64737.2188998805"/>
    <n v="15724.726584976059"/>
    <n v="16583.558262901799"/>
    <n v="3133.5325063702699"/>
    <n v="18479.367262393163"/>
    <n v="0"/>
    <n v="1071.45654733275"/>
    <n v="8366.42337989107"/>
    <n v="123.190895337499"/>
    <n v="859.50420751801698"/>
    <n v="1806"/>
    <n v="2129"/>
    <n v="518"/>
    <n v="2877"/>
    <n v="0"/>
    <n v="168"/>
    <n v="1250"/>
    <n v="15"/>
    <n v="317"/>
    <n v="9080"/>
    <n v="182"/>
    <n v="0"/>
    <n v="0"/>
    <n v="28"/>
    <n v="0"/>
    <n v="0"/>
    <n v="66612"/>
    <n v="0"/>
    <n v="0"/>
    <n v="10248"/>
    <n v="0"/>
    <n v="0"/>
    <n v="42388"/>
    <n v="0"/>
    <n v="0"/>
    <n v="4350"/>
    <n v="0"/>
    <n v="0"/>
    <n v="0"/>
    <n v="8786"/>
    <n v="0"/>
    <n v="0"/>
    <n v="294"/>
    <n v="0"/>
    <n v="0"/>
    <n v="26"/>
    <n v="2998"/>
    <n v="1499"/>
    <n v="9548"/>
    <n v="15990"/>
    <n v="1728"/>
    <n v="21609"/>
    <n v="0"/>
    <n v="1276"/>
    <n v="12402"/>
    <n v="155"/>
    <n v="1568"/>
    <n v="64276"/>
    <n v="19925"/>
    <n v="0"/>
    <n v="0"/>
    <n v="47630"/>
    <n v="0"/>
    <n v="10"/>
    <n v="240249"/>
    <n v="216331"/>
    <n v="4004"/>
    <n v="2431"/>
    <n v="1539"/>
    <n v="614"/>
    <n v="1667605241"/>
    <n v="1472497209"/>
    <n v="115263832"/>
    <n v="310371864"/>
    <n v="1106182"/>
    <n v="311478046"/>
    <n v="330845801"/>
    <n v="-19367755"/>
    <n v="5186135"/>
    <n v="0"/>
    <n v="2935"/>
    <n v="0"/>
    <n v="-14184555"/>
    <n v="278666307"/>
    <n v="342488640"/>
    <n v="56717406"/>
    <n v="327683036"/>
    <n v="0"/>
    <n v="17512009"/>
    <n v="159416688"/>
    <n v="1911592"/>
    <n v="19556779"/>
    <n v="1203952457"/>
    <n v="73977463"/>
    <n v="125013238"/>
    <n v="10628496"/>
    <n v="147919789"/>
    <n v="0"/>
    <n v="8368483"/>
    <n v="88814748"/>
    <n v="795198"/>
    <n v="8135369"/>
    <n v="463652784"/>
    <n v="291663022"/>
    <n v="412354681"/>
    <n v="55679651"/>
    <n v="475602824"/>
    <n v="-6517199"/>
    <n v="0"/>
    <n v="20296753"/>
    <n v="196597837"/>
    <n v="9825660"/>
    <n v="0"/>
    <n v="2706790"/>
    <n v="0"/>
    <n v="14287190"/>
    <n v="14978085"/>
    <n v="92343801"/>
    <n v="0"/>
    <n v="7941946"/>
    <n v="54502837"/>
    <n v="70125282"/>
    <n v="18183394"/>
    <n v="92343858"/>
    <n v="0"/>
    <n v="5583739"/>
    <n v="59575545"/>
    <n v="0"/>
    <n v="10057209"/>
    <n v="0"/>
    <n v="0"/>
    <n v="0"/>
    <n v="4675571"/>
    <n v="0"/>
    <n v="0"/>
    <n v="52812249"/>
    <n v="7876261"/>
    <n v="79622311"/>
    <n v="0"/>
    <n v="0"/>
    <n v="0"/>
    <n v="0"/>
    <n v="20754410"/>
    <n v="18728762"/>
    <n v="134048216"/>
    <n v="17003592"/>
    <n v="78556317"/>
    <n v="27003579"/>
    <n v="6314341"/>
    <n v="6129422"/>
    <n v="38892782"/>
    <n v="74195610"/>
    <n v="6296703"/>
    <n v="8547840"/>
    <n v="2507468"/>
    <n v="1641724"/>
    <n v="80760015"/>
    <n v="185440298"/>
    <n v="0"/>
    <n v="14330975"/>
    <n v="5657146"/>
    <n v="1165232"/>
    <n v="1732230"/>
    <n v="208325881"/>
    <n v="155861070"/>
    <n v="0"/>
    <n v="0"/>
    <n v="52464811"/>
    <n v="208325881"/>
    <n v="98847840"/>
    <n v="327016752"/>
    <n v="-299644052"/>
    <n v="43532675"/>
    <n v="0"/>
    <n v="0"/>
    <n v="41163931"/>
    <n v="0"/>
    <n v="1578607"/>
    <n v="1846969"/>
    <n v="839"/>
    <n v="0"/>
    <n v="127183"/>
    <n v="370685"/>
    <n v="534776"/>
    <n v="15656"/>
    <n v="125939"/>
    <n v="243013"/>
    <n v="58644"/>
    <n v="0"/>
    <n v="97093"/>
    <n v="5618"/>
    <n v="636662"/>
    <n v="114026"/>
    <n v="415982"/>
    <n v="0"/>
    <n v="194607"/>
    <n v="74035"/>
    <n v="143295"/>
    <n v="69729105.848093003"/>
    <n v="92440277.437041506"/>
    <n v="13316468.142889064"/>
    <n v="94042097.287234202"/>
    <n v="0"/>
    <n v="5117412.2998648863"/>
    <n v="49083402.425252303"/>
    <n v="535220.13565859897"/>
    <n v="5475635.4239663919"/>
  </r>
  <r>
    <n v="106190317"/>
    <x v="125"/>
    <d v="2023-07-01T00:00:00"/>
    <d v="2024-06-30T00:00:00"/>
    <n v="366"/>
    <x v="3"/>
    <x v="3"/>
    <x v="17"/>
    <x v="0"/>
    <x v="3"/>
    <x v="0"/>
    <x v="1"/>
    <x v="0"/>
    <x v="1"/>
    <s v="GATEWAYS HOSPITAL"/>
    <x v="6"/>
    <x v="0"/>
    <s v="323-644-2000"/>
    <s v="1891 EFFIE STREET"/>
    <s v="LOS ANGELES"/>
    <n v="90026"/>
    <s v="PHIL WONG"/>
    <n v="0"/>
    <n v="55"/>
    <n v="20130"/>
    <n v="55"/>
    <n v="20130"/>
    <n v="42"/>
    <n v="41.5983606557377"/>
    <n v="75.359700634614498"/>
    <n v="0"/>
    <n v="0"/>
    <n v="0"/>
    <n v="0"/>
    <n v="14327"/>
    <n v="898"/>
    <n v="0"/>
    <n v="0"/>
    <n v="0"/>
    <n v="15225"/>
    <n v="27581.6504322689"/>
    <n v="0"/>
    <n v="0"/>
    <n v="0"/>
    <n v="0"/>
    <n v="21463.751160438402"/>
    <n v="5986.8938151424745"/>
    <n v="0"/>
    <n v="0"/>
    <n v="0"/>
    <n v="0"/>
    <n v="0"/>
    <n v="0"/>
    <n v="0"/>
    <n v="197"/>
    <n v="139"/>
    <n v="0"/>
    <n v="0"/>
    <n v="0"/>
    <n v="336"/>
    <n v="0"/>
    <n v="55"/>
    <n v="0"/>
    <n v="0"/>
    <n v="0"/>
    <n v="0"/>
    <n v="0"/>
    <n v="20130"/>
    <n v="0"/>
    <n v="0"/>
    <n v="0"/>
    <n v="0"/>
    <n v="0"/>
    <n v="15225"/>
    <n v="0"/>
    <n v="0"/>
    <n v="0"/>
    <n v="0"/>
    <n v="0"/>
    <n v="0"/>
    <n v="336"/>
    <n v="0"/>
    <n v="0"/>
    <n v="0"/>
    <n v="0"/>
    <n v="0"/>
    <n v="0"/>
    <n v="0"/>
    <n v="0"/>
    <n v="0"/>
    <n v="0"/>
    <n v="0"/>
    <n v="55289"/>
    <n v="28634"/>
    <n v="0"/>
    <n v="0"/>
    <n v="0"/>
    <n v="83923"/>
    <n v="0"/>
    <n v="82723"/>
    <n v="0"/>
    <n v="1200"/>
    <n v="0"/>
    <n v="0"/>
    <n v="0"/>
    <n v="0"/>
    <n v="0"/>
    <n v="0"/>
    <n v="0"/>
    <n v="0"/>
    <n v="60463389"/>
    <n v="10274003"/>
    <n v="0"/>
    <n v="50189386"/>
    <n v="43407"/>
    <n v="50232793"/>
    <n v="46832526"/>
    <n v="3400267"/>
    <n v="5547841"/>
    <n v="488964"/>
    <n v="0"/>
    <n v="0"/>
    <n v="8459144"/>
    <n v="0"/>
    <n v="0"/>
    <n v="0"/>
    <n v="0"/>
    <n v="31351514"/>
    <n v="2024121"/>
    <n v="0"/>
    <n v="0"/>
    <n v="0"/>
    <n v="33375635"/>
    <n v="0"/>
    <n v="0"/>
    <n v="0"/>
    <n v="0"/>
    <n v="15617223"/>
    <n v="11470531"/>
    <n v="0"/>
    <n v="0"/>
    <n v="0"/>
    <n v="27087754"/>
    <n v="0"/>
    <n v="0"/>
    <n v="0"/>
    <n v="0"/>
    <n v="0"/>
    <n v="5311249"/>
    <n v="292155"/>
    <n v="0"/>
    <n v="4670599"/>
    <n v="0"/>
    <n v="0"/>
    <n v="0"/>
    <n v="0"/>
    <n v="0"/>
    <n v="0"/>
    <n v="0"/>
    <n v="0"/>
    <n v="0"/>
    <n v="0"/>
    <n v="0"/>
    <n v="0"/>
    <n v="37202168"/>
    <n v="12987218"/>
    <n v="0"/>
    <n v="0"/>
    <n v="0"/>
    <n v="0"/>
    <n v="0"/>
    <n v="303388"/>
    <n v="857148"/>
    <n v="0"/>
    <n v="0"/>
    <n v="8781841"/>
    <n v="17841231"/>
    <n v="3838819"/>
    <n v="0"/>
    <n v="0"/>
    <n v="0"/>
    <n v="0"/>
    <n v="6188476"/>
    <n v="1909785"/>
    <n v="6564085"/>
    <n v="1708289"/>
    <n v="25587265"/>
    <n v="5664044"/>
    <n v="908987"/>
    <n v="2131982"/>
    <n v="2209023"/>
    <n v="4648161"/>
    <n v="618950"/>
    <n v="991344"/>
    <n v="60472"/>
    <n v="304011"/>
    <n v="3708287"/>
    <n v="32097310"/>
    <n v="766722"/>
    <n v="9182820"/>
    <n v="1435314"/>
    <n v="1246562"/>
    <n v="0"/>
    <n v="44728728"/>
    <n v="8953222"/>
    <n v="16749"/>
    <n v="6803460"/>
    <n v="28955297"/>
    <n v="44728728"/>
    <n v="5442355"/>
    <n v="14182749"/>
    <n v="0"/>
    <n v="24650588"/>
    <n v="0"/>
    <n v="0"/>
    <n v="811612"/>
    <n v="0"/>
    <n v="562754"/>
    <n v="636554"/>
    <n v="306"/>
    <n v="0"/>
    <n v="105712"/>
    <n v="272464"/>
    <n v="54372"/>
    <n v="7926"/>
    <n v="0"/>
    <n v="66573"/>
    <n v="48719"/>
    <n v="6988"/>
    <n v="0"/>
    <n v="0"/>
    <n v="116843"/>
    <n v="249989"/>
    <n v="43449"/>
    <n v="0"/>
    <n v="93453"/>
    <n v="16312"/>
    <n v="42708"/>
    <n v="0"/>
    <n v="0"/>
    <n v="0"/>
    <n v="0"/>
    <n v="36346388.469437316"/>
    <n v="10442730.530562701"/>
    <n v="0"/>
    <n v="0"/>
    <n v="0"/>
  </r>
  <r>
    <n v="106270777"/>
    <x v="126"/>
    <d v="2023-10-01T00:00:00"/>
    <d v="2024-09-30T00:00:00"/>
    <n v="366"/>
    <x v="28"/>
    <x v="5"/>
    <x v="71"/>
    <x v="0"/>
    <x v="3"/>
    <x v="0"/>
    <x v="0"/>
    <x v="1"/>
    <x v="0"/>
    <s v="COUNTY OF SOUTHERN MONTEREY"/>
    <x v="6"/>
    <x v="2"/>
    <s v="831-385-6000"/>
    <s v="300 CANAL STREET"/>
    <s v="KING CITY"/>
    <n v="93930"/>
    <s v="RENA SALAMACHA"/>
    <n v="0"/>
    <n v="61"/>
    <n v="22326"/>
    <n v="61"/>
    <n v="22326"/>
    <n v="38"/>
    <n v="35.956284153005498"/>
    <n v="242.31539788604599"/>
    <n v="9880"/>
    <n v="201"/>
    <n v="65"/>
    <n v="2342"/>
    <n v="0"/>
    <n v="8"/>
    <n v="652"/>
    <n v="1"/>
    <n v="11"/>
    <n v="13160"/>
    <n v="88687.435626292703"/>
    <n v="25293.980181407602"/>
    <n v="780.82855634584996"/>
    <n v="432.59583736564008"/>
    <n v="36267.794149597015"/>
    <n v="0"/>
    <n v="101.544842761738"/>
    <n v="7667.0078411742397"/>
    <n v="13.58465981124102"/>
    <n v="262.84471668246096"/>
    <n v="169"/>
    <n v="20"/>
    <n v="35"/>
    <n v="152"/>
    <n v="0"/>
    <n v="2"/>
    <n v="54"/>
    <n v="1"/>
    <n v="8"/>
    <n v="441"/>
    <n v="13"/>
    <n v="0"/>
    <n v="0"/>
    <n v="0"/>
    <n v="48"/>
    <n v="0"/>
    <n v="4758"/>
    <n v="0"/>
    <n v="0"/>
    <n v="0"/>
    <n v="17568"/>
    <n v="0"/>
    <n v="784"/>
    <n v="0"/>
    <n v="0"/>
    <n v="0"/>
    <n v="12376"/>
    <n v="0.94042553191489398"/>
    <n v="0"/>
    <n v="369"/>
    <n v="0"/>
    <n v="0"/>
    <n v="0"/>
    <n v="72"/>
    <n v="0"/>
    <n v="0"/>
    <n v="0"/>
    <n v="0"/>
    <n v="19602"/>
    <n v="2061"/>
    <n v="3973"/>
    <n v="73088"/>
    <n v="0"/>
    <n v="1532"/>
    <n v="22284"/>
    <n v="81"/>
    <n v="1928"/>
    <n v="124549"/>
    <n v="17608"/>
    <n v="69052"/>
    <n v="0"/>
    <n v="34136"/>
    <n v="0"/>
    <n v="2"/>
    <n v="2925"/>
    <n v="43065"/>
    <n v="24"/>
    <n v="1207"/>
    <n v="0"/>
    <n v="0"/>
    <n v="221722518"/>
    <n v="151793385"/>
    <n v="0"/>
    <n v="69929133"/>
    <n v="1983075"/>
    <n v="71912208"/>
    <n v="72604344"/>
    <n v="-692136"/>
    <n v="549070"/>
    <n v="0"/>
    <n v="0"/>
    <n v="0"/>
    <n v="-143066"/>
    <n v="19370195"/>
    <n v="1111963"/>
    <n v="1545848"/>
    <n v="7252150"/>
    <n v="0"/>
    <n v="350837"/>
    <n v="3066505"/>
    <n v="14198"/>
    <n v="188887"/>
    <n v="32900583"/>
    <n v="30219818"/>
    <n v="3207701"/>
    <n v="8742266"/>
    <n v="105053351"/>
    <n v="0"/>
    <n v="4102374"/>
    <n v="32993185"/>
    <n v="178677"/>
    <n v="4324563"/>
    <n v="188821935"/>
    <n v="31337768"/>
    <n v="3192991"/>
    <n v="4431880"/>
    <n v="75909472"/>
    <n v="-176714"/>
    <n v="0"/>
    <n v="2357862"/>
    <n v="19092684"/>
    <n v="4186872"/>
    <n v="0"/>
    <n v="192875"/>
    <n v="0"/>
    <n v="11267695"/>
    <n v="0"/>
    <n v="0"/>
    <n v="0"/>
    <n v="0"/>
    <n v="14235823"/>
    <n v="906961"/>
    <n v="5347778"/>
    <n v="30845702"/>
    <n v="0"/>
    <n v="1868844"/>
    <n v="15132897"/>
    <n v="0"/>
    <n v="1591128"/>
    <n v="0"/>
    <n v="-20667472"/>
    <n v="44"/>
    <n v="493941"/>
    <n v="0"/>
    <n v="0"/>
    <n v="8347818"/>
    <n v="20435595"/>
    <n v="17751054"/>
    <n v="0"/>
    <n v="0"/>
    <n v="0"/>
    <n v="0"/>
    <n v="11066160"/>
    <n v="3916192"/>
    <n v="8182981"/>
    <n v="2904544"/>
    <n v="27331273"/>
    <n v="11072871"/>
    <n v="7652423"/>
    <n v="5375173"/>
    <n v="4682479"/>
    <n v="12475033"/>
    <n v="1611357"/>
    <n v="962014"/>
    <n v="384855"/>
    <n v="12966"/>
    <n v="1043900"/>
    <n v="35104878"/>
    <n v="0"/>
    <n v="18716613"/>
    <n v="4204788"/>
    <n v="0"/>
    <n v="1685854"/>
    <n v="59712133"/>
    <n v="12282157"/>
    <n v="0"/>
    <n v="0"/>
    <n v="47429976"/>
    <n v="59712133"/>
    <n v="10824638"/>
    <n v="31663689"/>
    <n v="-22966314"/>
    <n v="57042298"/>
    <n v="0"/>
    <n v="0"/>
    <n v="0"/>
    <n v="0"/>
    <n v="624208"/>
    <n v="706469"/>
    <n v="339"/>
    <n v="0"/>
    <n v="95432"/>
    <n v="126848"/>
    <n v="69715"/>
    <n v="17968"/>
    <n v="118477"/>
    <n v="74116"/>
    <n v="12192"/>
    <n v="108127"/>
    <n v="0"/>
    <n v="1333"/>
    <n v="105793"/>
    <n v="222010"/>
    <n v="111857"/>
    <n v="0"/>
    <n v="47623"/>
    <n v="78155"/>
    <n v="58770"/>
    <n v="15795011.167005099"/>
    <n v="1375864.5539719877"/>
    <n v="3276887.1328471294"/>
    <n v="35770642.818970598"/>
    <n v="0"/>
    <n v="1418400.86781244"/>
    <n v="11485441.7607986"/>
    <n v="61432.990123154697"/>
    <n v="1437587.70847104"/>
  </r>
  <r>
    <n v="106190522"/>
    <x v="127"/>
    <d v="2023-07-01T00:00:00"/>
    <d v="2024-06-30T00:00:00"/>
    <n v="366"/>
    <x v="3"/>
    <x v="3"/>
    <x v="3"/>
    <x v="0"/>
    <x v="7"/>
    <x v="0"/>
    <x v="0"/>
    <x v="0"/>
    <x v="0"/>
    <s v="DIGNITY HEALTH"/>
    <x v="1"/>
    <x v="0"/>
    <s v="818-502-1900"/>
    <s v="1429 SOUTH CENTRAL AVENUE"/>
    <s v="GLENDALE"/>
    <s v="91204-2594"/>
    <s v="BETSY HART"/>
    <n v="0"/>
    <n v="304"/>
    <n v="111264"/>
    <n v="285"/>
    <n v="104310"/>
    <n v="132"/>
    <n v="131.207650273224"/>
    <n v="199.28009135384499"/>
    <n v="14709"/>
    <n v="6081"/>
    <n v="9037"/>
    <n v="13207"/>
    <n v="0"/>
    <n v="173"/>
    <n v="4024"/>
    <n v="519"/>
    <n v="272"/>
    <n v="48022"/>
    <n v="72936.513435507295"/>
    <n v="20320.408586986399"/>
    <n v="8319.0359581759894"/>
    <n v="10499.6844708637"/>
    <n v="22182.536286148541"/>
    <n v="0"/>
    <n v="452.29282845469766"/>
    <n v="7544.6149675807201"/>
    <n v="1241.3689415507399"/>
    <n v="305.45117670440698"/>
    <n v="2763"/>
    <n v="1411"/>
    <n v="1584"/>
    <n v="3342"/>
    <n v="0"/>
    <n v="46"/>
    <n v="1161"/>
    <n v="168"/>
    <n v="88"/>
    <n v="10563"/>
    <n v="241"/>
    <n v="49"/>
    <n v="0"/>
    <n v="14"/>
    <n v="0"/>
    <n v="0"/>
    <n v="88206"/>
    <n v="17934"/>
    <n v="0"/>
    <n v="5124"/>
    <n v="0"/>
    <n v="0"/>
    <n v="35839"/>
    <n v="8610"/>
    <n v="0"/>
    <n v="3573"/>
    <n v="0"/>
    <n v="0"/>
    <n v="0"/>
    <n v="8711"/>
    <n v="1480"/>
    <n v="0"/>
    <n v="372"/>
    <n v="0"/>
    <n v="0"/>
    <n v="13"/>
    <n v="1740"/>
    <n v="961"/>
    <n v="8705"/>
    <n v="5621"/>
    <n v="2972"/>
    <n v="33594"/>
    <n v="0"/>
    <n v="616"/>
    <n v="14117"/>
    <n v="2207"/>
    <n v="25"/>
    <n v="67857"/>
    <n v="36215"/>
    <n v="23662"/>
    <n v="0"/>
    <n v="11150"/>
    <n v="2672"/>
    <n v="8"/>
    <n v="215040"/>
    <n v="166620"/>
    <n v="2016"/>
    <n v="1898"/>
    <n v="560"/>
    <n v="449"/>
    <n v="1351051323"/>
    <n v="1077891414"/>
    <n v="17448186"/>
    <n v="290608095"/>
    <n v="2190098"/>
    <n v="292798193"/>
    <n v="336596025"/>
    <n v="-43797832"/>
    <n v="2993209"/>
    <n v="981297"/>
    <n v="0"/>
    <n v="0"/>
    <n v="-41785920"/>
    <n v="283924312"/>
    <n v="145562528"/>
    <n v="74978407"/>
    <n v="278154555"/>
    <n v="0"/>
    <n v="2946213"/>
    <n v="93085050"/>
    <n v="8600365"/>
    <n v="2291867"/>
    <n v="889543297"/>
    <n v="108315679"/>
    <n v="53572467"/>
    <n v="12135637"/>
    <n v="189035080"/>
    <n v="0"/>
    <n v="4756394"/>
    <n v="81440512"/>
    <n v="11970398"/>
    <n v="281859"/>
    <n v="461508026"/>
    <n v="313305233"/>
    <n v="165568230"/>
    <n v="48179319"/>
    <n v="374507894"/>
    <n v="-7129995"/>
    <n v="0"/>
    <n v="6026002"/>
    <n v="113329369"/>
    <n v="16667110"/>
    <n v="0"/>
    <n v="27106258"/>
    <n v="0"/>
    <n v="20331994"/>
    <n v="0"/>
    <n v="17448186"/>
    <n v="0"/>
    <n v="0"/>
    <n v="68025401"/>
    <n v="28993914"/>
    <n v="37467367"/>
    <n v="100423767"/>
    <n v="0"/>
    <n v="1147581"/>
    <n v="53669626"/>
    <n v="347520"/>
    <n v="532919"/>
    <n v="0"/>
    <n v="2548770"/>
    <n v="0"/>
    <n v="727306"/>
    <n v="0"/>
    <n v="0"/>
    <n v="69026486"/>
    <n v="23100941"/>
    <n v="77085864"/>
    <n v="8591910"/>
    <n v="0"/>
    <n v="558830"/>
    <n v="0"/>
    <n v="43770593"/>
    <n v="7624999"/>
    <n v="71410969"/>
    <n v="35425433"/>
    <n v="92682142"/>
    <n v="44679524"/>
    <n v="11598310"/>
    <n v="16723573"/>
    <n v="30558636"/>
    <n v="55596884"/>
    <n v="10744068"/>
    <n v="1573072"/>
    <n v="3101221"/>
    <n v="24365479"/>
    <n v="44973116"/>
    <n v="78218972"/>
    <n v="0"/>
    <n v="119373283"/>
    <n v="9904054"/>
    <n v="39793649"/>
    <n v="0"/>
    <n v="247289958"/>
    <n v="102543538"/>
    <n v="255777"/>
    <n v="476426376"/>
    <n v="-331935733"/>
    <n v="247289958"/>
    <n v="0"/>
    <n v="248525080"/>
    <n v="-217332935"/>
    <n v="151812991"/>
    <n v="0"/>
    <n v="17278758"/>
    <n v="1527874"/>
    <n v="460000000"/>
    <n v="1641181"/>
    <n v="1838064"/>
    <n v="821"/>
    <n v="0"/>
    <n v="126111"/>
    <n v="342641"/>
    <n v="556069"/>
    <n v="16440"/>
    <n v="148610"/>
    <n v="73121"/>
    <n v="153549"/>
    <n v="93407"/>
    <n v="112581"/>
    <n v="18652"/>
    <n v="623246"/>
    <n v="196639"/>
    <n v="404578"/>
    <n v="4805"/>
    <n v="301121"/>
    <n v="3768"/>
    <n v="107024"/>
    <n v="97085414.568537906"/>
    <n v="49288965.909339704"/>
    <n v="21562062.182695299"/>
    <n v="115636601.154468"/>
    <n v="0"/>
    <n v="1906513.3872428699"/>
    <n v="43197753.743516356"/>
    <n v="5091579.38932887"/>
    <n v="637036.66487139196"/>
  </r>
  <r>
    <n v="106190328"/>
    <x v="128"/>
    <d v="2024-01-01T00:00:00"/>
    <d v="2024-12-31T00:00:00"/>
    <n v="366"/>
    <x v="3"/>
    <x v="3"/>
    <x v="29"/>
    <x v="1"/>
    <x v="15"/>
    <x v="0"/>
    <x v="1"/>
    <x v="0"/>
    <x v="1"/>
    <s v="CHLB, LLC"/>
    <x v="6"/>
    <x v="0"/>
    <s v="866-410-5454"/>
    <s v="150 WEST ROUTE 66"/>
    <s v="GLENDORA"/>
    <s v="91740-6207"/>
    <s v="ANTHONY QUINTERO"/>
    <n v="0"/>
    <n v="63"/>
    <n v="23058"/>
    <n v="63"/>
    <n v="23058"/>
    <n v="63"/>
    <n v="61.117486338797818"/>
    <n v="64.624648215725443"/>
    <n v="10295"/>
    <n v="8147"/>
    <n v="423"/>
    <n v="7"/>
    <n v="0"/>
    <n v="3459"/>
    <n v="0"/>
    <n v="38"/>
    <n v="0"/>
    <n v="22369"/>
    <n v="23652.621246955514"/>
    <n v="11261.511625015701"/>
    <n v="8336.0413792105992"/>
    <n v="423"/>
    <n v="7"/>
    <n v="0"/>
    <n v="3572.9005109175901"/>
    <n v="0"/>
    <n v="38"/>
    <n v="0"/>
    <n v="661"/>
    <n v="586"/>
    <n v="28"/>
    <n v="1"/>
    <n v="0"/>
    <n v="352"/>
    <n v="0"/>
    <n v="4"/>
    <n v="0"/>
    <n v="1632"/>
    <n v="0"/>
    <n v="63"/>
    <n v="0"/>
    <n v="0"/>
    <n v="0"/>
    <n v="0"/>
    <n v="0"/>
    <n v="23058"/>
    <n v="0"/>
    <n v="0"/>
    <n v="0"/>
    <n v="0"/>
    <n v="0"/>
    <n v="22369"/>
    <n v="0"/>
    <n v="0"/>
    <n v="0"/>
    <n v="0"/>
    <n v="0"/>
    <n v="0"/>
    <n v="1632"/>
    <n v="0"/>
    <n v="0"/>
    <n v="0"/>
    <n v="0"/>
    <n v="0"/>
    <n v="0"/>
    <n v="0"/>
    <n v="3181"/>
    <n v="483"/>
    <n v="0"/>
    <n v="0"/>
    <n v="0"/>
    <n v="342"/>
    <n v="0"/>
    <n v="0"/>
    <n v="0"/>
    <n v="4006"/>
    <n v="0"/>
    <n v="0"/>
    <n v="0"/>
    <n v="0"/>
    <n v="0"/>
    <n v="0"/>
    <n v="0"/>
    <n v="0"/>
    <n v="0"/>
    <n v="0"/>
    <n v="0"/>
    <n v="0"/>
    <n v="49010383"/>
    <n v="23233778"/>
    <n v="0"/>
    <n v="25776605"/>
    <n v="40855"/>
    <n v="25817460"/>
    <n v="23941490"/>
    <n v="1875970"/>
    <n v="59034"/>
    <n v="269"/>
    <n v="0"/>
    <n v="0"/>
    <n v="1934735"/>
    <n v="21677132"/>
    <n v="15764873"/>
    <n v="957412"/>
    <n v="14616"/>
    <n v="0"/>
    <n v="7862129"/>
    <n v="0"/>
    <n v="74441"/>
    <n v="0"/>
    <n v="46350603"/>
    <n v="2035085"/>
    <n v="365805"/>
    <n v="0"/>
    <n v="0"/>
    <n v="0"/>
    <n v="258890"/>
    <n v="0"/>
    <n v="0"/>
    <n v="0"/>
    <n v="2659780"/>
    <n v="10144407"/>
    <n v="7102920"/>
    <n v="435622"/>
    <n v="5116"/>
    <n v="0"/>
    <n v="0"/>
    <n v="3703627"/>
    <n v="0"/>
    <n v="1263482"/>
    <n v="0"/>
    <n v="578604"/>
    <n v="0"/>
    <n v="0"/>
    <n v="0"/>
    <n v="0"/>
    <n v="0"/>
    <n v="0"/>
    <n v="12552575"/>
    <n v="8565892"/>
    <n v="521790"/>
    <n v="9500"/>
    <n v="0"/>
    <n v="4126848"/>
    <n v="0"/>
    <n v="0"/>
    <n v="0"/>
    <n v="0"/>
    <n v="0"/>
    <n v="0"/>
    <n v="0"/>
    <n v="0"/>
    <n v="0"/>
    <n v="8666243"/>
    <n v="633665"/>
    <n v="231212"/>
    <n v="0"/>
    <n v="0"/>
    <n v="0"/>
    <n v="141368"/>
    <n v="5188439"/>
    <n v="712095"/>
    <n v="6311534"/>
    <n v="2056934"/>
    <n v="12391320"/>
    <n v="3464868"/>
    <n v="129000"/>
    <n v="118119"/>
    <n v="935179"/>
    <n v="3635913"/>
    <n v="770251"/>
    <n v="12028"/>
    <n v="283218"/>
    <n v="490418"/>
    <n v="1711176"/>
    <n v="14111108"/>
    <n v="0"/>
    <n v="21538491"/>
    <n v="2390675"/>
    <n v="1502551"/>
    <n v="1628439"/>
    <n v="41171264"/>
    <n v="19203396"/>
    <n v="0"/>
    <n v="12747972"/>
    <n v="9219896"/>
    <n v="41171264"/>
    <n v="8896022"/>
    <n v="11937076"/>
    <n v="-7514084"/>
    <n v="23998869"/>
    <n v="0"/>
    <n v="0"/>
    <n v="16291"/>
    <n v="16406347"/>
    <n v="348442"/>
    <n v="374312"/>
    <n v="179"/>
    <n v="1"/>
    <n v="33428"/>
    <n v="31825"/>
    <n v="58163"/>
    <n v="38387"/>
    <n v="82567"/>
    <n v="46817"/>
    <n v="35210"/>
    <n v="19749"/>
    <n v="32"/>
    <n v="2264"/>
    <n v="188038"/>
    <n v="14511"/>
    <n v="532"/>
    <n v="1021"/>
    <n v="82684"/>
    <n v="9878"/>
    <n v="51778"/>
    <n v="11563611.807681501"/>
    <n v="7866362.6681009596"/>
    <n v="466896.06071064598"/>
    <n v="7127.70763615538"/>
    <n v="0"/>
    <n v="3960334.5059977402"/>
    <n v="0"/>
    <n v="36302.2498729504"/>
    <n v="0"/>
  </r>
  <r>
    <n v="106110889"/>
    <x v="129"/>
    <d v="2024-01-01T00:00:00"/>
    <d v="2024-12-31T00:00:00"/>
    <n v="366"/>
    <x v="36"/>
    <x v="2"/>
    <x v="72"/>
    <x v="1"/>
    <x v="13"/>
    <x v="0"/>
    <x v="0"/>
    <x v="1"/>
    <x v="1"/>
    <s v="GURPREET SINGH RANDHAWA"/>
    <x v="2"/>
    <x v="0"/>
    <s v="503-934-1800"/>
    <s v="1133 W. SYCAMORE ST."/>
    <s v="WILLOWS"/>
    <n v="95988"/>
    <s v="TAMMY THOMPSON"/>
    <n v="4"/>
    <n v="47"/>
    <n v="17202"/>
    <n v="25"/>
    <n v="9150"/>
    <n v="21"/>
    <n v="20.289617486338798"/>
    <n v="62.847651811417954"/>
    <n v="6344"/>
    <n v="0"/>
    <n v="647"/>
    <n v="0"/>
    <n v="0"/>
    <n v="431"/>
    <n v="0"/>
    <n v="0"/>
    <n v="4"/>
    <n v="7426"/>
    <n v="23002.240562979001"/>
    <n v="14509.4025363989"/>
    <n v="0"/>
    <n v="4237.5665093689204"/>
    <n v="0"/>
    <n v="0"/>
    <n v="2391.0635690743502"/>
    <n v="0"/>
    <n v="0"/>
    <n v="96.433477508650498"/>
    <n v="99"/>
    <n v="0"/>
    <n v="10"/>
    <n v="0"/>
    <n v="0"/>
    <n v="7"/>
    <n v="0"/>
    <n v="0"/>
    <n v="1"/>
    <n v="117"/>
    <n v="47"/>
    <n v="0"/>
    <n v="0"/>
    <n v="0"/>
    <n v="0"/>
    <n v="0"/>
    <n v="17202"/>
    <n v="0"/>
    <n v="0"/>
    <n v="0"/>
    <n v="0"/>
    <n v="0"/>
    <n v="7426"/>
    <n v="0"/>
    <n v="0"/>
    <n v="0"/>
    <n v="0"/>
    <n v="0"/>
    <n v="0"/>
    <n v="117"/>
    <n v="0"/>
    <n v="0"/>
    <n v="0"/>
    <n v="0"/>
    <n v="0"/>
    <n v="0"/>
    <n v="0"/>
    <n v="0"/>
    <n v="9022"/>
    <n v="0"/>
    <n v="6744"/>
    <n v="0"/>
    <n v="0"/>
    <n v="4689"/>
    <n v="0"/>
    <n v="0"/>
    <n v="455"/>
    <n v="20910"/>
    <n v="6352"/>
    <n v="14558"/>
    <n v="0"/>
    <n v="0"/>
    <n v="0"/>
    <n v="0"/>
    <n v="0"/>
    <n v="0"/>
    <n v="0"/>
    <n v="0"/>
    <n v="0"/>
    <n v="0"/>
    <n v="60913204"/>
    <n v="32955766"/>
    <n v="0"/>
    <n v="27957438"/>
    <n v="1203134"/>
    <n v="29160572"/>
    <n v="36151411"/>
    <n v="-6990839"/>
    <n v="2013365"/>
    <n v="0"/>
    <n v="0"/>
    <n v="0"/>
    <n v="-4977474"/>
    <n v="15746971"/>
    <n v="0"/>
    <n v="2299037"/>
    <n v="0"/>
    <n v="0"/>
    <n v="1572856"/>
    <n v="0"/>
    <n v="0"/>
    <n v="46240"/>
    <n v="19665104"/>
    <n v="20268026"/>
    <n v="0"/>
    <n v="12758648"/>
    <n v="0"/>
    <n v="0"/>
    <n v="7152895"/>
    <n v="0"/>
    <n v="0"/>
    <n v="1068531"/>
    <n v="41248100"/>
    <n v="21706280"/>
    <n v="0"/>
    <n v="1491275"/>
    <n v="0"/>
    <n v="0"/>
    <n v="0"/>
    <n v="8152946"/>
    <n v="0"/>
    <n v="1200157"/>
    <n v="0"/>
    <n v="0"/>
    <n v="0"/>
    <n v="405108"/>
    <n v="0"/>
    <n v="0"/>
    <n v="0"/>
    <n v="0"/>
    <n v="13879798"/>
    <n v="0"/>
    <n v="13392099"/>
    <n v="0"/>
    <n v="0"/>
    <n v="471794"/>
    <n v="0"/>
    <n v="0"/>
    <n v="213747"/>
    <n v="0"/>
    <n v="0"/>
    <n v="0"/>
    <n v="70120"/>
    <n v="0"/>
    <n v="0"/>
    <n v="6803822"/>
    <n v="6103792"/>
    <n v="4596001"/>
    <n v="0"/>
    <n v="0"/>
    <n v="0"/>
    <n v="0"/>
    <n v="5024774"/>
    <n v="2304179"/>
    <n v="9935586"/>
    <n v="1383257"/>
    <n v="13030786"/>
    <n v="2549882"/>
    <n v="5837193"/>
    <n v="3883511"/>
    <n v="1388742"/>
    <n v="5694971"/>
    <n v="83704"/>
    <n v="454971"/>
    <n v="164181"/>
    <n v="720174"/>
    <n v="2343296"/>
    <n v="24866581"/>
    <n v="0"/>
    <n v="624259"/>
    <n v="106562"/>
    <n v="563114"/>
    <n v="0"/>
    <n v="26160516"/>
    <n v="8022860"/>
    <n v="0"/>
    <n v="31574849"/>
    <n v="-13437193"/>
    <n v="26160516"/>
    <n v="2260635"/>
    <n v="34906024"/>
    <n v="-12975314"/>
    <n v="7289981"/>
    <n v="0"/>
    <n v="0"/>
    <n v="0"/>
    <n v="0"/>
    <n v="387407"/>
    <n v="423495"/>
    <n v="204"/>
    <n v="0"/>
    <n v="54520"/>
    <n v="68125"/>
    <n v="45768"/>
    <n v="31747"/>
    <n v="79885"/>
    <n v="63988"/>
    <n v="41714"/>
    <n v="1660"/>
    <n v="0"/>
    <n v="0"/>
    <n v="111564"/>
    <n v="69171"/>
    <n v="54252"/>
    <n v="0"/>
    <n v="63208"/>
    <n v="42663"/>
    <n v="46549"/>
    <n v="20663206.146735799"/>
    <n v="0"/>
    <n v="8639180.2072789501"/>
    <n v="0"/>
    <n v="0"/>
    <n v="5006303.1158404797"/>
    <n v="0"/>
    <n v="0"/>
    <n v="639587.53014481103"/>
  </r>
  <r>
    <n v="106420483"/>
    <x v="130"/>
    <d v="2024-01-01T00:00:00"/>
    <d v="2024-12-31T00:00:00"/>
    <n v="366"/>
    <x v="37"/>
    <x v="6"/>
    <x v="73"/>
    <x v="0"/>
    <x v="20"/>
    <x v="0"/>
    <x v="0"/>
    <x v="0"/>
    <x v="1"/>
    <s v="GOLETA VALLEY COTTAGE HOSPITAL"/>
    <x v="2"/>
    <x v="0"/>
    <s v="805-967-3411"/>
    <s v="351 S. PATTERSON AVENUE"/>
    <s v="SANTA BARBARA"/>
    <n v="93111"/>
    <s v="SCOTT WESTER"/>
    <n v="0"/>
    <n v="48"/>
    <n v="17568"/>
    <n v="24"/>
    <n v="8784"/>
    <n v="9"/>
    <n v="8.0655737704918007"/>
    <n v="34.815816276959467"/>
    <n v="1511"/>
    <n v="571"/>
    <n v="48"/>
    <n v="269"/>
    <n v="0"/>
    <n v="144"/>
    <n v="385"/>
    <n v="4"/>
    <n v="20"/>
    <n v="2952"/>
    <n v="12742.588757367166"/>
    <n v="5033.7389841151999"/>
    <n v="1930.6079739202901"/>
    <n v="417.36222780985702"/>
    <n v="2277.0171736345801"/>
    <n v="0"/>
    <n v="668.05613860830294"/>
    <n v="2457.8330254479201"/>
    <n v="45.453512754891442"/>
    <n v="49.074717562823302"/>
    <n v="608"/>
    <n v="169"/>
    <n v="15"/>
    <n v="100"/>
    <n v="0"/>
    <n v="55"/>
    <n v="172"/>
    <n v="3"/>
    <n v="17"/>
    <n v="1139"/>
    <n v="48"/>
    <n v="0"/>
    <n v="0"/>
    <n v="0"/>
    <n v="0"/>
    <n v="0"/>
    <n v="17568"/>
    <n v="0"/>
    <n v="0"/>
    <n v="0"/>
    <n v="0"/>
    <n v="0"/>
    <n v="2952"/>
    <n v="0"/>
    <n v="0"/>
    <n v="0"/>
    <n v="0"/>
    <n v="0"/>
    <n v="0"/>
    <n v="1139"/>
    <n v="0"/>
    <n v="0"/>
    <n v="0"/>
    <n v="0"/>
    <n v="0"/>
    <n v="0"/>
    <n v="0"/>
    <n v="0"/>
    <n v="25087"/>
    <n v="2744"/>
    <n v="1871"/>
    <n v="16110"/>
    <n v="0"/>
    <n v="2670"/>
    <n v="20023"/>
    <n v="130"/>
    <n v="742"/>
    <n v="69377"/>
    <n v="24885"/>
    <n v="0"/>
    <n v="0"/>
    <n v="41663"/>
    <n v="0"/>
    <n v="6"/>
    <n v="83381"/>
    <n v="279169"/>
    <n v="613"/>
    <n v="2215"/>
    <n v="0"/>
    <n v="0"/>
    <n v="392495475"/>
    <n v="262706457"/>
    <n v="0"/>
    <n v="129789018"/>
    <n v="694786"/>
    <n v="130483804"/>
    <n v="105785537"/>
    <n v="24698267"/>
    <n v="15933666"/>
    <n v="106054"/>
    <n v="0"/>
    <n v="0"/>
    <n v="40525879"/>
    <n v="46894077"/>
    <n v="12952600"/>
    <n v="804952"/>
    <n v="6645128"/>
    <n v="0"/>
    <n v="5468821"/>
    <n v="14812329"/>
    <n v="121130"/>
    <n v="3228063"/>
    <n v="90927100"/>
    <n v="109328652"/>
    <n v="30841433"/>
    <n v="6194143"/>
    <n v="49604205"/>
    <n v="0"/>
    <n v="19902564"/>
    <n v="79749311"/>
    <n v="1255316"/>
    <n v="4692751"/>
    <n v="301568375"/>
    <n v="123950405"/>
    <n v="40183647"/>
    <n v="6324061"/>
    <n v="50570466"/>
    <n v="0"/>
    <n v="0"/>
    <n v="21876068"/>
    <n v="4774155"/>
    <n v="736668"/>
    <n v="0"/>
    <n v="4235111"/>
    <n v="0"/>
    <n v="10055876"/>
    <n v="0"/>
    <n v="0"/>
    <n v="0"/>
    <n v="0"/>
    <n v="30521269"/>
    <n v="3475021"/>
    <n v="397541"/>
    <n v="5468898"/>
    <n v="0"/>
    <n v="3457009"/>
    <n v="85716153"/>
    <n v="1"/>
    <n v="753126"/>
    <n v="0"/>
    <n v="3930775"/>
    <n v="29326"/>
    <n v="15846588"/>
    <n v="0"/>
    <n v="0"/>
    <n v="4591925"/>
    <n v="8143070"/>
    <n v="45195735"/>
    <n v="0"/>
    <n v="0"/>
    <n v="0"/>
    <n v="0"/>
    <n v="22372770"/>
    <n v="5181714"/>
    <n v="14165962"/>
    <n v="6134361"/>
    <n v="31483811"/>
    <n v="4586706"/>
    <n v="3293216"/>
    <n v="1062189"/>
    <n v="20500869"/>
    <n v="30813302"/>
    <n v="5601611"/>
    <n v="704367"/>
    <n v="0"/>
    <n v="324"/>
    <n v="7739142"/>
    <n v="167716966"/>
    <n v="0"/>
    <n v="99788483"/>
    <n v="11168263"/>
    <n v="53729600"/>
    <n v="762122"/>
    <n v="333165434"/>
    <n v="21152434"/>
    <n v="544181"/>
    <n v="420513"/>
    <n v="311048306"/>
    <n v="333165434"/>
    <n v="38522970"/>
    <n v="36409676"/>
    <n v="-23291684"/>
    <n v="179983610"/>
    <n v="0"/>
    <n v="0"/>
    <n v="5463668"/>
    <n v="5212100"/>
    <n v="502223"/>
    <n v="559818"/>
    <n v="264"/>
    <n v="0"/>
    <n v="31971"/>
    <n v="197125"/>
    <n v="125520"/>
    <n v="6325"/>
    <n v="31198"/>
    <n v="29426"/>
    <n v="66463"/>
    <n v="4245"/>
    <n v="6952"/>
    <n v="2998"/>
    <n v="48164"/>
    <n v="85517"/>
    <n v="214015"/>
    <n v="0"/>
    <n v="124329"/>
    <n v="0"/>
    <n v="28109"/>
    <n v="41828670.544238701"/>
    <n v="11725862.1065346"/>
    <n v="1874009.24780176"/>
    <n v="15060771.460407499"/>
    <n v="0"/>
    <n v="6793193.9943005303"/>
    <n v="25318900.207426999"/>
    <n v="368543.72359565675"/>
    <n v="2120799.7156943399"/>
  </r>
  <r>
    <n v="106150775"/>
    <x v="131"/>
    <d v="2024-01-01T00:00:00"/>
    <d v="2024-12-31T00:00:00"/>
    <n v="366"/>
    <x v="1"/>
    <x v="1"/>
    <x v="1"/>
    <x v="1"/>
    <x v="3"/>
    <x v="0"/>
    <x v="0"/>
    <x v="0"/>
    <x v="1"/>
    <s v="ALLIANCE INVESTMENT INC."/>
    <x v="6"/>
    <x v="0"/>
    <s v="805-399-4661"/>
    <s v="901 OLIVE DR."/>
    <s v="BAKERSFIELD"/>
    <n v="93308"/>
    <s v="JAGDEEP DILLON"/>
    <n v="0"/>
    <n v="64"/>
    <n v="23424"/>
    <n v="64"/>
    <n v="23424"/>
    <n v="32"/>
    <n v="32.816939890710401"/>
    <n v="44.2616036241023"/>
    <n v="2354"/>
    <n v="285"/>
    <n v="7851"/>
    <n v="389"/>
    <n v="393"/>
    <n v="718"/>
    <n v="0"/>
    <n v="0"/>
    <n v="21"/>
    <n v="12011"/>
    <n v="16199.746926421452"/>
    <n v="2772.1689573518097"/>
    <n v="318.22766783975464"/>
    <n v="7900.3425183399004"/>
    <n v="1509.74052346754"/>
    <n v="393"/>
    <n v="1046.2144322551901"/>
    <n v="0"/>
    <n v="0"/>
    <n v="46.730856138588997"/>
    <n v="663"/>
    <n v="43"/>
    <n v="2124"/>
    <n v="162"/>
    <n v="35"/>
    <n v="119"/>
    <n v="0"/>
    <n v="0"/>
    <n v="6"/>
    <n v="3152"/>
    <n v="43"/>
    <n v="21"/>
    <n v="0"/>
    <n v="0"/>
    <n v="0"/>
    <n v="0"/>
    <n v="15738"/>
    <n v="7686"/>
    <n v="0"/>
    <n v="0"/>
    <n v="0"/>
    <n v="0"/>
    <n v="6351"/>
    <n v="5660"/>
    <n v="0"/>
    <n v="0"/>
    <n v="0"/>
    <n v="0"/>
    <n v="0"/>
    <n v="2641"/>
    <n v="511"/>
    <n v="0"/>
    <n v="0"/>
    <n v="0"/>
    <n v="0"/>
    <n v="0"/>
    <n v="0"/>
    <n v="0"/>
    <n v="6990"/>
    <n v="471"/>
    <n v="953"/>
    <n v="67824"/>
    <n v="0"/>
    <n v="3314"/>
    <n v="0"/>
    <n v="0"/>
    <n v="258"/>
    <n v="79810"/>
    <n v="0"/>
    <n v="76704"/>
    <n v="0"/>
    <n v="3009"/>
    <n v="0"/>
    <n v="2"/>
    <n v="8817"/>
    <n v="3019"/>
    <n v="172"/>
    <n v="97"/>
    <n v="0"/>
    <n v="0"/>
    <n v="130405504"/>
    <n v="77930008"/>
    <n v="0"/>
    <n v="52475496"/>
    <n v="2424664"/>
    <n v="54900160"/>
    <n v="54967330"/>
    <n v="-67170"/>
    <n v="1021709"/>
    <n v="0"/>
    <n v="0"/>
    <n v="0"/>
    <n v="954539"/>
    <n v="22163238"/>
    <n v="1674782"/>
    <n v="56880090"/>
    <n v="9360122"/>
    <n v="1848342"/>
    <n v="4648629"/>
    <n v="0"/>
    <n v="0"/>
    <n v="111524"/>
    <n v="96686727"/>
    <n v="3937119"/>
    <n v="195260"/>
    <n v="357484"/>
    <n v="26967270"/>
    <n v="0"/>
    <n v="2124996"/>
    <n v="0"/>
    <n v="0"/>
    <n v="136648"/>
    <n v="33718777"/>
    <n v="18592992"/>
    <n v="1042187"/>
    <n v="30975842"/>
    <n v="19810201"/>
    <n v="0"/>
    <n v="967290"/>
    <n v="6282278"/>
    <n v="0"/>
    <n v="11046"/>
    <n v="0"/>
    <n v="0"/>
    <n v="0"/>
    <n v="248172"/>
    <n v="0"/>
    <n v="0"/>
    <n v="0"/>
    <n v="0"/>
    <n v="7507365"/>
    <n v="827855"/>
    <n v="26250686"/>
    <n v="16517191"/>
    <n v="881052"/>
    <n v="491347"/>
    <n v="0"/>
    <n v="0"/>
    <n v="0"/>
    <n v="0"/>
    <n v="0"/>
    <n v="0"/>
    <n v="310709"/>
    <n v="0"/>
    <n v="710000"/>
    <n v="11472599"/>
    <n v="9350288"/>
    <n v="7796157"/>
    <n v="0"/>
    <n v="0"/>
    <n v="0"/>
    <n v="0"/>
    <n v="7924175"/>
    <n v="1419929"/>
    <n v="14884565"/>
    <n v="2119617"/>
    <n v="17086898"/>
    <n v="4314697"/>
    <n v="4550539"/>
    <n v="3690832"/>
    <n v="3919377"/>
    <n v="6116605"/>
    <n v="1587484"/>
    <n v="1916450"/>
    <n v="395997"/>
    <n v="51445"/>
    <n v="11337006"/>
    <n v="18657594"/>
    <n v="0"/>
    <n v="4649751"/>
    <n v="0"/>
    <n v="0"/>
    <n v="0"/>
    <n v="23307345"/>
    <n v="38515301"/>
    <n v="2194075"/>
    <n v="3259331"/>
    <n v="-20661362"/>
    <n v="23307345"/>
    <n v="12450956"/>
    <n v="16339849"/>
    <n v="-13708776"/>
    <n v="13267135"/>
    <n v="0"/>
    <n v="0"/>
    <n v="1816317"/>
    <n v="3349220"/>
    <n v="534192"/>
    <n v="642279"/>
    <n v="309"/>
    <n v="0"/>
    <n v="31973"/>
    <n v="93653"/>
    <n v="89343"/>
    <n v="24177"/>
    <n v="112355"/>
    <n v="104975"/>
    <n v="75588"/>
    <n v="2128"/>
    <n v="0"/>
    <n v="0"/>
    <n v="198190"/>
    <n v="66825"/>
    <n v="73529"/>
    <n v="0"/>
    <n v="116676"/>
    <n v="26015"/>
    <n v="52957"/>
    <n v="10516291.8609"/>
    <n v="753472.73848174384"/>
    <n v="23062023.005810302"/>
    <n v="14636943.73288931"/>
    <n v="744729.42767639621"/>
    <n v="2729212.3803627999"/>
    <n v="0"/>
    <n v="0"/>
    <n v="99992.853879480404"/>
  </r>
  <r>
    <n v="106430779"/>
    <x v="132"/>
    <d v="2024-01-01T00:00:00"/>
    <d v="2024-12-31T00:00:00"/>
    <n v="366"/>
    <x v="25"/>
    <x v="13"/>
    <x v="46"/>
    <x v="1"/>
    <x v="21"/>
    <x v="0"/>
    <x v="0"/>
    <x v="0"/>
    <x v="1"/>
    <s v="HCA - THE HEALTHCARE COMPANY"/>
    <x v="1"/>
    <x v="0"/>
    <s v="408-559-2011"/>
    <s v="2425 SAMARITAN DR."/>
    <s v="SAN JOSE"/>
    <n v="95124"/>
    <s v="PATRICK ROHAN"/>
    <n v="2"/>
    <n v="474"/>
    <n v="173484"/>
    <n v="359"/>
    <n v="131394"/>
    <n v="235"/>
    <n v="231.92349726775956"/>
    <n v="368.46637664193065"/>
    <n v="29891"/>
    <n v="16525"/>
    <n v="3993"/>
    <n v="8812"/>
    <n v="0"/>
    <n v="2541"/>
    <n v="22067"/>
    <n v="386"/>
    <n v="669"/>
    <n v="84884"/>
    <n v="134858.69385094699"/>
    <n v="44793.375613937453"/>
    <n v="23118.0678169157"/>
    <n v="4392.3074098782799"/>
    <n v="15116.688119524631"/>
    <n v="0"/>
    <n v="3929.6067049301701"/>
    <n v="40798.5611623312"/>
    <n v="509.31631456959201"/>
    <n v="1654.3395798493011"/>
    <n v="5178"/>
    <n v="2848"/>
    <n v="376"/>
    <n v="1542"/>
    <n v="0"/>
    <n v="698"/>
    <n v="5217"/>
    <n v="82"/>
    <n v="208"/>
    <n v="16149"/>
    <n v="438"/>
    <n v="21"/>
    <n v="0"/>
    <n v="15"/>
    <n v="0"/>
    <n v="0"/>
    <n v="160308"/>
    <n v="7686"/>
    <n v="0"/>
    <n v="5490"/>
    <n v="0"/>
    <n v="0"/>
    <n v="80002"/>
    <n v="0"/>
    <n v="0"/>
    <n v="4882"/>
    <n v="0"/>
    <n v="0"/>
    <n v="0"/>
    <n v="15821"/>
    <n v="0"/>
    <n v="0"/>
    <n v="328"/>
    <n v="0"/>
    <n v="0"/>
    <n v="31"/>
    <n v="4415"/>
    <n v="1934"/>
    <n v="37812"/>
    <n v="22352"/>
    <n v="3657"/>
    <n v="28421"/>
    <n v="0"/>
    <n v="4547"/>
    <n v="66065"/>
    <n v="529"/>
    <n v="5621"/>
    <n v="169004"/>
    <n v="82369"/>
    <n v="25485"/>
    <n v="0"/>
    <n v="69217"/>
    <n v="0"/>
    <n v="14"/>
    <n v="778211"/>
    <n v="1270001"/>
    <n v="2823"/>
    <n v="4377"/>
    <n v="1558"/>
    <n v="722"/>
    <n v="7872551927"/>
    <n v="7100870595"/>
    <n v="0"/>
    <n v="771681332"/>
    <n v="4488879"/>
    <n v="776170211"/>
    <n v="671015282"/>
    <n v="105154929"/>
    <n v="96597462"/>
    <n v="0"/>
    <n v="46846904"/>
    <n v="0"/>
    <n v="154905487"/>
    <n v="1669143787"/>
    <n v="972379551"/>
    <n v="238182860"/>
    <n v="512503836"/>
    <n v="0"/>
    <n v="136618425"/>
    <n v="1352104120"/>
    <n v="21742394"/>
    <n v="52539101"/>
    <n v="4955214074"/>
    <n v="832163784"/>
    <n v="387955481"/>
    <n v="23818728"/>
    <n v="366679170"/>
    <n v="0"/>
    <n v="74659292"/>
    <n v="1147732860"/>
    <n v="6946093"/>
    <n v="77382445"/>
    <n v="2917337853"/>
    <n v="2330863415"/>
    <n v="1269686887"/>
    <n v="235830564"/>
    <n v="858974126"/>
    <n v="0"/>
    <n v="0"/>
    <n v="169867806"/>
    <n v="2053919347"/>
    <n v="24919460"/>
    <n v="0"/>
    <n v="38903599"/>
    <n v="0"/>
    <n v="117905391"/>
    <n v="0"/>
    <n v="0"/>
    <n v="0"/>
    <n v="0"/>
    <n v="167161198"/>
    <n v="89480598"/>
    <n v="25332283"/>
    <n v="19461074"/>
    <n v="0"/>
    <n v="37026658"/>
    <n v="432012942"/>
    <n v="0"/>
    <n v="1206579"/>
    <n v="0"/>
    <n v="0"/>
    <n v="0"/>
    <n v="96415239"/>
    <n v="0"/>
    <n v="0"/>
    <n v="184584474"/>
    <n v="41091945"/>
    <n v="188515775"/>
    <n v="0"/>
    <n v="0"/>
    <n v="0"/>
    <n v="0"/>
    <n v="91711055"/>
    <n v="13433494"/>
    <n v="127314120"/>
    <n v="24364419"/>
    <n v="247142493"/>
    <n v="115998492"/>
    <n v="27904089"/>
    <n v="24968540"/>
    <n v="84116022"/>
    <n v="34707448"/>
    <n v="25247410"/>
    <n v="4678412"/>
    <n v="4445216"/>
    <n v="0"/>
    <n v="101807160"/>
    <n v="1189423061"/>
    <n v="0"/>
    <n v="166815516"/>
    <n v="37266571"/>
    <n v="0"/>
    <n v="25791405"/>
    <n v="1419296553"/>
    <n v="135972714"/>
    <n v="0"/>
    <n v="1736073"/>
    <n v="1281587766"/>
    <n v="1419296553"/>
    <n v="-200941"/>
    <n v="173193733"/>
    <n v="-56958281"/>
    <n v="526512427"/>
    <n v="0"/>
    <n v="0"/>
    <n v="1013967905"/>
    <n v="0"/>
    <n v="2655252"/>
    <n v="3110061"/>
    <n v="1467"/>
    <n v="0"/>
    <n v="126918"/>
    <n v="414876"/>
    <n v="1208998"/>
    <n v="0"/>
    <n v="466930"/>
    <n v="187083"/>
    <n v="190293"/>
    <n v="1832"/>
    <n v="36767"/>
    <n v="21555"/>
    <n v="1073062"/>
    <n v="194113"/>
    <n v="819059"/>
    <n v="0"/>
    <n v="329420"/>
    <n v="7361"/>
    <n v="232237"/>
    <n v="211772186.90389901"/>
    <n v="115172211.5219336"/>
    <n v="22182257.754440099"/>
    <n v="74435671.177746609"/>
    <n v="0"/>
    <n v="17887741.872250199"/>
    <n v="211647679.91574571"/>
    <n v="2428899.0691877198"/>
    <n v="10999754.7847967"/>
  </r>
  <r>
    <n v="106190352"/>
    <x v="133"/>
    <d v="2023-07-01T00:00:00"/>
    <d v="2024-06-30T00:00:00"/>
    <n v="366"/>
    <x v="3"/>
    <x v="3"/>
    <x v="21"/>
    <x v="1"/>
    <x v="2"/>
    <x v="0"/>
    <x v="0"/>
    <x v="0"/>
    <x v="0"/>
    <s v="GREATER EL MONTE COMMUNITY HOSPITAL"/>
    <x v="5"/>
    <x v="5"/>
    <s v="626-579-7777"/>
    <s v="1701 SANTA ANITA AVENUE"/>
    <s v="SOUTH EL MONTE"/>
    <n v="91733"/>
    <s v="STANLEY TOY"/>
    <n v="0"/>
    <n v="117"/>
    <n v="42822"/>
    <n v="117"/>
    <n v="42822"/>
    <n v="44"/>
    <n v="41.437158469945352"/>
    <n v="68.763372528421428"/>
    <n v="3012"/>
    <n v="2634"/>
    <n v="2230"/>
    <n v="6587"/>
    <n v="0"/>
    <n v="19"/>
    <n v="518"/>
    <n v="15"/>
    <n v="151"/>
    <n v="15166"/>
    <n v="25167.394345402201"/>
    <n v="3990.0121995631498"/>
    <n v="4096.2470143390001"/>
    <n v="3847.2732528800798"/>
    <n v="11462.784341636027"/>
    <n v="0"/>
    <n v="149.28339172557389"/>
    <n v="1124.40166664916"/>
    <n v="94.369578815679745"/>
    <n v="949.98675321244161"/>
    <n v="468"/>
    <n v="395"/>
    <n v="185"/>
    <n v="802"/>
    <n v="0"/>
    <n v="3"/>
    <n v="88"/>
    <n v="3"/>
    <n v="29"/>
    <n v="1973"/>
    <n v="104"/>
    <n v="0"/>
    <n v="0"/>
    <n v="0"/>
    <n v="13"/>
    <n v="0"/>
    <n v="38064"/>
    <n v="0"/>
    <n v="0"/>
    <n v="0"/>
    <n v="4758"/>
    <n v="0"/>
    <n v="11416"/>
    <n v="0"/>
    <n v="0"/>
    <n v="0"/>
    <n v="3750"/>
    <n v="0.24726361598312013"/>
    <n v="0"/>
    <n v="1968"/>
    <n v="0"/>
    <n v="0"/>
    <n v="0"/>
    <n v="5"/>
    <n v="0"/>
    <n v="4"/>
    <n v="0"/>
    <n v="0"/>
    <n v="5594"/>
    <n v="7805"/>
    <n v="6244"/>
    <n v="37719"/>
    <n v="0"/>
    <n v="807"/>
    <n v="3362"/>
    <n v="459"/>
    <n v="4414"/>
    <n v="66404"/>
    <n v="26271"/>
    <n v="0"/>
    <n v="0"/>
    <n v="42265"/>
    <n v="0"/>
    <n v="3"/>
    <n v="16010"/>
    <n v="7615"/>
    <n v="183"/>
    <n v="96"/>
    <n v="0"/>
    <n v="0"/>
    <n v="312864656"/>
    <n v="250300755"/>
    <n v="0"/>
    <n v="62563901"/>
    <n v="86151"/>
    <n v="62650052"/>
    <n v="69171408"/>
    <n v="-6521356"/>
    <n v="634765"/>
    <n v="0"/>
    <n v="1600"/>
    <n v="0"/>
    <n v="-5888191"/>
    <n v="47427272"/>
    <n v="31517895"/>
    <n v="17813159"/>
    <n v="84609976"/>
    <n v="0"/>
    <n v="210359"/>
    <n v="5425977"/>
    <n v="143880"/>
    <n v="1385317"/>
    <n v="188533835"/>
    <n v="15399884"/>
    <n v="17496943"/>
    <n v="12918720"/>
    <n v="62629421"/>
    <n v="0"/>
    <n v="1442436"/>
    <n v="6351972"/>
    <n v="761313"/>
    <n v="7330132"/>
    <n v="124330821"/>
    <n v="45102202"/>
    <n v="33255890"/>
    <n v="27556414"/>
    <n v="132515457"/>
    <n v="-4319490"/>
    <n v="0"/>
    <n v="1121773"/>
    <n v="6477872"/>
    <n v="7269564"/>
    <n v="0"/>
    <n v="905193"/>
    <n v="0"/>
    <n v="415880"/>
    <n v="0"/>
    <n v="0"/>
    <n v="0"/>
    <n v="0"/>
    <n v="17681665"/>
    <n v="15758948"/>
    <n v="3926699"/>
    <n v="18292196"/>
    <n v="0"/>
    <n v="531022"/>
    <n v="5300077"/>
    <n v="0"/>
    <n v="1073294"/>
    <n v="0"/>
    <n v="0"/>
    <n v="0"/>
    <n v="592033"/>
    <n v="0"/>
    <n v="0"/>
    <n v="14444527"/>
    <n v="6016099"/>
    <n v="11740005"/>
    <n v="0"/>
    <n v="0"/>
    <n v="0"/>
    <n v="0"/>
    <n v="7685724"/>
    <n v="4430079"/>
    <n v="22212768"/>
    <n v="2642206"/>
    <n v="24430513"/>
    <n v="7281229"/>
    <n v="2197975"/>
    <n v="1339699"/>
    <n v="3503208"/>
    <n v="14038142"/>
    <n v="557659"/>
    <n v="1607275"/>
    <n v="565203"/>
    <n v="275142"/>
    <n v="13375363"/>
    <n v="37228997"/>
    <n v="0"/>
    <n v="7027588"/>
    <n v="4744185"/>
    <n v="0"/>
    <n v="16628"/>
    <n v="49017398"/>
    <n v="24862561"/>
    <n v="100000"/>
    <n v="0"/>
    <n v="24054837"/>
    <n v="49017398"/>
    <n v="26090914"/>
    <n v="68736321"/>
    <n v="-58537111"/>
    <n v="11340041"/>
    <n v="0"/>
    <n v="0"/>
    <n v="0"/>
    <n v="136148"/>
    <n v="481972"/>
    <n v="554537"/>
    <n v="254"/>
    <n v="0"/>
    <n v="82894"/>
    <n v="101490"/>
    <n v="140826"/>
    <n v="11656"/>
    <n v="29423"/>
    <n v="90456"/>
    <n v="0"/>
    <n v="0"/>
    <n v="22748"/>
    <n v="2479"/>
    <n v="196122"/>
    <n v="57822"/>
    <n v="93614"/>
    <n v="0"/>
    <n v="44160"/>
    <n v="31802"/>
    <n v="58452"/>
    <n v="13873188.088203499"/>
    <n v="10823218.9705806"/>
    <n v="6786064.5748617398"/>
    <n v="32512690.031276699"/>
    <n v="0"/>
    <n v="364962.18142107798"/>
    <n v="2600749.6148682698"/>
    <n v="199880.33112823399"/>
    <n v="1924503.2076598399"/>
  </r>
  <r>
    <n v="106350784"/>
    <x v="134"/>
    <d v="2023-07-01T00:00:00"/>
    <d v="2024-06-30T00:00:00"/>
    <n v="366"/>
    <x v="38"/>
    <x v="5"/>
    <x v="74"/>
    <x v="3"/>
    <x v="3"/>
    <x v="0"/>
    <x v="0"/>
    <x v="1"/>
    <x v="0"/>
    <s v="SAN BENITO HEALTH CARE DISTRICT"/>
    <x v="5"/>
    <x v="2"/>
    <s v="831-637-5711"/>
    <s v="911 SUNSET DRIVE"/>
    <s v="HOLLISTER"/>
    <n v="95023"/>
    <s v="MARY CASILLAS"/>
    <n v="0"/>
    <n v="144"/>
    <n v="52704"/>
    <n v="135"/>
    <n v="49410"/>
    <n v="107"/>
    <n v="104.131147540984"/>
    <n v="377.99480650958799"/>
    <n v="4985"/>
    <n v="2212"/>
    <n v="15068"/>
    <n v="13448"/>
    <n v="0"/>
    <n v="482"/>
    <n v="804"/>
    <n v="0"/>
    <n v="1113"/>
    <n v="38112"/>
    <n v="138346.099182509"/>
    <n v="17868.0391034942"/>
    <n v="5648.5633485372018"/>
    <n v="36674.603333220803"/>
    <n v="50833.722937441999"/>
    <n v="0"/>
    <n v="3118.0079144022602"/>
    <n v="4406.8321738326704"/>
    <n v="0"/>
    <n v="4834.2313279336977"/>
    <n v="693"/>
    <n v="176"/>
    <n v="275"/>
    <n v="580"/>
    <n v="0"/>
    <n v="69"/>
    <n v="293"/>
    <n v="0"/>
    <n v="21"/>
    <n v="2107"/>
    <n v="25"/>
    <n v="0"/>
    <n v="0"/>
    <n v="0"/>
    <n v="119"/>
    <n v="0"/>
    <n v="9150"/>
    <n v="0"/>
    <n v="0"/>
    <n v="0"/>
    <n v="43554"/>
    <n v="0"/>
    <n v="5513"/>
    <n v="0"/>
    <n v="0"/>
    <n v="0"/>
    <n v="32599"/>
    <n v="0.85534739714525609"/>
    <n v="0"/>
    <n v="1907"/>
    <n v="0"/>
    <n v="0"/>
    <n v="0"/>
    <n v="200"/>
    <n v="0"/>
    <n v="13"/>
    <n v="720"/>
    <n v="414"/>
    <n v="33329"/>
    <n v="7245"/>
    <n v="20220"/>
    <n v="52685"/>
    <n v="7"/>
    <n v="6749"/>
    <n v="34755"/>
    <n v="199"/>
    <n v="3936"/>
    <n v="159125"/>
    <n v="26793"/>
    <n v="57375"/>
    <n v="0"/>
    <n v="74803"/>
    <n v="0"/>
    <n v="6"/>
    <n v="39902"/>
    <n v="77898"/>
    <n v="448"/>
    <n v="1619"/>
    <n v="291"/>
    <n v="114"/>
    <n v="450844658"/>
    <n v="302129504"/>
    <n v="3225320"/>
    <n v="151940474"/>
    <n v="1465747"/>
    <n v="153406221"/>
    <n v="143606389"/>
    <n v="9799832"/>
    <n v="5947613"/>
    <n v="59573"/>
    <n v="0"/>
    <n v="0"/>
    <n v="15687872"/>
    <n v="33896715"/>
    <n v="12985730"/>
    <n v="23820084"/>
    <n v="33339402"/>
    <n v="0"/>
    <n v="3535327"/>
    <n v="14897361"/>
    <n v="0"/>
    <n v="1725425"/>
    <n v="124200044"/>
    <n v="87601345"/>
    <n v="20174631"/>
    <n v="34156564"/>
    <n v="92684239"/>
    <n v="11115"/>
    <n v="19334336"/>
    <n v="66757079"/>
    <n v="156477"/>
    <n v="5768828"/>
    <n v="326644614"/>
    <n v="89832448"/>
    <n v="25865759"/>
    <n v="24918956"/>
    <n v="94478236"/>
    <n v="-1161310"/>
    <n v="10004"/>
    <n v="10898171"/>
    <n v="44004038"/>
    <n v="11534333"/>
    <n v="0"/>
    <n v="556936"/>
    <n v="0"/>
    <n v="1191933"/>
    <n v="3225320"/>
    <n v="0"/>
    <n v="0"/>
    <n v="0"/>
    <n v="30953046"/>
    <n v="10490416"/>
    <n v="33062889"/>
    <n v="32061862"/>
    <n v="1111"/>
    <n v="10813830"/>
    <n v="33456118"/>
    <n v="12569"/>
    <n v="1088633"/>
    <n v="0"/>
    <n v="0"/>
    <n v="390752"/>
    <n v="198739"/>
    <n v="4991196"/>
    <n v="0"/>
    <n v="26162530"/>
    <n v="31248377"/>
    <n v="37366333"/>
    <n v="0"/>
    <n v="0"/>
    <n v="0"/>
    <n v="0"/>
    <n v="20258737"/>
    <n v="6834647"/>
    <n v="16433236"/>
    <n v="5302529"/>
    <n v="57247792"/>
    <n v="23620761"/>
    <n v="14195448"/>
    <n v="9528903"/>
    <n v="12016415"/>
    <n v="13767471"/>
    <n v="3876914"/>
    <n v="1726310"/>
    <n v="119319"/>
    <n v="1551629"/>
    <n v="5955427"/>
    <n v="59630174"/>
    <n v="3640038"/>
    <n v="53494706"/>
    <n v="1393965"/>
    <n v="0"/>
    <n v="7436297"/>
    <n v="125595180"/>
    <n v="32133012"/>
    <n v="23814514"/>
    <n v="30488375"/>
    <n v="39159279"/>
    <n v="125595180"/>
    <n v="35145624"/>
    <n v="67848785"/>
    <n v="-55767383"/>
    <n v="147903872"/>
    <n v="0"/>
    <n v="31742121"/>
    <n v="0"/>
    <n v="0"/>
    <n v="931375"/>
    <n v="1077796"/>
    <n v="501"/>
    <n v="0"/>
    <n v="92718"/>
    <n v="203000"/>
    <n v="134536"/>
    <n v="35960"/>
    <n v="128074"/>
    <n v="158444"/>
    <n v="112951"/>
    <n v="30751"/>
    <n v="22370"/>
    <n v="12571"/>
    <n v="235924"/>
    <n v="169060"/>
    <n v="197239"/>
    <n v="0"/>
    <n v="197326"/>
    <n v="47490"/>
    <n v="84336"/>
    <n v="38305460.525506601"/>
    <n v="10454676.389870301"/>
    <n v="18278663.884552486"/>
    <n v="39732269.022288203"/>
    <n v="3504.2962310756702"/>
    <n v="7210263.0550491"/>
    <n v="25743710.872028299"/>
    <n v="49333.491799372721"/>
    <n v="2362760.46267454"/>
  </r>
  <r>
    <n v="106490964"/>
    <x v="135"/>
    <d v="2023-07-01T00:00:00"/>
    <d v="2024-06-30T00:00:00"/>
    <n v="366"/>
    <x v="19"/>
    <x v="7"/>
    <x v="28"/>
    <x v="0"/>
    <x v="22"/>
    <x v="0"/>
    <x v="0"/>
    <x v="1"/>
    <x v="1"/>
    <s v="NORCAL HEALTHCONNECT"/>
    <x v="2"/>
    <x v="4"/>
    <s v="707-431-6500"/>
    <s v="1375 UNIVERSITY AVENUE"/>
    <s v="HEALDSBURG"/>
    <n v="95448"/>
    <s v="DARUAN HARRIS"/>
    <n v="0"/>
    <n v="43"/>
    <n v="15738"/>
    <n v="28"/>
    <n v="10248"/>
    <n v="28"/>
    <n v="22.9398907103825"/>
    <n v="95.637334724887793"/>
    <n v="1159"/>
    <n v="704"/>
    <n v="938"/>
    <n v="5382"/>
    <n v="0"/>
    <n v="99"/>
    <n v="91"/>
    <n v="9"/>
    <n v="14"/>
    <n v="8396"/>
    <n v="35003.264509308901"/>
    <n v="9533.8539354701697"/>
    <n v="3557.0999447736899"/>
    <n v="1852.3112035696099"/>
    <n v="12578.643732177734"/>
    <n v="0"/>
    <n v="3198.7556594903399"/>
    <n v="1956.5719163553588"/>
    <n v="28.901742456438601"/>
    <n v="493.87076960724301"/>
    <n v="396"/>
    <n v="136"/>
    <n v="51"/>
    <n v="300"/>
    <n v="0"/>
    <n v="60"/>
    <n v="24"/>
    <n v="5"/>
    <n v="14"/>
    <n v="986"/>
    <n v="26"/>
    <n v="0"/>
    <n v="0"/>
    <n v="0"/>
    <n v="17"/>
    <n v="0"/>
    <n v="9516"/>
    <n v="0"/>
    <n v="0"/>
    <n v="0"/>
    <n v="6222"/>
    <n v="0"/>
    <n v="2481"/>
    <n v="0"/>
    <n v="0"/>
    <n v="0"/>
    <n v="5915"/>
    <n v="0.704502143878037"/>
    <n v="0"/>
    <n v="699"/>
    <n v="0"/>
    <n v="0"/>
    <n v="0"/>
    <n v="287"/>
    <n v="0"/>
    <n v="0"/>
    <n v="0"/>
    <n v="0"/>
    <n v="6678"/>
    <n v="3355"/>
    <n v="503"/>
    <n v="5543"/>
    <n v="0"/>
    <n v="614"/>
    <n v="8364"/>
    <n v="16"/>
    <n v="348"/>
    <n v="25421"/>
    <n v="6435"/>
    <n v="7750"/>
    <n v="0"/>
    <n v="10691"/>
    <n v="0"/>
    <n v="3"/>
    <n v="2989"/>
    <n v="36541"/>
    <n v="35"/>
    <n v="566"/>
    <n v="0"/>
    <n v="0"/>
    <n v="158808502"/>
    <n v="92934514"/>
    <n v="4920709"/>
    <n v="70794697"/>
    <n v="822276"/>
    <n v="71616973"/>
    <n v="73508019"/>
    <n v="-1891046"/>
    <n v="2666812"/>
    <n v="0"/>
    <n v="0"/>
    <n v="0"/>
    <n v="775766"/>
    <n v="5501363"/>
    <n v="2964167"/>
    <n v="4529119"/>
    <n v="23729095"/>
    <n v="0"/>
    <n v="414790"/>
    <n v="825014"/>
    <n v="47060"/>
    <n v="81730"/>
    <n v="38092338"/>
    <n v="39752469"/>
    <n v="12012876"/>
    <n v="4414738"/>
    <n v="31729811"/>
    <n v="0"/>
    <n v="12987350"/>
    <n v="16913439"/>
    <n v="104064"/>
    <n v="2801417"/>
    <n v="120716164"/>
    <n v="23188909"/>
    <n v="11083773"/>
    <n v="3363336"/>
    <n v="27870586"/>
    <n v="0"/>
    <n v="0"/>
    <n v="7151581"/>
    <n v="3947627"/>
    <n v="5523987"/>
    <n v="0"/>
    <n v="1140245"/>
    <n v="0"/>
    <n v="9664470"/>
    <n v="2797819"/>
    <n v="77876"/>
    <n v="0"/>
    <n v="2045014"/>
    <n v="19787435"/>
    <n v="6335586"/>
    <n v="5521057"/>
    <n v="19169590"/>
    <n v="0"/>
    <n v="3600029"/>
    <n v="14595081"/>
    <n v="25433"/>
    <n v="1760486"/>
    <n v="0"/>
    <n v="10513632"/>
    <n v="0"/>
    <n v="266812"/>
    <n v="2400000"/>
    <n v="0"/>
    <n v="12725375"/>
    <n v="13689291"/>
    <n v="19042897"/>
    <n v="0"/>
    <n v="0"/>
    <n v="0"/>
    <n v="0"/>
    <n v="12609666"/>
    <n v="2523614"/>
    <n v="10618020"/>
    <n v="2299156"/>
    <n v="30599126"/>
    <n v="8314400"/>
    <n v="5612637"/>
    <n v="1837982"/>
    <n v="7555833"/>
    <n v="13440904"/>
    <n v="1754877"/>
    <n v="984713"/>
    <n v="835395"/>
    <n v="0"/>
    <n v="2572152"/>
    <n v="57929602"/>
    <n v="0"/>
    <n v="10232287"/>
    <n v="1273690"/>
    <n v="1892943"/>
    <n v="0"/>
    <n v="71328522"/>
    <n v="8526571"/>
    <n v="0"/>
    <n v="0"/>
    <n v="62801951"/>
    <n v="71328522"/>
    <n v="13366460"/>
    <n v="39696898"/>
    <n v="-3896902"/>
    <n v="17775513"/>
    <n v="0"/>
    <n v="0"/>
    <n v="0"/>
    <n v="0"/>
    <n v="448268"/>
    <n v="503618"/>
    <n v="237"/>
    <n v="0"/>
    <n v="57715"/>
    <n v="137322"/>
    <n v="86740"/>
    <n v="13188"/>
    <n v="51098"/>
    <n v="45513"/>
    <n v="2232"/>
    <n v="42921"/>
    <n v="7383"/>
    <n v="4156"/>
    <n v="130822"/>
    <n v="76190"/>
    <n v="96673"/>
    <n v="0"/>
    <n v="50726"/>
    <n v="0"/>
    <n v="93857"/>
    <n v="20712420.059961099"/>
    <n v="6854906.9142277297"/>
    <n v="4093552.1911210502"/>
    <n v="25383224.057973702"/>
    <n v="0"/>
    <n v="6134082.8193821805"/>
    <n v="8118788.4762969362"/>
    <n v="69168.590389020901"/>
    <n v="1319599.8906483001"/>
  </r>
  <r>
    <n v="106304159"/>
    <x v="136"/>
    <d v="2024-01-01T00:00:00"/>
    <d v="2024-12-31T00:00:00"/>
    <n v="366"/>
    <x v="14"/>
    <x v="8"/>
    <x v="45"/>
    <x v="1"/>
    <x v="3"/>
    <x v="0"/>
    <x v="0"/>
    <x v="0"/>
    <x v="0"/>
    <s v="VSC HBO, LLC"/>
    <x v="2"/>
    <x v="2"/>
    <s v="714-289-2400"/>
    <s v="393 SOUTH TUSTIN STREET"/>
    <s v="ORANGE"/>
    <n v="92866"/>
    <s v="ROBERTA CONSOLVER"/>
    <n v="0"/>
    <n v="27"/>
    <n v="9882"/>
    <n v="27"/>
    <n v="9882"/>
    <n v="22"/>
    <n v="21.133879781420799"/>
    <n v="22.243596298596056"/>
    <n v="0"/>
    <n v="0"/>
    <n v="1058"/>
    <n v="6115"/>
    <n v="0"/>
    <n v="0"/>
    <n v="562"/>
    <n v="0"/>
    <n v="0"/>
    <n v="7735"/>
    <n v="8141.1562452861554"/>
    <n v="0"/>
    <n v="0"/>
    <n v="1058"/>
    <n v="6247.6510317516004"/>
    <n v="0"/>
    <n v="0"/>
    <n v="1030.27612769904"/>
    <n v="0"/>
    <n v="0"/>
    <n v="0"/>
    <n v="0"/>
    <n v="20"/>
    <n v="33"/>
    <n v="0"/>
    <n v="0"/>
    <n v="22"/>
    <n v="0"/>
    <n v="0"/>
    <n v="75"/>
    <n v="6"/>
    <n v="0"/>
    <n v="0"/>
    <n v="0"/>
    <n v="21"/>
    <n v="0"/>
    <n v="2196"/>
    <n v="0"/>
    <n v="0"/>
    <n v="0"/>
    <n v="7686"/>
    <n v="0"/>
    <n v="651"/>
    <n v="0"/>
    <n v="0"/>
    <n v="0"/>
    <n v="7084"/>
    <n v="0.91583710407239804"/>
    <n v="0"/>
    <n v="48"/>
    <n v="0"/>
    <n v="0"/>
    <n v="0"/>
    <n v="27"/>
    <n v="0"/>
    <n v="0"/>
    <n v="0"/>
    <n v="0"/>
    <n v="0"/>
    <n v="0"/>
    <n v="0"/>
    <n v="1443"/>
    <n v="0"/>
    <n v="0"/>
    <n v="3058"/>
    <n v="0"/>
    <n v="0"/>
    <n v="4501"/>
    <n v="0"/>
    <n v="0"/>
    <n v="0"/>
    <n v="4501"/>
    <n v="0"/>
    <n v="0"/>
    <n v="0"/>
    <n v="0"/>
    <n v="0"/>
    <n v="0"/>
    <n v="0"/>
    <n v="0"/>
    <n v="49358922"/>
    <n v="32879575"/>
    <n v="0"/>
    <n v="16479347"/>
    <n v="3404"/>
    <n v="16482751"/>
    <n v="14771722"/>
    <n v="1711029"/>
    <n v="56015"/>
    <n v="0"/>
    <n v="0"/>
    <n v="0"/>
    <n v="1767044"/>
    <n v="0"/>
    <n v="0"/>
    <n v="7314818"/>
    <n v="37605321"/>
    <n v="0"/>
    <n v="0"/>
    <n v="1976303"/>
    <n v="0"/>
    <n v="0"/>
    <n v="46896442"/>
    <n v="0"/>
    <n v="0"/>
    <n v="0"/>
    <n v="815762"/>
    <n v="0"/>
    <n v="0"/>
    <n v="1646718"/>
    <n v="0"/>
    <n v="0"/>
    <n v="2462480"/>
    <n v="0"/>
    <n v="0"/>
    <n v="4684542"/>
    <n v="25878225"/>
    <n v="-180685"/>
    <n v="0"/>
    <n v="0"/>
    <n v="2036370"/>
    <n v="457840"/>
    <n v="0"/>
    <n v="3213"/>
    <n v="0"/>
    <n v="70"/>
    <n v="0"/>
    <n v="0"/>
    <n v="0"/>
    <n v="0"/>
    <n v="0"/>
    <n v="0"/>
    <n v="2659699"/>
    <n v="12694120"/>
    <n v="0"/>
    <n v="0"/>
    <n v="1125528"/>
    <n v="0"/>
    <n v="0"/>
    <n v="0"/>
    <n v="0"/>
    <n v="56015"/>
    <n v="0"/>
    <n v="0"/>
    <n v="0"/>
    <n v="5300729"/>
    <n v="0"/>
    <n v="3032627"/>
    <n v="0"/>
    <n v="0"/>
    <n v="0"/>
    <n v="0"/>
    <n v="2352761"/>
    <n v="410585"/>
    <n v="2081681"/>
    <n v="1593339"/>
    <n v="6106506"/>
    <n v="1760418"/>
    <n v="0"/>
    <n v="1177069"/>
    <n v="1225975"/>
    <n v="1283597"/>
    <n v="504047"/>
    <n v="1123437"/>
    <n v="176769"/>
    <n v="1396"/>
    <n v="1412508"/>
    <n v="6594067"/>
    <n v="0"/>
    <n v="4978317"/>
    <n v="0"/>
    <n v="0"/>
    <n v="0"/>
    <n v="11572384"/>
    <n v="918229"/>
    <n v="0"/>
    <n v="0"/>
    <n v="10654155"/>
    <n v="11572384"/>
    <n v="2746274"/>
    <n v="3448765"/>
    <n v="-201466"/>
    <n v="7037080"/>
    <n v="0"/>
    <n v="0"/>
    <n v="302215"/>
    <n v="27576"/>
    <n v="163557"/>
    <n v="173726"/>
    <n v="82"/>
    <n v="0"/>
    <n v="19891"/>
    <n v="31088"/>
    <n v="30331"/>
    <n v="26556"/>
    <n v="31802"/>
    <n v="2783"/>
    <n v="17040"/>
    <n v="610"/>
    <n v="3456"/>
    <n v="0"/>
    <n v="96831"/>
    <n v="0"/>
    <n v="30082"/>
    <n v="0"/>
    <n v="21887"/>
    <n v="2060"/>
    <n v="12697"/>
    <n v="0"/>
    <n v="0"/>
    <n v="2188612.5944185737"/>
    <n v="11495688.0875233"/>
    <n v="0"/>
    <n v="0"/>
    <n v="1084017.31805808"/>
    <n v="0"/>
    <n v="0"/>
  </r>
  <r>
    <n v="106331194"/>
    <x v="137"/>
    <d v="2024-01-01T00:00:00"/>
    <d v="2024-12-31T00:00:00"/>
    <n v="366"/>
    <x v="30"/>
    <x v="12"/>
    <x v="75"/>
    <x v="1"/>
    <x v="5"/>
    <x v="0"/>
    <x v="0"/>
    <x v="0"/>
    <x v="0"/>
    <s v="PHYSICIANS FOR HEALTHY HOSPITALS, INC."/>
    <x v="1"/>
    <x v="5"/>
    <s v="951-652-2811"/>
    <s v="1117 E. DEVONSHIRE AVE"/>
    <s v="HEMET"/>
    <n v="92543"/>
    <s v="PETER BARONOFF"/>
    <n v="0"/>
    <n v="417"/>
    <n v="152622"/>
    <n v="337"/>
    <n v="123342"/>
    <n v="126"/>
    <n v="118.36338797814207"/>
    <n v="179.27726371092899"/>
    <n v="7795"/>
    <n v="14690"/>
    <n v="2179"/>
    <n v="13694"/>
    <n v="0"/>
    <n v="1582"/>
    <n v="3011"/>
    <n v="0"/>
    <n v="370"/>
    <n v="43321"/>
    <n v="65615.478518200107"/>
    <n v="11075.562549771599"/>
    <n v="20523.9852911823"/>
    <n v="3020.9849164376401"/>
    <n v="23869.398483264835"/>
    <n v="0"/>
    <n v="2739.7230478839801"/>
    <n v="5621.4006600952998"/>
    <n v="0"/>
    <n v="1760.6309685291401"/>
    <n v="1317"/>
    <n v="2996"/>
    <n v="369"/>
    <n v="1720"/>
    <n v="0"/>
    <n v="522"/>
    <n v="376"/>
    <n v="0"/>
    <n v="89"/>
    <n v="7389"/>
    <n v="283"/>
    <n v="0"/>
    <n v="21"/>
    <n v="0"/>
    <n v="113"/>
    <n v="0"/>
    <n v="103578"/>
    <n v="0"/>
    <n v="7686"/>
    <n v="0"/>
    <n v="41358"/>
    <n v="0"/>
    <n v="32162"/>
    <n v="0"/>
    <n v="4040"/>
    <n v="0"/>
    <n v="7119"/>
    <n v="0.16433138662542415"/>
    <n v="0"/>
    <n v="6709"/>
    <n v="0"/>
    <n v="650"/>
    <n v="0"/>
    <n v="30"/>
    <n v="0"/>
    <n v="18"/>
    <n v="301"/>
    <n v="171"/>
    <n v="4913"/>
    <n v="29000"/>
    <n v="2968"/>
    <n v="20626"/>
    <n v="0"/>
    <n v="2550"/>
    <n v="11504"/>
    <n v="0"/>
    <n v="7281"/>
    <n v="78842"/>
    <n v="61608"/>
    <n v="4231"/>
    <n v="0"/>
    <n v="0"/>
    <n v="0"/>
    <n v="2"/>
    <n v="214215"/>
    <n v="113565"/>
    <n v="1183"/>
    <n v="680"/>
    <n v="99"/>
    <n v="68"/>
    <n v="781224797"/>
    <n v="602534524"/>
    <n v="0"/>
    <n v="178690273"/>
    <n v="2065000"/>
    <n v="180755273"/>
    <n v="186178725"/>
    <n v="-5423452"/>
    <n v="0"/>
    <n v="0"/>
    <n v="0"/>
    <n v="0"/>
    <n v="-5423452"/>
    <n v="65769185"/>
    <n v="289522659"/>
    <n v="26385743"/>
    <n v="96835231"/>
    <n v="0"/>
    <n v="9890114"/>
    <n v="24042589"/>
    <n v="0"/>
    <n v="3338867"/>
    <n v="515784388"/>
    <n v="27679272"/>
    <n v="114981003"/>
    <n v="10195685"/>
    <n v="71953926"/>
    <n v="0"/>
    <n v="7237682"/>
    <n v="20843836"/>
    <n v="0"/>
    <n v="12549005"/>
    <n v="265440409"/>
    <n v="70890002"/>
    <n v="323319777"/>
    <n v="26189746"/>
    <n v="120933487"/>
    <n v="-3351493"/>
    <n v="0"/>
    <n v="10398561"/>
    <n v="34580696"/>
    <n v="17993974"/>
    <n v="0"/>
    <n v="0"/>
    <n v="0"/>
    <n v="1579774"/>
    <n v="0"/>
    <n v="0"/>
    <n v="0"/>
    <n v="0"/>
    <n v="22361671"/>
    <n v="80335197"/>
    <n v="13727092"/>
    <n v="47704870"/>
    <n v="0"/>
    <n v="4903690"/>
    <n v="8489057"/>
    <n v="0"/>
    <n v="1168696"/>
    <n v="0"/>
    <n v="28186242"/>
    <n v="0"/>
    <n v="0"/>
    <n v="0"/>
    <n v="0"/>
    <n v="42371196"/>
    <n v="18967189"/>
    <n v="44899796"/>
    <n v="0"/>
    <n v="0"/>
    <n v="0"/>
    <n v="9373100"/>
    <n v="28131288"/>
    <n v="6083871"/>
    <n v="31635841"/>
    <n v="4716444"/>
    <n v="70726756"/>
    <n v="19914858"/>
    <n v="2796889"/>
    <n v="2951558"/>
    <n v="20761600"/>
    <n v="20434884"/>
    <n v="4706202"/>
    <n v="3694346"/>
    <n v="1194202"/>
    <n v="0"/>
    <n v="38997430"/>
    <n v="363754029"/>
    <n v="0"/>
    <n v="12995787"/>
    <n v="3782213"/>
    <n v="0"/>
    <n v="0"/>
    <n v="380532029"/>
    <n v="81714798"/>
    <n v="20613816"/>
    <n v="1263246"/>
    <n v="276940169"/>
    <n v="380532029"/>
    <n v="0"/>
    <n v="101310747"/>
    <n v="-72327515"/>
    <n v="43695863"/>
    <n v="0"/>
    <n v="0"/>
    <n v="282329631"/>
    <n v="1"/>
    <n v="1598110"/>
    <n v="1764532"/>
    <n v="834"/>
    <n v="74"/>
    <n v="28164"/>
    <n v="431853"/>
    <n v="515681"/>
    <n v="48823"/>
    <n v="209440"/>
    <n v="156520"/>
    <n v="178418"/>
    <n v="0"/>
    <n v="29211"/>
    <n v="0"/>
    <n v="600060"/>
    <n v="172339"/>
    <n v="327600"/>
    <n v="0"/>
    <n v="313815"/>
    <n v="50492"/>
    <n v="133804"/>
    <n v="22023294.165574599"/>
    <n v="95330660.615168601"/>
    <n v="8621261.1283757035"/>
    <n v="39779075.823267601"/>
    <n v="0"/>
    <n v="4036561.9917721301"/>
    <n v="10578526.104674"/>
    <n v="0"/>
    <n v="3744345.1711674226"/>
  </r>
  <r>
    <n v="106190949"/>
    <x v="138"/>
    <d v="2023-10-01T00:00:00"/>
    <d v="2024-09-30T00:00:00"/>
    <n v="366"/>
    <x v="3"/>
    <x v="3"/>
    <x v="76"/>
    <x v="0"/>
    <x v="3"/>
    <x v="0"/>
    <x v="0"/>
    <x v="0"/>
    <x v="1"/>
    <s v="HENRY MAYO NEWHALL MEMORIAL HOSPITAL"/>
    <x v="1"/>
    <x v="0"/>
    <s v="661-253-8000"/>
    <s v="23845 MCBEAN PARKWAY"/>
    <s v="VALENCIA"/>
    <s v="91355-2083"/>
    <s v="KEVIN KLOCKENGA"/>
    <n v="2"/>
    <n v="357"/>
    <n v="130662"/>
    <n v="342"/>
    <n v="125172"/>
    <n v="190"/>
    <n v="175.09562841530101"/>
    <n v="313.14323361858322"/>
    <n v="18078"/>
    <n v="17733"/>
    <n v="5392"/>
    <n v="6820"/>
    <n v="1"/>
    <n v="1055"/>
    <n v="14113"/>
    <n v="150"/>
    <n v="743"/>
    <n v="64085"/>
    <n v="114610.423504401"/>
    <n v="27356.146150968601"/>
    <n v="27852.029442505602"/>
    <n v="7306.5410879876799"/>
    <n v="15014.140966091099"/>
    <n v="1.0999246887874901"/>
    <n v="2194.7891660400301"/>
    <n v="31162.019572925499"/>
    <n v="360.95877365872201"/>
    <n v="1762.2269264583585"/>
    <n v="2800"/>
    <n v="3136"/>
    <n v="909"/>
    <n v="1297"/>
    <n v="1"/>
    <n v="217"/>
    <n v="3443"/>
    <n v="37"/>
    <n v="171"/>
    <n v="12011"/>
    <n v="315"/>
    <n v="23"/>
    <n v="0"/>
    <n v="19"/>
    <n v="0"/>
    <n v="0"/>
    <n v="115290"/>
    <n v="8418"/>
    <n v="0"/>
    <n v="6954"/>
    <n v="0"/>
    <n v="0"/>
    <n v="55212"/>
    <n v="4782"/>
    <n v="0"/>
    <n v="4091"/>
    <n v="0"/>
    <n v="0"/>
    <n v="0"/>
    <n v="10901"/>
    <n v="733"/>
    <n v="0"/>
    <n v="377"/>
    <n v="0"/>
    <n v="0"/>
    <n v="22"/>
    <n v="2462"/>
    <n v="1379"/>
    <n v="28600"/>
    <n v="21282"/>
    <n v="3061"/>
    <n v="20048"/>
    <n v="2"/>
    <n v="3613"/>
    <n v="58122"/>
    <n v="428"/>
    <n v="2598"/>
    <n v="137754"/>
    <n v="71496"/>
    <n v="0"/>
    <n v="0"/>
    <n v="67251"/>
    <n v="0"/>
    <n v="9"/>
    <n v="282885"/>
    <n v="398460"/>
    <n v="2060"/>
    <n v="4494"/>
    <n v="1011"/>
    <n v="475"/>
    <n v="2740848225"/>
    <n v="2313451813"/>
    <n v="0"/>
    <n v="427396412"/>
    <n v="10342520"/>
    <n v="437738932"/>
    <n v="413115991"/>
    <n v="24622941"/>
    <n v="37978210"/>
    <n v="18263661"/>
    <n v="0"/>
    <n v="0"/>
    <n v="44337490"/>
    <n v="398845198"/>
    <n v="438877016"/>
    <n v="99977566"/>
    <n v="173663296"/>
    <n v="112865"/>
    <n v="26311155"/>
    <n v="372963000"/>
    <n v="2667251"/>
    <n v="19141849"/>
    <n v="1532559196"/>
    <n v="204698752"/>
    <n v="250437571"/>
    <n v="35499102"/>
    <n v="208654183"/>
    <n v="11278"/>
    <n v="28425753"/>
    <n v="450552929"/>
    <n v="3751200"/>
    <n v="26258261"/>
    <n v="1208289029"/>
    <n v="540473506"/>
    <n v="622254205"/>
    <n v="117118655"/>
    <n v="359730820"/>
    <n v="0"/>
    <n v="124143"/>
    <n v="44888027"/>
    <n v="575890791"/>
    <n v="44838812"/>
    <n v="0"/>
    <n v="6568207"/>
    <n v="0"/>
    <n v="1564647"/>
    <n v="0"/>
    <n v="0"/>
    <n v="0"/>
    <n v="0"/>
    <n v="61688570"/>
    <n v="66697301"/>
    <n v="18220534"/>
    <n v="22585687"/>
    <n v="0"/>
    <n v="9316774"/>
    <n v="242984431"/>
    <n v="55025"/>
    <n v="5848090"/>
    <n v="0"/>
    <n v="0"/>
    <n v="10920515"/>
    <n v="21403432"/>
    <n v="0"/>
    <n v="0"/>
    <n v="82614217"/>
    <n v="31322874"/>
    <n v="116413795"/>
    <n v="0"/>
    <n v="0"/>
    <n v="0"/>
    <n v="0"/>
    <n v="55596603"/>
    <n v="11139203"/>
    <n v="82834125"/>
    <n v="33195174"/>
    <n v="147943805"/>
    <n v="33210985"/>
    <n v="24333381"/>
    <n v="33475778"/>
    <n v="60904334"/>
    <n v="36693556"/>
    <n v="20992433"/>
    <n v="4613312"/>
    <n v="3697009"/>
    <n v="8419538"/>
    <n v="38831860"/>
    <n v="347315825"/>
    <n v="1030"/>
    <n v="228045258"/>
    <n v="8890617"/>
    <n v="43087286"/>
    <n v="3232148"/>
    <n v="630572164"/>
    <n v="135552351"/>
    <n v="37115880"/>
    <n v="212670593"/>
    <n v="245233340"/>
    <n v="630572164"/>
    <n v="94286735"/>
    <n v="225938142"/>
    <n v="-179824684"/>
    <n v="487096224"/>
    <n v="0"/>
    <n v="220024440"/>
    <n v="16045796"/>
    <n v="0"/>
    <n v="3500281"/>
    <n v="3800442"/>
    <n v="1595"/>
    <n v="0"/>
    <n v="274591"/>
    <n v="825730"/>
    <n v="984371"/>
    <n v="10266"/>
    <n v="212089"/>
    <n v="315655"/>
    <n v="0"/>
    <n v="395314"/>
    <n v="57661"/>
    <n v="424604"/>
    <n v="1015290"/>
    <n v="370024"/>
    <n v="1020248"/>
    <n v="0"/>
    <n v="609740"/>
    <n v="179473"/>
    <n v="305506"/>
    <n v="88692065.990830407"/>
    <n v="101296243.361641"/>
    <n v="19908584.252188802"/>
    <n v="56182365.968403697"/>
    <n v="18243.077655404701"/>
    <n v="8043704.94720395"/>
    <n v="121017415.748046"/>
    <n v="943205.01373746095"/>
    <n v="6671642.6402931605"/>
  </r>
  <r>
    <n v="106340041"/>
    <x v="139"/>
    <d v="2024-01-01T00:00:00"/>
    <d v="2024-12-31T00:00:00"/>
    <n v="366"/>
    <x v="31"/>
    <x v="0"/>
    <x v="47"/>
    <x v="1"/>
    <x v="3"/>
    <x v="2"/>
    <x v="1"/>
    <x v="0"/>
    <x v="1"/>
    <s v="UNIVERSAL HEALTH SERVICES, INC"/>
    <x v="2"/>
    <x v="0"/>
    <s v="279-348-7200"/>
    <s v="4378 AUBURN BLVD"/>
    <s v="SACRAMENTO"/>
    <n v="95841"/>
    <s v="KRYSTIN SOMMER"/>
    <n v="0"/>
    <n v="16"/>
    <n v="5856"/>
    <n v="16"/>
    <n v="5856"/>
    <n v="15"/>
    <n v="13.7650273224044"/>
    <n v="13.7650273224044"/>
    <n v="0"/>
    <n v="0"/>
    <n v="0"/>
    <n v="0"/>
    <n v="5038"/>
    <n v="0"/>
    <n v="0"/>
    <n v="0"/>
    <n v="0"/>
    <n v="5038"/>
    <n v="5038"/>
    <n v="0"/>
    <n v="0"/>
    <n v="0"/>
    <n v="0"/>
    <n v="5038"/>
    <n v="0"/>
    <n v="0"/>
    <n v="0"/>
    <n v="0"/>
    <n v="0"/>
    <n v="0"/>
    <n v="0"/>
    <n v="0"/>
    <n v="266"/>
    <n v="0"/>
    <n v="0"/>
    <n v="0"/>
    <n v="0"/>
    <n v="266"/>
    <n v="0"/>
    <n v="16"/>
    <n v="0"/>
    <n v="0"/>
    <n v="0"/>
    <n v="0"/>
    <n v="0"/>
    <n v="5856"/>
    <n v="0"/>
    <n v="0"/>
    <n v="0"/>
    <n v="0"/>
    <n v="0"/>
    <n v="5038"/>
    <n v="0"/>
    <n v="0"/>
    <n v="0"/>
    <n v="0"/>
    <n v="0"/>
    <n v="0"/>
    <n v="266"/>
    <n v="0"/>
    <n v="0"/>
    <n v="0"/>
    <n v="0"/>
    <n v="0"/>
    <n v="0"/>
    <n v="0"/>
    <n v="0"/>
    <n v="0"/>
    <n v="0"/>
    <n v="0"/>
    <n v="0"/>
    <n v="0"/>
    <n v="0"/>
    <n v="0"/>
    <n v="0"/>
    <n v="0"/>
    <n v="0"/>
    <n v="0"/>
    <n v="0"/>
    <n v="0"/>
    <n v="0"/>
    <n v="0"/>
    <n v="0"/>
    <n v="0"/>
    <n v="0"/>
    <n v="0"/>
    <n v="0"/>
    <n v="0"/>
    <n v="10076000"/>
    <n v="4401032"/>
    <n v="0"/>
    <n v="5674968"/>
    <n v="0"/>
    <n v="5674968"/>
    <n v="5988619"/>
    <n v="-313651"/>
    <n v="665595"/>
    <n v="0"/>
    <n v="26924"/>
    <n v="0"/>
    <n v="325020"/>
    <n v="0"/>
    <n v="0"/>
    <n v="0"/>
    <n v="0"/>
    <n v="10076000"/>
    <n v="0"/>
    <n v="0"/>
    <n v="0"/>
    <n v="0"/>
    <n v="10076000"/>
    <n v="0"/>
    <n v="0"/>
    <n v="0"/>
    <n v="0"/>
    <n v="0"/>
    <n v="0"/>
    <n v="0"/>
    <n v="0"/>
    <n v="0"/>
    <n v="0"/>
    <n v="0"/>
    <n v="0"/>
    <n v="0"/>
    <n v="0"/>
    <n v="0"/>
    <n v="4393136"/>
    <n v="0"/>
    <n v="0"/>
    <n v="7896"/>
    <n v="0"/>
    <n v="0"/>
    <n v="0"/>
    <n v="0"/>
    <n v="0"/>
    <n v="0"/>
    <n v="0"/>
    <n v="0"/>
    <n v="0"/>
    <n v="0"/>
    <n v="0"/>
    <n v="0"/>
    <n v="5674968"/>
    <n v="0"/>
    <n v="0"/>
    <n v="0"/>
    <n v="0"/>
    <n v="0"/>
    <n v="0"/>
    <n v="0"/>
    <n v="0"/>
    <n v="0"/>
    <n v="0"/>
    <n v="3085232"/>
    <n v="0"/>
    <n v="67179"/>
    <n v="0"/>
    <n v="0"/>
    <n v="0"/>
    <n v="0"/>
    <n v="1442254"/>
    <n v="719"/>
    <n v="1093589"/>
    <n v="299646"/>
    <n v="3120055"/>
    <n v="448947"/>
    <n v="909941"/>
    <n v="0"/>
    <n v="258223"/>
    <n v="613692"/>
    <n v="327967"/>
    <n v="11627"/>
    <n v="35905"/>
    <n v="0"/>
    <n v="262262"/>
    <n v="3377596"/>
    <n v="0"/>
    <n v="5763799"/>
    <n v="55580"/>
    <n v="0"/>
    <n v="0"/>
    <n v="9196975"/>
    <n v="12051901"/>
    <n v="0"/>
    <n v="0"/>
    <n v="-2854926"/>
    <n v="9196975"/>
    <n v="0"/>
    <n v="4203280"/>
    <n v="-878152"/>
    <n v="6795826"/>
    <n v="0"/>
    <n v="0"/>
    <n v="0"/>
    <n v="10912406"/>
    <n v="55898"/>
    <n v="61896"/>
    <n v="30"/>
    <n v="0"/>
    <n v="5611"/>
    <n v="1866"/>
    <n v="14380"/>
    <n v="4066"/>
    <n v="22113"/>
    <n v="2463"/>
    <n v="5399"/>
    <n v="0"/>
    <n v="0"/>
    <n v="0"/>
    <n v="43348"/>
    <n v="0"/>
    <n v="0"/>
    <n v="0"/>
    <n v="7580"/>
    <n v="0"/>
    <n v="4970"/>
    <n v="0"/>
    <n v="0"/>
    <n v="0"/>
    <n v="0"/>
    <n v="5988619"/>
    <n v="0"/>
    <n v="0"/>
    <n v="0"/>
    <n v="0"/>
  </r>
  <r>
    <n v="106344021"/>
    <x v="140"/>
    <d v="2024-01-01T00:00:00"/>
    <d v="2024-12-31T00:00:00"/>
    <n v="366"/>
    <x v="31"/>
    <x v="0"/>
    <x v="57"/>
    <x v="1"/>
    <x v="9"/>
    <x v="0"/>
    <x v="1"/>
    <x v="0"/>
    <x v="1"/>
    <s v="UHS OF DELAWARE, INC."/>
    <x v="5"/>
    <x v="0"/>
    <s v="916-489-3336"/>
    <s v="4250 AUBURN BLVD"/>
    <s v="SACRAMENTO"/>
    <n v="95841"/>
    <s v="KRYSTIN SOMMER"/>
    <n v="0"/>
    <n v="133"/>
    <n v="48678"/>
    <n v="133"/>
    <n v="48678"/>
    <n v="125"/>
    <n v="117.743169398907"/>
    <n v="147.674115392028"/>
    <n v="8043"/>
    <n v="5465"/>
    <n v="14729"/>
    <n v="0"/>
    <n v="9939"/>
    <n v="1661"/>
    <n v="2964"/>
    <n v="293"/>
    <n v="0"/>
    <n v="43094"/>
    <n v="54048.726233482201"/>
    <n v="9526.8518790403195"/>
    <n v="5465"/>
    <n v="14729"/>
    <n v="0"/>
    <n v="9939"/>
    <n v="10644.3592533559"/>
    <n v="2964"/>
    <n v="311.5"/>
    <n v="0"/>
    <n v="549"/>
    <n v="488"/>
    <n v="1219"/>
    <n v="0"/>
    <n v="836"/>
    <n v="55"/>
    <n v="384"/>
    <n v="41"/>
    <n v="0"/>
    <n v="3572"/>
    <n v="0"/>
    <n v="133"/>
    <n v="0"/>
    <n v="0"/>
    <n v="0"/>
    <n v="0"/>
    <n v="0"/>
    <n v="48678"/>
    <n v="0"/>
    <n v="0"/>
    <n v="0"/>
    <n v="0"/>
    <n v="0"/>
    <n v="43094"/>
    <n v="0"/>
    <n v="0"/>
    <n v="0"/>
    <n v="0"/>
    <n v="0"/>
    <n v="0"/>
    <n v="3572"/>
    <n v="0"/>
    <n v="0"/>
    <n v="0"/>
    <n v="0"/>
    <n v="0"/>
    <n v="0"/>
    <n v="0"/>
    <n v="2521"/>
    <n v="0"/>
    <n v="0"/>
    <n v="0"/>
    <n v="0"/>
    <n v="15618"/>
    <n v="0"/>
    <n v="32"/>
    <n v="0"/>
    <n v="18171"/>
    <n v="0"/>
    <n v="0"/>
    <n v="0"/>
    <n v="0"/>
    <n v="0"/>
    <n v="0"/>
    <n v="0"/>
    <n v="0"/>
    <n v="0"/>
    <n v="0"/>
    <n v="0"/>
    <n v="0"/>
    <n v="109529755"/>
    <n v="47392888"/>
    <n v="0"/>
    <n v="62136867"/>
    <n v="10681"/>
    <n v="62147548"/>
    <n v="46398428"/>
    <n v="15749120"/>
    <n v="610462"/>
    <n v="959178"/>
    <n v="347676"/>
    <n v="0"/>
    <n v="15052728"/>
    <n v="16397200"/>
    <n v="11124258"/>
    <n v="29633000"/>
    <n v="0"/>
    <n v="19949500"/>
    <n v="3538500"/>
    <n v="6101542"/>
    <n v="586000"/>
    <n v="0"/>
    <n v="87330000"/>
    <n v="3025117"/>
    <n v="0"/>
    <n v="0"/>
    <n v="0"/>
    <n v="0"/>
    <n v="19137638"/>
    <n v="0"/>
    <n v="37000"/>
    <n v="0"/>
    <n v="22199755"/>
    <n v="6850530"/>
    <n v="3393209"/>
    <n v="13082364"/>
    <n v="0"/>
    <n v="0"/>
    <n v="7979551"/>
    <n v="12588169"/>
    <n v="1138204"/>
    <n v="1737861"/>
    <n v="0"/>
    <n v="623000"/>
    <n v="0"/>
    <n v="0"/>
    <n v="0"/>
    <n v="0"/>
    <n v="0"/>
    <n v="0"/>
    <n v="12231654"/>
    <n v="7522662"/>
    <n v="16098994"/>
    <n v="0"/>
    <n v="11644715"/>
    <n v="9808300"/>
    <n v="4830542"/>
    <n v="0"/>
    <n v="0"/>
    <n v="0"/>
    <n v="0"/>
    <n v="0"/>
    <n v="0"/>
    <n v="0"/>
    <n v="0"/>
    <n v="21778576"/>
    <n v="3901365"/>
    <n v="379807"/>
    <n v="0"/>
    <n v="0"/>
    <n v="0"/>
    <n v="0"/>
    <n v="7511071"/>
    <n v="3296155"/>
    <n v="7388301"/>
    <n v="2143153"/>
    <n v="26416620"/>
    <n v="4592923"/>
    <n v="5125494"/>
    <n v="0"/>
    <n v="1513399"/>
    <n v="4086793"/>
    <n v="1101943"/>
    <n v="291474"/>
    <n v="649063"/>
    <n v="0"/>
    <n v="2620719"/>
    <n v="14956768"/>
    <n v="0"/>
    <n v="11771104"/>
    <n v="1079656"/>
    <n v="151322619"/>
    <n v="45168446"/>
    <n v="224298593"/>
    <n v="4703782"/>
    <n v="0"/>
    <n v="0"/>
    <n v="219594811"/>
    <n v="224298593"/>
    <n v="0"/>
    <n v="17005601"/>
    <n v="-2352861"/>
    <n v="24560440"/>
    <n v="0"/>
    <n v="0"/>
    <n v="150405990"/>
    <n v="0"/>
    <n v="475648"/>
    <n v="595717"/>
    <n v="286"/>
    <n v="0"/>
    <n v="35335"/>
    <n v="149740"/>
    <n v="102054"/>
    <n v="8491"/>
    <n v="80288"/>
    <n v="54032"/>
    <n v="44649"/>
    <n v="1059"/>
    <n v="0"/>
    <n v="0"/>
    <n v="240279"/>
    <n v="45560"/>
    <n v="0"/>
    <n v="0"/>
    <n v="86632"/>
    <n v="52344"/>
    <n v="49566"/>
    <n v="8225687.4138885727"/>
    <n v="4711315.8033333104"/>
    <n v="12550088.392428201"/>
    <n v="0"/>
    <n v="8448958.538951356"/>
    <n v="9603736.9250126202"/>
    <n v="2584108.6434081201"/>
    <n v="263851.28297785384"/>
    <n v="0"/>
  </r>
  <r>
    <n v="106362041"/>
    <x v="141"/>
    <d v="2024-01-01T00:00:00"/>
    <d v="2024-12-31T00:00:00"/>
    <n v="366"/>
    <x v="18"/>
    <x v="12"/>
    <x v="77"/>
    <x v="1"/>
    <x v="1"/>
    <x v="0"/>
    <x v="0"/>
    <x v="1"/>
    <x v="0"/>
    <s v="TENET HEALTHCARE CORPORATION"/>
    <x v="3"/>
    <x v="2"/>
    <s v="760-366-6262"/>
    <s v="6601 WHITE FEATHER RD"/>
    <s v="JOSHUA TREE"/>
    <n v="92252"/>
    <s v="KAREN FAULIS"/>
    <n v="0"/>
    <n v="179"/>
    <n v="65514"/>
    <n v="132"/>
    <n v="48312"/>
    <n v="115"/>
    <n v="113.44535519125682"/>
    <n v="250.778110739309"/>
    <n v="2343"/>
    <n v="2721"/>
    <n v="3957"/>
    <n v="30356"/>
    <n v="0"/>
    <n v="226"/>
    <n v="1439"/>
    <n v="243"/>
    <n v="236"/>
    <n v="41521"/>
    <n v="91784.788530587"/>
    <n v="4851.8925567378492"/>
    <n v="5250.0515288875004"/>
    <n v="7038.0651184834096"/>
    <n v="65136.168413890802"/>
    <n v="0"/>
    <n v="672.43293072900099"/>
    <n v="6072.4078443542103"/>
    <n v="366.69057132549398"/>
    <n v="1776.4473959276604"/>
    <n v="491"/>
    <n v="679"/>
    <n v="122"/>
    <n v="830"/>
    <n v="0"/>
    <n v="76"/>
    <n v="151"/>
    <n v="18"/>
    <n v="20"/>
    <n v="2387"/>
    <n v="59"/>
    <n v="0"/>
    <n v="0"/>
    <n v="0"/>
    <n v="120"/>
    <n v="0"/>
    <n v="21594"/>
    <n v="0"/>
    <n v="0"/>
    <n v="0"/>
    <n v="43920"/>
    <n v="0"/>
    <n v="6454"/>
    <n v="0"/>
    <n v="0"/>
    <n v="0"/>
    <n v="35067"/>
    <n v="0.84456058380096799"/>
    <n v="0"/>
    <n v="2174"/>
    <n v="0"/>
    <n v="0"/>
    <n v="0"/>
    <n v="213"/>
    <n v="0"/>
    <n v="4"/>
    <n v="359"/>
    <n v="247"/>
    <n v="8311"/>
    <n v="7867"/>
    <n v="1359"/>
    <n v="19821"/>
    <n v="0"/>
    <n v="3847"/>
    <n v="6803"/>
    <n v="67"/>
    <n v="1272"/>
    <n v="49347"/>
    <n v="26832"/>
    <n v="0"/>
    <n v="4523"/>
    <n v="19263"/>
    <n v="0"/>
    <n v="1"/>
    <n v="39735"/>
    <n v="40620"/>
    <n v="368"/>
    <n v="336"/>
    <n v="183"/>
    <n v="73"/>
    <n v="596593121"/>
    <n v="501680744"/>
    <n v="0"/>
    <n v="94912377"/>
    <n v="687684"/>
    <n v="95600061"/>
    <n v="87024409"/>
    <n v="8575652"/>
    <n v="41865"/>
    <n v="49180"/>
    <n v="0"/>
    <n v="0"/>
    <n v="8568337"/>
    <n v="45875329"/>
    <n v="67667209"/>
    <n v="13915450"/>
    <n v="118306037"/>
    <n v="0"/>
    <n v="7298812"/>
    <n v="13289354"/>
    <n v="1984648"/>
    <n v="1546040"/>
    <n v="269882879"/>
    <n v="49123462"/>
    <n v="62893737"/>
    <n v="10835079"/>
    <n v="135548290"/>
    <n v="0"/>
    <n v="14417832"/>
    <n v="42790130"/>
    <n v="1010215"/>
    <n v="10091497"/>
    <n v="326710242"/>
    <n v="83583164"/>
    <n v="115937683"/>
    <n v="-679019"/>
    <n v="224502029"/>
    <n v="-416753"/>
    <n v="0"/>
    <n v="19515868"/>
    <n v="43197199"/>
    <n v="2592028"/>
    <n v="0"/>
    <n v="3064540"/>
    <n v="0"/>
    <n v="10384005"/>
    <n v="0"/>
    <n v="0"/>
    <n v="0"/>
    <n v="0"/>
    <n v="11415627"/>
    <n v="14623263"/>
    <n v="25331788"/>
    <n v="29725190"/>
    <n v="0"/>
    <n v="2609528"/>
    <n v="11153695"/>
    <n v="71944"/>
    <n v="-18658"/>
    <n v="0"/>
    <n v="0"/>
    <n v="0"/>
    <n v="0"/>
    <n v="0"/>
    <n v="0"/>
    <n v="17139083"/>
    <n v="9836457"/>
    <n v="19990926"/>
    <n v="0"/>
    <n v="0"/>
    <n v="0"/>
    <n v="764620"/>
    <n v="15289964"/>
    <n v="5815732"/>
    <n v="9673284"/>
    <n v="8514343"/>
    <n v="28660325"/>
    <n v="11873356"/>
    <n v="5719984"/>
    <n v="7205705"/>
    <n v="6068233"/>
    <n v="14702898"/>
    <n v="2591374"/>
    <n v="2985478"/>
    <n v="1503007"/>
    <n v="1651876"/>
    <n v="4062173"/>
    <n v="26031743"/>
    <n v="0"/>
    <n v="16597492"/>
    <n v="132295"/>
    <n v="1067"/>
    <n v="21925029"/>
    <n v="64687626"/>
    <n v="10761910"/>
    <n v="408142"/>
    <n v="27723560"/>
    <n v="25794014"/>
    <n v="64687626"/>
    <n v="70843"/>
    <n v="28614154"/>
    <n v="-20019794"/>
    <n v="24164096"/>
    <n v="0"/>
    <n v="0"/>
    <n v="0"/>
    <n v="0"/>
    <n v="658164"/>
    <n v="717129"/>
    <n v="308"/>
    <n v="8"/>
    <n v="78667"/>
    <n v="137561"/>
    <n v="108702"/>
    <n v="38619"/>
    <n v="66413"/>
    <n v="43589"/>
    <n v="83779"/>
    <n v="23879"/>
    <n v="74140"/>
    <n v="2815"/>
    <n v="222655"/>
    <n v="87633"/>
    <n v="155833"/>
    <n v="15097"/>
    <n v="119832"/>
    <n v="3900"/>
    <n v="53214"/>
    <n v="13747869.704148799"/>
    <n v="18894291.760601498"/>
    <n v="3581803.9810712598"/>
    <n v="36736848.697689012"/>
    <n v="0"/>
    <n v="3142751.491683559"/>
    <n v="8115613.1672022799"/>
    <n v="433405.371503898"/>
    <n v="1684140.82609968"/>
  </r>
  <r>
    <n v="106010846"/>
    <x v="142"/>
    <d v="2023-07-01T00:00:00"/>
    <d v="2024-06-30T00:00:00"/>
    <n v="366"/>
    <x v="16"/>
    <x v="10"/>
    <x v="20"/>
    <x v="2"/>
    <x v="3"/>
    <x v="0"/>
    <x v="0"/>
    <x v="0"/>
    <x v="0"/>
    <s v="COUNTY OF ALAMEDA"/>
    <x v="1"/>
    <x v="3"/>
    <s v="510-437-4800"/>
    <s v="1411 EAST 31ST STREET"/>
    <s v="OAKLAND"/>
    <n v="94602"/>
    <s v="JAMES E.T. JACKSON"/>
    <n v="1"/>
    <n v="475"/>
    <n v="173850"/>
    <n v="475"/>
    <n v="173850"/>
    <n v="387"/>
    <n v="381.42349726775956"/>
    <n v="656.42766332503902"/>
    <n v="22969"/>
    <n v="6046"/>
    <n v="16687"/>
    <n v="83791"/>
    <n v="657"/>
    <n v="1196"/>
    <n v="5146"/>
    <n v="3007"/>
    <n v="102"/>
    <n v="139601"/>
    <n v="240252.52477696401"/>
    <n v="34751.257421582835"/>
    <n v="8589.7912830537698"/>
    <n v="24932.0317924312"/>
    <n v="151787.181319094"/>
    <n v="3250.7212068895001"/>
    <n v="2032.8412105109401"/>
    <n v="9389.0962914784195"/>
    <n v="8760.9711342537903"/>
    <n v="177.35388590644499"/>
    <n v="3844"/>
    <n v="1294"/>
    <n v="2093"/>
    <n v="7315"/>
    <n v="120"/>
    <n v="164"/>
    <n v="811"/>
    <n v="356"/>
    <n v="17"/>
    <n v="16014"/>
    <n v="232"/>
    <n v="80"/>
    <n v="0"/>
    <n v="28"/>
    <n v="135"/>
    <n v="0"/>
    <n v="84912"/>
    <n v="29280"/>
    <n v="0"/>
    <n v="10248"/>
    <n v="49410"/>
    <n v="0"/>
    <n v="66195"/>
    <n v="23961"/>
    <n v="0"/>
    <n v="7947"/>
    <n v="41498"/>
    <n v="0.29726148093494997"/>
    <n v="0"/>
    <n v="12637"/>
    <n v="2635"/>
    <n v="0"/>
    <n v="584"/>
    <n v="158"/>
    <n v="0"/>
    <n v="25"/>
    <n v="2562"/>
    <n v="1350"/>
    <n v="82998"/>
    <n v="19026"/>
    <n v="30028"/>
    <n v="181385"/>
    <n v="14856"/>
    <n v="3731"/>
    <n v="22984"/>
    <n v="19951"/>
    <n v="511"/>
    <n v="375470"/>
    <n v="91896"/>
    <n v="256029"/>
    <n v="0"/>
    <n v="15285"/>
    <n v="0"/>
    <n v="12"/>
    <n v="562244"/>
    <n v="340983"/>
    <n v="3635"/>
    <n v="3394"/>
    <n v="1142"/>
    <n v="415"/>
    <n v="3635736871"/>
    <n v="2973682921"/>
    <n v="3786000"/>
    <n v="665839950"/>
    <n v="54098180"/>
    <n v="719938130"/>
    <n v="1242596903"/>
    <n v="-522658773"/>
    <n v="533347914"/>
    <n v="0"/>
    <n v="0"/>
    <n v="0"/>
    <n v="10689141"/>
    <n v="476962944"/>
    <n v="167542160"/>
    <n v="269385312"/>
    <n v="989684050"/>
    <n v="16712748"/>
    <n v="23201013"/>
    <n v="119726929"/>
    <n v="46282746"/>
    <n v="3081366"/>
    <n v="2112579268"/>
    <n v="244664556"/>
    <n v="70491612"/>
    <n v="133103042"/>
    <n v="803126065"/>
    <n v="65979009"/>
    <n v="16233749"/>
    <n v="98719955"/>
    <n v="88563214"/>
    <n v="2276401"/>
    <n v="1523157603"/>
    <n v="599237809"/>
    <n v="206314591"/>
    <n v="347585080"/>
    <n v="1546970473"/>
    <n v="-105650650"/>
    <n v="82691758"/>
    <n v="32374850"/>
    <n v="128630254"/>
    <n v="50137590"/>
    <n v="0"/>
    <n v="85391166"/>
    <n v="0"/>
    <n v="0"/>
    <n v="0"/>
    <n v="3786000"/>
    <n v="0"/>
    <n v="0"/>
    <n v="121500426"/>
    <n v="31719181"/>
    <n v="77507853"/>
    <n v="332671713"/>
    <n v="-1"/>
    <n v="7059912"/>
    <n v="89816630"/>
    <n v="4130227"/>
    <n v="1434009"/>
    <n v="0"/>
    <n v="-1832570"/>
    <n v="0"/>
    <n v="1796606"/>
    <n v="144070040"/>
    <n v="45032001"/>
    <n v="287205288"/>
    <n v="164905038"/>
    <n v="317162479"/>
    <n v="0"/>
    <n v="0"/>
    <n v="12283"/>
    <n v="25421657"/>
    <n v="220324985"/>
    <n v="49871444"/>
    <n v="157801304"/>
    <n v="19892425"/>
    <n v="535970507"/>
    <n v="173715818"/>
    <n v="43985983"/>
    <n v="40739234"/>
    <n v="118951681"/>
    <n v="287097327"/>
    <n v="7770346"/>
    <n v="3521494"/>
    <n v="7461894"/>
    <n v="2342732"/>
    <n v="21039887"/>
    <n v="543547150"/>
    <n v="0"/>
    <n v="86548911"/>
    <n v="26251640"/>
    <n v="197125985"/>
    <n v="0"/>
    <n v="853473686"/>
    <n v="829353940"/>
    <n v="52403375"/>
    <n v="85739384"/>
    <n v="-114023013"/>
    <n v="853473686"/>
    <n v="31772166"/>
    <n v="866978311"/>
    <n v="-760882552"/>
    <n v="266075504"/>
    <n v="0"/>
    <n v="0"/>
    <n v="0"/>
    <n v="0"/>
    <n v="6202644"/>
    <n v="7345685"/>
    <n v="3345"/>
    <n v="140"/>
    <n v="244033"/>
    <n v="1667209"/>
    <n v="1388146"/>
    <n v="95206"/>
    <n v="327815"/>
    <n v="527868"/>
    <n v="530343"/>
    <n v="1034217"/>
    <n v="260275"/>
    <n v="127532"/>
    <n v="1903603"/>
    <n v="1246735"/>
    <n v="1177128"/>
    <n v="290738"/>
    <n v="1050365"/>
    <n v="159067"/>
    <n v="375008"/>
    <n v="235895333.64547008"/>
    <n v="77811691.024565697"/>
    <n v="131570823.666291"/>
    <n v="586057959.59951401"/>
    <n v="27031397.233676799"/>
    <n v="12890967.0698798"/>
    <n v="71408864.802121997"/>
    <n v="44080266.792692497"/>
    <n v="1751419.16578801"/>
  </r>
  <r>
    <n v="106301205"/>
    <x v="143"/>
    <d v="2024-01-01T00:00:00"/>
    <d v="2024-12-31T00:00:00"/>
    <n v="366"/>
    <x v="14"/>
    <x v="8"/>
    <x v="50"/>
    <x v="0"/>
    <x v="22"/>
    <x v="0"/>
    <x v="0"/>
    <x v="0"/>
    <x v="1"/>
    <s v="HOAG MEMORIAL HOSPITAL PRESBYTERIAN"/>
    <x v="4"/>
    <x v="0"/>
    <s v="949-764-4624"/>
    <s v="ONE HOAG DRIVE"/>
    <s v="NEWPORT BEACH"/>
    <n v="92663"/>
    <s v="ROBERT BRAITHWAITE"/>
    <n v="0"/>
    <n v="536"/>
    <n v="196176"/>
    <n v="536"/>
    <n v="196176"/>
    <n v="460"/>
    <n v="416.66939890710398"/>
    <n v="1021.17859550298"/>
    <n v="58391"/>
    <n v="22401"/>
    <n v="1864"/>
    <n v="14637"/>
    <n v="505"/>
    <n v="1294"/>
    <n v="50237"/>
    <n v="917"/>
    <n v="2255"/>
    <n v="152501"/>
    <n v="373751.36595409003"/>
    <n v="134798.23432325938"/>
    <n v="49053.783972142402"/>
    <n v="2536.70351158522"/>
    <n v="30163.4474658908"/>
    <n v="1358.9824968400601"/>
    <n v="3654.4526908930102"/>
    <n v="145532.449827075"/>
    <n v="2423.3340204236001"/>
    <n v="7380.8826407945298"/>
    <n v="12516"/>
    <n v="4899"/>
    <n v="340"/>
    <n v="3595"/>
    <n v="145"/>
    <n v="326"/>
    <n v="14368"/>
    <n v="313"/>
    <n v="768"/>
    <n v="37270"/>
    <n v="491"/>
    <n v="0"/>
    <n v="21"/>
    <n v="24"/>
    <n v="0"/>
    <n v="0"/>
    <n v="179706"/>
    <n v="0"/>
    <n v="7686"/>
    <n v="8784"/>
    <n v="0"/>
    <n v="0"/>
    <n v="141313"/>
    <n v="0"/>
    <n v="3175"/>
    <n v="8013"/>
    <n v="0"/>
    <n v="0"/>
    <n v="0"/>
    <n v="35907"/>
    <n v="0"/>
    <n v="684"/>
    <n v="679"/>
    <n v="0"/>
    <n v="0"/>
    <n v="28"/>
    <n v="15146"/>
    <n v="8276"/>
    <n v="227316"/>
    <n v="81274"/>
    <n v="4923"/>
    <n v="55539"/>
    <n v="2715"/>
    <n v="7769"/>
    <n v="302191"/>
    <n v="3715"/>
    <n v="12619"/>
    <n v="698061"/>
    <n v="142574"/>
    <n v="104630"/>
    <n v="0"/>
    <n v="446777"/>
    <n v="2432"/>
    <n v="20"/>
    <n v="1218600"/>
    <n v="925676"/>
    <n v="7707"/>
    <n v="8243"/>
    <n v="5815"/>
    <n v="2710"/>
    <n v="6402970335"/>
    <n v="4803370625"/>
    <n v="136962311"/>
    <n v="1736562021"/>
    <n v="86677643"/>
    <n v="1823239664"/>
    <n v="1796123772"/>
    <n v="27115892"/>
    <n v="352746893"/>
    <n v="14058865"/>
    <n v="0"/>
    <n v="0"/>
    <n v="365803920"/>
    <n v="1042640887"/>
    <n v="406867665"/>
    <n v="47861091"/>
    <n v="229153605"/>
    <n v="8343522"/>
    <n v="26754817"/>
    <n v="827945875"/>
    <n v="6662880"/>
    <n v="16360455"/>
    <n v="2612590797"/>
    <n v="1364342220"/>
    <n v="484092495"/>
    <n v="17272706"/>
    <n v="243078596"/>
    <n v="14109350"/>
    <n v="48804853"/>
    <n v="1570545108"/>
    <n v="10944954"/>
    <n v="37189256"/>
    <n v="3790379538"/>
    <n v="1996534395"/>
    <n v="816229000"/>
    <n v="52686270"/>
    <n v="390747225"/>
    <n v="0"/>
    <n v="22452872"/>
    <n v="11291350"/>
    <n v="1386075761"/>
    <n v="46701300"/>
    <n v="0"/>
    <n v="27528566"/>
    <n v="0"/>
    <n v="53123886"/>
    <n v="82662475"/>
    <n v="0"/>
    <n v="0"/>
    <n v="54299836"/>
    <n v="409005233"/>
    <n v="157274029"/>
    <n v="12174040"/>
    <n v="80820515"/>
    <n v="0"/>
    <n v="43698229"/>
    <n v="1004377323"/>
    <n v="0"/>
    <n v="29212652"/>
    <n v="0"/>
    <n v="-39082285"/>
    <n v="4693933"/>
    <n v="281342554"/>
    <n v="0"/>
    <n v="0"/>
    <n v="227306723"/>
    <n v="100291062"/>
    <n v="657120534"/>
    <n v="18427523"/>
    <n v="30065959"/>
    <n v="8173400"/>
    <n v="132055"/>
    <n v="299905536"/>
    <n v="57149179"/>
    <n v="250743540"/>
    <n v="146808261"/>
    <n v="576506418"/>
    <n v="250383930"/>
    <n v="53200626"/>
    <n v="29957383"/>
    <n v="341453061"/>
    <n v="189937421"/>
    <n v="99794610"/>
    <n v="34768715"/>
    <n v="10474426"/>
    <n v="25866321"/>
    <n v="183780861"/>
    <n v="715961541"/>
    <n v="2674358142"/>
    <n v="882288574"/>
    <n v="432465088"/>
    <n v="74169811"/>
    <n v="2355883"/>
    <n v="4781599039"/>
    <n v="464515508"/>
    <n v="0"/>
    <n v="1051222512"/>
    <n v="3265861019"/>
    <n v="4781599039"/>
    <n v="254430439"/>
    <n v="750271781"/>
    <n v="-499428229"/>
    <n v="2031992242"/>
    <n v="0"/>
    <n v="773975324"/>
    <n v="47380902"/>
    <n v="34325440"/>
    <n v="10123090"/>
    <n v="11759778"/>
    <n v="5461"/>
    <n v="0"/>
    <n v="917274"/>
    <n v="2780731"/>
    <n v="2562320"/>
    <n v="68267"/>
    <n v="608689"/>
    <n v="1438586"/>
    <n v="823462"/>
    <n v="522375"/>
    <n v="1535"/>
    <n v="399851"/>
    <n v="2239160"/>
    <n v="1053435"/>
    <n v="3100770"/>
    <n v="95271"/>
    <n v="2216113"/>
    <n v="707165"/>
    <n v="700471"/>
    <n v="642609248.45117903"/>
    <n v="237865914.86765349"/>
    <n v="17389228.955208302"/>
    <n v="126075159.77014101"/>
    <n v="5994401.5226071598"/>
    <n v="20172697.7687173"/>
    <n v="640342046.24044299"/>
    <n v="4700887.57195134"/>
    <n v="14296543.852099299"/>
  </r>
  <r>
    <n v="106304460"/>
    <x v="144"/>
    <d v="2024-01-01T00:00:00"/>
    <d v="2024-12-31T00:00:00"/>
    <n v="366"/>
    <x v="14"/>
    <x v="8"/>
    <x v="50"/>
    <x v="1"/>
    <x v="22"/>
    <x v="0"/>
    <x v="2"/>
    <x v="0"/>
    <x v="1"/>
    <s v="HOAG MEMORIAL HOSPITAL PRESBYTERIAN"/>
    <x v="6"/>
    <x v="0"/>
    <s v="949-517-3149"/>
    <s v="16250 SAND CANYON AVENUE"/>
    <s v="IRVINE"/>
    <n v="92618"/>
    <s v="KIM MIKES"/>
    <n v="0"/>
    <n v="70"/>
    <n v="25620"/>
    <n v="70"/>
    <n v="25620"/>
    <n v="12"/>
    <n v="10.860655737704899"/>
    <n v="23.936279224615507"/>
    <n v="2314"/>
    <n v="419"/>
    <n v="2"/>
    <n v="7"/>
    <n v="0"/>
    <n v="169"/>
    <n v="1044"/>
    <n v="0"/>
    <n v="20"/>
    <n v="3975"/>
    <n v="8760.6781962092791"/>
    <n v="4770.1713524952902"/>
    <n v="1002.73717210928"/>
    <n v="3.3763726573706099"/>
    <n v="7"/>
    <n v="0"/>
    <n v="237.6266164969185"/>
    <n v="2651.4433310911299"/>
    <n v="0"/>
    <n v="35.339514123761695"/>
    <n v="1007"/>
    <n v="174"/>
    <n v="1"/>
    <n v="2"/>
    <n v="0"/>
    <n v="81"/>
    <n v="506"/>
    <n v="0"/>
    <n v="7"/>
    <n v="1778"/>
    <n v="70"/>
    <n v="0"/>
    <n v="0"/>
    <n v="0"/>
    <n v="0"/>
    <n v="0"/>
    <n v="25620"/>
    <n v="0"/>
    <n v="0"/>
    <n v="0"/>
    <n v="0"/>
    <n v="0"/>
    <n v="3975"/>
    <n v="0"/>
    <n v="0"/>
    <n v="0"/>
    <n v="0"/>
    <n v="0"/>
    <n v="0"/>
    <n v="1778"/>
    <n v="0"/>
    <n v="0"/>
    <n v="0"/>
    <n v="0"/>
    <n v="0"/>
    <n v="0"/>
    <n v="0"/>
    <n v="0"/>
    <n v="1932"/>
    <n v="492"/>
    <n v="2"/>
    <n v="0"/>
    <n v="0"/>
    <n v="63"/>
    <n v="1670"/>
    <n v="0"/>
    <n v="12"/>
    <n v="4171"/>
    <n v="0"/>
    <n v="0"/>
    <n v="0"/>
    <n v="0"/>
    <n v="0"/>
    <n v="9"/>
    <n v="263707"/>
    <n v="458213"/>
    <n v="1782"/>
    <n v="3938"/>
    <n v="0"/>
    <n v="0"/>
    <n v="535876234"/>
    <n v="382379651"/>
    <n v="0"/>
    <n v="153496583"/>
    <n v="603816"/>
    <n v="154100399"/>
    <n v="111822261"/>
    <n v="42278138"/>
    <n v="2876666"/>
    <n v="75753"/>
    <n v="0"/>
    <n v="0"/>
    <n v="45079051"/>
    <n v="134541910"/>
    <n v="24709109"/>
    <n v="85054"/>
    <n v="182482"/>
    <n v="0"/>
    <n v="11008759"/>
    <n v="71533846"/>
    <n v="0"/>
    <n v="1083033"/>
    <n v="243144193"/>
    <n v="142808118"/>
    <n v="34423927"/>
    <n v="58533"/>
    <n v="0"/>
    <n v="0"/>
    <n v="4470378"/>
    <n v="110140425"/>
    <n v="0"/>
    <n v="830660"/>
    <n v="292732041"/>
    <n v="219442602"/>
    <n v="45655630"/>
    <n v="107536"/>
    <n v="136666"/>
    <n v="0"/>
    <n v="0"/>
    <n v="9902693"/>
    <n v="105603602"/>
    <n v="38971"/>
    <n v="0"/>
    <n v="791209"/>
    <n v="0"/>
    <n v="700742"/>
    <n v="0"/>
    <n v="0"/>
    <n v="0"/>
    <n v="0"/>
    <n v="57903277"/>
    <n v="13475455"/>
    <n v="36051"/>
    <n v="45816"/>
    <n v="0"/>
    <n v="5378230"/>
    <n v="76053399"/>
    <n v="0"/>
    <n v="604355"/>
    <n v="0"/>
    <n v="0"/>
    <n v="0"/>
    <n v="2713241"/>
    <n v="0"/>
    <n v="0"/>
    <n v="12248844"/>
    <n v="963409"/>
    <n v="54770241"/>
    <n v="0"/>
    <n v="0"/>
    <n v="0"/>
    <n v="0"/>
    <n v="13753932"/>
    <n v="4019341"/>
    <n v="12503527"/>
    <n v="13562967"/>
    <n v="30580295"/>
    <n v="11339595"/>
    <n v="1650292"/>
    <n v="710558"/>
    <n v="33456661"/>
    <n v="15547014"/>
    <n v="1415961"/>
    <n v="11363034"/>
    <n v="1564075"/>
    <n v="497252"/>
    <n v="3697524"/>
    <n v="68865818"/>
    <n v="0"/>
    <n v="5371244"/>
    <n v="50739"/>
    <n v="78536954"/>
    <n v="520000"/>
    <n v="153344755"/>
    <n v="96245427"/>
    <n v="0"/>
    <n v="7420639"/>
    <n v="49678689"/>
    <n v="153344755"/>
    <n v="47046090"/>
    <n v="21339510"/>
    <n v="-8448437"/>
    <n v="19350479"/>
    <n v="0"/>
    <n v="0"/>
    <n v="78362203"/>
    <n v="72828061"/>
    <n v="434163"/>
    <n v="505861"/>
    <n v="243"/>
    <n v="0"/>
    <n v="60325"/>
    <n v="139457"/>
    <n v="145203"/>
    <n v="0"/>
    <n v="33715"/>
    <n v="45107"/>
    <n v="0"/>
    <n v="10356"/>
    <n v="0"/>
    <n v="0"/>
    <n v="120995"/>
    <n v="9467"/>
    <n v="203112"/>
    <n v="0"/>
    <n v="60683"/>
    <n v="0"/>
    <n v="39298"/>
    <n v="57562617.779512241"/>
    <n v="12272767.282396443"/>
    <n v="29800.767134254002"/>
    <n v="37873.230781288898"/>
    <n v="0"/>
    <n v="3212617.8357108599"/>
    <n v="37705590.647874497"/>
    <n v="0"/>
    <n v="397177.45659044298"/>
  </r>
  <r>
    <n v="106190382"/>
    <x v="145"/>
    <d v="2024-01-01T00:00:00"/>
    <d v="2024-12-31T00:00:00"/>
    <n v="366"/>
    <x v="3"/>
    <x v="3"/>
    <x v="17"/>
    <x v="1"/>
    <x v="3"/>
    <x v="0"/>
    <x v="0"/>
    <x v="0"/>
    <x v="0"/>
    <s v="CHA HOLLYWOOD PRESBYTERIAN MEDICAL CENTER, LP"/>
    <x v="1"/>
    <x v="3"/>
    <s v="213-413-3000"/>
    <s v="1300 NORTH VERMONT AVENUE"/>
    <s v="LOS ANGELES"/>
    <s v="90027-6000"/>
    <s v="DOUGLAS LONG"/>
    <n v="0"/>
    <n v="434"/>
    <n v="158844"/>
    <n v="434"/>
    <n v="158844"/>
    <n v="272"/>
    <n v="248.84153005464501"/>
    <n v="357.89327872446404"/>
    <n v="16097"/>
    <n v="12182"/>
    <n v="7348"/>
    <n v="48485"/>
    <n v="0"/>
    <n v="685"/>
    <n v="5200"/>
    <n v="760"/>
    <n v="319"/>
    <n v="91076"/>
    <n v="130988.940013154"/>
    <n v="20190.5465009332"/>
    <n v="17202.325136170501"/>
    <n v="9164.7034324314409"/>
    <n v="71095.478522102101"/>
    <n v="0"/>
    <n v="1125.8756156366226"/>
    <n v="9332.9025673578108"/>
    <n v="2310.8780191906599"/>
    <n v="788.47521953427338"/>
    <n v="2385"/>
    <n v="2456"/>
    <n v="1236"/>
    <n v="5682"/>
    <n v="0"/>
    <n v="69"/>
    <n v="1250"/>
    <n v="291"/>
    <n v="140"/>
    <n v="13509"/>
    <n v="317"/>
    <n v="0"/>
    <n v="0"/>
    <n v="28"/>
    <n v="89"/>
    <n v="0"/>
    <n v="116022"/>
    <n v="0"/>
    <n v="0"/>
    <n v="10248"/>
    <n v="32574"/>
    <n v="0"/>
    <n v="57602"/>
    <n v="0"/>
    <n v="0"/>
    <n v="6076"/>
    <n v="27398"/>
    <n v="0.30082568404409499"/>
    <n v="0"/>
    <n v="12792"/>
    <n v="0"/>
    <n v="0"/>
    <n v="465"/>
    <n v="252"/>
    <n v="0"/>
    <n v="0"/>
    <n v="5967"/>
    <n v="2763"/>
    <n v="10350"/>
    <n v="10247"/>
    <n v="2307"/>
    <n v="27997"/>
    <n v="0"/>
    <n v="333"/>
    <n v="10559"/>
    <n v="952"/>
    <n v="2596"/>
    <n v="65341"/>
    <n v="41518"/>
    <n v="28463"/>
    <n v="0"/>
    <n v="0"/>
    <n v="0"/>
    <n v="6"/>
    <n v="325226"/>
    <n v="336082"/>
    <n v="2203"/>
    <n v="3699"/>
    <n v="2495"/>
    <n v="1123"/>
    <n v="1580028192"/>
    <n v="1232805968"/>
    <n v="153250694"/>
    <n v="500472918"/>
    <n v="5456194"/>
    <n v="505929112"/>
    <n v="523236499"/>
    <n v="-17307387"/>
    <n v="4048024"/>
    <n v="365033"/>
    <n v="0"/>
    <n v="0"/>
    <n v="-13624396"/>
    <n v="229958127"/>
    <n v="210494741"/>
    <n v="84716856"/>
    <n v="464785710"/>
    <n v="0"/>
    <n v="4337177"/>
    <n v="88844219"/>
    <n v="4185683"/>
    <n v="11263731"/>
    <n v="1098586244"/>
    <n v="58479486"/>
    <n v="86747007"/>
    <n v="20945210"/>
    <n v="216748011"/>
    <n v="0"/>
    <n v="2791468"/>
    <n v="70612404"/>
    <n v="8541426"/>
    <n v="16576936"/>
    <n v="481441948"/>
    <n v="231355764"/>
    <n v="251630578"/>
    <n v="76997758"/>
    <n v="510606765"/>
    <n v="-21170503"/>
    <n v="0"/>
    <n v="5181158"/>
    <n v="129422489"/>
    <n v="36511364"/>
    <n v="0"/>
    <n v="12218037"/>
    <n v="0"/>
    <n v="52558"/>
    <n v="104340577"/>
    <n v="48910117"/>
    <n v="0"/>
    <n v="0"/>
    <n v="55308422"/>
    <n v="148023524"/>
    <n v="30915359"/>
    <n v="234250272"/>
    <n v="0"/>
    <n v="1908014"/>
    <n v="29048117"/>
    <n v="345736"/>
    <n v="673474"/>
    <n v="0"/>
    <n v="0"/>
    <n v="0"/>
    <n v="0"/>
    <n v="0"/>
    <n v="0"/>
    <n v="91997143"/>
    <n v="24455755"/>
    <n v="117451640"/>
    <n v="0"/>
    <n v="0"/>
    <n v="0"/>
    <n v="0"/>
    <n v="42225807"/>
    <n v="16160871"/>
    <n v="218428238"/>
    <n v="12517045"/>
    <n v="139795040"/>
    <n v="24302139"/>
    <n v="16466888"/>
    <n v="37914596"/>
    <n v="56706826"/>
    <n v="39843654"/>
    <n v="7098941"/>
    <n v="5428101"/>
    <n v="4378967"/>
    <n v="0"/>
    <n v="191301347"/>
    <n v="195406192"/>
    <n v="0"/>
    <n v="95612484"/>
    <n v="368289986"/>
    <n v="0"/>
    <n v="53631524"/>
    <n v="712940186"/>
    <n v="209762347"/>
    <n v="2783126"/>
    <n v="260098544"/>
    <n v="240296169"/>
    <n v="712940186"/>
    <n v="17301759"/>
    <n v="476250027"/>
    <n v="-430238543"/>
    <n v="193630225"/>
    <n v="165151157"/>
    <n v="0"/>
    <n v="0"/>
    <n v="10698898"/>
    <n v="2579698"/>
    <n v="2837748"/>
    <n v="1242"/>
    <n v="0"/>
    <n v="168765"/>
    <n v="630814"/>
    <n v="725459"/>
    <n v="97647"/>
    <n v="233233"/>
    <n v="340366"/>
    <n v="33014"/>
    <n v="95349"/>
    <n v="245523"/>
    <n v="9528"/>
    <n v="1082994"/>
    <n v="163258"/>
    <n v="705937"/>
    <n v="0"/>
    <n v="224050"/>
    <n v="153673"/>
    <n v="249786"/>
    <n v="94521930.677431807"/>
    <n v="97407073.9480661"/>
    <n v="34625797.841719858"/>
    <n v="223340785.76185599"/>
    <n v="0"/>
    <n v="2336079.8250470199"/>
    <n v="52254446.666993402"/>
    <n v="4170714.42975129"/>
    <n v="9123475.8491343651"/>
  </r>
  <r>
    <n v="106301209"/>
    <x v="146"/>
    <d v="2024-01-01T00:00:00"/>
    <d v="2024-12-31T00:00:00"/>
    <n v="366"/>
    <x v="14"/>
    <x v="8"/>
    <x v="78"/>
    <x v="0"/>
    <x v="11"/>
    <x v="0"/>
    <x v="0"/>
    <x v="0"/>
    <x v="0"/>
    <s v="PRIME HEALTHCARE HUNTINGTON BEACH LLC"/>
    <x v="5"/>
    <x v="0"/>
    <s v="714-942-1473"/>
    <s v="17772 BEACH BLVD."/>
    <s v="HUNTINGTON BEACH"/>
    <n v="92647"/>
    <s v="DAN BROTHMAN"/>
    <n v="0"/>
    <n v="131"/>
    <n v="47946"/>
    <n v="131"/>
    <n v="47946"/>
    <n v="64"/>
    <n v="64.095628415300496"/>
    <n v="86.933440153327098"/>
    <n v="10715"/>
    <n v="2872"/>
    <n v="1321"/>
    <n v="6850"/>
    <n v="0"/>
    <n v="1273"/>
    <n v="298"/>
    <n v="0"/>
    <n v="130"/>
    <n v="23459"/>
    <n v="31817.639096117699"/>
    <n v="12130.2773124459"/>
    <n v="3481.3616490194299"/>
    <n v="1901.0377003055"/>
    <n v="10633.7379024564"/>
    <n v="0"/>
    <n v="2333.8344711335549"/>
    <n v="596.30522293316596"/>
    <n v="0"/>
    <n v="384.09115756612601"/>
    <n v="1148"/>
    <n v="510"/>
    <n v="200"/>
    <n v="966"/>
    <n v="0"/>
    <n v="260"/>
    <n v="78"/>
    <n v="0"/>
    <n v="45"/>
    <n v="3207"/>
    <n v="82"/>
    <n v="49"/>
    <n v="0"/>
    <n v="0"/>
    <n v="0"/>
    <n v="0"/>
    <n v="30012"/>
    <n v="17934"/>
    <n v="0"/>
    <n v="0"/>
    <n v="0"/>
    <n v="0"/>
    <n v="11342"/>
    <n v="12117"/>
    <n v="0"/>
    <n v="0"/>
    <n v="0"/>
    <n v="0"/>
    <n v="0"/>
    <n v="2211"/>
    <n v="996"/>
    <n v="0"/>
    <n v="0"/>
    <n v="0"/>
    <n v="0"/>
    <n v="0"/>
    <n v="0"/>
    <n v="0"/>
    <n v="7211"/>
    <n v="1357"/>
    <n v="1148"/>
    <n v="6500"/>
    <n v="0"/>
    <n v="2706"/>
    <n v="815"/>
    <n v="0"/>
    <n v="870"/>
    <n v="20607"/>
    <n v="15887"/>
    <n v="0"/>
    <n v="0"/>
    <n v="1362"/>
    <n v="0"/>
    <n v="3"/>
    <n v="28237"/>
    <n v="794"/>
    <n v="200"/>
    <n v="15"/>
    <n v="0"/>
    <n v="0"/>
    <n v="287563307"/>
    <n v="222961121"/>
    <n v="0"/>
    <n v="64602186"/>
    <n v="815715"/>
    <n v="65417901"/>
    <n v="75984583"/>
    <n v="-10566682"/>
    <n v="0"/>
    <n v="120157"/>
    <n v="0"/>
    <n v="0"/>
    <n v="-10686839"/>
    <n v="86749911"/>
    <n v="38251872"/>
    <n v="11765528"/>
    <n v="52795222"/>
    <n v="0"/>
    <n v="16222971"/>
    <n v="4259752"/>
    <n v="0"/>
    <n v="1973857"/>
    <n v="212019113"/>
    <n v="11458253"/>
    <n v="8116025"/>
    <n v="5166124"/>
    <n v="29162523"/>
    <n v="0"/>
    <n v="13519157"/>
    <n v="4264115"/>
    <n v="0"/>
    <n v="3857997"/>
    <n v="75544194"/>
    <n v="74537841"/>
    <n v="37440812"/>
    <n v="13053063"/>
    <n v="71209015"/>
    <n v="-1526967"/>
    <n v="0"/>
    <n v="20238504"/>
    <n v="189784"/>
    <n v="5824984"/>
    <n v="0"/>
    <n v="1502206"/>
    <n v="0"/>
    <n v="491879"/>
    <n v="0"/>
    <n v="0"/>
    <n v="0"/>
    <n v="0"/>
    <n v="22517989"/>
    <n v="8919742"/>
    <n v="4128149"/>
    <n v="12007330"/>
    <n v="0"/>
    <n v="9306375"/>
    <n v="8321909"/>
    <n v="0"/>
    <n v="-599308"/>
    <n v="0"/>
    <n v="0"/>
    <n v="0"/>
    <n v="0"/>
    <n v="0"/>
    <n v="0"/>
    <n v="18520719"/>
    <n v="5704054"/>
    <n v="11459851"/>
    <n v="0"/>
    <n v="0"/>
    <n v="0"/>
    <n v="0"/>
    <n v="10558628"/>
    <n v="1916964"/>
    <n v="22896040"/>
    <n v="4928327"/>
    <n v="31499945"/>
    <n v="7290522"/>
    <n v="1269322"/>
    <n v="2306329"/>
    <n v="4985968"/>
    <n v="9078335"/>
    <n v="3731324"/>
    <n v="315362"/>
    <n v="747058"/>
    <n v="0"/>
    <n v="14760418"/>
    <n v="44651699"/>
    <n v="0"/>
    <n v="48364705"/>
    <n v="753425"/>
    <n v="926050"/>
    <n v="0"/>
    <n v="94695879"/>
    <n v="38903326"/>
    <n v="0"/>
    <n v="1525774"/>
    <n v="54266779"/>
    <n v="94695879"/>
    <n v="800"/>
    <n v="90243815"/>
    <n v="-81845631"/>
    <n v="93985207"/>
    <n v="0"/>
    <n v="0"/>
    <n v="0"/>
    <n v="5314205"/>
    <n v="1106078"/>
    <n v="1221471"/>
    <n v="586"/>
    <n v="0"/>
    <n v="93335"/>
    <n v="614893"/>
    <n v="200598"/>
    <n v="34042"/>
    <n v="0"/>
    <n v="110374"/>
    <n v="32085"/>
    <n v="18951"/>
    <n v="1800"/>
    <n v="0"/>
    <n v="492291"/>
    <n v="134141"/>
    <n v="215531"/>
    <n v="0"/>
    <n v="156275"/>
    <n v="38716"/>
    <n v="69124"/>
    <n v="25671552.4426708"/>
    <n v="12120539.1793279"/>
    <n v="4425923.2079631602"/>
    <n v="21423703.113424901"/>
    <n v="0"/>
    <n v="7774573.5956190797"/>
    <n v="2228133.4849600801"/>
    <n v="0"/>
    <n v="1524442.9760340501"/>
  </r>
  <r>
    <n v="106190400"/>
    <x v="147"/>
    <d v="2023-07-01T00:00:00"/>
    <d v="2024-06-30T00:00:00"/>
    <n v="366"/>
    <x v="3"/>
    <x v="3"/>
    <x v="30"/>
    <x v="0"/>
    <x v="10"/>
    <x v="0"/>
    <x v="0"/>
    <x v="0"/>
    <x v="1"/>
    <s v="PASADENA HOSPITAL ASSOCIATION, LTD"/>
    <x v="4"/>
    <x v="0"/>
    <s v="626-397-5000"/>
    <s v="100 W. CALIFORNIA BLVD"/>
    <s v="PASADENA"/>
    <s v="91105-3010"/>
    <s v="LORI J. MORGAN MD, MBA"/>
    <n v="2"/>
    <n v="544"/>
    <n v="199104"/>
    <n v="532"/>
    <n v="194712"/>
    <n v="366"/>
    <n v="345.11202185792303"/>
    <n v="485.44568276869666"/>
    <n v="35902"/>
    <n v="27889"/>
    <n v="9797"/>
    <n v="16280"/>
    <n v="1"/>
    <n v="1467"/>
    <n v="33834"/>
    <n v="891"/>
    <n v="250"/>
    <n v="126311"/>
    <n v="177673.11989334298"/>
    <n v="46633.989655467536"/>
    <n v="36441.121161057898"/>
    <n v="11164.4949100792"/>
    <n v="24558.901923057299"/>
    <n v="2.3727945321307802"/>
    <n v="1982.6394526395366"/>
    <n v="54049.5798380833"/>
    <n v="2286.6676146214941"/>
    <n v="610.80911108781902"/>
    <n v="6478"/>
    <n v="5494"/>
    <n v="1185"/>
    <n v="2767"/>
    <n v="1"/>
    <n v="293"/>
    <n v="8197"/>
    <n v="218"/>
    <n v="67"/>
    <n v="24700"/>
    <n v="468"/>
    <n v="41"/>
    <n v="12"/>
    <n v="23"/>
    <n v="0"/>
    <n v="0"/>
    <n v="171288"/>
    <n v="15006"/>
    <n v="4392"/>
    <n v="8418"/>
    <n v="0"/>
    <n v="0"/>
    <n v="113559"/>
    <n v="7247"/>
    <n v="0"/>
    <n v="5505"/>
    <n v="0"/>
    <n v="0"/>
    <n v="0"/>
    <n v="23510"/>
    <n v="794"/>
    <n v="0"/>
    <n v="396"/>
    <n v="0"/>
    <n v="0"/>
    <n v="48"/>
    <n v="5571"/>
    <n v="2810"/>
    <n v="41596"/>
    <n v="30026"/>
    <n v="3888"/>
    <n v="18102"/>
    <n v="3"/>
    <n v="1917"/>
    <n v="83566"/>
    <n v="5725"/>
    <n v="1451"/>
    <n v="186274"/>
    <n v="75105"/>
    <n v="4212"/>
    <n v="0"/>
    <n v="118514"/>
    <n v="0"/>
    <n v="15"/>
    <n v="952623"/>
    <n v="637938"/>
    <n v="5083"/>
    <n v="5329"/>
    <n v="1980"/>
    <n v="1062"/>
    <n v="4581280304"/>
    <n v="3799694372"/>
    <n v="0"/>
    <n v="781585932"/>
    <n v="26962447"/>
    <n v="808548379"/>
    <n v="854388792"/>
    <n v="-45840413"/>
    <n v="43396037"/>
    <n v="9703164"/>
    <n v="0"/>
    <n v="0"/>
    <n v="-12147540"/>
    <n v="955216491"/>
    <n v="808871701"/>
    <n v="177928310"/>
    <n v="375494525"/>
    <n v="141920"/>
    <n v="47297753"/>
    <n v="865226351"/>
    <n v="21337163"/>
    <n v="5399926"/>
    <n v="3256914140"/>
    <n v="285537672"/>
    <n v="248039327"/>
    <n v="24835772"/>
    <n v="190951004"/>
    <n v="194827"/>
    <n v="16624804"/>
    <n v="516966731"/>
    <n v="33422657"/>
    <n v="7793370"/>
    <n v="1324366164"/>
    <n v="1065024754"/>
    <n v="883340225"/>
    <n v="112455668"/>
    <n v="523620156"/>
    <n v="0"/>
    <n v="307103"/>
    <n v="45498564"/>
    <n v="1071508472"/>
    <n v="16586933"/>
    <n v="0"/>
    <n v="55866037"/>
    <n v="0"/>
    <n v="25486460"/>
    <n v="0"/>
    <n v="0"/>
    <n v="0"/>
    <n v="0"/>
    <n v="166063282"/>
    <n v="170743065"/>
    <n v="87881312"/>
    <n v="41448863"/>
    <n v="29644"/>
    <n v="15732443"/>
    <n v="298534005"/>
    <n v="0"/>
    <n v="1153318"/>
    <n v="0"/>
    <n v="0"/>
    <n v="21343798"/>
    <n v="15533497"/>
    <n v="0"/>
    <n v="0"/>
    <n v="162896482"/>
    <n v="53092733"/>
    <n v="257601157"/>
    <n v="0"/>
    <n v="0"/>
    <n v="1152187"/>
    <n v="8514660"/>
    <n v="135888132"/>
    <n v="17563754"/>
    <n v="174234783"/>
    <n v="43444904"/>
    <n v="292142519"/>
    <n v="118701733"/>
    <n v="30344667"/>
    <n v="26028988"/>
    <n v="142236563"/>
    <n v="31806192"/>
    <n v="38356351"/>
    <n v="6779089"/>
    <n v="4590844"/>
    <n v="7854056"/>
    <n v="155547790"/>
    <n v="205270153"/>
    <n v="71084860"/>
    <n v="631242733"/>
    <n v="51131943"/>
    <n v="25341095"/>
    <n v="457983"/>
    <n v="984528767"/>
    <n v="209287277"/>
    <n v="169570"/>
    <n v="379006410"/>
    <n v="396065510"/>
    <n v="984528767"/>
    <n v="10602928"/>
    <n v="360215404"/>
    <n v="-242079748"/>
    <n v="790011994"/>
    <n v="0"/>
    <n v="313526486"/>
    <n v="54315146"/>
    <n v="46000000"/>
    <n v="5371170"/>
    <n v="6278232"/>
    <n v="2916"/>
    <n v="43"/>
    <n v="344525"/>
    <n v="1361471"/>
    <n v="1744852"/>
    <n v="10024"/>
    <n v="539606"/>
    <n v="430769"/>
    <n v="550895"/>
    <n v="175259"/>
    <n v="197835"/>
    <n v="15934"/>
    <n v="1797357"/>
    <n v="464622"/>
    <n v="1329302"/>
    <n v="15309"/>
    <n v="1133362"/>
    <n v="115287"/>
    <n v="515931"/>
    <n v="224092963.97739601"/>
    <n v="190889002.82409599"/>
    <n v="36621278.798430026"/>
    <n v="102305888.878451"/>
    <n v="60819.971909694097"/>
    <n v="11545071.2883435"/>
    <n v="249638287.560137"/>
    <n v="9890186.7401340101"/>
    <n v="2382844.96110219"/>
  </r>
  <r>
    <n v="106121031"/>
    <x v="148"/>
    <d v="2023-07-01T00:00:00"/>
    <d v="2024-06-30T00:00:00"/>
    <n v="366"/>
    <x v="39"/>
    <x v="2"/>
    <x v="79"/>
    <x v="3"/>
    <x v="3"/>
    <x v="0"/>
    <x v="0"/>
    <x v="1"/>
    <x v="1"/>
    <s v="SOUTHERN HUMBOLDT COMMUNITY HEALTHCARE DISTRICT"/>
    <x v="2"/>
    <x v="4"/>
    <s v="707-923-3921"/>
    <s v="733 CEDAR STREET"/>
    <s v="GARBERVILLE"/>
    <n v="95542"/>
    <s v="MATT REES"/>
    <n v="0"/>
    <n v="17"/>
    <n v="6222"/>
    <n v="17"/>
    <n v="6222"/>
    <n v="9"/>
    <n v="8.6502732240437208"/>
    <n v="73.595107541028199"/>
    <n v="483"/>
    <n v="17"/>
    <n v="468"/>
    <n v="2136"/>
    <n v="0"/>
    <n v="61"/>
    <n v="0"/>
    <n v="0"/>
    <n v="1"/>
    <n v="3166"/>
    <n v="26935.809360016301"/>
    <n v="5907.0138275300496"/>
    <n v="336.43946488294313"/>
    <n v="4343.8755508051599"/>
    <n v="8956.13103568929"/>
    <n v="0"/>
    <n v="2574.4517765465362"/>
    <n v="0"/>
    <n v="0"/>
    <n v="92.461219232970805"/>
    <n v="35"/>
    <n v="2"/>
    <n v="4"/>
    <n v="17"/>
    <n v="0"/>
    <n v="4"/>
    <n v="0"/>
    <n v="0"/>
    <n v="1"/>
    <n v="63"/>
    <n v="9"/>
    <n v="0"/>
    <n v="0"/>
    <n v="0"/>
    <n v="8"/>
    <n v="0"/>
    <n v="3294"/>
    <n v="0"/>
    <n v="0"/>
    <n v="0"/>
    <n v="2928"/>
    <n v="0"/>
    <n v="812"/>
    <n v="0"/>
    <n v="0"/>
    <n v="0"/>
    <n v="2354"/>
    <n v="0.74352495262160501"/>
    <n v="0"/>
    <n v="56"/>
    <n v="0"/>
    <n v="0"/>
    <n v="0"/>
    <n v="7"/>
    <n v="0"/>
    <n v="0"/>
    <n v="0"/>
    <n v="0"/>
    <n v="3709"/>
    <n v="223"/>
    <n v="1380"/>
    <n v="2021"/>
    <n v="0"/>
    <n v="1872"/>
    <n v="0"/>
    <n v="104"/>
    <n v="379"/>
    <n v="9688"/>
    <n v="3798"/>
    <n v="5890"/>
    <n v="0"/>
    <n v="0"/>
    <n v="0"/>
    <n v="0"/>
    <n v="0"/>
    <n v="0"/>
    <n v="0"/>
    <n v="0"/>
    <n v="0"/>
    <n v="0"/>
    <n v="26500591"/>
    <n v="8618856"/>
    <n v="0"/>
    <n v="17881735"/>
    <n v="4425083"/>
    <n v="22306818"/>
    <n v="27160147"/>
    <n v="-4853329"/>
    <n v="13310175"/>
    <n v="398046"/>
    <n v="0"/>
    <n v="0"/>
    <n v="8058800"/>
    <n v="705549"/>
    <n v="25415"/>
    <n v="396692"/>
    <n v="1874848"/>
    <n v="0"/>
    <n v="98365"/>
    <n v="0"/>
    <n v="0"/>
    <n v="13976"/>
    <n v="3114845"/>
    <n v="7923204"/>
    <n v="477562"/>
    <n v="3285318"/>
    <n v="5986287"/>
    <n v="0"/>
    <n v="4053044"/>
    <n v="0"/>
    <n v="382069"/>
    <n v="1278262"/>
    <n v="23385746"/>
    <n v="961836"/>
    <n v="59656"/>
    <n v="1711062"/>
    <n v="3776620"/>
    <n v="0"/>
    <n v="0"/>
    <n v="1135610"/>
    <n v="0"/>
    <n v="124791"/>
    <n v="0"/>
    <n v="528612"/>
    <n v="0"/>
    <n v="320669"/>
    <n v="0"/>
    <n v="0"/>
    <n v="0"/>
    <n v="0"/>
    <n v="7651715"/>
    <n v="443321"/>
    <n v="1970948"/>
    <n v="4084515"/>
    <n v="0"/>
    <n v="2769667"/>
    <n v="0"/>
    <n v="97586"/>
    <n v="863983"/>
    <n v="0"/>
    <n v="0"/>
    <n v="11482708"/>
    <n v="194029"/>
    <n v="1128003"/>
    <n v="0"/>
    <n v="3981694"/>
    <n v="3752797"/>
    <n v="4407995"/>
    <n v="0"/>
    <n v="0"/>
    <n v="0"/>
    <n v="0"/>
    <n v="8557163"/>
    <n v="1723926"/>
    <n v="4239932"/>
    <n v="496640"/>
    <n v="10158471"/>
    <n v="2850691"/>
    <n v="1266266"/>
    <n v="4924536"/>
    <n v="2214106"/>
    <n v="3201260"/>
    <n v="741498"/>
    <n v="173313"/>
    <n v="124927"/>
    <n v="71693"/>
    <n v="1433386"/>
    <n v="19581630"/>
    <n v="0"/>
    <n v="5501879"/>
    <n v="10560304"/>
    <n v="0"/>
    <n v="0"/>
    <n v="35643813"/>
    <n v="2030787"/>
    <n v="0"/>
    <n v="2135774"/>
    <n v="31477252"/>
    <n v="35643813"/>
    <n v="8943694"/>
    <n v="16030301"/>
    <n v="-9822874"/>
    <n v="14358613"/>
    <n v="0"/>
    <n v="0"/>
    <n v="0"/>
    <n v="0"/>
    <n v="233889"/>
    <n v="271582"/>
    <n v="125"/>
    <n v="0"/>
    <n v="31505"/>
    <n v="57448"/>
    <n v="25823"/>
    <n v="3826"/>
    <n v="16033"/>
    <n v="54424"/>
    <n v="26636"/>
    <n v="6974"/>
    <n v="5352"/>
    <n v="5868"/>
    <n v="44854"/>
    <n v="37302"/>
    <n v="28191"/>
    <n v="0"/>
    <n v="55401"/>
    <n v="22473"/>
    <n v="38783"/>
    <n v="7402674.5930002797"/>
    <n v="431507.89676834003"/>
    <n v="3158825.1370937298"/>
    <n v="6744129.1153710503"/>
    <n v="0"/>
    <n v="3561526.20540334"/>
    <n v="0"/>
    <n v="327779.97922446334"/>
    <n v="1108621.07313878"/>
  </r>
  <r>
    <n v="106380842"/>
    <x v="149"/>
    <d v="2023-07-01T00:00:00"/>
    <d v="2024-06-30T00:00:00"/>
    <n v="366"/>
    <x v="23"/>
    <x v="9"/>
    <x v="38"/>
    <x v="0"/>
    <x v="3"/>
    <x v="3"/>
    <x v="1"/>
    <x v="0"/>
    <x v="1"/>
    <s v="HEBREW HOME FOR THE AGED"/>
    <x v="1"/>
    <x v="2"/>
    <s v="415-469-2200"/>
    <s v="302 SILVER AVENUE"/>
    <s v="SAN FRANCISCO"/>
    <n v="94112"/>
    <s v="DAVID CALDWELL"/>
    <n v="0"/>
    <n v="375"/>
    <n v="137250"/>
    <n v="375"/>
    <n v="137250"/>
    <n v="374"/>
    <n v="348.78142076502701"/>
    <n v="348.78142076502701"/>
    <n v="18736"/>
    <n v="13350"/>
    <n v="3418"/>
    <n v="82026"/>
    <n v="0"/>
    <n v="8670"/>
    <n v="0"/>
    <n v="0"/>
    <n v="1454"/>
    <n v="127654"/>
    <n v="127654"/>
    <n v="18736"/>
    <n v="13350"/>
    <n v="3418"/>
    <n v="82026"/>
    <n v="0"/>
    <n v="8670"/>
    <n v="0"/>
    <n v="0"/>
    <n v="1454"/>
    <n v="676"/>
    <n v="419"/>
    <n v="7"/>
    <n v="175"/>
    <n v="0"/>
    <n v="121"/>
    <n v="0"/>
    <n v="0"/>
    <n v="23"/>
    <n v="1421"/>
    <n v="0"/>
    <n v="13"/>
    <n v="0"/>
    <n v="0"/>
    <n v="362"/>
    <n v="0"/>
    <n v="0"/>
    <n v="4758"/>
    <n v="0"/>
    <n v="0"/>
    <n v="132492"/>
    <n v="0"/>
    <n v="0"/>
    <n v="3508"/>
    <n v="0"/>
    <n v="0"/>
    <n v="124146"/>
    <n v="0.97251946668337852"/>
    <n v="0"/>
    <n v="0"/>
    <n v="175"/>
    <n v="0"/>
    <n v="0"/>
    <n v="1246"/>
    <n v="0"/>
    <n v="0"/>
    <n v="0"/>
    <n v="0"/>
    <n v="0"/>
    <n v="0"/>
    <n v="0"/>
    <n v="0"/>
    <n v="0"/>
    <n v="0"/>
    <n v="0"/>
    <n v="0"/>
    <n v="0"/>
    <n v="0"/>
    <n v="0"/>
    <n v="382"/>
    <n v="0"/>
    <n v="0"/>
    <n v="0"/>
    <n v="0"/>
    <n v="0"/>
    <n v="0"/>
    <n v="0"/>
    <n v="0"/>
    <n v="0"/>
    <n v="0"/>
    <n v="135178625"/>
    <n v="40447446"/>
    <n v="0"/>
    <n v="94731179"/>
    <n v="7756366"/>
    <n v="102487545"/>
    <n v="104404850"/>
    <n v="-1917305"/>
    <n v="20988550"/>
    <n v="33209183"/>
    <n v="0"/>
    <n v="0"/>
    <n v="-14137938"/>
    <n v="34599749"/>
    <n v="19078114"/>
    <n v="3092297"/>
    <n v="71509449"/>
    <n v="0"/>
    <n v="4795274"/>
    <n v="0"/>
    <n v="0"/>
    <n v="2103742"/>
    <n v="135178625"/>
    <n v="0"/>
    <n v="0"/>
    <n v="0"/>
    <n v="0"/>
    <n v="0"/>
    <n v="0"/>
    <n v="0"/>
    <n v="0"/>
    <n v="0"/>
    <n v="0"/>
    <n v="11942317"/>
    <n v="9490082"/>
    <n v="1183379"/>
    <n v="14876318"/>
    <n v="0"/>
    <n v="0"/>
    <n v="1579643"/>
    <n v="0"/>
    <n v="1172532"/>
    <n v="0"/>
    <n v="49727"/>
    <n v="0"/>
    <n v="153448"/>
    <n v="0"/>
    <n v="0"/>
    <n v="0"/>
    <n v="0"/>
    <n v="22657432"/>
    <n v="9588032"/>
    <n v="1908918"/>
    <n v="56633131"/>
    <n v="0"/>
    <n v="3215631"/>
    <n v="0"/>
    <n v="-49727"/>
    <n v="777762"/>
    <n v="0"/>
    <n v="0"/>
    <n v="0"/>
    <n v="291784"/>
    <n v="0"/>
    <n v="0"/>
    <n v="49548251"/>
    <n v="171659"/>
    <n v="6065324"/>
    <n v="0"/>
    <n v="0"/>
    <n v="0"/>
    <n v="0"/>
    <n v="23452642"/>
    <n v="3912001"/>
    <n v="13450088"/>
    <n v="7804885"/>
    <n v="45679972"/>
    <n v="19491742"/>
    <n v="927403"/>
    <n v="14545923"/>
    <n v="7442596"/>
    <n v="2493047"/>
    <n v="6498663"/>
    <n v="312090"/>
    <n v="973692"/>
    <n v="385459"/>
    <n v="5654263"/>
    <n v="38277317"/>
    <n v="7233565"/>
    <n v="180378957"/>
    <n v="3249592"/>
    <n v="13655864"/>
    <n v="0"/>
    <n v="242795295"/>
    <n v="17081879"/>
    <n v="59420"/>
    <n v="126796448"/>
    <n v="98857548"/>
    <n v="242795295"/>
    <n v="12832391"/>
    <n v="20643503"/>
    <n v="-1596209"/>
    <n v="289472572"/>
    <n v="0"/>
    <n v="120407271"/>
    <n v="2413975"/>
    <n v="5887500"/>
    <n v="1309259"/>
    <n v="1466015"/>
    <n v="630"/>
    <n v="0"/>
    <n v="66684"/>
    <n v="54130"/>
    <n v="118268"/>
    <n v="100469"/>
    <n v="442286"/>
    <n v="90647"/>
    <n v="185865"/>
    <n v="94642"/>
    <n v="96643"/>
    <n v="59625"/>
    <n v="822401"/>
    <n v="1756"/>
    <n v="59625"/>
    <n v="0"/>
    <n v="269837"/>
    <n v="44435"/>
    <n v="111205"/>
    <n v="24737737.106221601"/>
    <n v="13640254.113245901"/>
    <n v="2210895.5252929102"/>
    <n v="51127016.845491"/>
    <n v="0"/>
    <n v="3428470.7546375501"/>
    <n v="0"/>
    <n v="0"/>
    <n v="1504109.6551109899"/>
  </r>
  <r>
    <n v="106220733"/>
    <x v="150"/>
    <d v="2023-07-01T00:00:00"/>
    <d v="2024-06-30T00:00:00"/>
    <n v="366"/>
    <x v="40"/>
    <x v="1"/>
    <x v="80"/>
    <x v="3"/>
    <x v="3"/>
    <x v="0"/>
    <x v="0"/>
    <x v="1"/>
    <x v="0"/>
    <s v="JOHN C. FREMONT HEALTHCARE DISTRICT"/>
    <x v="2"/>
    <x v="2"/>
    <s v="209-966-3631"/>
    <s v="5189 HOSPITAL ROAD"/>
    <s v="MARIOSA"/>
    <n v="95338"/>
    <s v="PATRICIA RYAN"/>
    <n v="0"/>
    <n v="34"/>
    <n v="12444"/>
    <n v="34"/>
    <n v="12444"/>
    <n v="24"/>
    <n v="20.5601092896175"/>
    <n v="89.572710345731593"/>
    <n v="1117"/>
    <n v="67"/>
    <n v="3664"/>
    <n v="2425"/>
    <n v="0"/>
    <n v="0"/>
    <n v="237"/>
    <n v="15"/>
    <n v="0"/>
    <n v="7525"/>
    <n v="32783.61198653777"/>
    <n v="5157.8428256729458"/>
    <n v="232.050097541621"/>
    <n v="5105.4807898365798"/>
    <n v="12384.0703499878"/>
    <n v="0"/>
    <n v="0"/>
    <n v="2090.7031220700001"/>
    <n v="223.04220905591799"/>
    <n v="0"/>
    <n v="151"/>
    <n v="7"/>
    <n v="15"/>
    <n v="56"/>
    <n v="0"/>
    <n v="0"/>
    <n v="49"/>
    <n v="6"/>
    <n v="0"/>
    <n v="284"/>
    <n v="18"/>
    <n v="0"/>
    <n v="0"/>
    <n v="0"/>
    <n v="16"/>
    <n v="0"/>
    <n v="6588"/>
    <n v="0"/>
    <n v="0"/>
    <n v="0"/>
    <n v="5856"/>
    <n v="0"/>
    <n v="1703"/>
    <n v="0"/>
    <n v="0"/>
    <n v="0"/>
    <n v="5822"/>
    <n v="0.77368770764119599"/>
    <n v="0"/>
    <n v="282"/>
    <n v="0"/>
    <n v="0"/>
    <n v="0"/>
    <n v="2"/>
    <n v="0"/>
    <n v="0"/>
    <n v="0"/>
    <n v="0"/>
    <n v="2653"/>
    <n v="0"/>
    <n v="0"/>
    <n v="0"/>
    <n v="0"/>
    <n v="0"/>
    <n v="29551"/>
    <n v="0"/>
    <n v="0"/>
    <n v="32204"/>
    <n v="7165"/>
    <n v="16434"/>
    <n v="2304"/>
    <n v="0"/>
    <n v="0"/>
    <n v="1"/>
    <n v="0"/>
    <n v="5700"/>
    <n v="0"/>
    <n v="5700"/>
    <n v="0"/>
    <n v="0"/>
    <n v="41363630"/>
    <n v="10458667"/>
    <n v="0"/>
    <n v="30904963"/>
    <n v="156067"/>
    <n v="31061030"/>
    <n v="38816817"/>
    <n v="-7755787"/>
    <n v="9209299"/>
    <n v="0"/>
    <n v="0"/>
    <n v="0"/>
    <n v="1453512"/>
    <n v="3866732"/>
    <n v="241948"/>
    <n v="2556225"/>
    <n v="1688259"/>
    <n v="0"/>
    <n v="0"/>
    <n v="1071885"/>
    <n v="69369"/>
    <n v="0"/>
    <n v="9494418"/>
    <n v="13988233"/>
    <n v="596023"/>
    <n v="1005663"/>
    <n v="6933398"/>
    <n v="0"/>
    <n v="0"/>
    <n v="8383783"/>
    <n v="962112"/>
    <n v="0"/>
    <n v="31869212"/>
    <n v="5014027"/>
    <n v="0"/>
    <n v="412970"/>
    <n v="0"/>
    <n v="-3460158"/>
    <n v="0"/>
    <n v="0"/>
    <n v="7327007"/>
    <n v="1144829"/>
    <n v="0"/>
    <n v="19992"/>
    <n v="0"/>
    <n v="0"/>
    <n v="0"/>
    <n v="0"/>
    <n v="0"/>
    <n v="0"/>
    <n v="12840938"/>
    <n v="837971"/>
    <n v="5232786"/>
    <n v="9997947"/>
    <n v="0"/>
    <n v="0"/>
    <n v="2128661"/>
    <n v="-133340"/>
    <n v="0"/>
    <n v="0"/>
    <n v="0"/>
    <n v="1711404"/>
    <n v="0"/>
    <n v="7091188"/>
    <n v="0"/>
    <n v="5414804"/>
    <n v="11074609"/>
    <n v="6042509"/>
    <n v="0"/>
    <n v="0"/>
    <n v="0"/>
    <n v="0"/>
    <n v="3637410"/>
    <n v="3033378"/>
    <n v="7152067"/>
    <n v="2462040"/>
    <n v="17494245"/>
    <n v="2962157"/>
    <n v="0"/>
    <n v="5715841"/>
    <n v="1575669"/>
    <n v="5986442"/>
    <n v="765142"/>
    <n v="525962"/>
    <n v="0"/>
    <n v="195359"/>
    <n v="3596000"/>
    <n v="25662255"/>
    <n v="0"/>
    <n v="3015332"/>
    <n v="523518"/>
    <n v="0"/>
    <n v="0"/>
    <n v="29201105"/>
    <n v="5044153"/>
    <n v="0"/>
    <n v="9080085"/>
    <n v="15076867"/>
    <n v="29201105"/>
    <n v="17232701"/>
    <n v="12127820"/>
    <n v="-7439396"/>
    <n v="18573831"/>
    <n v="0"/>
    <n v="0"/>
    <n v="0"/>
    <n v="0"/>
    <n v="377483"/>
    <n v="377483"/>
    <n v="181"/>
    <n v="0"/>
    <n v="0"/>
    <n v="62031"/>
    <n v="195750"/>
    <n v="0"/>
    <n v="0"/>
    <n v="81235"/>
    <n v="38467"/>
    <n v="0"/>
    <n v="0"/>
    <n v="0"/>
    <n v="81680"/>
    <n v="114070"/>
    <n v="50280"/>
    <n v="0"/>
    <n v="54786"/>
    <n v="27679"/>
    <n v="48988"/>
    <n v="16688243.708875399"/>
    <n v="783214.31988077401"/>
    <n v="3329138.7021883698"/>
    <n v="8058280.3265271904"/>
    <n v="0"/>
    <n v="0"/>
    <n v="8837793.4100803006"/>
    <n v="964079.53244794998"/>
    <n v="0"/>
  </r>
  <r>
    <n v="106331216"/>
    <x v="151"/>
    <d v="2024-01-01T00:00:00"/>
    <d v="2024-12-31T00:00:00"/>
    <n v="366"/>
    <x v="30"/>
    <x v="12"/>
    <x v="81"/>
    <x v="1"/>
    <x v="1"/>
    <x v="0"/>
    <x v="0"/>
    <x v="0"/>
    <x v="0"/>
    <s v="TENET HEALTHCARE CORPORATION"/>
    <x v="5"/>
    <x v="0"/>
    <s v="760-347-6191"/>
    <s v="47-111 MONROE STREET"/>
    <s v="INDIO"/>
    <n v="92201"/>
    <s v="KAREN FAULIS"/>
    <n v="4"/>
    <n v="145"/>
    <n v="53070"/>
    <n v="145"/>
    <n v="53070"/>
    <n v="49"/>
    <n v="46.808743169398902"/>
    <n v="89.524001177094206"/>
    <n v="2839"/>
    <n v="4163"/>
    <n v="1151"/>
    <n v="6882"/>
    <n v="9"/>
    <n v="230"/>
    <n v="1596"/>
    <n v="63"/>
    <n v="199"/>
    <n v="17132"/>
    <n v="32765.7844308165"/>
    <n v="4049.3762715399598"/>
    <n v="6695.3308832333796"/>
    <n v="1805.8738293449001"/>
    <n v="14669.625857483143"/>
    <n v="74.184739075633402"/>
    <n v="480.73160040650799"/>
    <n v="4179.0814728385503"/>
    <n v="152.84149189783841"/>
    <n v="681.53893678864029"/>
    <n v="955"/>
    <n v="1230"/>
    <n v="438"/>
    <n v="3113"/>
    <n v="6"/>
    <n v="69"/>
    <n v="686"/>
    <n v="37"/>
    <n v="111"/>
    <n v="6645"/>
    <n v="145"/>
    <n v="0"/>
    <n v="0"/>
    <n v="0"/>
    <n v="0"/>
    <n v="0"/>
    <n v="53070"/>
    <n v="0"/>
    <n v="0"/>
    <n v="0"/>
    <n v="0"/>
    <n v="0"/>
    <n v="17132"/>
    <n v="0"/>
    <n v="0"/>
    <n v="0"/>
    <n v="0"/>
    <n v="0"/>
    <n v="0"/>
    <n v="6645"/>
    <n v="0"/>
    <n v="0"/>
    <n v="0"/>
    <n v="0"/>
    <n v="0"/>
    <n v="24"/>
    <n v="2521"/>
    <n v="1655"/>
    <n v="2853"/>
    <n v="5657"/>
    <n v="2891"/>
    <n v="30609"/>
    <n v="368"/>
    <n v="892"/>
    <n v="9141"/>
    <n v="310"/>
    <n v="2637"/>
    <n v="55358"/>
    <n v="53622"/>
    <n v="0"/>
    <n v="0"/>
    <n v="4798"/>
    <n v="0"/>
    <n v="5"/>
    <n v="126120"/>
    <n v="264840"/>
    <n v="1390"/>
    <n v="1556"/>
    <n v="1095"/>
    <n v="557"/>
    <n v="1751896051"/>
    <n v="1598801035"/>
    <n v="0"/>
    <n v="153095016"/>
    <n v="760360"/>
    <n v="153855376"/>
    <n v="156782827"/>
    <n v="-2927451"/>
    <n v="6407"/>
    <n v="0"/>
    <n v="0"/>
    <n v="0"/>
    <n v="-2921044"/>
    <n v="158828276"/>
    <n v="235186051"/>
    <n v="58459148"/>
    <n v="338597765"/>
    <n v="804486"/>
    <n v="13982510"/>
    <n v="93500486"/>
    <n v="4054165"/>
    <n v="12587864"/>
    <n v="916000751"/>
    <n v="67714680"/>
    <n v="143062431"/>
    <n v="33260961"/>
    <n v="383155000"/>
    <n v="5826690"/>
    <n v="15242857"/>
    <n v="151327928"/>
    <n v="5781464"/>
    <n v="30523289"/>
    <n v="835895300"/>
    <n v="209256010"/>
    <n v="350642745"/>
    <n v="75487812"/>
    <n v="675483153"/>
    <n v="-1513222"/>
    <n v="5867113"/>
    <n v="26403177"/>
    <n v="196679284"/>
    <n v="10711066"/>
    <n v="0"/>
    <n v="9985968"/>
    <n v="0"/>
    <n v="39797929"/>
    <n v="0"/>
    <n v="0"/>
    <n v="0"/>
    <n v="0"/>
    <n v="17286946"/>
    <n v="27605737"/>
    <n v="16304751"/>
    <n v="47560041"/>
    <n v="764063"/>
    <n v="2584234"/>
    <n v="40791322"/>
    <n v="0"/>
    <n v="197922"/>
    <n v="0"/>
    <n v="0"/>
    <n v="0"/>
    <n v="0"/>
    <n v="0"/>
    <n v="0"/>
    <n v="25917480"/>
    <n v="19551199"/>
    <n v="43889907"/>
    <n v="0"/>
    <n v="0"/>
    <n v="0"/>
    <n v="0"/>
    <n v="23080915"/>
    <n v="9204024"/>
    <n v="28712361"/>
    <n v="6426941"/>
    <n v="48723605"/>
    <n v="23308406"/>
    <n v="12308712"/>
    <n v="6182402"/>
    <n v="14073925"/>
    <n v="26325885"/>
    <n v="5504033"/>
    <n v="1080848"/>
    <n v="2339332"/>
    <n v="50171"/>
    <n v="16885508"/>
    <n v="82536878"/>
    <n v="0"/>
    <n v="28149426"/>
    <n v="6308511"/>
    <n v="8987"/>
    <n v="9246097"/>
    <n v="126249899"/>
    <n v="43173998"/>
    <n v="1084631"/>
    <n v="0"/>
    <n v="81991270"/>
    <n v="126249899"/>
    <n v="600"/>
    <n v="95831892"/>
    <n v="-75291869"/>
    <n v="98502818"/>
    <n v="0"/>
    <n v="0"/>
    <n v="0"/>
    <n v="8675220"/>
    <n v="838263"/>
    <n v="949703"/>
    <n v="438"/>
    <n v="0"/>
    <n v="61881"/>
    <n v="194821"/>
    <n v="329224"/>
    <n v="7407"/>
    <n v="93294"/>
    <n v="90260"/>
    <n v="10528"/>
    <n v="12927"/>
    <n v="37362"/>
    <n v="559"/>
    <n v="230113"/>
    <n v="156355"/>
    <n v="260919"/>
    <n v="0"/>
    <n v="91733"/>
    <n v="44736"/>
    <n v="54407"/>
    <n v="20175735.230647199"/>
    <n v="33686508.549955703"/>
    <n v="8168519.8568261992"/>
    <n v="64278726.409076899"/>
    <n v="590567.25314302999"/>
    <n v="2602787.9084022101"/>
    <n v="21804223.556627799"/>
    <n v="875953.28512829845"/>
    <n v="3839444.9501926801"/>
  </r>
  <r>
    <n v="106074039"/>
    <x v="152"/>
    <d v="2024-01-01T00:00:00"/>
    <d v="2024-12-31T00:00:00"/>
    <n v="366"/>
    <x v="29"/>
    <x v="10"/>
    <x v="55"/>
    <x v="0"/>
    <x v="23"/>
    <x v="0"/>
    <x v="1"/>
    <x v="0"/>
    <x v="1"/>
    <s v="JOHN MUIR HEALTH"/>
    <x v="6"/>
    <x v="0"/>
    <s v="800-680-6500"/>
    <s v="2740 GRANT STREET"/>
    <s v="CONCORD"/>
    <n v="94520"/>
    <s v="MICHAEL THOMAS"/>
    <n v="0"/>
    <n v="73"/>
    <n v="26718"/>
    <n v="73"/>
    <n v="26718"/>
    <n v="53"/>
    <n v="50.4699453551913"/>
    <n v="61.750992772982997"/>
    <n v="1865"/>
    <n v="884"/>
    <n v="5534"/>
    <n v="2073"/>
    <n v="0"/>
    <n v="212"/>
    <n v="7780"/>
    <n v="76"/>
    <n v="48"/>
    <n v="18472"/>
    <n v="22600.863354911799"/>
    <n v="2155.9458644648143"/>
    <n v="1086.4366767388699"/>
    <n v="5534"/>
    <n v="2073"/>
    <n v="0"/>
    <n v="437.40887649241398"/>
    <n v="11150.123390184001"/>
    <n v="76"/>
    <n v="64.529539481202093"/>
    <n v="255"/>
    <n v="128"/>
    <n v="913"/>
    <n v="302"/>
    <n v="0"/>
    <n v="44"/>
    <n v="1422"/>
    <n v="16"/>
    <n v="9"/>
    <n v="3089"/>
    <n v="0"/>
    <n v="65"/>
    <n v="8"/>
    <n v="0"/>
    <n v="0"/>
    <n v="0"/>
    <n v="0"/>
    <n v="23790"/>
    <n v="2928"/>
    <n v="0"/>
    <n v="0"/>
    <n v="0"/>
    <n v="0"/>
    <n v="15710"/>
    <n v="2762"/>
    <n v="0"/>
    <n v="0"/>
    <n v="0"/>
    <n v="0"/>
    <n v="0"/>
    <n v="2520"/>
    <n v="569"/>
    <n v="0"/>
    <n v="0"/>
    <n v="0"/>
    <n v="0"/>
    <n v="0"/>
    <n v="0"/>
    <n v="1059"/>
    <n v="738"/>
    <n v="0"/>
    <n v="0"/>
    <n v="0"/>
    <n v="1015"/>
    <n v="11624"/>
    <n v="0"/>
    <n v="59"/>
    <n v="14495"/>
    <n v="0"/>
    <n v="0"/>
    <n v="0"/>
    <n v="0"/>
    <n v="0"/>
    <n v="0"/>
    <n v="0"/>
    <n v="0"/>
    <n v="0"/>
    <n v="0"/>
    <n v="0"/>
    <n v="0"/>
    <n v="97034049"/>
    <n v="56190529"/>
    <n v="0"/>
    <n v="40843520"/>
    <n v="263704"/>
    <n v="41107224"/>
    <n v="48632837"/>
    <n v="-7525613"/>
    <n v="914504"/>
    <n v="0"/>
    <n v="0"/>
    <n v="0"/>
    <n v="-6611109"/>
    <n v="8227738"/>
    <n v="3950144"/>
    <n v="23544296"/>
    <n v="9027515"/>
    <n v="0"/>
    <n v="1168074"/>
    <n v="32837215"/>
    <n v="342272"/>
    <n v="210024"/>
    <n v="79307278"/>
    <n v="1283553"/>
    <n v="904586"/>
    <n v="0"/>
    <n v="0"/>
    <n v="0"/>
    <n v="1241954"/>
    <n v="14224353"/>
    <n v="0"/>
    <n v="72325"/>
    <n v="17726771"/>
    <n v="5877184"/>
    <n v="2154528"/>
    <n v="12948443"/>
    <n v="5157074"/>
    <n v="0"/>
    <n v="0"/>
    <n v="1377844"/>
    <n v="27486070"/>
    <n v="472702"/>
    <n v="0"/>
    <n v="348200"/>
    <n v="0"/>
    <n v="368484"/>
    <n v="0"/>
    <n v="0"/>
    <n v="0"/>
    <n v="0"/>
    <n v="3447124"/>
    <n v="2634057"/>
    <n v="10506836"/>
    <n v="3817197"/>
    <n v="0"/>
    <n v="1017329"/>
    <n v="19354904"/>
    <n v="0"/>
    <n v="66073"/>
    <n v="0"/>
    <n v="0"/>
    <n v="0"/>
    <n v="0"/>
    <n v="0"/>
    <n v="0"/>
    <n v="16953287"/>
    <n v="2915822"/>
    <n v="3756092"/>
    <n v="0"/>
    <n v="0"/>
    <n v="0"/>
    <n v="0"/>
    <n v="11403774"/>
    <n v="1214369"/>
    <n v="9093245"/>
    <n v="3296248"/>
    <n v="25701630"/>
    <n v="5876357"/>
    <n v="0"/>
    <n v="805438"/>
    <n v="1167072"/>
    <n v="3865454"/>
    <n v="951963"/>
    <n v="3145066"/>
    <n v="4257"/>
    <n v="0"/>
    <n v="7115600"/>
    <n v="9376177"/>
    <n v="147480"/>
    <n v="6424974"/>
    <n v="106956"/>
    <n v="0"/>
    <n v="1277403"/>
    <n v="17332990"/>
    <n v="4499248"/>
    <n v="0"/>
    <n v="1405047"/>
    <n v="11428695"/>
    <n v="17332990"/>
    <n v="2124661"/>
    <n v="22816860"/>
    <n v="-15885699"/>
    <n v="15904217"/>
    <n v="0"/>
    <n v="0"/>
    <n v="0"/>
    <n v="0"/>
    <n v="328535"/>
    <n v="379950"/>
    <n v="182"/>
    <n v="0"/>
    <n v="22319"/>
    <n v="170495"/>
    <n v="77104"/>
    <n v="435"/>
    <n v="0"/>
    <n v="34405"/>
    <n v="12603"/>
    <n v="9283"/>
    <n v="72"/>
    <n v="1819"/>
    <n v="140682"/>
    <n v="26829"/>
    <n v="28273"/>
    <n v="0"/>
    <n v="44149"/>
    <n v="5834"/>
    <n v="82768"/>
    <n v="4741149.154568444"/>
    <n v="2419965.8106515799"/>
    <n v="11736263.6760151"/>
    <n v="4499998.4870722499"/>
    <n v="0"/>
    <n v="1201340.8289880201"/>
    <n v="23459056.539839402"/>
    <n v="170614.33652197701"/>
    <n v="140744.16634326999"/>
  </r>
  <r>
    <n v="106071018"/>
    <x v="153"/>
    <d v="2024-01-01T00:00:00"/>
    <d v="2024-12-31T00:00:00"/>
    <n v="366"/>
    <x v="29"/>
    <x v="10"/>
    <x v="55"/>
    <x v="0"/>
    <x v="23"/>
    <x v="0"/>
    <x v="0"/>
    <x v="0"/>
    <x v="1"/>
    <s v="JOHN MUIR HEALTH"/>
    <x v="0"/>
    <x v="0"/>
    <s v="925-682-8200"/>
    <s v="2540 EAST STREET"/>
    <s v="CONCORD"/>
    <n v="94520"/>
    <s v="MICHAEL THOMAS"/>
    <n v="0"/>
    <n v="276"/>
    <n v="101016"/>
    <n v="247"/>
    <n v="90402"/>
    <n v="175"/>
    <n v="159.21038251366099"/>
    <n v="343.18781898187359"/>
    <n v="23443"/>
    <n v="11973"/>
    <n v="1588"/>
    <n v="11985"/>
    <n v="0"/>
    <n v="3251"/>
    <n v="5779"/>
    <n v="119"/>
    <n v="133"/>
    <n v="58271"/>
    <n v="125606.741747366"/>
    <n v="47699.056167774899"/>
    <n v="23599.443640719001"/>
    <n v="2100.7077758660098"/>
    <n v="24337.436786076301"/>
    <n v="0"/>
    <n v="4637.802379152"/>
    <n v="19593.160719567099"/>
    <n v="384.07857721212702"/>
    <n v="541.51709375535802"/>
    <n v="4847"/>
    <n v="2304"/>
    <n v="250"/>
    <n v="2234"/>
    <n v="0"/>
    <n v="588"/>
    <n v="1516"/>
    <n v="40"/>
    <n v="45"/>
    <n v="11824"/>
    <n v="276"/>
    <n v="0"/>
    <n v="0"/>
    <n v="0"/>
    <n v="0"/>
    <n v="0"/>
    <n v="101016"/>
    <n v="0"/>
    <n v="0"/>
    <n v="0"/>
    <n v="0"/>
    <n v="0"/>
    <n v="58271"/>
    <n v="0"/>
    <n v="0"/>
    <n v="0"/>
    <n v="0"/>
    <n v="0"/>
    <n v="0"/>
    <n v="11824"/>
    <n v="0"/>
    <n v="0"/>
    <n v="0"/>
    <n v="0"/>
    <n v="0"/>
    <n v="0"/>
    <n v="0"/>
    <n v="0"/>
    <n v="67876"/>
    <n v="31062"/>
    <n v="2464"/>
    <n v="45620"/>
    <n v="1"/>
    <n v="4604"/>
    <n v="52862"/>
    <n v="1303"/>
    <n v="2015"/>
    <n v="207807"/>
    <n v="67547"/>
    <n v="25961"/>
    <n v="0"/>
    <n v="117919"/>
    <n v="0"/>
    <n v="10"/>
    <n v="1324545"/>
    <n v="302362"/>
    <n v="3332"/>
    <n v="3356"/>
    <n v="0"/>
    <n v="0"/>
    <n v="5662070421"/>
    <n v="4970327089"/>
    <n v="0"/>
    <n v="691743332"/>
    <n v="9001208"/>
    <n v="700744540"/>
    <n v="688245109"/>
    <n v="12499431"/>
    <n v="5983060"/>
    <n v="3727369"/>
    <n v="0"/>
    <n v="0"/>
    <n v="14755122"/>
    <n v="1076705568"/>
    <n v="517403070"/>
    <n v="65574098"/>
    <n v="499365538"/>
    <n v="0"/>
    <n v="121222772"/>
    <n v="335365581"/>
    <n v="5227877"/>
    <n v="5861585"/>
    <n v="2626726089"/>
    <n v="1114048148"/>
    <n v="502426930"/>
    <n v="21171505"/>
    <n v="514675114"/>
    <n v="2057"/>
    <n v="51710867"/>
    <n v="801660155"/>
    <n v="11645363"/>
    <n v="18004193"/>
    <n v="3035344332"/>
    <n v="2007265067"/>
    <n v="934764725"/>
    <n v="81300467"/>
    <n v="957949864"/>
    <n v="0"/>
    <n v="1827"/>
    <n v="154983395"/>
    <n v="778386826"/>
    <n v="10517836"/>
    <n v="0"/>
    <n v="16970481"/>
    <n v="0"/>
    <n v="28186601"/>
    <n v="0"/>
    <n v="0"/>
    <n v="0"/>
    <n v="0"/>
    <n v="179432747"/>
    <n v="82382976"/>
    <n v="5094684"/>
    <n v="54978018"/>
    <n v="230"/>
    <n v="17216753"/>
    <n v="352072407"/>
    <n v="0"/>
    <n v="565517"/>
    <n v="0"/>
    <n v="0"/>
    <n v="0"/>
    <n v="416973"/>
    <n v="0"/>
    <n v="0"/>
    <n v="118034276"/>
    <n v="60091403"/>
    <n v="258007237"/>
    <n v="0"/>
    <n v="1990"/>
    <n v="0"/>
    <n v="10412901"/>
    <n v="136019461"/>
    <n v="25179047"/>
    <n v="47600976"/>
    <n v="32897818"/>
    <n v="206818544"/>
    <n v="94643927"/>
    <n v="7367904"/>
    <n v="27673923"/>
    <n v="139263593"/>
    <n v="23938691"/>
    <n v="22678372"/>
    <n v="14499936"/>
    <n v="64505"/>
    <n v="799147"/>
    <n v="150496567"/>
    <n v="159257147"/>
    <n v="0"/>
    <n v="212475300"/>
    <n v="14279382"/>
    <n v="2102089"/>
    <n v="332536"/>
    <n v="388446454"/>
    <n v="86466314"/>
    <n v="3156551"/>
    <n v="340045"/>
    <n v="298483544"/>
    <n v="388446454"/>
    <n v="646168"/>
    <n v="711440097"/>
    <n v="-627294789"/>
    <n v="578689257"/>
    <n v="0"/>
    <n v="0"/>
    <n v="0"/>
    <n v="350"/>
    <n v="2594193"/>
    <n v="3040554"/>
    <n v="1410"/>
    <n v="22"/>
    <n v="210047"/>
    <n v="661029"/>
    <n v="927836"/>
    <n v="6211"/>
    <n v="213537"/>
    <n v="125281"/>
    <n v="241192"/>
    <n v="100368"/>
    <n v="82985"/>
    <n v="25707"/>
    <n v="834988"/>
    <n v="414135"/>
    <n v="728025"/>
    <n v="60154"/>
    <n v="446210"/>
    <n v="0"/>
    <n v="107914"/>
    <n v="262811302.146128"/>
    <n v="122342757.33972368"/>
    <n v="10406338.5643852"/>
    <n v="121648244.727309"/>
    <n v="246.76568824981771"/>
    <n v="20745789.231589898"/>
    <n v="136402011.81419301"/>
    <n v="2024179.2326710499"/>
    <n v="2863031.1783117899"/>
  </r>
  <r>
    <n v="106070988"/>
    <x v="154"/>
    <d v="2024-01-01T00:00:00"/>
    <d v="2024-12-31T00:00:00"/>
    <n v="366"/>
    <x v="29"/>
    <x v="10"/>
    <x v="55"/>
    <x v="0"/>
    <x v="23"/>
    <x v="0"/>
    <x v="0"/>
    <x v="0"/>
    <x v="1"/>
    <s v="JOHN MUIR HEALTH"/>
    <x v="4"/>
    <x v="0"/>
    <s v="925-939-3000"/>
    <s v="1601 YGNACIO VALLEY ROAD"/>
    <s v="WALNUT CREEK"/>
    <n v="94598"/>
    <s v="MICHAEL THOMAS"/>
    <n v="2"/>
    <n v="554"/>
    <n v="202764"/>
    <n v="423"/>
    <n v="154818"/>
    <n v="295"/>
    <n v="286.4726775956284"/>
    <n v="419.24985524179419"/>
    <n v="38446"/>
    <n v="16153"/>
    <n v="3441"/>
    <n v="14314"/>
    <n v="0"/>
    <n v="5494"/>
    <n v="26729"/>
    <n v="113"/>
    <n v="159"/>
    <n v="104849"/>
    <n v="153445.44701849701"/>
    <n v="53448.147976239365"/>
    <n v="22577.817080869001"/>
    <n v="3882.0681176179901"/>
    <n v="21181.135147893398"/>
    <n v="0"/>
    <n v="6618.8500843348102"/>
    <n v="44807.762179873404"/>
    <n v="272.65981592378535"/>
    <n v="543.24140708783295"/>
    <n v="7273"/>
    <n v="3006"/>
    <n v="345"/>
    <n v="2816"/>
    <n v="0"/>
    <n v="702"/>
    <n v="6186"/>
    <n v="55"/>
    <n v="77"/>
    <n v="20460"/>
    <n v="506"/>
    <n v="0"/>
    <n v="0"/>
    <n v="48"/>
    <n v="0"/>
    <n v="0"/>
    <n v="185196"/>
    <n v="0"/>
    <n v="0"/>
    <n v="17568"/>
    <n v="0"/>
    <n v="0"/>
    <n v="98079"/>
    <n v="0"/>
    <n v="0"/>
    <n v="6770"/>
    <n v="0"/>
    <n v="0"/>
    <n v="0"/>
    <n v="19931"/>
    <n v="0"/>
    <n v="0"/>
    <n v="529"/>
    <n v="0"/>
    <n v="0"/>
    <n v="27"/>
    <n v="6405"/>
    <n v="2710"/>
    <n v="149139"/>
    <n v="64376"/>
    <n v="3448"/>
    <n v="60834"/>
    <n v="12"/>
    <n v="9973"/>
    <n v="169982"/>
    <n v="1546"/>
    <n v="3710"/>
    <n v="463020"/>
    <n v="65519"/>
    <n v="172610"/>
    <n v="12315"/>
    <n v="219075"/>
    <n v="0"/>
    <n v="13"/>
    <n v="827080"/>
    <n v="406458"/>
    <n v="5089"/>
    <n v="3465"/>
    <n v="2012"/>
    <n v="971"/>
    <n v="6157766765"/>
    <n v="4998502009"/>
    <n v="0"/>
    <n v="1159264756"/>
    <n v="42317429"/>
    <n v="1201582185"/>
    <n v="1161143505"/>
    <n v="40438680"/>
    <n v="70049315"/>
    <n v="23233032"/>
    <n v="0"/>
    <n v="0"/>
    <n v="87254963"/>
    <n v="1517943671"/>
    <n v="643948992"/>
    <n v="139693728"/>
    <n v="585007328"/>
    <n v="0"/>
    <n v="228802320"/>
    <n v="1078940772"/>
    <n v="5516628"/>
    <n v="7737598"/>
    <n v="4207591037"/>
    <n v="592322103"/>
    <n v="256129170"/>
    <n v="17905972"/>
    <n v="280657006"/>
    <n v="56878"/>
    <n v="46845342"/>
    <n v="729765933"/>
    <n v="7794547"/>
    <n v="18698777"/>
    <n v="1950175728"/>
    <n v="1882197352"/>
    <n v="806051862"/>
    <n v="146403544"/>
    <n v="771072206"/>
    <n v="0"/>
    <n v="46406"/>
    <n v="242259070"/>
    <n v="1080528337"/>
    <n v="15303761"/>
    <n v="0"/>
    <n v="13544838"/>
    <n v="0"/>
    <n v="41094633"/>
    <n v="0"/>
    <n v="0"/>
    <n v="0"/>
    <n v="0"/>
    <n v="221618629"/>
    <n v="90692762"/>
    <n v="10535113"/>
    <n v="92684533"/>
    <n v="10472"/>
    <n v="31143225"/>
    <n v="711216741"/>
    <n v="2"/>
    <n v="1363279"/>
    <n v="0"/>
    <n v="0"/>
    <n v="0"/>
    <n v="10819373"/>
    <n v="0"/>
    <n v="0"/>
    <n v="235532833"/>
    <n v="117516468"/>
    <n v="294007991"/>
    <n v="0"/>
    <n v="492"/>
    <n v="0"/>
    <n v="500831"/>
    <n v="286971601"/>
    <n v="39621855"/>
    <n v="119901066"/>
    <n v="67090368"/>
    <n v="361356007"/>
    <n v="158615740"/>
    <n v="21253771"/>
    <n v="54276328"/>
    <n v="120104962"/>
    <n v="83019445"/>
    <n v="35335665"/>
    <n v="15149292"/>
    <n v="134590"/>
    <n v="23683356"/>
    <n v="288214349"/>
    <n v="374988753"/>
    <n v="0"/>
    <n v="690082594"/>
    <n v="56699653"/>
    <n v="155128400"/>
    <n v="30841850"/>
    <n v="1307741250"/>
    <n v="181918529"/>
    <n v="0"/>
    <n v="813673432"/>
    <n v="312149289"/>
    <n v="1307741250"/>
    <n v="137144355"/>
    <n v="885260312"/>
    <n v="-719498106"/>
    <n v="1328720526"/>
    <n v="0"/>
    <n v="776893622"/>
    <n v="0"/>
    <n v="0"/>
    <n v="4174519"/>
    <n v="4862577"/>
    <n v="2259"/>
    <n v="2"/>
    <n v="316323"/>
    <n v="1182846"/>
    <n v="1558470"/>
    <n v="203"/>
    <n v="275623"/>
    <n v="211549"/>
    <n v="335781"/>
    <n v="129177"/>
    <n v="131962"/>
    <n v="32585"/>
    <n v="1577737"/>
    <n v="576512"/>
    <n v="1196588"/>
    <n v="1188"/>
    <n v="672083"/>
    <n v="0"/>
    <n v="150411"/>
    <n v="383421533.38143247"/>
    <n v="163538334.028433"/>
    <n v="28634838.027967598"/>
    <n v="157285565.839773"/>
    <n v="10334.361787203499"/>
    <n v="50083383.116579302"/>
    <n v="328630216.54085702"/>
    <n v="2418553.7160726301"/>
    <n v="4803316.9870984098"/>
  </r>
  <r>
    <n v="106196404"/>
    <x v="155"/>
    <d v="2023-09-01T00:00:00"/>
    <d v="2024-08-31T00:00:00"/>
    <n v="366"/>
    <x v="3"/>
    <x v="3"/>
    <x v="69"/>
    <x v="0"/>
    <x v="3"/>
    <x v="3"/>
    <x v="1"/>
    <x v="0"/>
    <x v="1"/>
    <s v="JEWISH HOME FOR THE AGING"/>
    <x v="0"/>
    <x v="2"/>
    <s v="818-774-3000"/>
    <s v="7150 TAMPA AVE"/>
    <s v="RESEDA"/>
    <n v="91335"/>
    <s v="DALE SUROWITZ"/>
    <n v="0"/>
    <n v="249"/>
    <n v="91134"/>
    <n v="249"/>
    <n v="91134"/>
    <n v="249"/>
    <n v="239.45628415300499"/>
    <n v="239.45628415300499"/>
    <n v="3590"/>
    <n v="3146"/>
    <n v="4299"/>
    <n v="71183"/>
    <n v="0"/>
    <n v="0"/>
    <n v="0"/>
    <n v="0"/>
    <n v="5423"/>
    <n v="87641"/>
    <n v="87641"/>
    <n v="3590"/>
    <n v="3146"/>
    <n v="4299"/>
    <n v="71183"/>
    <n v="0"/>
    <n v="0"/>
    <n v="0"/>
    <n v="0"/>
    <n v="5423"/>
    <n v="19"/>
    <n v="87"/>
    <n v="24"/>
    <n v="270"/>
    <n v="0"/>
    <n v="0"/>
    <n v="0"/>
    <n v="0"/>
    <n v="26"/>
    <n v="426"/>
    <n v="0"/>
    <n v="10"/>
    <n v="0"/>
    <n v="0"/>
    <n v="239"/>
    <n v="0"/>
    <n v="0"/>
    <n v="3660"/>
    <n v="0"/>
    <n v="0"/>
    <n v="87474"/>
    <n v="0"/>
    <n v="0"/>
    <n v="2915"/>
    <n v="0"/>
    <n v="0"/>
    <n v="84726"/>
    <n v="0.96673931150945303"/>
    <n v="0"/>
    <n v="0"/>
    <n v="97"/>
    <n v="0"/>
    <n v="0"/>
    <n v="329"/>
    <n v="0"/>
    <n v="0"/>
    <n v="0"/>
    <n v="0"/>
    <n v="0"/>
    <n v="0"/>
    <n v="0"/>
    <n v="0"/>
    <n v="0"/>
    <n v="0"/>
    <n v="0"/>
    <n v="0"/>
    <n v="0"/>
    <n v="0"/>
    <n v="0"/>
    <n v="0"/>
    <n v="0"/>
    <n v="0"/>
    <n v="0"/>
    <n v="0"/>
    <n v="0"/>
    <n v="0"/>
    <n v="0"/>
    <n v="0"/>
    <n v="0"/>
    <n v="0"/>
    <n v="64970324"/>
    <n v="8355589"/>
    <n v="0"/>
    <n v="56614735"/>
    <n v="-16123932"/>
    <n v="40490803"/>
    <n v="53979188"/>
    <n v="-13488385"/>
    <n v="0"/>
    <n v="4399"/>
    <n v="0"/>
    <n v="0"/>
    <n v="-13492784"/>
    <n v="9462029"/>
    <n v="5343347"/>
    <n v="2775878"/>
    <n v="43838944"/>
    <n v="0"/>
    <n v="0"/>
    <n v="0"/>
    <n v="0"/>
    <n v="3550126"/>
    <n v="64970324"/>
    <n v="0"/>
    <n v="0"/>
    <n v="0"/>
    <n v="0"/>
    <n v="0"/>
    <n v="0"/>
    <n v="0"/>
    <n v="0"/>
    <n v="0"/>
    <n v="0"/>
    <n v="3468728"/>
    <n v="901244"/>
    <n v="220434"/>
    <n v="3649955"/>
    <n v="0"/>
    <n v="0"/>
    <n v="0"/>
    <n v="0"/>
    <n v="115228"/>
    <n v="0"/>
    <n v="0"/>
    <n v="0"/>
    <n v="0"/>
    <n v="0"/>
    <n v="0"/>
    <n v="0"/>
    <n v="0"/>
    <n v="5993301"/>
    <n v="4442103"/>
    <n v="2555444"/>
    <n v="40188989"/>
    <n v="0"/>
    <n v="0"/>
    <n v="0"/>
    <n v="0"/>
    <n v="3434898"/>
    <n v="0"/>
    <n v="0"/>
    <n v="0"/>
    <n v="0"/>
    <n v="0"/>
    <n v="0"/>
    <n v="21068952"/>
    <n v="0"/>
    <n v="4095121"/>
    <n v="0"/>
    <n v="0"/>
    <n v="0"/>
    <n v="0"/>
    <n v="13805036"/>
    <n v="0"/>
    <n v="9962126"/>
    <n v="5047953"/>
    <n v="23888314"/>
    <n v="6090423"/>
    <n v="0"/>
    <n v="2822176"/>
    <n v="8688297"/>
    <n v="7181342"/>
    <n v="2980103"/>
    <n v="0"/>
    <n v="365007"/>
    <n v="1082488"/>
    <n v="881038"/>
    <n v="7265116"/>
    <n v="0"/>
    <n v="45923519"/>
    <n v="28834"/>
    <n v="0"/>
    <n v="0"/>
    <n v="53217469"/>
    <n v="4926190"/>
    <n v="5622704"/>
    <n v="0"/>
    <n v="42668575"/>
    <n v="53217469"/>
    <n v="372719"/>
    <n v="6568156"/>
    <n v="-238844"/>
    <n v="82582522"/>
    <n v="0"/>
    <n v="0"/>
    <n v="0"/>
    <n v="0"/>
    <n v="772686"/>
    <n v="843185"/>
    <n v="405"/>
    <n v="0"/>
    <n v="47304"/>
    <n v="57599"/>
    <n v="25286"/>
    <n v="74320"/>
    <n v="333371"/>
    <n v="33101"/>
    <n v="201705"/>
    <n v="0"/>
    <n v="0"/>
    <n v="0"/>
    <n v="465886"/>
    <n v="0"/>
    <n v="0"/>
    <n v="0"/>
    <n v="266655"/>
    <n v="0"/>
    <n v="40145"/>
    <n v="10209549.738900499"/>
    <n v="5765482.9602302704"/>
    <n v="2995178.36080608"/>
    <n v="47302315.314069897"/>
    <n v="0"/>
    <n v="0"/>
    <n v="0"/>
    <n v="0"/>
    <n v="3830593.62599331"/>
  </r>
  <r>
    <n v="106074097"/>
    <x v="156"/>
    <d v="2024-01-01T00:00:00"/>
    <d v="2024-12-31T00:00:00"/>
    <n v="366"/>
    <x v="29"/>
    <x v="10"/>
    <x v="55"/>
    <x v="0"/>
    <x v="24"/>
    <x v="4"/>
    <x v="0"/>
    <x v="0"/>
    <x v="1"/>
    <s v="KAISER FOUNDATION HOSPITALS"/>
    <x v="3"/>
    <x v="0"/>
    <s v="510-987-3380"/>
    <s v="451 SAND CREEK ROAD"/>
    <s v="ANTIOCH"/>
    <n v="94531"/>
    <s v="GREGORY ADAMS"/>
    <n v="0"/>
    <n v="150"/>
    <n v="54900"/>
    <n v="150"/>
    <n v="54900"/>
    <n v="95"/>
    <n v="92.265027322404407"/>
    <n v="235.60216773866799"/>
    <n v="2329"/>
    <n v="16004"/>
    <n v="555"/>
    <n v="3143"/>
    <n v="0"/>
    <n v="886"/>
    <n v="10641"/>
    <n v="0"/>
    <n v="211"/>
    <n v="33769"/>
    <n v="86230.393392352606"/>
    <n v="3381.1384329656821"/>
    <n v="34386.620715294601"/>
    <n v="1021.98968205567"/>
    <n v="9020.0593679775593"/>
    <n v="0"/>
    <n v="2528.4363726997458"/>
    <n v="36098.431347386097"/>
    <n v="0"/>
    <n v="686.57260298640597"/>
    <n v="507"/>
    <n v="4026"/>
    <n v="110"/>
    <n v="921"/>
    <n v="0"/>
    <n v="240"/>
    <n v="3394"/>
    <n v="0"/>
    <n v="65"/>
    <n v="9263"/>
    <n v="150"/>
    <n v="0"/>
    <n v="0"/>
    <n v="0"/>
    <n v="0"/>
    <n v="0"/>
    <n v="54900"/>
    <n v="0"/>
    <n v="0"/>
    <n v="0"/>
    <n v="0"/>
    <n v="0"/>
    <n v="33769"/>
    <n v="0"/>
    <n v="0"/>
    <n v="0"/>
    <n v="0"/>
    <n v="0"/>
    <n v="0"/>
    <n v="9263"/>
    <n v="0"/>
    <n v="0"/>
    <n v="0"/>
    <n v="0"/>
    <n v="0"/>
    <n v="0"/>
    <n v="0"/>
    <n v="0"/>
    <n v="2271"/>
    <n v="42535"/>
    <n v="1350"/>
    <n v="20950"/>
    <n v="0"/>
    <n v="6283"/>
    <n v="80845"/>
    <n v="0"/>
    <n v="1989"/>
    <n v="156223"/>
    <n v="77004"/>
    <n v="0"/>
    <n v="0"/>
    <n v="77740"/>
    <n v="6887"/>
    <n v="9"/>
    <n v="174754"/>
    <n v="878642"/>
    <n v="1295"/>
    <n v="8202"/>
    <n v="1255"/>
    <n v="404"/>
    <n v="2075724067"/>
    <n v="1533639587"/>
    <n v="0"/>
    <n v="542084480"/>
    <n v="65485692"/>
    <n v="607570172"/>
    <n v="531967154"/>
    <n v="75603018"/>
    <n v="7824"/>
    <n v="44878"/>
    <n v="0"/>
    <n v="0"/>
    <n v="75565964"/>
    <n v="55555835"/>
    <n v="409637968"/>
    <n v="10817271"/>
    <n v="67857053"/>
    <n v="0"/>
    <n v="21597396"/>
    <n v="242240791"/>
    <n v="0"/>
    <n v="5175586"/>
    <n v="812881900"/>
    <n v="25097651"/>
    <n v="470521082"/>
    <n v="9101899"/>
    <n v="126885119"/>
    <n v="0"/>
    <n v="40036511"/>
    <n v="579534659"/>
    <n v="0"/>
    <n v="11665246"/>
    <n v="1262842167"/>
    <n v="67782980"/>
    <n v="746950439"/>
    <n v="10186826"/>
    <n v="160847146"/>
    <n v="0"/>
    <n v="0"/>
    <n v="42849938"/>
    <n v="472163874"/>
    <n v="613180"/>
    <n v="0"/>
    <n v="9296651"/>
    <n v="0"/>
    <n v="22948553"/>
    <n v="0"/>
    <n v="0"/>
    <n v="0"/>
    <n v="0"/>
    <n v="12049953"/>
    <n v="130039689"/>
    <n v="7296008"/>
    <n v="32943118"/>
    <n v="0"/>
    <n v="16324852"/>
    <n v="343145035"/>
    <n v="0"/>
    <n v="285825"/>
    <n v="0"/>
    <n v="0"/>
    <n v="0"/>
    <n v="0"/>
    <n v="0"/>
    <n v="0"/>
    <n v="109581785"/>
    <n v="44920406"/>
    <n v="127045336"/>
    <n v="33973469"/>
    <n v="5958098"/>
    <n v="0"/>
    <n v="0"/>
    <n v="93188308"/>
    <n v="9591743"/>
    <n v="96178743"/>
    <n v="11529266"/>
    <n v="146208724"/>
    <n v="53878301"/>
    <n v="0"/>
    <n v="6375754"/>
    <n v="49522774"/>
    <n v="220440805"/>
    <n v="10190958"/>
    <n v="4207172"/>
    <n v="435630"/>
    <n v="0"/>
    <n v="40707036"/>
    <n v="0"/>
    <n v="0"/>
    <n v="0"/>
    <n v="0"/>
    <n v="0"/>
    <n v="0"/>
    <n v="0"/>
    <n v="0"/>
    <n v="0"/>
    <n v="0"/>
    <n v="0"/>
    <n v="0"/>
    <n v="0"/>
    <n v="0"/>
    <n v="0"/>
    <n v="0"/>
    <n v="0"/>
    <n v="0"/>
    <n v="0"/>
    <n v="0"/>
    <n v="1519018"/>
    <n v="1802745"/>
    <n v="844"/>
    <n v="0"/>
    <n v="110325"/>
    <n v="237089"/>
    <n v="547225"/>
    <n v="0"/>
    <n v="100794"/>
    <n v="162700"/>
    <n v="20281"/>
    <n v="293291"/>
    <n v="42383"/>
    <n v="4930"/>
    <n v="659392"/>
    <n v="0"/>
    <n v="193156"/>
    <n v="0"/>
    <n v="390624"/>
    <n v="34040"/>
    <n v="241806"/>
    <n v="18125413.036739901"/>
    <n v="197799836.19399402"/>
    <n v="4476473.3863956975"/>
    <n v="43764782.878347509"/>
    <n v="0"/>
    <n v="13851106.466036901"/>
    <n v="184679177.47166917"/>
    <n v="0"/>
    <n v="3784672.5668168417"/>
  </r>
  <r>
    <n v="106196035"/>
    <x v="157"/>
    <d v="2024-01-01T00:00:00"/>
    <d v="2024-12-31T00:00:00"/>
    <n v="366"/>
    <x v="3"/>
    <x v="3"/>
    <x v="29"/>
    <x v="0"/>
    <x v="24"/>
    <x v="4"/>
    <x v="0"/>
    <x v="0"/>
    <x v="1"/>
    <s v="KAISER FOUNDATION HOSPITALS"/>
    <x v="0"/>
    <x v="0"/>
    <s v="626-851-1011"/>
    <s v="1011 BALDWIN PARK BLVD."/>
    <s v="BALDWIN PARK"/>
    <n v="91706"/>
    <s v="GREGORY ADAMS"/>
    <n v="0"/>
    <n v="271"/>
    <n v="99186"/>
    <n v="271"/>
    <n v="99186"/>
    <n v="127"/>
    <n v="124.49726775956285"/>
    <n v="413.42842010691197"/>
    <n v="1484"/>
    <n v="19952"/>
    <n v="916"/>
    <n v="3633"/>
    <n v="3"/>
    <n v="746"/>
    <n v="18642"/>
    <n v="0"/>
    <n v="190"/>
    <n v="45566"/>
    <n v="151314.80175913"/>
    <n v="2399.5945516338597"/>
    <n v="55609.084204610699"/>
    <n v="1928.3614026185801"/>
    <n v="12991.832665359485"/>
    <n v="3"/>
    <n v="3465.7811424418887"/>
    <n v="77181.270516170902"/>
    <n v="0"/>
    <n v="833.42363417369859"/>
    <n v="349"/>
    <n v="4632"/>
    <n v="136"/>
    <n v="991"/>
    <n v="1"/>
    <n v="217"/>
    <n v="5113"/>
    <n v="0"/>
    <n v="56"/>
    <n v="11495"/>
    <n v="271"/>
    <n v="0"/>
    <n v="0"/>
    <n v="0"/>
    <n v="0"/>
    <n v="0"/>
    <n v="99186"/>
    <n v="0"/>
    <n v="0"/>
    <n v="0"/>
    <n v="0"/>
    <n v="0"/>
    <n v="45566"/>
    <n v="0"/>
    <n v="0"/>
    <n v="0"/>
    <n v="0"/>
    <n v="0"/>
    <n v="0"/>
    <n v="11495"/>
    <n v="0"/>
    <n v="0"/>
    <n v="0"/>
    <n v="0"/>
    <n v="0"/>
    <n v="0"/>
    <n v="0"/>
    <n v="0"/>
    <n v="2559"/>
    <n v="118716"/>
    <n v="2803"/>
    <n v="35888"/>
    <n v="0"/>
    <n v="8518"/>
    <n v="222882"/>
    <n v="0"/>
    <n v="2775"/>
    <n v="394141"/>
    <n v="72638"/>
    <n v="0"/>
    <n v="0"/>
    <n v="311811"/>
    <n v="13658"/>
    <n v="18"/>
    <n v="322617"/>
    <n v="1349002"/>
    <n v="3025"/>
    <n v="15971"/>
    <n v="2181"/>
    <n v="1015"/>
    <n v="2642546595"/>
    <n v="1962665418"/>
    <n v="0"/>
    <n v="679881177"/>
    <n v="81680001"/>
    <n v="761561178"/>
    <n v="719185041"/>
    <n v="42376137"/>
    <n v="166410"/>
    <n v="34299"/>
    <n v="0"/>
    <n v="0"/>
    <n v="42508248"/>
    <n v="30087185"/>
    <n v="384153216"/>
    <n v="15202679"/>
    <n v="57462579"/>
    <n v="62199"/>
    <n v="12274760"/>
    <n v="292509042"/>
    <n v="0"/>
    <n v="4008416"/>
    <n v="795760076"/>
    <n v="18563115"/>
    <n v="686536867"/>
    <n v="16801971"/>
    <n v="148027157"/>
    <n v="0"/>
    <n v="44751556"/>
    <n v="918531592"/>
    <n v="0"/>
    <n v="13574261"/>
    <n v="1846786519"/>
    <n v="40880337"/>
    <n v="900311989"/>
    <n v="22808148"/>
    <n v="162721734"/>
    <n v="0"/>
    <n v="62199"/>
    <n v="40226193"/>
    <n v="749661232"/>
    <n v="352734"/>
    <n v="0"/>
    <n v="11003846"/>
    <n v="0"/>
    <n v="34637006"/>
    <n v="0"/>
    <n v="0"/>
    <n v="0"/>
    <n v="0"/>
    <n v="6884016"/>
    <n v="164692741"/>
    <n v="6438918"/>
    <n v="39826309"/>
    <n v="0"/>
    <n v="14053968"/>
    <n v="447972811"/>
    <n v="0"/>
    <n v="12414"/>
    <n v="0"/>
    <n v="0"/>
    <n v="0"/>
    <n v="0"/>
    <n v="0"/>
    <n v="0"/>
    <n v="131015277"/>
    <n v="45561043"/>
    <n v="189358361"/>
    <n v="46243944"/>
    <n v="32945578"/>
    <n v="0"/>
    <n v="0"/>
    <n v="123950681"/>
    <n v="9073739"/>
    <n v="112573520"/>
    <n v="28462898"/>
    <n v="157065495"/>
    <n v="70540384"/>
    <n v="0"/>
    <n v="10211209"/>
    <n v="61135359"/>
    <n v="339780224"/>
    <n v="26117470"/>
    <n v="5174997"/>
    <n v="1426463"/>
    <n v="0"/>
    <n v="47733440"/>
    <n v="0"/>
    <n v="0"/>
    <n v="0"/>
    <n v="0"/>
    <n v="0"/>
    <n v="0"/>
    <n v="0"/>
    <n v="0"/>
    <n v="0"/>
    <n v="0"/>
    <n v="0"/>
    <n v="0"/>
    <n v="0"/>
    <n v="0"/>
    <n v="0"/>
    <n v="0"/>
    <n v="0"/>
    <n v="0"/>
    <n v="0"/>
    <n v="0"/>
    <n v="2181298"/>
    <n v="2541697"/>
    <n v="1202"/>
    <n v="0"/>
    <n v="126637"/>
    <n v="240633"/>
    <n v="925579"/>
    <n v="0"/>
    <n v="90798"/>
    <n v="238041"/>
    <n v="0"/>
    <n v="517146"/>
    <n v="39304"/>
    <n v="3160"/>
    <n v="955187"/>
    <n v="0"/>
    <n v="282880"/>
    <n v="0"/>
    <n v="599862"/>
    <n v="50396"/>
    <n v="292973"/>
    <n v="11736713.178944722"/>
    <n v="258300203.85714999"/>
    <n v="7721008.8620730601"/>
    <n v="49573673.598088197"/>
    <n v="15005.2892380352"/>
    <n v="13757397.478409501"/>
    <n v="292159278.96241897"/>
    <n v="0"/>
    <n v="4241758.7736772075"/>
  </r>
  <r>
    <n v="106196403"/>
    <x v="158"/>
    <d v="2024-01-01T00:00:00"/>
    <d v="2024-12-31T00:00:00"/>
    <n v="366"/>
    <x v="3"/>
    <x v="3"/>
    <x v="49"/>
    <x v="0"/>
    <x v="24"/>
    <x v="4"/>
    <x v="0"/>
    <x v="0"/>
    <x v="1"/>
    <s v="KAISER FOUNDATION HOSPITALS"/>
    <x v="1"/>
    <x v="0"/>
    <s v="310-803-2121"/>
    <s v="9333 IMPERIAL HIGHWAY"/>
    <s v="DOWNEY"/>
    <n v="90242"/>
    <s v="GREGORY ADAMS"/>
    <n v="0"/>
    <n v="424"/>
    <n v="155184"/>
    <n v="424"/>
    <n v="155184"/>
    <n v="247"/>
    <n v="243.76229508196701"/>
    <n v="537.51508594013103"/>
    <n v="3065"/>
    <n v="37029"/>
    <n v="3452"/>
    <n v="8693"/>
    <n v="0"/>
    <n v="1428"/>
    <n v="35305"/>
    <n v="0"/>
    <n v="245"/>
    <n v="89217"/>
    <n v="196730.52145408801"/>
    <n v="4078.05563546961"/>
    <n v="68691.961208569002"/>
    <n v="4813.0237352158401"/>
    <n v="21826.229565217625"/>
    <n v="0"/>
    <n v="3528.7906337063901"/>
    <n v="93999.024865513202"/>
    <n v="0"/>
    <n v="994.44148557375649"/>
    <n v="568"/>
    <n v="7522"/>
    <n v="309"/>
    <n v="2085"/>
    <n v="0"/>
    <n v="291"/>
    <n v="8183"/>
    <n v="0"/>
    <n v="81"/>
    <n v="19039"/>
    <n v="424"/>
    <n v="0"/>
    <n v="0"/>
    <n v="0"/>
    <n v="0"/>
    <n v="0"/>
    <n v="155184"/>
    <n v="0"/>
    <n v="0"/>
    <n v="0"/>
    <n v="0"/>
    <n v="0"/>
    <n v="89217"/>
    <n v="0"/>
    <n v="0"/>
    <n v="0"/>
    <n v="0"/>
    <n v="0"/>
    <n v="0"/>
    <n v="19039"/>
    <n v="0"/>
    <n v="0"/>
    <n v="0"/>
    <n v="0"/>
    <n v="0"/>
    <n v="0"/>
    <n v="0"/>
    <n v="0"/>
    <n v="1711"/>
    <n v="55711"/>
    <n v="2886"/>
    <n v="29552"/>
    <n v="0"/>
    <n v="4198"/>
    <n v="114321"/>
    <n v="0"/>
    <n v="2111"/>
    <n v="210490"/>
    <n v="106469"/>
    <n v="0"/>
    <n v="0"/>
    <n v="97396"/>
    <n v="18656"/>
    <n v="24"/>
    <n v="586386"/>
    <n v="2140768"/>
    <n v="3778"/>
    <n v="18344"/>
    <n v="2615"/>
    <n v="1172"/>
    <n v="3583205969"/>
    <n v="2566392234"/>
    <n v="0"/>
    <n v="1016813735"/>
    <n v="112794820"/>
    <n v="1129608555"/>
    <n v="1048959351"/>
    <n v="80649204"/>
    <n v="158472"/>
    <n v="616987"/>
    <n v="0"/>
    <n v="0"/>
    <n v="80190689"/>
    <n v="58684577"/>
    <n v="709139861"/>
    <n v="56181246"/>
    <n v="148341915"/>
    <n v="0"/>
    <n v="28657483"/>
    <n v="619185090"/>
    <n v="0"/>
    <n v="4788426"/>
    <n v="1624978598"/>
    <n v="19396653"/>
    <n v="606375217"/>
    <n v="22150640"/>
    <n v="224112323"/>
    <n v="0"/>
    <n v="42159224"/>
    <n v="1029385783"/>
    <n v="0"/>
    <n v="14647531"/>
    <n v="1958227371"/>
    <n v="63134587"/>
    <n v="1077978271"/>
    <n v="59939483"/>
    <n v="295925373"/>
    <n v="0"/>
    <n v="0"/>
    <n v="49323666"/>
    <n v="963794508"/>
    <n v="546891"/>
    <n v="0"/>
    <n v="15444366"/>
    <n v="0"/>
    <n v="40305089"/>
    <n v="0"/>
    <n v="0"/>
    <n v="0"/>
    <n v="0"/>
    <n v="14178908"/>
    <n v="233871145"/>
    <n v="13678857"/>
    <n v="71148462"/>
    <n v="0"/>
    <n v="17886475"/>
    <n v="666002830"/>
    <n v="0"/>
    <n v="47058"/>
    <n v="0"/>
    <n v="0"/>
    <n v="0"/>
    <n v="0"/>
    <n v="0"/>
    <n v="0"/>
    <n v="223367449"/>
    <n v="63117893"/>
    <n v="246858242"/>
    <n v="66773987"/>
    <n v="41799483"/>
    <n v="4251129"/>
    <n v="0"/>
    <n v="181983933"/>
    <n v="16925473"/>
    <n v="158838076"/>
    <n v="45043686"/>
    <n v="255289509"/>
    <n v="115189709"/>
    <n v="0"/>
    <n v="10595885"/>
    <n v="99046272"/>
    <n v="446296264"/>
    <n v="41092454"/>
    <n v="14986391"/>
    <n v="1539306"/>
    <n v="0"/>
    <n v="64923561"/>
    <n v="0"/>
    <n v="0"/>
    <n v="0"/>
    <n v="0"/>
    <n v="0"/>
    <n v="0"/>
    <n v="0"/>
    <n v="0"/>
    <n v="0"/>
    <n v="0"/>
    <n v="0"/>
    <n v="0"/>
    <n v="0"/>
    <n v="0"/>
    <n v="0"/>
    <n v="0"/>
    <n v="0"/>
    <n v="0"/>
    <n v="0"/>
    <n v="0"/>
    <n v="3505490"/>
    <n v="4028951"/>
    <n v="1912"/>
    <n v="0"/>
    <n v="163877"/>
    <n v="350350"/>
    <n v="1643442"/>
    <n v="0"/>
    <n v="219963"/>
    <n v="429224"/>
    <n v="0"/>
    <n v="647005"/>
    <n v="35302"/>
    <n v="16327"/>
    <n v="1717413"/>
    <n v="0"/>
    <n v="461030"/>
    <n v="49719"/>
    <n v="759685"/>
    <n v="67384"/>
    <n v="450259"/>
    <n v="20399853.844643202"/>
    <n v="343697394.64432621"/>
    <n v="20465341.3602123"/>
    <n v="97309071.834779695"/>
    <n v="0"/>
    <n v="18501891.844671499"/>
    <n v="430713051.80176902"/>
    <n v="0"/>
    <n v="5077925.6695977999"/>
  </r>
  <r>
    <n v="106361223"/>
    <x v="159"/>
    <d v="2024-01-01T00:00:00"/>
    <d v="2024-12-31T00:00:00"/>
    <n v="366"/>
    <x v="18"/>
    <x v="12"/>
    <x v="27"/>
    <x v="0"/>
    <x v="24"/>
    <x v="4"/>
    <x v="0"/>
    <x v="2"/>
    <x v="1"/>
    <s v="KAISER FOUNDATION HOSPITALS"/>
    <x v="4"/>
    <x v="0"/>
    <s v="909-427-5015"/>
    <s v="9961 SIERRA AVENUE"/>
    <s v="FONTANA"/>
    <n v="92335"/>
    <s v="GREGORY ADAMS"/>
    <n v="0"/>
    <n v="664"/>
    <n v="243024"/>
    <n v="664"/>
    <n v="243024"/>
    <n v="385"/>
    <n v="380.91803278688502"/>
    <n v="816.58822169495522"/>
    <n v="4473"/>
    <n v="58584"/>
    <n v="3782"/>
    <n v="14050"/>
    <n v="0"/>
    <n v="3617"/>
    <n v="54205"/>
    <n v="0"/>
    <n v="705"/>
    <n v="139416"/>
    <n v="298871.28914035403"/>
    <n v="6391.3150820345199"/>
    <n v="105687.119778721"/>
    <n v="5807.8160100653904"/>
    <n v="34956.924137689493"/>
    <n v="0"/>
    <n v="8995.5375721005894"/>
    <n v="137387.51098937399"/>
    <n v="0"/>
    <n v="1978.26371750363"/>
    <n v="857"/>
    <n v="11576"/>
    <n v="583"/>
    <n v="3789"/>
    <n v="0"/>
    <n v="753"/>
    <n v="14115"/>
    <n v="0"/>
    <n v="164"/>
    <n v="31837"/>
    <n v="664"/>
    <n v="0"/>
    <n v="0"/>
    <n v="0"/>
    <n v="0"/>
    <n v="0"/>
    <n v="243024"/>
    <n v="0"/>
    <n v="0"/>
    <n v="0"/>
    <n v="0"/>
    <n v="0"/>
    <n v="139416"/>
    <n v="0"/>
    <n v="0"/>
    <n v="0"/>
    <n v="0"/>
    <n v="0"/>
    <n v="0"/>
    <n v="31837"/>
    <n v="0"/>
    <n v="0"/>
    <n v="0"/>
    <n v="0"/>
    <n v="0"/>
    <n v="0"/>
    <n v="0"/>
    <n v="0"/>
    <n v="3450"/>
    <n v="82364"/>
    <n v="5962"/>
    <n v="49241"/>
    <n v="0"/>
    <n v="10749"/>
    <n v="155435"/>
    <n v="0"/>
    <n v="4179"/>
    <n v="311380"/>
    <n v="172414"/>
    <n v="0"/>
    <n v="0"/>
    <n v="127752"/>
    <n v="47436"/>
    <n v="46"/>
    <n v="1206168"/>
    <n v="2715102"/>
    <n v="8534"/>
    <n v="28830"/>
    <n v="4791"/>
    <n v="2378"/>
    <n v="5678582791"/>
    <n v="4025114867"/>
    <n v="0"/>
    <n v="1653467924"/>
    <n v="225404053"/>
    <n v="1878871977"/>
    <n v="1719586769"/>
    <n v="159285208"/>
    <n v="1098415"/>
    <n v="146760"/>
    <n v="0"/>
    <n v="0"/>
    <n v="160236863"/>
    <n v="88477758"/>
    <n v="1173608274"/>
    <n v="69492758"/>
    <n v="245321898"/>
    <n v="0"/>
    <n v="63463939"/>
    <n v="994744339"/>
    <n v="0"/>
    <n v="13808234"/>
    <n v="2648917200"/>
    <n v="37945052"/>
    <n v="943612780"/>
    <n v="37223570"/>
    <n v="365048136"/>
    <n v="0"/>
    <n v="94371905"/>
    <n v="1526525817"/>
    <n v="0"/>
    <n v="24938331"/>
    <n v="3029665591"/>
    <n v="101561208"/>
    <n v="1712764854"/>
    <n v="73614181"/>
    <n v="477487353"/>
    <n v="0"/>
    <n v="0"/>
    <n v="101905326"/>
    <n v="1441924106"/>
    <n v="1221120"/>
    <n v="0"/>
    <n v="24826367"/>
    <n v="0"/>
    <n v="89810352"/>
    <n v="0"/>
    <n v="0"/>
    <n v="0"/>
    <n v="0"/>
    <n v="23356867"/>
    <n v="386946925"/>
    <n v="26383109"/>
    <n v="124615255"/>
    <n v="0"/>
    <n v="47142432"/>
    <n v="1044722085"/>
    <n v="0"/>
    <n v="301251"/>
    <n v="0"/>
    <n v="0"/>
    <n v="0"/>
    <n v="0"/>
    <n v="0"/>
    <n v="0"/>
    <n v="342182362"/>
    <n v="90571966"/>
    <n v="448496439"/>
    <n v="155678363"/>
    <n v="58382803"/>
    <n v="0"/>
    <n v="9683584"/>
    <n v="265414347"/>
    <n v="20731376"/>
    <n v="260633833"/>
    <n v="67811696"/>
    <n v="410826571"/>
    <n v="182854967"/>
    <n v="0"/>
    <n v="2271207"/>
    <n v="146957871"/>
    <n v="770495671"/>
    <n v="61228853"/>
    <n v="16040401"/>
    <n v="5226114"/>
    <n v="0"/>
    <n v="123685114"/>
    <n v="0"/>
    <n v="0"/>
    <n v="0"/>
    <n v="0"/>
    <n v="0"/>
    <n v="0"/>
    <n v="0"/>
    <n v="0"/>
    <n v="0"/>
    <n v="0"/>
    <n v="0"/>
    <n v="0"/>
    <n v="0"/>
    <n v="0"/>
    <n v="0"/>
    <n v="0"/>
    <n v="0"/>
    <n v="0"/>
    <n v="0"/>
    <n v="0"/>
    <n v="5522874"/>
    <n v="6470368"/>
    <n v="3105"/>
    <n v="85"/>
    <n v="316016"/>
    <n v="623904"/>
    <n v="2633089"/>
    <n v="0"/>
    <n v="229496"/>
    <n v="668356"/>
    <n v="0"/>
    <n v="1040157"/>
    <n v="2318"/>
    <n v="9538"/>
    <n v="2554948"/>
    <n v="0"/>
    <n v="709863"/>
    <n v="157504"/>
    <n v="1329275"/>
    <n v="110044"/>
    <n v="661240"/>
    <n v="33265126.980192699"/>
    <n v="557095884.88380694"/>
    <n v="28079839.4038219"/>
    <n v="160604219.17464501"/>
    <n v="0"/>
    <n v="41530712.635527402"/>
    <n v="663411704.66556001"/>
    <n v="0"/>
    <n v="10195228.2564459"/>
  </r>
  <r>
    <n v="106014132"/>
    <x v="160"/>
    <d v="2024-01-01T00:00:00"/>
    <d v="2024-12-31T00:00:00"/>
    <n v="366"/>
    <x v="16"/>
    <x v="10"/>
    <x v="65"/>
    <x v="0"/>
    <x v="24"/>
    <x v="4"/>
    <x v="0"/>
    <x v="0"/>
    <x v="1"/>
    <s v="KAISER FOUNDATION HOSPITALS"/>
    <x v="5"/>
    <x v="0"/>
    <s v="510-987-3380"/>
    <s v="39400 PASEO PADRE PARKWAY"/>
    <s v="FREMONT"/>
    <n v="94538"/>
    <s v="GREGORY ADAMS"/>
    <n v="0"/>
    <n v="100"/>
    <n v="36600"/>
    <n v="100"/>
    <n v="36600"/>
    <n v="65"/>
    <n v="63.650273224043701"/>
    <n v="180.746940628017"/>
    <n v="945"/>
    <n v="13829"/>
    <n v="497"/>
    <n v="1212"/>
    <n v="0"/>
    <n v="320"/>
    <n v="6354"/>
    <n v="0"/>
    <n v="139"/>
    <n v="23296"/>
    <n v="66153.3802698543"/>
    <n v="1473.44474583019"/>
    <n v="27303.826519295901"/>
    <n v="1043.95629251572"/>
    <n v="4459.7864899095403"/>
    <n v="0"/>
    <n v="1420.8651847721401"/>
    <n v="29630.085436366098"/>
    <n v="0"/>
    <n v="432.32563895113645"/>
    <n v="179"/>
    <n v="2787"/>
    <n v="52"/>
    <n v="221"/>
    <n v="0"/>
    <n v="75"/>
    <n v="1317"/>
    <n v="0"/>
    <n v="35"/>
    <n v="4666"/>
    <n v="82"/>
    <n v="18"/>
    <n v="0"/>
    <n v="0"/>
    <n v="0"/>
    <n v="0"/>
    <n v="30012"/>
    <n v="6588"/>
    <n v="0"/>
    <n v="0"/>
    <n v="0"/>
    <n v="0"/>
    <n v="17142"/>
    <n v="6154"/>
    <n v="0"/>
    <n v="0"/>
    <n v="0"/>
    <n v="0"/>
    <n v="0"/>
    <n v="4424"/>
    <n v="242"/>
    <n v="0"/>
    <n v="0"/>
    <n v="0"/>
    <n v="0"/>
    <n v="0"/>
    <n v="0"/>
    <n v="0"/>
    <n v="1408"/>
    <n v="60235"/>
    <n v="1374"/>
    <n v="14438"/>
    <n v="1"/>
    <n v="6154"/>
    <n v="144843"/>
    <n v="0"/>
    <n v="1563"/>
    <n v="230016"/>
    <n v="46328"/>
    <n v="0"/>
    <n v="0"/>
    <n v="182420"/>
    <n v="2696"/>
    <n v="7"/>
    <n v="52109"/>
    <n v="556958"/>
    <n v="468"/>
    <n v="5483"/>
    <n v="0"/>
    <n v="0"/>
    <n v="1379208554"/>
    <n v="1028783812"/>
    <n v="0"/>
    <n v="350424742"/>
    <n v="38192590"/>
    <n v="388617332"/>
    <n v="358249467"/>
    <n v="30367865"/>
    <n v="39961"/>
    <n v="56035"/>
    <n v="0"/>
    <n v="0"/>
    <n v="30351791"/>
    <n v="16357037"/>
    <n v="291659244"/>
    <n v="8036587"/>
    <n v="23442789"/>
    <n v="0"/>
    <n v="7575168"/>
    <n v="135183184"/>
    <n v="0"/>
    <n v="3436100"/>
    <n v="485690109"/>
    <n v="9146868"/>
    <n v="284189581"/>
    <n v="8844390"/>
    <n v="62819450"/>
    <n v="1547"/>
    <n v="26060121"/>
    <n v="495205436"/>
    <n v="0"/>
    <n v="7251052"/>
    <n v="893518445"/>
    <n v="21393791"/>
    <n v="494051239"/>
    <n v="13345516"/>
    <n v="70512521"/>
    <n v="0"/>
    <n v="932"/>
    <n v="25487704"/>
    <n v="381410777"/>
    <n v="403069"/>
    <n v="0"/>
    <n v="6556400"/>
    <n v="0"/>
    <n v="15621863"/>
    <n v="0"/>
    <n v="0"/>
    <n v="0"/>
    <n v="0"/>
    <n v="3903139"/>
    <n v="79370342"/>
    <n v="2664983"/>
    <n v="15022562"/>
    <n v="0"/>
    <n v="6535001"/>
    <n v="242718120"/>
    <n v="0"/>
    <n v="210595"/>
    <n v="0"/>
    <n v="0"/>
    <n v="0"/>
    <n v="0"/>
    <n v="0"/>
    <n v="0"/>
    <n v="67583166"/>
    <n v="30731704"/>
    <n v="86092886"/>
    <n v="15186927"/>
    <n v="3991171"/>
    <n v="49877"/>
    <n v="0"/>
    <n v="72809238"/>
    <n v="3888642"/>
    <n v="61458098"/>
    <n v="16457758"/>
    <n v="97040789"/>
    <n v="35741207"/>
    <n v="0"/>
    <n v="5370592"/>
    <n v="23856680"/>
    <n v="153563157"/>
    <n v="15779610"/>
    <n v="1764529"/>
    <n v="128270"/>
    <n v="0"/>
    <n v="25004633"/>
    <n v="0"/>
    <n v="0"/>
    <n v="0"/>
    <n v="0"/>
    <n v="0"/>
    <n v="0"/>
    <n v="0"/>
    <n v="0"/>
    <n v="0"/>
    <n v="0"/>
    <n v="0"/>
    <n v="0"/>
    <n v="0"/>
    <n v="0"/>
    <n v="0"/>
    <n v="0"/>
    <n v="0"/>
    <n v="0"/>
    <n v="0"/>
    <n v="0"/>
    <n v="1056992"/>
    <n v="1255649"/>
    <n v="584"/>
    <n v="0"/>
    <n v="74906"/>
    <n v="145586"/>
    <n v="327613"/>
    <n v="0"/>
    <n v="70670"/>
    <n v="107382"/>
    <n v="16231"/>
    <n v="274652"/>
    <n v="37914"/>
    <n v="2038"/>
    <n v="426754"/>
    <n v="0"/>
    <n v="135776"/>
    <n v="0"/>
    <n v="287606"/>
    <n v="11691"/>
    <n v="195165"/>
    <n v="5918394.4023049399"/>
    <n v="133630534.71434601"/>
    <n v="3917371.8605930498"/>
    <n v="20017873.828650601"/>
    <n v="358.994285007168"/>
    <n v="7805350.0488458099"/>
    <n v="146286950.17036501"/>
    <n v="0"/>
    <n v="2480042.9806095199"/>
  </r>
  <r>
    <n v="106104062"/>
    <x v="161"/>
    <d v="2024-01-01T00:00:00"/>
    <d v="2024-12-31T00:00:00"/>
    <n v="366"/>
    <x v="7"/>
    <x v="1"/>
    <x v="43"/>
    <x v="0"/>
    <x v="24"/>
    <x v="4"/>
    <x v="0"/>
    <x v="0"/>
    <x v="1"/>
    <s v="KAISER FOUNDATION HOSPITALS"/>
    <x v="3"/>
    <x v="0"/>
    <s v="510-987-3380"/>
    <s v="7300 N. FRESNO STREET"/>
    <s v="FRESNO"/>
    <n v="93720"/>
    <s v="GREGORY ADAMS"/>
    <n v="0"/>
    <n v="169"/>
    <n v="61854"/>
    <n v="169"/>
    <n v="61854"/>
    <n v="82"/>
    <n v="80.087431693989103"/>
    <n v="223.86164067249899"/>
    <n v="1015"/>
    <n v="16036"/>
    <n v="321"/>
    <n v="662"/>
    <n v="0"/>
    <n v="518"/>
    <n v="10638"/>
    <n v="0"/>
    <n v="122"/>
    <n v="29312"/>
    <n v="81933.360486134596"/>
    <n v="1544.5244385610799"/>
    <n v="35506.048971693002"/>
    <n v="1212.1053190569"/>
    <n v="2379.2316852971244"/>
    <n v="0"/>
    <n v="2800.2135623016902"/>
    <n v="39840.115833228097"/>
    <n v="0"/>
    <n v="496.49923796030401"/>
    <n v="236"/>
    <n v="3792"/>
    <n v="106"/>
    <n v="229"/>
    <n v="0"/>
    <n v="167"/>
    <n v="3473"/>
    <n v="0"/>
    <n v="47"/>
    <n v="8050"/>
    <n v="169"/>
    <n v="0"/>
    <n v="0"/>
    <n v="0"/>
    <n v="0"/>
    <n v="0"/>
    <n v="61854"/>
    <n v="0"/>
    <n v="0"/>
    <n v="0"/>
    <n v="0"/>
    <n v="0"/>
    <n v="29312"/>
    <n v="0"/>
    <n v="0"/>
    <n v="0"/>
    <n v="0"/>
    <n v="0"/>
    <n v="0"/>
    <n v="8050"/>
    <n v="0"/>
    <n v="0"/>
    <n v="0"/>
    <n v="0"/>
    <n v="0"/>
    <n v="0"/>
    <n v="0"/>
    <n v="0"/>
    <n v="1684"/>
    <n v="82871"/>
    <n v="2886"/>
    <n v="7040"/>
    <n v="0"/>
    <n v="9919"/>
    <n v="144517"/>
    <n v="0"/>
    <n v="1464"/>
    <n v="250381"/>
    <n v="55249"/>
    <n v="0"/>
    <n v="0"/>
    <n v="192156"/>
    <n v="10317"/>
    <n v="9"/>
    <n v="152463"/>
    <n v="782410"/>
    <n v="1081"/>
    <n v="8396"/>
    <n v="1203"/>
    <n v="490"/>
    <n v="1996680384"/>
    <n v="1495588185"/>
    <n v="0"/>
    <n v="501092199"/>
    <n v="112248765"/>
    <n v="613340964"/>
    <n v="543384309"/>
    <n v="69956655"/>
    <n v="95336"/>
    <n v="18387"/>
    <n v="0"/>
    <n v="0"/>
    <n v="70033604"/>
    <n v="25376269"/>
    <n v="418590429"/>
    <n v="7802605"/>
    <n v="13679392"/>
    <n v="0"/>
    <n v="11817994"/>
    <n v="234136184"/>
    <n v="0"/>
    <n v="2917827"/>
    <n v="714320700"/>
    <n v="13238773"/>
    <n v="508229992"/>
    <n v="21660258"/>
    <n v="35484419"/>
    <n v="0"/>
    <n v="52067927"/>
    <n v="642721561"/>
    <n v="0"/>
    <n v="8956754"/>
    <n v="1282359684"/>
    <n v="32636618"/>
    <n v="797965900"/>
    <n v="24526467"/>
    <n v="41792262"/>
    <n v="0"/>
    <n v="0"/>
    <n v="48593619"/>
    <n v="517371828"/>
    <n v="818762"/>
    <n v="0"/>
    <n v="12335600"/>
    <n v="0"/>
    <n v="19547129"/>
    <n v="0"/>
    <n v="0"/>
    <n v="0"/>
    <n v="0"/>
    <n v="5642977"/>
    <n v="124071250"/>
    <n v="3143978"/>
    <n v="5542342"/>
    <n v="0"/>
    <n v="13258429"/>
    <n v="349177128"/>
    <n v="0"/>
    <n v="256095"/>
    <n v="0"/>
    <n v="0"/>
    <n v="0"/>
    <n v="0"/>
    <n v="0"/>
    <n v="0"/>
    <n v="102792653"/>
    <n v="29621112"/>
    <n v="118684375"/>
    <n v="65104477"/>
    <n v="23682618"/>
    <n v="0"/>
    <n v="0"/>
    <n v="92509583"/>
    <n v="5325468"/>
    <n v="92106131"/>
    <n v="13557892"/>
    <n v="142812073"/>
    <n v="52653255"/>
    <n v="0"/>
    <n v="1861644"/>
    <n v="38613608"/>
    <n v="250658182"/>
    <n v="11919800"/>
    <n v="4471498"/>
    <n v="1005580"/>
    <n v="0"/>
    <n v="39388669"/>
    <n v="0"/>
    <n v="0"/>
    <n v="0"/>
    <n v="0"/>
    <n v="0"/>
    <n v="0"/>
    <n v="0"/>
    <n v="0"/>
    <n v="0"/>
    <n v="0"/>
    <n v="0"/>
    <n v="0"/>
    <n v="0"/>
    <n v="0"/>
    <n v="0"/>
    <n v="0"/>
    <n v="0"/>
    <n v="0"/>
    <n v="0"/>
    <n v="0"/>
    <n v="1484565"/>
    <n v="1755006"/>
    <n v="838"/>
    <n v="0"/>
    <n v="138837"/>
    <n v="209668"/>
    <n v="553866"/>
    <n v="0"/>
    <n v="95954"/>
    <n v="174551"/>
    <n v="20162"/>
    <n v="278902"/>
    <n v="12394"/>
    <n v="231"/>
    <n v="626473"/>
    <n v="0"/>
    <n v="201523"/>
    <n v="0"/>
    <n v="361281"/>
    <n v="12406"/>
    <n v="282882"/>
    <n v="8337998.0454863096"/>
    <n v="200124781.91308999"/>
    <n v="6361803.1053398997"/>
    <n v="10615753.312573301"/>
    <n v="0"/>
    <n v="13794642.1094684"/>
    <n v="189336532.74233213"/>
    <n v="0"/>
    <n v="2564032.7717102799"/>
  </r>
  <r>
    <n v="106190429"/>
    <x v="162"/>
    <d v="2024-01-01T00:00:00"/>
    <d v="2024-12-31T00:00:00"/>
    <n v="366"/>
    <x v="3"/>
    <x v="3"/>
    <x v="17"/>
    <x v="0"/>
    <x v="24"/>
    <x v="4"/>
    <x v="0"/>
    <x v="2"/>
    <x v="1"/>
    <s v="KAISER FOUNDATION HOSPITALS"/>
    <x v="4"/>
    <x v="0"/>
    <s v="213-667-4867"/>
    <s v="4867 SUNSET BOULEVARD"/>
    <s v="LOS ANGELES"/>
    <n v="90027"/>
    <s v="GREGORY ADAMS"/>
    <n v="0"/>
    <n v="560"/>
    <n v="204960"/>
    <n v="560"/>
    <n v="204960"/>
    <n v="395"/>
    <n v="389.91803278688502"/>
    <n v="639.94427685615085"/>
    <n v="5843"/>
    <n v="61827"/>
    <n v="4167"/>
    <n v="10936"/>
    <n v="0"/>
    <n v="2095"/>
    <n v="57149"/>
    <n v="0"/>
    <n v="693"/>
    <n v="142710"/>
    <n v="234219.605329351"/>
    <n v="7338.4957040336003"/>
    <n v="93564.103100912296"/>
    <n v="5090.6461108952699"/>
    <n v="19569.377026490401"/>
    <n v="0"/>
    <n v="4286.572532262524"/>
    <n v="103216.116930269"/>
    <n v="0"/>
    <n v="1742.9978111739006"/>
    <n v="844"/>
    <n v="9602"/>
    <n v="466"/>
    <n v="2204"/>
    <n v="0"/>
    <n v="423"/>
    <n v="11954"/>
    <n v="0"/>
    <n v="148"/>
    <n v="25641"/>
    <n v="492"/>
    <n v="68"/>
    <n v="0"/>
    <n v="0"/>
    <n v="0"/>
    <n v="0"/>
    <n v="180072"/>
    <n v="24888"/>
    <n v="0"/>
    <n v="0"/>
    <n v="0"/>
    <n v="0"/>
    <n v="123991"/>
    <n v="18719"/>
    <n v="0"/>
    <n v="0"/>
    <n v="0"/>
    <n v="0"/>
    <n v="0"/>
    <n v="22051"/>
    <n v="3590"/>
    <n v="0"/>
    <n v="0"/>
    <n v="0"/>
    <n v="0"/>
    <n v="0"/>
    <n v="0"/>
    <n v="0"/>
    <n v="3699"/>
    <n v="50835"/>
    <n v="2322"/>
    <n v="19166"/>
    <n v="0"/>
    <n v="3771"/>
    <n v="56444"/>
    <n v="0"/>
    <n v="2771"/>
    <n v="139008"/>
    <n v="64223"/>
    <n v="0"/>
    <n v="0"/>
    <n v="26928"/>
    <n v="17200"/>
    <n v="27"/>
    <n v="1526569"/>
    <n v="1579636"/>
    <n v="6860"/>
    <n v="14991"/>
    <n v="1562"/>
    <n v="827"/>
    <n v="4378929907"/>
    <n v="2992181248"/>
    <n v="0"/>
    <n v="1386748659"/>
    <n v="116907442"/>
    <n v="1503656101"/>
    <n v="1275872199"/>
    <n v="227783902"/>
    <n v="1016409"/>
    <n v="55590"/>
    <n v="0"/>
    <n v="0"/>
    <n v="228744721"/>
    <n v="112725742"/>
    <n v="1189961119"/>
    <n v="73393678"/>
    <n v="207380330"/>
    <n v="0"/>
    <n v="39806169"/>
    <n v="1034481915"/>
    <n v="0"/>
    <n v="10332936"/>
    <n v="2668081889"/>
    <n v="28851765"/>
    <n v="610832140"/>
    <n v="16268247"/>
    <n v="163715488"/>
    <n v="0"/>
    <n v="41641101"/>
    <n v="833883346"/>
    <n v="0"/>
    <n v="15655931"/>
    <n v="1710848018"/>
    <n v="108556946"/>
    <n v="1379443455"/>
    <n v="62722841"/>
    <n v="294784523"/>
    <n v="0"/>
    <n v="0"/>
    <n v="52447286"/>
    <n v="992783140"/>
    <n v="676897"/>
    <n v="0"/>
    <n v="13841253"/>
    <n v="0"/>
    <n v="86924907"/>
    <n v="0"/>
    <n v="0"/>
    <n v="0"/>
    <n v="0"/>
    <n v="31355057"/>
    <n v="391167064"/>
    <n v="22807277"/>
    <n v="72419423"/>
    <n v="0"/>
    <n v="23412731"/>
    <n v="845121308"/>
    <n v="0"/>
    <n v="465799"/>
    <n v="0"/>
    <n v="0"/>
    <n v="0"/>
    <n v="0"/>
    <n v="0"/>
    <n v="0"/>
    <n v="314582893"/>
    <n v="42812749"/>
    <n v="380867097"/>
    <n v="48218715"/>
    <n v="35471221"/>
    <n v="570200"/>
    <n v="25029101"/>
    <n v="195620139"/>
    <n v="11392685"/>
    <n v="187900726"/>
    <n v="33406673"/>
    <n v="336710940"/>
    <n v="148743233"/>
    <n v="0"/>
    <n v="38819950"/>
    <n v="128720115"/>
    <n v="471011881"/>
    <n v="28843990"/>
    <n v="14553038"/>
    <n v="3434779"/>
    <n v="0"/>
    <n v="105034273"/>
    <n v="0"/>
    <n v="0"/>
    <n v="0"/>
    <n v="0"/>
    <n v="0"/>
    <n v="0"/>
    <n v="0"/>
    <n v="0"/>
    <n v="0"/>
    <n v="0"/>
    <n v="0"/>
    <n v="0"/>
    <n v="0"/>
    <n v="0"/>
    <n v="0"/>
    <n v="0"/>
    <n v="0"/>
    <n v="0"/>
    <n v="0"/>
    <n v="0"/>
    <n v="4876933"/>
    <n v="5626385"/>
    <n v="2569"/>
    <n v="241"/>
    <n v="342154"/>
    <n v="448796"/>
    <n v="1732265"/>
    <n v="25699"/>
    <n v="347006"/>
    <n v="536581"/>
    <n v="0"/>
    <n v="1160864"/>
    <n v="255160"/>
    <n v="28408"/>
    <n v="2385593"/>
    <n v="0"/>
    <n v="485240"/>
    <n v="448124"/>
    <n v="989044"/>
    <n v="65151"/>
    <n v="503781"/>
    <n v="37471104.694921702"/>
    <n v="476613228.83654302"/>
    <n v="23730686.1097873"/>
    <n v="98217369.007109404"/>
    <n v="0"/>
    <n v="21556525.792515587"/>
    <n v="494497408.42862701"/>
    <n v="0"/>
    <n v="6878434.13049642"/>
  </r>
  <r>
    <n v="106394009"/>
    <x v="163"/>
    <d v="2024-01-01T00:00:00"/>
    <d v="2024-12-31T00:00:00"/>
    <n v="366"/>
    <x v="6"/>
    <x v="4"/>
    <x v="59"/>
    <x v="0"/>
    <x v="24"/>
    <x v="4"/>
    <x v="0"/>
    <x v="0"/>
    <x v="1"/>
    <s v="KAISER FOUNDATION HOSPITALS"/>
    <x v="0"/>
    <x v="0"/>
    <s v="209-825-3500"/>
    <s v="1777 W. YOSEMITE AVE."/>
    <s v="MANTECA"/>
    <n v="95336"/>
    <s v="GREGORY ADAMS"/>
    <n v="0"/>
    <n v="275"/>
    <n v="100650"/>
    <n v="275"/>
    <n v="100650"/>
    <n v="156"/>
    <n v="153.1639344262295"/>
    <n v="386.5582968452191"/>
    <n v="1576"/>
    <n v="22567"/>
    <n v="1245"/>
    <n v="2990"/>
    <n v="0"/>
    <n v="771"/>
    <n v="26529"/>
    <n v="0"/>
    <n v="380"/>
    <n v="56058"/>
    <n v="141480.33664535001"/>
    <n v="2209.3138239702798"/>
    <n v="44827.127938076897"/>
    <n v="2030.5485018044001"/>
    <n v="9567.3650226821901"/>
    <n v="0"/>
    <n v="3253.20911713027"/>
    <n v="80734.869081448996"/>
    <n v="0"/>
    <n v="1281.19505528991"/>
    <n v="337"/>
    <n v="5261"/>
    <n v="137"/>
    <n v="945"/>
    <n v="0"/>
    <n v="224"/>
    <n v="7452"/>
    <n v="0"/>
    <n v="105"/>
    <n v="14461"/>
    <n v="237"/>
    <n v="0"/>
    <n v="0"/>
    <n v="0"/>
    <n v="38"/>
    <n v="0"/>
    <n v="86742"/>
    <n v="0"/>
    <n v="0"/>
    <n v="0"/>
    <n v="13908"/>
    <n v="0"/>
    <n v="56058"/>
    <n v="0"/>
    <n v="0"/>
    <n v="0"/>
    <n v="0"/>
    <n v="0"/>
    <n v="0"/>
    <n v="14461"/>
    <n v="0"/>
    <n v="0"/>
    <n v="0"/>
    <n v="0"/>
    <n v="0"/>
    <n v="0"/>
    <n v="0"/>
    <n v="0"/>
    <n v="1325"/>
    <n v="48946"/>
    <n v="2068"/>
    <n v="20477"/>
    <n v="0"/>
    <n v="7601"/>
    <n v="137460"/>
    <n v="0"/>
    <n v="3069"/>
    <n v="220946"/>
    <n v="120710"/>
    <n v="0"/>
    <n v="0"/>
    <n v="92550"/>
    <n v="10778"/>
    <n v="14"/>
    <n v="332999"/>
    <n v="1198709"/>
    <n v="2486"/>
    <n v="16211"/>
    <n v="2776"/>
    <n v="1172"/>
    <n v="3307646442"/>
    <n v="2364029958"/>
    <n v="0"/>
    <n v="943616484"/>
    <n v="96935862"/>
    <n v="1040552346"/>
    <n v="863898029"/>
    <n v="176654317"/>
    <n v="40824"/>
    <n v="138555"/>
    <n v="0"/>
    <n v="0"/>
    <n v="176556586"/>
    <n v="38329835"/>
    <n v="585813675"/>
    <n v="22795121"/>
    <n v="64614560"/>
    <n v="0"/>
    <n v="17527818"/>
    <n v="573165181"/>
    <n v="0"/>
    <n v="8324937"/>
    <n v="1310571127"/>
    <n v="15402801"/>
    <n v="577847625"/>
    <n v="14382870"/>
    <n v="142138310"/>
    <n v="0"/>
    <n v="56430233"/>
    <n v="1171130339"/>
    <n v="0"/>
    <n v="19743137"/>
    <n v="1997075315"/>
    <n v="42888637"/>
    <n v="988866441"/>
    <n v="27052132"/>
    <n v="173382269"/>
    <n v="0"/>
    <n v="0"/>
    <n v="56031353"/>
    <n v="1008408427"/>
    <n v="1862083"/>
    <n v="0"/>
    <n v="25512812"/>
    <n v="0"/>
    <n v="40025804"/>
    <n v="0"/>
    <n v="0"/>
    <n v="0"/>
    <n v="0"/>
    <n v="10212501"/>
    <n v="167630898"/>
    <n v="7968245"/>
    <n v="29895099"/>
    <n v="0"/>
    <n v="14909685"/>
    <n v="712581147"/>
    <n v="0"/>
    <n v="418909"/>
    <n v="0"/>
    <n v="0"/>
    <n v="0"/>
    <n v="0"/>
    <n v="0"/>
    <n v="0"/>
    <n v="179439001"/>
    <n v="63144537"/>
    <n v="228384591"/>
    <n v="45497614"/>
    <n v="10822721"/>
    <n v="0"/>
    <n v="3377393"/>
    <n v="152290863"/>
    <n v="9703845"/>
    <n v="151102062"/>
    <n v="20135402"/>
    <n v="241172385"/>
    <n v="88570331"/>
    <n v="0"/>
    <n v="11518486"/>
    <n v="57881390"/>
    <n v="350422700"/>
    <n v="18233172"/>
    <n v="6326513"/>
    <n v="919850"/>
    <n v="0"/>
    <n v="88853202"/>
    <n v="0"/>
    <n v="0"/>
    <n v="0"/>
    <n v="0"/>
    <n v="0"/>
    <n v="0"/>
    <n v="0"/>
    <n v="0"/>
    <n v="0"/>
    <n v="0"/>
    <n v="0"/>
    <n v="0"/>
    <n v="0"/>
    <n v="0"/>
    <n v="0"/>
    <n v="0"/>
    <n v="0"/>
    <n v="0"/>
    <n v="0"/>
    <n v="0"/>
    <n v="2501298"/>
    <n v="2943869"/>
    <n v="1374"/>
    <n v="28"/>
    <n v="166990"/>
    <n v="351667"/>
    <n v="961930"/>
    <n v="0"/>
    <n v="119987"/>
    <n v="233226"/>
    <n v="33368"/>
    <n v="547242"/>
    <n v="82058"/>
    <n v="4830"/>
    <n v="1061388"/>
    <n v="0"/>
    <n v="338911"/>
    <n v="46536"/>
    <n v="617317"/>
    <n v="23496"/>
    <n v="413650"/>
    <n v="12459281.748463918"/>
    <n v="269824543.811396"/>
    <n v="8620665.1896038707"/>
    <n v="47940924.760019802"/>
    <n v="0"/>
    <n v="17149059.9302864"/>
    <n v="404459392.91464102"/>
    <n v="0"/>
    <n v="6508298.6455891496"/>
  </r>
  <r>
    <n v="106334048"/>
    <x v="164"/>
    <d v="2024-01-01T00:00:00"/>
    <d v="2024-12-31T00:00:00"/>
    <n v="366"/>
    <x v="30"/>
    <x v="12"/>
    <x v="75"/>
    <x v="0"/>
    <x v="24"/>
    <x v="4"/>
    <x v="0"/>
    <x v="0"/>
    <x v="1"/>
    <s v="KAISER FOUNDATION HOSPITALS"/>
    <x v="5"/>
    <x v="0"/>
    <s v="951-243-2262"/>
    <s v="27300 IRIS AVENUE"/>
    <s v="MORENO VALLEY"/>
    <n v="92555"/>
    <s v="GREGORY ADAMS"/>
    <n v="0"/>
    <n v="100"/>
    <n v="36600"/>
    <n v="100"/>
    <n v="36600"/>
    <n v="52"/>
    <n v="50.051912568306001"/>
    <n v="191.088704895299"/>
    <n v="438"/>
    <n v="8304"/>
    <n v="110"/>
    <n v="2128"/>
    <n v="0"/>
    <n v="215"/>
    <n v="6991"/>
    <n v="0"/>
    <n v="133"/>
    <n v="18319"/>
    <n v="69938.465991679492"/>
    <n v="879.79374744170605"/>
    <n v="22984.3020780714"/>
    <n v="594.811874009294"/>
    <n v="10143.337160475499"/>
    <n v="0"/>
    <n v="1408.6458070572601"/>
    <n v="35049.349388184899"/>
    <n v="0"/>
    <n v="613.136284275035"/>
    <n v="112"/>
    <n v="1828"/>
    <n v="41"/>
    <n v="698"/>
    <n v="0"/>
    <n v="85"/>
    <n v="2378"/>
    <n v="0"/>
    <n v="33"/>
    <n v="5175"/>
    <n v="100"/>
    <n v="0"/>
    <n v="0"/>
    <n v="0"/>
    <n v="0"/>
    <n v="0"/>
    <n v="36600"/>
    <n v="0"/>
    <n v="0"/>
    <n v="0"/>
    <n v="0"/>
    <n v="0"/>
    <n v="18319"/>
    <n v="0"/>
    <n v="0"/>
    <n v="0"/>
    <n v="0"/>
    <n v="0"/>
    <n v="0"/>
    <n v="5175"/>
    <n v="0"/>
    <n v="0"/>
    <n v="0"/>
    <n v="0"/>
    <n v="0"/>
    <n v="0"/>
    <n v="0"/>
    <n v="0"/>
    <n v="870"/>
    <n v="22272"/>
    <n v="1229"/>
    <n v="18900"/>
    <n v="1"/>
    <n v="3040"/>
    <n v="48381"/>
    <n v="0"/>
    <n v="1208"/>
    <n v="95901"/>
    <n v="59825"/>
    <n v="0"/>
    <n v="0"/>
    <n v="28660"/>
    <n v="0"/>
    <n v="6"/>
    <n v="98778"/>
    <n v="880450"/>
    <n v="1051"/>
    <n v="10344"/>
    <n v="1049"/>
    <n v="506"/>
    <n v="1243633570"/>
    <n v="937534673"/>
    <n v="0"/>
    <n v="306098897"/>
    <n v="2405251"/>
    <n v="308504148"/>
    <n v="278931362"/>
    <n v="29572786"/>
    <n v="7285"/>
    <n v="196580"/>
    <n v="0"/>
    <n v="0"/>
    <n v="29383491"/>
    <n v="8575050"/>
    <n v="161381989"/>
    <n v="1859153"/>
    <n v="33012274"/>
    <n v="0"/>
    <n v="4527250"/>
    <n v="114244573"/>
    <n v="0"/>
    <n v="2144965"/>
    <n v="325745254"/>
    <n v="8649323"/>
    <n v="285300620"/>
    <n v="8193995"/>
    <n v="124344223"/>
    <n v="2040"/>
    <n v="25134572"/>
    <n v="458520118"/>
    <n v="0"/>
    <n v="7743425"/>
    <n v="917888316"/>
    <n v="14328003"/>
    <n v="381111952"/>
    <n v="5907669"/>
    <n v="130337949"/>
    <n v="0"/>
    <n v="2040"/>
    <n v="20846278"/>
    <n v="361882851"/>
    <n v="310598"/>
    <n v="0"/>
    <n v="7928914"/>
    <n v="0"/>
    <n v="14878419"/>
    <n v="0"/>
    <n v="0"/>
    <n v="0"/>
    <n v="0"/>
    <n v="2681475"/>
    <n v="63917747"/>
    <n v="2663662"/>
    <n v="25824588"/>
    <n v="0"/>
    <n v="6784182"/>
    <n v="204084796"/>
    <n v="0"/>
    <n v="142447"/>
    <n v="0"/>
    <n v="0"/>
    <n v="0"/>
    <n v="0"/>
    <n v="0"/>
    <n v="0"/>
    <n v="61335996"/>
    <n v="24068188"/>
    <n v="82166135"/>
    <n v="0"/>
    <n v="1850286"/>
    <n v="0"/>
    <n v="0"/>
    <n v="48889428"/>
    <n v="4108636"/>
    <n v="41417041"/>
    <n v="15095652"/>
    <n v="70556398"/>
    <n v="32010606"/>
    <n v="0"/>
    <n v="1549196"/>
    <n v="21670022"/>
    <n v="113395018"/>
    <n v="14215957"/>
    <n v="5218503"/>
    <n v="0"/>
    <n v="0"/>
    <n v="20315662"/>
    <n v="0"/>
    <n v="0"/>
    <n v="0"/>
    <n v="0"/>
    <n v="0"/>
    <n v="0"/>
    <n v="0"/>
    <n v="0"/>
    <n v="0"/>
    <n v="0"/>
    <n v="0"/>
    <n v="0"/>
    <n v="0"/>
    <n v="0"/>
    <n v="0"/>
    <n v="0"/>
    <n v="0"/>
    <n v="0"/>
    <n v="0"/>
    <n v="0"/>
    <n v="970807"/>
    <n v="1120058"/>
    <n v="532"/>
    <n v="0"/>
    <n v="55042"/>
    <n v="170893"/>
    <n v="489559"/>
    <n v="1313"/>
    <n v="84024"/>
    <n v="43908"/>
    <n v="0"/>
    <n v="112167"/>
    <n v="12837"/>
    <n v="1064"/>
    <n v="498427"/>
    <n v="0"/>
    <n v="134329"/>
    <n v="0"/>
    <n v="208567"/>
    <n v="34681"/>
    <n v="94803"/>
    <n v="3829897.3226522044"/>
    <n v="99321381.87464945"/>
    <n v="2235351.30186895"/>
    <n v="34988746.8508856"/>
    <n v="453.60086768966801"/>
    <n v="6595405.9786551502"/>
    <n v="127356157.26451217"/>
    <n v="0"/>
    <n v="2198716.8059087498"/>
  </r>
  <r>
    <n v="106014326"/>
    <x v="165"/>
    <d v="2024-01-01T00:00:00"/>
    <d v="2024-12-31T00:00:00"/>
    <n v="366"/>
    <x v="16"/>
    <x v="10"/>
    <x v="20"/>
    <x v="0"/>
    <x v="24"/>
    <x v="4"/>
    <x v="0"/>
    <x v="2"/>
    <x v="1"/>
    <s v="KAISER FOUNDATION HOSPITALS"/>
    <x v="1"/>
    <x v="0"/>
    <s v="510-987-3380"/>
    <s v="275 W. MACARTHUR BLVD."/>
    <s v="OAKLAND"/>
    <n v="94611"/>
    <s v="GREGORY ADAMS"/>
    <n v="0"/>
    <n v="365"/>
    <n v="133590"/>
    <n v="365"/>
    <n v="133590"/>
    <n v="268"/>
    <n v="264.22677595628414"/>
    <n v="510.06129084839102"/>
    <n v="7726"/>
    <n v="41618"/>
    <n v="3286"/>
    <n v="9139"/>
    <n v="0"/>
    <n v="1624"/>
    <n v="32720"/>
    <n v="0"/>
    <n v="594"/>
    <n v="96707"/>
    <n v="186682.432450511"/>
    <n v="10296.814586269"/>
    <n v="68575.908056439497"/>
    <n v="4745.1082706342304"/>
    <n v="20557.053136389899"/>
    <n v="0"/>
    <n v="4114.3998179436021"/>
    <n v="75449.598845310902"/>
    <n v="0"/>
    <n v="1970.4863539517401"/>
    <n v="1434"/>
    <n v="8522"/>
    <n v="550"/>
    <n v="2145"/>
    <n v="0"/>
    <n v="393"/>
    <n v="7774"/>
    <n v="0"/>
    <n v="163"/>
    <n v="20981"/>
    <n v="365"/>
    <n v="0"/>
    <n v="0"/>
    <n v="0"/>
    <n v="0"/>
    <n v="0"/>
    <n v="133590"/>
    <n v="0"/>
    <n v="0"/>
    <n v="0"/>
    <n v="0"/>
    <n v="0"/>
    <n v="96707"/>
    <n v="0"/>
    <n v="0"/>
    <n v="0"/>
    <n v="0"/>
    <n v="0"/>
    <n v="0"/>
    <n v="20981"/>
    <n v="0"/>
    <n v="0"/>
    <n v="0"/>
    <n v="0"/>
    <n v="0"/>
    <n v="0"/>
    <n v="0"/>
    <n v="0"/>
    <n v="6991"/>
    <n v="95635"/>
    <n v="6164"/>
    <n v="51715"/>
    <n v="0"/>
    <n v="10737"/>
    <n v="176456"/>
    <n v="0"/>
    <n v="7616"/>
    <n v="355314"/>
    <n v="145406"/>
    <n v="0"/>
    <n v="0"/>
    <n v="206681"/>
    <n v="11655"/>
    <n v="28"/>
    <n v="912278"/>
    <n v="1973014"/>
    <n v="4629"/>
    <n v="16604"/>
    <n v="1590"/>
    <n v="653"/>
    <n v="4646337876"/>
    <n v="3322663723"/>
    <n v="0"/>
    <n v="1323674153"/>
    <n v="164817814"/>
    <n v="1488491967"/>
    <n v="1399057866"/>
    <n v="89434101"/>
    <n v="217399"/>
    <n v="571495"/>
    <n v="0"/>
    <n v="0"/>
    <n v="89080005"/>
    <n v="168031811"/>
    <n v="1039352136"/>
    <n v="80754750"/>
    <n v="213674358"/>
    <n v="0"/>
    <n v="42312163"/>
    <n v="847211236"/>
    <n v="0"/>
    <n v="15603455"/>
    <n v="2406939909"/>
    <n v="55912326"/>
    <n v="673236564"/>
    <n v="35858163"/>
    <n v="266959752"/>
    <n v="0"/>
    <n v="64885593"/>
    <n v="1106387416"/>
    <n v="0"/>
    <n v="36158153"/>
    <n v="2239397967"/>
    <n v="180562492"/>
    <n v="1441346605"/>
    <n v="82197463"/>
    <n v="401867165"/>
    <n v="0"/>
    <n v="0"/>
    <n v="69772615"/>
    <n v="1050246595"/>
    <n v="2189915"/>
    <n v="0"/>
    <n v="22150968"/>
    <n v="0"/>
    <n v="72329905"/>
    <n v="0"/>
    <n v="0"/>
    <n v="0"/>
    <n v="0"/>
    <n v="40131817"/>
    <n v="261455709"/>
    <n v="27144970"/>
    <n v="74918347"/>
    <n v="0"/>
    <n v="32943378"/>
    <n v="886456092"/>
    <n v="0"/>
    <n v="623840"/>
    <n v="0"/>
    <n v="0"/>
    <n v="0"/>
    <n v="0"/>
    <n v="0"/>
    <n v="0"/>
    <n v="277453338"/>
    <n v="98015790"/>
    <n v="345313618"/>
    <n v="67149394"/>
    <n v="20402315"/>
    <n v="383607"/>
    <n v="23881830"/>
    <n v="254998200"/>
    <n v="20681228"/>
    <n v="244419152"/>
    <n v="46359394"/>
    <n v="402244650"/>
    <n v="152132365"/>
    <n v="0"/>
    <n v="27289058"/>
    <n v="121328628"/>
    <n v="533530582"/>
    <n v="41198013"/>
    <n v="11040826"/>
    <n v="3040422"/>
    <n v="0"/>
    <n v="107253322"/>
    <n v="0"/>
    <n v="0"/>
    <n v="0"/>
    <n v="0"/>
    <n v="0"/>
    <n v="0"/>
    <n v="0"/>
    <n v="0"/>
    <n v="0"/>
    <n v="0"/>
    <n v="0"/>
    <n v="0"/>
    <n v="0"/>
    <n v="0"/>
    <n v="0"/>
    <n v="0"/>
    <n v="0"/>
    <n v="0"/>
    <n v="0"/>
    <n v="0"/>
    <n v="4500965"/>
    <n v="5225440"/>
    <n v="2419"/>
    <n v="192"/>
    <n v="291642"/>
    <n v="606872"/>
    <n v="1443314"/>
    <n v="1277"/>
    <n v="206085"/>
    <n v="474139"/>
    <n v="106283"/>
    <n v="1177401"/>
    <n v="160456"/>
    <n v="33496"/>
    <n v="1670388"/>
    <n v="0"/>
    <n v="552206"/>
    <n v="326192"/>
    <n v="1119407"/>
    <n v="77585"/>
    <n v="755187"/>
    <n v="59487887.164574154"/>
    <n v="454927218.50058901"/>
    <n v="30976724.389423501"/>
    <n v="127674285.58813095"/>
    <n v="0"/>
    <n v="28475708.713122301"/>
    <n v="518948420.49399197"/>
    <n v="0"/>
    <n v="13749807.150168501"/>
  </r>
  <r>
    <n v="106304409"/>
    <x v="166"/>
    <d v="2024-01-01T00:00:00"/>
    <d v="2024-12-31T00:00:00"/>
    <n v="366"/>
    <x v="14"/>
    <x v="8"/>
    <x v="82"/>
    <x v="0"/>
    <x v="24"/>
    <x v="4"/>
    <x v="0"/>
    <x v="2"/>
    <x v="1"/>
    <s v="KAISER FOUNDATION HOSPITALS"/>
    <x v="4"/>
    <x v="0"/>
    <s v="714-281-8645"/>
    <s v="3440 E. LA PALMA AVE"/>
    <s v="ANAHEIM"/>
    <n v="92806"/>
    <s v="GREGORY ADAMS"/>
    <n v="0"/>
    <n v="526"/>
    <n v="192516"/>
    <n v="526"/>
    <n v="192516"/>
    <n v="293"/>
    <n v="289.71857923497271"/>
    <n v="642.63263845662971"/>
    <n v="2498"/>
    <n v="46529"/>
    <n v="799"/>
    <n v="9021"/>
    <n v="0"/>
    <n v="1688"/>
    <n v="45260"/>
    <n v="0"/>
    <n v="242"/>
    <n v="106037"/>
    <n v="235203.54567512599"/>
    <n v="3283.416966935953"/>
    <n v="90164.310268971807"/>
    <n v="1371.10728438971"/>
    <n v="21910.599077450901"/>
    <n v="0"/>
    <n v="4760.1298626409298"/>
    <n v="114484.25365268772"/>
    <n v="0"/>
    <n v="758.62665186444303"/>
    <n v="452"/>
    <n v="10145"/>
    <n v="136"/>
    <n v="2459"/>
    <n v="0"/>
    <n v="491"/>
    <n v="12529"/>
    <n v="0"/>
    <n v="62"/>
    <n v="26274"/>
    <n v="526"/>
    <n v="0"/>
    <n v="0"/>
    <n v="0"/>
    <n v="0"/>
    <n v="0"/>
    <n v="192516"/>
    <n v="0"/>
    <n v="0"/>
    <n v="0"/>
    <n v="0"/>
    <n v="0"/>
    <n v="106037"/>
    <n v="0"/>
    <n v="0"/>
    <n v="0"/>
    <n v="0"/>
    <n v="0"/>
    <n v="0"/>
    <n v="26274"/>
    <n v="0"/>
    <n v="0"/>
    <n v="0"/>
    <n v="0"/>
    <n v="0"/>
    <n v="0"/>
    <n v="0"/>
    <n v="0"/>
    <n v="1225"/>
    <n v="73809"/>
    <n v="1647"/>
    <n v="27080"/>
    <n v="1"/>
    <n v="6388"/>
    <n v="123725"/>
    <n v="0"/>
    <n v="1579"/>
    <n v="235454"/>
    <n v="132247"/>
    <n v="0"/>
    <n v="0"/>
    <n v="93889"/>
    <n v="27487"/>
    <n v="35"/>
    <n v="1064840"/>
    <n v="2298423"/>
    <n v="7436"/>
    <n v="22921"/>
    <n v="4168"/>
    <n v="2094"/>
    <n v="4460417051"/>
    <n v="3151660662"/>
    <n v="0"/>
    <n v="1308756389"/>
    <n v="151253068"/>
    <n v="1460009457"/>
    <n v="1272776681"/>
    <n v="187232776"/>
    <n v="445379"/>
    <n v="224196"/>
    <n v="0"/>
    <n v="0"/>
    <n v="187453959"/>
    <n v="43775706"/>
    <n v="945210974"/>
    <n v="13224114"/>
    <n v="150834255"/>
    <n v="0"/>
    <n v="33042667"/>
    <n v="820379259"/>
    <n v="0"/>
    <n v="4426362"/>
    <n v="2010893337"/>
    <n v="13763884"/>
    <n v="886427263"/>
    <n v="9468851"/>
    <n v="215518576"/>
    <n v="5119"/>
    <n v="60137064"/>
    <n v="1254753467"/>
    <n v="0"/>
    <n v="9449490"/>
    <n v="2449523714"/>
    <n v="42437215"/>
    <n v="1505115908"/>
    <n v="13225181"/>
    <n v="277278171"/>
    <n v="0"/>
    <n v="5119"/>
    <n v="70177795"/>
    <n v="1192198707"/>
    <n v="276853"/>
    <n v="0"/>
    <n v="14425695"/>
    <n v="0"/>
    <n v="36520018"/>
    <n v="0"/>
    <n v="0"/>
    <n v="0"/>
    <n v="0"/>
    <n v="14516845"/>
    <n v="321708391"/>
    <n v="7182238"/>
    <n v="83976272"/>
    <n v="0"/>
    <n v="17982781"/>
    <n v="863380725"/>
    <n v="0"/>
    <n v="9137"/>
    <n v="0"/>
    <n v="0"/>
    <n v="0"/>
    <n v="0"/>
    <n v="0"/>
    <n v="0"/>
    <n v="257390837"/>
    <n v="58203848"/>
    <n v="317324914"/>
    <n v="103270868"/>
    <n v="42127762"/>
    <n v="129552"/>
    <n v="3310921"/>
    <n v="221099674"/>
    <n v="17606135"/>
    <n v="210993717"/>
    <n v="41318453"/>
    <n v="302173686"/>
    <n v="133133994"/>
    <n v="0"/>
    <n v="13872552"/>
    <n v="115700724"/>
    <n v="560187152"/>
    <n v="37501504"/>
    <n v="15079536"/>
    <n v="2687273"/>
    <n v="0"/>
    <n v="92440260"/>
    <n v="0"/>
    <n v="0"/>
    <n v="0"/>
    <n v="0"/>
    <n v="0"/>
    <n v="0"/>
    <n v="0"/>
    <n v="0"/>
    <n v="0"/>
    <n v="0"/>
    <n v="0"/>
    <n v="0"/>
    <n v="0"/>
    <n v="0"/>
    <n v="0"/>
    <n v="0"/>
    <n v="0"/>
    <n v="0"/>
    <n v="0"/>
    <n v="0"/>
    <n v="4096452"/>
    <n v="4733888"/>
    <n v="2213"/>
    <n v="27"/>
    <n v="205468"/>
    <n v="321213"/>
    <n v="1871851"/>
    <n v="10363"/>
    <n v="237455"/>
    <n v="492911"/>
    <n v="0"/>
    <n v="825839"/>
    <n v="113659"/>
    <n v="17693"/>
    <n v="2004073"/>
    <n v="0"/>
    <n v="546599"/>
    <n v="49902"/>
    <n v="887752"/>
    <n v="73436"/>
    <n v="534690"/>
    <n v="14467707.420513701"/>
    <n v="460545619.34038103"/>
    <n v="5705900.5481957402"/>
    <n v="92115456.011850506"/>
    <n v="1287.1171707273199"/>
    <n v="23429035.306476299"/>
    <n v="521769674.38421243"/>
    <n v="0"/>
    <n v="3488932.8711996432"/>
  </r>
  <r>
    <n v="106190432"/>
    <x v="167"/>
    <d v="2024-01-01T00:00:00"/>
    <d v="2024-12-31T00:00:00"/>
    <n v="366"/>
    <x v="3"/>
    <x v="3"/>
    <x v="69"/>
    <x v="0"/>
    <x v="24"/>
    <x v="4"/>
    <x v="0"/>
    <x v="0"/>
    <x v="1"/>
    <s v="KAISER FOUNDATION HOSPITALS"/>
    <x v="0"/>
    <x v="0"/>
    <s v="818-375-2295"/>
    <s v="13652 CANTARA STREET"/>
    <s v="PANORAMA CITY"/>
    <n v="91402"/>
    <s v="GREGORY ADAMS"/>
    <n v="0"/>
    <n v="218"/>
    <n v="79788"/>
    <n v="218"/>
    <n v="79788"/>
    <n v="124"/>
    <n v="121.23497267759562"/>
    <n v="304.44509769539599"/>
    <n v="1608"/>
    <n v="19455"/>
    <n v="1224"/>
    <n v="3644"/>
    <n v="0"/>
    <n v="594"/>
    <n v="17645"/>
    <n v="0"/>
    <n v="202"/>
    <n v="44372"/>
    <n v="111426.905756515"/>
    <n v="2501.0023237058199"/>
    <n v="41823.299437536298"/>
    <n v="1919.7488428815338"/>
    <n v="11622.7405314064"/>
    <n v="0"/>
    <n v="2121.2281382116912"/>
    <n v="52026.107990267003"/>
    <n v="0"/>
    <n v="536.81927457640199"/>
    <n v="351"/>
    <n v="5425"/>
    <n v="103"/>
    <n v="1064"/>
    <n v="0"/>
    <n v="173"/>
    <n v="4814"/>
    <n v="0"/>
    <n v="53"/>
    <n v="11983"/>
    <n v="218"/>
    <n v="0"/>
    <n v="0"/>
    <n v="0"/>
    <n v="0"/>
    <n v="0"/>
    <n v="79788"/>
    <n v="0"/>
    <n v="0"/>
    <n v="0"/>
    <n v="0"/>
    <n v="0"/>
    <n v="44372"/>
    <n v="0"/>
    <n v="0"/>
    <n v="0"/>
    <n v="0"/>
    <n v="0"/>
    <n v="0"/>
    <n v="11983"/>
    <n v="0"/>
    <n v="0"/>
    <n v="0"/>
    <n v="0"/>
    <n v="0"/>
    <n v="0"/>
    <n v="0"/>
    <n v="0"/>
    <n v="1942"/>
    <n v="49278"/>
    <n v="2085"/>
    <n v="23688"/>
    <n v="0"/>
    <n v="4105"/>
    <n v="83361"/>
    <n v="0"/>
    <n v="1303"/>
    <n v="165762"/>
    <n v="73561"/>
    <n v="0"/>
    <n v="0"/>
    <n v="90476"/>
    <n v="14351"/>
    <n v="12"/>
    <n v="373930"/>
    <n v="926280"/>
    <n v="2980"/>
    <n v="8704"/>
    <n v="1622"/>
    <n v="664"/>
    <n v="2105765177"/>
    <n v="1550250465"/>
    <n v="0"/>
    <n v="555514712"/>
    <n v="91035845"/>
    <n v="646550557"/>
    <n v="601614330"/>
    <n v="44936227"/>
    <n v="266575"/>
    <n v="97507"/>
    <n v="0"/>
    <n v="0"/>
    <n v="45105295"/>
    <n v="31339165"/>
    <n v="397091759"/>
    <n v="20176629"/>
    <n v="64559139"/>
    <n v="0"/>
    <n v="12483025"/>
    <n v="308275032"/>
    <n v="0"/>
    <n v="4625077"/>
    <n v="838549826"/>
    <n v="17404196"/>
    <n v="456554478"/>
    <n v="11468845"/>
    <n v="141355823"/>
    <n v="0"/>
    <n v="32094995"/>
    <n v="600670851"/>
    <n v="0"/>
    <n v="7666163"/>
    <n v="1267215351"/>
    <n v="40910025"/>
    <n v="709777425"/>
    <n v="24254348"/>
    <n v="165237693"/>
    <n v="0"/>
    <n v="0"/>
    <n v="31962403"/>
    <n v="546753618"/>
    <n v="349503"/>
    <n v="0"/>
    <n v="9788980"/>
    <n v="0"/>
    <n v="21216470"/>
    <n v="0"/>
    <n v="0"/>
    <n v="0"/>
    <n v="0"/>
    <n v="6938663"/>
    <n v="140510495"/>
    <n v="6744462"/>
    <n v="38821466"/>
    <n v="0"/>
    <n v="10824297"/>
    <n v="351548228"/>
    <n v="0"/>
    <n v="127101"/>
    <n v="0"/>
    <n v="0"/>
    <n v="0"/>
    <n v="0"/>
    <n v="0"/>
    <n v="0"/>
    <n v="110813864"/>
    <n v="34964980"/>
    <n v="134312269"/>
    <n v="63985498"/>
    <n v="27865377"/>
    <n v="119403"/>
    <n v="0"/>
    <n v="105529330"/>
    <n v="7718225"/>
    <n v="99834944"/>
    <n v="16470440"/>
    <n v="133394566"/>
    <n v="59919843"/>
    <n v="0"/>
    <n v="5854875"/>
    <n v="47070932"/>
    <n v="292612511"/>
    <n v="14279052"/>
    <n v="5661206"/>
    <n v="1748168"/>
    <n v="0"/>
    <n v="41073177"/>
    <n v="0"/>
    <n v="0"/>
    <n v="0"/>
    <n v="0"/>
    <n v="0"/>
    <n v="0"/>
    <n v="0"/>
    <n v="0"/>
    <n v="0"/>
    <n v="0"/>
    <n v="0"/>
    <n v="0"/>
    <n v="0"/>
    <n v="0"/>
    <n v="0"/>
    <n v="0"/>
    <n v="0"/>
    <n v="0"/>
    <n v="0"/>
    <n v="0"/>
    <n v="1866372"/>
    <n v="2176702"/>
    <n v="1027"/>
    <n v="0"/>
    <n v="110534"/>
    <n v="148134"/>
    <n v="765337"/>
    <n v="0"/>
    <n v="133071"/>
    <n v="227510"/>
    <n v="0"/>
    <n v="440437"/>
    <n v="29986"/>
    <n v="11363"/>
    <n v="853930"/>
    <n v="0"/>
    <n v="192123"/>
    <n v="1056"/>
    <n v="518605"/>
    <n v="44976"/>
    <n v="255682"/>
    <n v="11818654.6558074"/>
    <n v="206981009.646267"/>
    <n v="7672981.9395369785"/>
    <n v="49927575.251564987"/>
    <n v="0"/>
    <n v="10808697.0781451"/>
    <n v="220389346.807556"/>
    <n v="0"/>
    <n v="2980219.6211222699"/>
  </r>
  <r>
    <n v="106414139"/>
    <x v="168"/>
    <d v="2024-01-01T00:00:00"/>
    <d v="2024-12-31T00:00:00"/>
    <n v="366"/>
    <x v="15"/>
    <x v="9"/>
    <x v="83"/>
    <x v="0"/>
    <x v="24"/>
    <x v="4"/>
    <x v="0"/>
    <x v="0"/>
    <x v="1"/>
    <s v="KAISER FOUNDATION HOSPITALS"/>
    <x v="3"/>
    <x v="0"/>
    <s v="510-987-3380"/>
    <s v="1150 VETERANS BLVD."/>
    <s v="REDWOOD CITY"/>
    <n v="94063"/>
    <s v="GREGORY ADAMS"/>
    <n v="0"/>
    <n v="153"/>
    <n v="55998"/>
    <n v="153"/>
    <n v="55998"/>
    <n v="73"/>
    <n v="70.1366120218579"/>
    <n v="138.02416261847699"/>
    <n v="944"/>
    <n v="10361"/>
    <n v="271"/>
    <n v="1686"/>
    <n v="0"/>
    <n v="527"/>
    <n v="11681"/>
    <n v="0"/>
    <n v="200"/>
    <n v="25670"/>
    <n v="50516.843518362402"/>
    <n v="1182.9090849060101"/>
    <n v="19281.4472041708"/>
    <n v="392.7366924732944"/>
    <n v="3557.8524549930899"/>
    <n v="0"/>
    <n v="1133.3293366840501"/>
    <n v="24590.380360629501"/>
    <n v="0"/>
    <n v="559.05107511830204"/>
    <n v="229"/>
    <n v="2816"/>
    <n v="56"/>
    <n v="478"/>
    <n v="0"/>
    <n v="142"/>
    <n v="3905"/>
    <n v="0"/>
    <n v="53"/>
    <n v="7679"/>
    <n v="153"/>
    <n v="0"/>
    <n v="0"/>
    <n v="0"/>
    <n v="0"/>
    <n v="0"/>
    <n v="55998"/>
    <n v="0"/>
    <n v="0"/>
    <n v="0"/>
    <n v="0"/>
    <n v="0"/>
    <n v="25670"/>
    <n v="0"/>
    <n v="0"/>
    <n v="0"/>
    <n v="0"/>
    <n v="0"/>
    <n v="0"/>
    <n v="7679"/>
    <n v="0"/>
    <n v="0"/>
    <n v="0"/>
    <n v="0"/>
    <n v="0"/>
    <n v="0"/>
    <n v="0"/>
    <n v="0"/>
    <n v="622"/>
    <n v="17096"/>
    <n v="494"/>
    <n v="5834"/>
    <n v="0"/>
    <n v="2159"/>
    <n v="28786"/>
    <n v="0"/>
    <n v="1166"/>
    <n v="56157"/>
    <n v="40336"/>
    <n v="0"/>
    <n v="0"/>
    <n v="12548"/>
    <n v="5265"/>
    <n v="9"/>
    <n v="344239"/>
    <n v="638364"/>
    <n v="1740"/>
    <n v="6158"/>
    <n v="1569"/>
    <n v="488"/>
    <n v="1474791410"/>
    <n v="1034169277"/>
    <n v="0"/>
    <n v="440622133"/>
    <n v="63281977"/>
    <n v="503904110"/>
    <n v="482510450"/>
    <n v="21393660"/>
    <n v="28735"/>
    <n v="327180"/>
    <n v="0"/>
    <n v="0"/>
    <n v="21095215"/>
    <n v="29197110"/>
    <n v="317931165"/>
    <n v="7619748"/>
    <n v="45289435"/>
    <n v="0"/>
    <n v="17554455"/>
    <n v="326532941"/>
    <n v="0"/>
    <n v="5286488"/>
    <n v="749411342"/>
    <n v="7389253"/>
    <n v="273727263"/>
    <n v="3422889"/>
    <n v="50281815"/>
    <n v="0"/>
    <n v="20196928"/>
    <n v="360871324"/>
    <n v="0"/>
    <n v="9490596"/>
    <n v="725380068"/>
    <n v="29812274"/>
    <n v="493541743"/>
    <n v="5643719"/>
    <n v="81309121"/>
    <n v="0"/>
    <n v="0"/>
    <n v="25873323"/>
    <n v="366291217"/>
    <n v="577426"/>
    <n v="0"/>
    <n v="9667214"/>
    <n v="0"/>
    <n v="21453240"/>
    <n v="0"/>
    <n v="0"/>
    <n v="0"/>
    <n v="0"/>
    <n v="6126229"/>
    <n v="93809291"/>
    <n v="4402585"/>
    <n v="13661511"/>
    <n v="0"/>
    <n v="9956747"/>
    <n v="312390761"/>
    <n v="0"/>
    <n v="275009"/>
    <n v="0"/>
    <n v="0"/>
    <n v="0"/>
    <n v="0"/>
    <n v="0"/>
    <n v="0"/>
    <n v="85553656"/>
    <n v="28623133"/>
    <n v="131698813"/>
    <n v="30465493"/>
    <n v="8689763"/>
    <n v="0"/>
    <n v="0"/>
    <n v="89712781"/>
    <n v="8278403"/>
    <n v="79066875"/>
    <n v="20421533"/>
    <n v="121481735"/>
    <n v="44815068"/>
    <n v="0"/>
    <n v="10552292"/>
    <n v="43280706"/>
    <n v="201773757"/>
    <n v="17863240"/>
    <n v="6285202"/>
    <n v="1620624"/>
    <n v="0"/>
    <n v="34837826"/>
    <n v="0"/>
    <n v="0"/>
    <n v="0"/>
    <n v="0"/>
    <n v="0"/>
    <n v="0"/>
    <n v="0"/>
    <n v="0"/>
    <n v="0"/>
    <n v="0"/>
    <n v="0"/>
    <n v="0"/>
    <n v="0"/>
    <n v="0"/>
    <n v="0"/>
    <n v="0"/>
    <n v="0"/>
    <n v="0"/>
    <n v="0"/>
    <n v="0"/>
    <n v="1351530"/>
    <n v="1576971"/>
    <n v="721"/>
    <n v="0"/>
    <n v="101493"/>
    <n v="203454"/>
    <n v="456015"/>
    <n v="0"/>
    <n v="50741"/>
    <n v="154948"/>
    <n v="43859"/>
    <n v="264461"/>
    <n v="69647"/>
    <n v="6912"/>
    <n v="514887"/>
    <n v="0"/>
    <n v="183383"/>
    <n v="0"/>
    <n v="394360"/>
    <n v="30802"/>
    <n v="228098"/>
    <n v="10400145.3962318"/>
    <n v="168186536.50011501"/>
    <n v="3139011.94162997"/>
    <n v="27167360.027002901"/>
    <n v="0"/>
    <n v="10731317.3520099"/>
    <n v="195403525.132844"/>
    <n v="0"/>
    <n v="4200576.6501669101"/>
  </r>
  <r>
    <n v="106334025"/>
    <x v="169"/>
    <d v="2024-01-01T00:00:00"/>
    <d v="2024-12-31T00:00:00"/>
    <n v="366"/>
    <x v="30"/>
    <x v="12"/>
    <x v="56"/>
    <x v="0"/>
    <x v="24"/>
    <x v="4"/>
    <x v="0"/>
    <x v="0"/>
    <x v="1"/>
    <s v="KAISER FOUNDATION HOSPITALS"/>
    <x v="0"/>
    <x v="0"/>
    <s v="909-353-3091"/>
    <s v="10800 MAGNOLIA AVENUE"/>
    <s v="RIVERSIDE"/>
    <n v="92503"/>
    <s v="GREGORY ADAMS"/>
    <n v="0"/>
    <n v="225"/>
    <n v="82350"/>
    <n v="225"/>
    <n v="82350"/>
    <n v="124"/>
    <n v="122.035519125683"/>
    <n v="341.73995081095097"/>
    <n v="1675"/>
    <n v="19542"/>
    <n v="1393"/>
    <n v="4111"/>
    <n v="0"/>
    <n v="695"/>
    <n v="17033"/>
    <n v="0"/>
    <n v="216"/>
    <n v="44665"/>
    <n v="125076.82199680799"/>
    <n v="2441.7727899074698"/>
    <n v="45716.748989260966"/>
    <n v="2192.8161029994999"/>
    <n v="13351.994536407599"/>
    <n v="0"/>
    <n v="2551.5748809247998"/>
    <n v="59203.731629250702"/>
    <n v="0"/>
    <n v="742.604514321446"/>
    <n v="307"/>
    <n v="3933"/>
    <n v="138"/>
    <n v="1186"/>
    <n v="0"/>
    <n v="190"/>
    <n v="4658"/>
    <n v="0"/>
    <n v="56"/>
    <n v="10468"/>
    <n v="225"/>
    <n v="0"/>
    <n v="0"/>
    <n v="0"/>
    <n v="0"/>
    <n v="0"/>
    <n v="82350"/>
    <n v="0"/>
    <n v="0"/>
    <n v="0"/>
    <n v="0"/>
    <n v="0"/>
    <n v="44665"/>
    <n v="0"/>
    <n v="0"/>
    <n v="0"/>
    <n v="0"/>
    <n v="0"/>
    <n v="0"/>
    <n v="10468"/>
    <n v="0"/>
    <n v="0"/>
    <n v="0"/>
    <n v="0"/>
    <n v="0"/>
    <n v="0"/>
    <n v="0"/>
    <n v="0"/>
    <n v="1841"/>
    <n v="78691"/>
    <n v="2005"/>
    <n v="34308"/>
    <n v="0"/>
    <n v="7125"/>
    <n v="162949"/>
    <n v="0"/>
    <n v="2257"/>
    <n v="289176"/>
    <n v="65566"/>
    <n v="0"/>
    <n v="0"/>
    <n v="218518"/>
    <n v="30534"/>
    <n v="10"/>
    <n v="348547"/>
    <n v="976508"/>
    <n v="2817"/>
    <n v="10024"/>
    <n v="1826"/>
    <n v="1068"/>
    <n v="2163070013"/>
    <n v="1559250873"/>
    <n v="0"/>
    <n v="603819140"/>
    <n v="182543864"/>
    <n v="786363004"/>
    <n v="818481613"/>
    <n v="-32118609"/>
    <n v="59394"/>
    <n v="318783"/>
    <n v="0"/>
    <n v="0"/>
    <n v="-32377998"/>
    <n v="30311378"/>
    <n v="363559226"/>
    <n v="18392089"/>
    <n v="64703033"/>
    <n v="0"/>
    <n v="12357947"/>
    <n v="279389979"/>
    <n v="0"/>
    <n v="3719806"/>
    <n v="772433458"/>
    <n v="13875785"/>
    <n v="486954840"/>
    <n v="10560150"/>
    <n v="145444022"/>
    <n v="0"/>
    <n v="33012164"/>
    <n v="691720767"/>
    <n v="0"/>
    <n v="9068827"/>
    <n v="1390636555"/>
    <n v="35441352"/>
    <n v="706129033"/>
    <n v="21671458"/>
    <n v="138073392"/>
    <n v="0"/>
    <n v="0"/>
    <n v="31399828"/>
    <n v="593717731"/>
    <n v="443594"/>
    <n v="0"/>
    <n v="9366790"/>
    <n v="0"/>
    <n v="23007695"/>
    <n v="0"/>
    <n v="0"/>
    <n v="0"/>
    <n v="0"/>
    <n v="8112097"/>
    <n v="141277946"/>
    <n v="5354656"/>
    <n v="70067072"/>
    <n v="0"/>
    <n v="10868934"/>
    <n v="368038972"/>
    <n v="0"/>
    <n v="99463"/>
    <n v="0"/>
    <n v="0"/>
    <n v="0"/>
    <n v="0"/>
    <n v="0"/>
    <n v="0"/>
    <n v="129183743"/>
    <n v="32611069"/>
    <n v="156004582"/>
    <n v="136568471"/>
    <n v="41045948"/>
    <n v="0"/>
    <n v="2637557"/>
    <n v="140600848"/>
    <n v="10882323"/>
    <n v="136942297"/>
    <n v="32004775"/>
    <n v="168442945"/>
    <n v="75066976"/>
    <n v="0"/>
    <n v="1390977"/>
    <n v="51395512"/>
    <n v="433465282"/>
    <n v="29573480"/>
    <n v="7864871"/>
    <n v="1587226"/>
    <n v="0"/>
    <n v="49694344"/>
    <n v="0"/>
    <n v="0"/>
    <n v="0"/>
    <n v="0"/>
    <n v="0"/>
    <n v="0"/>
    <n v="0"/>
    <n v="0"/>
    <n v="0"/>
    <n v="0"/>
    <n v="0"/>
    <n v="0"/>
    <n v="0"/>
    <n v="0"/>
    <n v="0"/>
    <n v="0"/>
    <n v="0"/>
    <n v="0"/>
    <n v="0"/>
    <n v="0"/>
    <n v="2392015"/>
    <n v="2801778"/>
    <n v="1341"/>
    <n v="18"/>
    <n v="146916"/>
    <n v="305226"/>
    <n v="977791"/>
    <n v="2086"/>
    <n v="111378"/>
    <n v="338425"/>
    <n v="0"/>
    <n v="497086"/>
    <n v="1627"/>
    <n v="11480"/>
    <n v="1000891"/>
    <n v="0"/>
    <n v="247524"/>
    <n v="34240"/>
    <n v="698360"/>
    <n v="41362"/>
    <n v="369638"/>
    <n v="12990927.156326"/>
    <n v="250049234.363307"/>
    <n v="8511893.5529203396"/>
    <n v="61782764.456306703"/>
    <n v="0"/>
    <n v="13338711.224240035"/>
    <n v="285504388.72962701"/>
    <n v="0"/>
    <n v="3759829.5172737511"/>
  </r>
  <r>
    <n v="106314024"/>
    <x v="170"/>
    <d v="2024-01-01T00:00:00"/>
    <d v="2024-12-31T00:00:00"/>
    <n v="366"/>
    <x v="26"/>
    <x v="0"/>
    <x v="47"/>
    <x v="0"/>
    <x v="24"/>
    <x v="4"/>
    <x v="0"/>
    <x v="0"/>
    <x v="1"/>
    <s v="KAISER FOUNDATION HOSPITALS"/>
    <x v="1"/>
    <x v="0"/>
    <s v="916-784-4000"/>
    <s v="1600 EUREKA ROAD"/>
    <s v="ROSEVILLE"/>
    <n v="95661"/>
    <s v="GREGORY ADAMS"/>
    <n v="0"/>
    <n v="352"/>
    <n v="128832"/>
    <n v="395"/>
    <n v="144570"/>
    <n v="285"/>
    <n v="280.98907103825098"/>
    <n v="571.64579245369293"/>
    <n v="3356"/>
    <n v="39348"/>
    <n v="5750"/>
    <n v="8804"/>
    <n v="0"/>
    <n v="1919"/>
    <n v="43063"/>
    <n v="0"/>
    <n v="602"/>
    <n v="102842"/>
    <n v="209222.36003805199"/>
    <n v="4319.0040167350699"/>
    <n v="76637.025620706001"/>
    <n v="6802.8961150394298"/>
    <n v="20880.0469163173"/>
    <n v="0"/>
    <n v="4520.4138783342296"/>
    <n v="95841.863665553043"/>
    <n v="0"/>
    <n v="1715.3287901276799"/>
    <n v="640"/>
    <n v="8611"/>
    <n v="550"/>
    <n v="2484"/>
    <n v="0"/>
    <n v="408"/>
    <n v="10345"/>
    <n v="0"/>
    <n v="153"/>
    <n v="23191"/>
    <n v="352"/>
    <n v="0"/>
    <n v="0"/>
    <n v="0"/>
    <n v="0"/>
    <n v="0"/>
    <n v="128832"/>
    <n v="0"/>
    <n v="0"/>
    <n v="0"/>
    <n v="0"/>
    <n v="0"/>
    <n v="102842"/>
    <n v="0"/>
    <n v="0"/>
    <n v="0"/>
    <n v="0"/>
    <n v="0"/>
    <n v="0"/>
    <n v="23191"/>
    <n v="0"/>
    <n v="0"/>
    <n v="0"/>
    <n v="0"/>
    <n v="0"/>
    <n v="0"/>
    <n v="0"/>
    <n v="0"/>
    <n v="1792"/>
    <n v="58697"/>
    <n v="2233"/>
    <n v="30121"/>
    <n v="0"/>
    <n v="6157"/>
    <n v="90201"/>
    <n v="0"/>
    <n v="3356"/>
    <n v="192557"/>
    <n v="136638"/>
    <n v="0"/>
    <n v="0"/>
    <n v="50021"/>
    <n v="21914"/>
    <n v="15"/>
    <n v="337695"/>
    <n v="1640006"/>
    <n v="3046"/>
    <n v="19151"/>
    <n v="4584"/>
    <n v="1984"/>
    <n v="4831879473"/>
    <n v="3511468866"/>
    <n v="0"/>
    <n v="1320410607"/>
    <n v="214733544"/>
    <n v="1535144151"/>
    <n v="1350884115"/>
    <n v="184260036"/>
    <n v="201326"/>
    <n v="149535"/>
    <n v="0"/>
    <n v="0"/>
    <n v="184311827"/>
    <n v="90186182"/>
    <n v="1046618971"/>
    <n v="114107104"/>
    <n v="180889134"/>
    <n v="0"/>
    <n v="43764748"/>
    <n v="886267702"/>
    <n v="0"/>
    <n v="13247621"/>
    <n v="2375081462"/>
    <n v="25878920"/>
    <n v="991852232"/>
    <n v="20894422"/>
    <n v="248117409"/>
    <n v="0"/>
    <n v="59327891"/>
    <n v="1086227207"/>
    <n v="0"/>
    <n v="24499930"/>
    <n v="2456798011"/>
    <n v="96704947"/>
    <n v="1745055753"/>
    <n v="106539266"/>
    <n v="339560929"/>
    <n v="0"/>
    <n v="0"/>
    <n v="79766899"/>
    <n v="1064480488"/>
    <n v="1384160"/>
    <n v="0"/>
    <n v="21637331"/>
    <n v="0"/>
    <n v="56339093"/>
    <n v="0"/>
    <n v="0"/>
    <n v="0"/>
    <n v="0"/>
    <n v="17954514"/>
    <n v="284233126"/>
    <n v="21314418"/>
    <n v="86620888"/>
    <n v="0"/>
    <n v="20304368"/>
    <n v="888795079"/>
    <n v="0"/>
    <n v="1188214"/>
    <n v="0"/>
    <n v="0"/>
    <n v="0"/>
    <n v="0"/>
    <n v="0"/>
    <n v="0"/>
    <n v="327248450"/>
    <n v="117202718"/>
    <n v="289390850"/>
    <n v="137250466"/>
    <n v="28490602"/>
    <n v="0"/>
    <n v="0"/>
    <n v="193566178"/>
    <n v="12349195"/>
    <n v="215511889"/>
    <n v="29873767"/>
    <n v="387385727"/>
    <n v="145237657"/>
    <n v="0"/>
    <n v="5333248"/>
    <n v="107470322"/>
    <n v="576797908"/>
    <n v="23973341"/>
    <n v="10150809"/>
    <n v="3734095"/>
    <n v="0"/>
    <n v="90801008"/>
    <n v="0"/>
    <n v="0"/>
    <n v="0"/>
    <n v="0"/>
    <n v="0"/>
    <n v="0"/>
    <n v="0"/>
    <n v="0"/>
    <n v="0"/>
    <n v="0"/>
    <n v="0"/>
    <n v="0"/>
    <n v="0"/>
    <n v="0"/>
    <n v="0"/>
    <n v="0"/>
    <n v="0"/>
    <n v="0"/>
    <n v="0"/>
    <n v="0"/>
    <n v="3737571"/>
    <n v="4420506"/>
    <n v="2105"/>
    <n v="0"/>
    <n v="257936"/>
    <n v="508353"/>
    <n v="1755377"/>
    <n v="7032"/>
    <n v="212384"/>
    <n v="308208"/>
    <n v="35358"/>
    <n v="610000"/>
    <n v="40799"/>
    <n v="2124"/>
    <n v="1893309"/>
    <n v="0"/>
    <n v="486878"/>
    <n v="0"/>
    <n v="800864"/>
    <n v="24147"/>
    <n v="532373"/>
    <n v="27291126.081959099"/>
    <n v="479318706.97460699"/>
    <n v="31743767.9701766"/>
    <n v="100875038.691634"/>
    <n v="0"/>
    <n v="24240828.298853301"/>
    <n v="463805281.08734602"/>
    <n v="0"/>
    <n v="8875821.8954236787"/>
  </r>
  <r>
    <n v="106340913"/>
    <x v="171"/>
    <d v="2024-01-01T00:00:00"/>
    <d v="2024-12-31T00:00:00"/>
    <n v="366"/>
    <x v="31"/>
    <x v="0"/>
    <x v="57"/>
    <x v="0"/>
    <x v="24"/>
    <x v="4"/>
    <x v="0"/>
    <x v="2"/>
    <x v="1"/>
    <s v="KAISER FOUNDATION HOSPITALS"/>
    <x v="0"/>
    <x v="0"/>
    <s v="510-987-3380"/>
    <s v="2025 MORSE AVE."/>
    <s v="SACRAMENTO"/>
    <n v="95825"/>
    <s v="GREGORY ADAMS"/>
    <n v="0"/>
    <n v="287"/>
    <n v="105042"/>
    <n v="287"/>
    <n v="105042"/>
    <n v="170"/>
    <n v="168.560109289617"/>
    <n v="347.92035054505197"/>
    <n v="5098"/>
    <n v="32651"/>
    <n v="1372"/>
    <n v="7869"/>
    <n v="0"/>
    <n v="668"/>
    <n v="13523"/>
    <n v="0"/>
    <n v="512"/>
    <n v="61693"/>
    <n v="127338.84829948909"/>
    <n v="6727.7989282172912"/>
    <n v="57023.639783993902"/>
    <n v="2398.8561594457183"/>
    <n v="20250.7877294297"/>
    <n v="0"/>
    <n v="1887.10430681966"/>
    <n v="35092.6400219879"/>
    <n v="0"/>
    <n v="1796.6715151262365"/>
    <n v="993"/>
    <n v="7451"/>
    <n v="248"/>
    <n v="1773"/>
    <n v="0"/>
    <n v="152"/>
    <n v="3147"/>
    <n v="0"/>
    <n v="141"/>
    <n v="13905"/>
    <n v="287"/>
    <n v="0"/>
    <n v="0"/>
    <n v="0"/>
    <n v="0"/>
    <n v="0"/>
    <n v="105042"/>
    <n v="0"/>
    <n v="0"/>
    <n v="0"/>
    <n v="0"/>
    <n v="0"/>
    <n v="61693"/>
    <n v="0"/>
    <n v="0"/>
    <n v="0"/>
    <n v="0"/>
    <n v="0"/>
    <n v="0"/>
    <n v="13905"/>
    <n v="0"/>
    <n v="0"/>
    <n v="0"/>
    <n v="0"/>
    <n v="0"/>
    <n v="0"/>
    <n v="0"/>
    <n v="0"/>
    <n v="4088"/>
    <n v="72698"/>
    <n v="3594"/>
    <n v="53568"/>
    <n v="0"/>
    <n v="6808"/>
    <n v="96559"/>
    <n v="0"/>
    <n v="4920"/>
    <n v="242235"/>
    <n v="111571"/>
    <n v="0"/>
    <n v="0"/>
    <n v="126377"/>
    <n v="17212"/>
    <n v="17"/>
    <n v="591824"/>
    <n v="1403208"/>
    <n v="2634"/>
    <n v="15206"/>
    <n v="0"/>
    <n v="0"/>
    <n v="3499325985"/>
    <n v="2600394079"/>
    <n v="0"/>
    <n v="898931906"/>
    <n v="166955814"/>
    <n v="1065887720"/>
    <n v="948602946"/>
    <n v="117284774"/>
    <n v="105063"/>
    <n v="70846"/>
    <n v="0"/>
    <n v="0"/>
    <n v="117318991"/>
    <n v="115410147"/>
    <n v="871116518"/>
    <n v="30420635"/>
    <n v="194112217"/>
    <n v="0"/>
    <n v="21885012"/>
    <n v="450226082"/>
    <n v="0"/>
    <n v="12179401"/>
    <n v="1695350012"/>
    <n v="36895907"/>
    <n v="650252951"/>
    <n v="22767942"/>
    <n v="305433507"/>
    <n v="0"/>
    <n v="39940288"/>
    <n v="718125750"/>
    <n v="0"/>
    <n v="30559628"/>
    <n v="1803975973"/>
    <n v="123644005"/>
    <n v="1260328529"/>
    <n v="23537766"/>
    <n v="431995787"/>
    <n v="0"/>
    <n v="0"/>
    <n v="34632937"/>
    <n v="648988115"/>
    <n v="1184947"/>
    <n v="0"/>
    <n v="15543665"/>
    <n v="0"/>
    <n v="60538328"/>
    <n v="0"/>
    <n v="0"/>
    <n v="0"/>
    <n v="0"/>
    <n v="25755274"/>
    <n v="251848061"/>
    <n v="24087300"/>
    <n v="63219544"/>
    <n v="0"/>
    <n v="24699097"/>
    <n v="508678500"/>
    <n v="0"/>
    <n v="644130"/>
    <n v="0"/>
    <n v="0"/>
    <n v="0"/>
    <n v="0"/>
    <n v="0"/>
    <n v="0"/>
    <n v="148753853"/>
    <n v="79806116"/>
    <n v="243441386"/>
    <n v="98851122"/>
    <n v="18495778"/>
    <n v="7573"/>
    <n v="5573741"/>
    <n v="157023225"/>
    <n v="9914751"/>
    <n v="170438726"/>
    <n v="16296675"/>
    <n v="212671753"/>
    <n v="77298457"/>
    <n v="0"/>
    <n v="8082923"/>
    <n v="88970012"/>
    <n v="460819615"/>
    <n v="13100861"/>
    <n v="7529862"/>
    <n v="1490285"/>
    <n v="0"/>
    <n v="78639178"/>
    <n v="0"/>
    <n v="0"/>
    <n v="0"/>
    <n v="0"/>
    <n v="0"/>
    <n v="0"/>
    <n v="0"/>
    <n v="0"/>
    <n v="0"/>
    <n v="0"/>
    <n v="0"/>
    <n v="0"/>
    <n v="0"/>
    <n v="0"/>
    <n v="0"/>
    <n v="0"/>
    <n v="0"/>
    <n v="0"/>
    <n v="0"/>
    <n v="0"/>
    <n v="2231079"/>
    <n v="2624876"/>
    <n v="1233"/>
    <n v="67"/>
    <n v="178421"/>
    <n v="347949"/>
    <n v="812948"/>
    <n v="0"/>
    <n v="168991"/>
    <n v="179953"/>
    <n v="22676"/>
    <n v="459361"/>
    <n v="59778"/>
    <n v="1002"/>
    <n v="917773"/>
    <n v="0"/>
    <n v="368365"/>
    <n v="31896"/>
    <n v="562649"/>
    <n v="13783"/>
    <n v="336613"/>
    <n v="34020720.220307499"/>
    <n v="339829466.37542623"/>
    <n v="11880773.281889901"/>
    <n v="111583911.91367203"/>
    <n v="0"/>
    <n v="13809964.7295477"/>
    <n v="260975645.75703499"/>
    <n v="0"/>
    <n v="9546649.7221220806"/>
  </r>
  <r>
    <n v="106370730"/>
    <x v="172"/>
    <d v="2024-01-01T00:00:00"/>
    <d v="2024-12-31T00:00:00"/>
    <n v="366"/>
    <x v="17"/>
    <x v="11"/>
    <x v="84"/>
    <x v="0"/>
    <x v="24"/>
    <x v="4"/>
    <x v="0"/>
    <x v="2"/>
    <x v="1"/>
    <s v="KAISER FOUNDATION HOSPITALS"/>
    <x v="4"/>
    <x v="0"/>
    <s v="619-528-3173"/>
    <s v="4647 ZION AVENUE"/>
    <s v="SAN DIEGO"/>
    <n v="92120"/>
    <s v="GREGORY ADAMS"/>
    <n v="0"/>
    <n v="621"/>
    <n v="227286"/>
    <n v="621"/>
    <n v="227286"/>
    <n v="264"/>
    <n v="260.51092896174902"/>
    <n v="591.51764779888845"/>
    <n v="3568"/>
    <n v="44931"/>
    <n v="1342"/>
    <n v="6850"/>
    <n v="0"/>
    <n v="1463"/>
    <n v="36776"/>
    <n v="0"/>
    <n v="417"/>
    <n v="95347"/>
    <n v="216495.45909439301"/>
    <n v="4793.4238885067098"/>
    <n v="90874.110619188199"/>
    <n v="2388.67248202881"/>
    <n v="16870.688155596599"/>
    <n v="0"/>
    <n v="4214.4018535059604"/>
    <n v="97998.173378050604"/>
    <n v="0"/>
    <n v="1132.2422546185585"/>
    <n v="828"/>
    <n v="10483"/>
    <n v="203"/>
    <n v="1693"/>
    <n v="0"/>
    <n v="406"/>
    <n v="9370"/>
    <n v="0"/>
    <n v="104"/>
    <n v="23087"/>
    <n v="621"/>
    <n v="0"/>
    <n v="0"/>
    <n v="0"/>
    <n v="0"/>
    <n v="0"/>
    <n v="227286"/>
    <n v="0"/>
    <n v="0"/>
    <n v="0"/>
    <n v="0"/>
    <n v="0"/>
    <n v="95347"/>
    <n v="0"/>
    <n v="0"/>
    <n v="0"/>
    <n v="0"/>
    <n v="0"/>
    <n v="0"/>
    <n v="23087"/>
    <n v="0"/>
    <n v="0"/>
    <n v="0"/>
    <n v="0"/>
    <n v="0"/>
    <n v="0"/>
    <n v="0"/>
    <n v="0"/>
    <n v="2260"/>
    <n v="73765"/>
    <n v="2716"/>
    <n v="22754"/>
    <n v="0"/>
    <n v="6141"/>
    <n v="121752"/>
    <n v="0"/>
    <n v="2291"/>
    <n v="231679"/>
    <n v="132160"/>
    <n v="0"/>
    <n v="0"/>
    <n v="88677"/>
    <n v="25432"/>
    <n v="38"/>
    <n v="920315"/>
    <n v="2183653"/>
    <n v="6586"/>
    <n v="24869"/>
    <n v="2779"/>
    <n v="1444"/>
    <n v="4126284130"/>
    <n v="2947825832"/>
    <n v="0"/>
    <n v="1178458298"/>
    <n v="284110618"/>
    <n v="1462568916"/>
    <n v="1432781104"/>
    <n v="29787812"/>
    <n v="137525"/>
    <n v="320067"/>
    <n v="0"/>
    <n v="0"/>
    <n v="29605270"/>
    <n v="72585818"/>
    <n v="907156739"/>
    <n v="23158317"/>
    <n v="116787047"/>
    <n v="0"/>
    <n v="27515099"/>
    <n v="662496421"/>
    <n v="0"/>
    <n v="7561829"/>
    <n v="1817261270"/>
    <n v="24929483"/>
    <n v="927591249"/>
    <n v="18061977"/>
    <n v="170844756"/>
    <n v="0"/>
    <n v="51746476"/>
    <n v="1102878800"/>
    <n v="0"/>
    <n v="12970119"/>
    <n v="2309022860"/>
    <n v="75798418"/>
    <n v="1503131859"/>
    <n v="31818840"/>
    <n v="204919315"/>
    <n v="0"/>
    <n v="0"/>
    <n v="59602899"/>
    <n v="1021983637"/>
    <n v="697348"/>
    <n v="0"/>
    <n v="15862351"/>
    <n v="0"/>
    <n v="34011165"/>
    <n v="0"/>
    <n v="0"/>
    <n v="0"/>
    <n v="0"/>
    <n v="20718860"/>
    <n v="327006875"/>
    <n v="6030560"/>
    <n v="81060033"/>
    <n v="0"/>
    <n v="15369058"/>
    <n v="727713325"/>
    <n v="0"/>
    <n v="559587"/>
    <n v="0"/>
    <n v="0"/>
    <n v="0"/>
    <n v="0"/>
    <n v="0"/>
    <n v="0"/>
    <n v="246373139"/>
    <n v="88110727"/>
    <n v="327151402"/>
    <n v="233647042"/>
    <n v="44680251"/>
    <n v="270210"/>
    <n v="2160256"/>
    <n v="223600989"/>
    <n v="18780912"/>
    <n v="192111676"/>
    <n v="55894500"/>
    <n v="319152666"/>
    <n v="141159495"/>
    <n v="0"/>
    <n v="21461595"/>
    <n v="111572042"/>
    <n v="691285098"/>
    <n v="50925624"/>
    <n v="13100661"/>
    <n v="3689005"/>
    <n v="0"/>
    <n v="80434918"/>
    <n v="0"/>
    <n v="0"/>
    <n v="0"/>
    <n v="0"/>
    <n v="0"/>
    <n v="0"/>
    <n v="0"/>
    <n v="0"/>
    <n v="0"/>
    <n v="0"/>
    <n v="0"/>
    <n v="0"/>
    <n v="0"/>
    <n v="0"/>
    <n v="0"/>
    <n v="0"/>
    <n v="0"/>
    <n v="0"/>
    <n v="0"/>
    <n v="0"/>
    <n v="4513063"/>
    <n v="5225872"/>
    <n v="2419"/>
    <n v="39"/>
    <n v="250536"/>
    <n v="552345"/>
    <n v="1828881"/>
    <n v="0"/>
    <n v="222797"/>
    <n v="620922"/>
    <n v="0"/>
    <n v="843798"/>
    <n v="134627"/>
    <n v="59157"/>
    <n v="1899610"/>
    <n v="0"/>
    <n v="647548"/>
    <n v="40450"/>
    <n v="1237563"/>
    <n v="96244"/>
    <n v="591648"/>
    <n v="27146203.378899701"/>
    <n v="510755148.37691998"/>
    <n v="11474860.588924799"/>
    <n v="80070628.326088205"/>
    <n v="0"/>
    <n v="22064750.998224501"/>
    <n v="491443232.98900598"/>
    <n v="0"/>
    <n v="5715661.3419364141"/>
  </r>
  <r>
    <n v="106380857"/>
    <x v="173"/>
    <d v="2024-01-01T00:00:00"/>
    <d v="2024-12-31T00:00:00"/>
    <n v="366"/>
    <x v="23"/>
    <x v="9"/>
    <x v="38"/>
    <x v="0"/>
    <x v="24"/>
    <x v="4"/>
    <x v="0"/>
    <x v="2"/>
    <x v="1"/>
    <s v="KAISER FOUNDATION HOSPITALS"/>
    <x v="0"/>
    <x v="0"/>
    <s v="510-987-3380"/>
    <s v="2425 GEARY BLVD."/>
    <s v="SAN FRANCISCO"/>
    <n v="94115"/>
    <s v="GREGORY ADAMS"/>
    <n v="0"/>
    <n v="239"/>
    <n v="87474"/>
    <n v="239"/>
    <n v="87474"/>
    <n v="163"/>
    <n v="160.01912568306"/>
    <n v="263.54334510447001"/>
    <n v="1586"/>
    <n v="28253"/>
    <n v="517"/>
    <n v="3474"/>
    <n v="0"/>
    <n v="743"/>
    <n v="23818"/>
    <n v="0"/>
    <n v="176"/>
    <n v="58567"/>
    <n v="96456.864308236094"/>
    <n v="2078.2257226450001"/>
    <n v="41202.369375350303"/>
    <n v="713.06997068999101"/>
    <n v="6117.9571645315891"/>
    <n v="0"/>
    <n v="1626.2845400485701"/>
    <n v="44678.958359087097"/>
    <n v="0"/>
    <n v="391.88191606054897"/>
    <n v="296"/>
    <n v="5169"/>
    <n v="66"/>
    <n v="720"/>
    <n v="0"/>
    <n v="174"/>
    <n v="5286"/>
    <n v="0"/>
    <n v="40"/>
    <n v="11751"/>
    <n v="239"/>
    <n v="0"/>
    <n v="0"/>
    <n v="0"/>
    <n v="0"/>
    <n v="0"/>
    <n v="87474"/>
    <n v="0"/>
    <n v="0"/>
    <n v="0"/>
    <n v="0"/>
    <n v="0"/>
    <n v="58567"/>
    <n v="0"/>
    <n v="0"/>
    <n v="0"/>
    <n v="0"/>
    <n v="0"/>
    <n v="0"/>
    <n v="11751"/>
    <n v="0"/>
    <n v="0"/>
    <n v="0"/>
    <n v="0"/>
    <n v="0"/>
    <n v="0"/>
    <n v="0"/>
    <n v="0"/>
    <n v="736"/>
    <n v="16083"/>
    <n v="510"/>
    <n v="5127"/>
    <n v="2"/>
    <n v="2195"/>
    <n v="32214"/>
    <n v="0"/>
    <n v="783"/>
    <n v="57650"/>
    <n v="37827"/>
    <n v="0"/>
    <n v="0"/>
    <n v="18361"/>
    <n v="8224"/>
    <n v="12"/>
    <n v="651587"/>
    <n v="807268"/>
    <n v="3168"/>
    <n v="6845"/>
    <n v="1480"/>
    <n v="648"/>
    <n v="2404997431"/>
    <n v="1578428555"/>
    <n v="0"/>
    <n v="826568876"/>
    <n v="121837513"/>
    <n v="948406389"/>
    <n v="847549727"/>
    <n v="100856662"/>
    <n v="525811"/>
    <n v="143164"/>
    <n v="0"/>
    <n v="0"/>
    <n v="101239309"/>
    <n v="38633492"/>
    <n v="732226595"/>
    <n v="11250082"/>
    <n v="78324625"/>
    <n v="0"/>
    <n v="19334498"/>
    <n v="575315052"/>
    <n v="0"/>
    <n v="5190003"/>
    <n v="1460274347"/>
    <n v="11990163"/>
    <n v="335605870"/>
    <n v="4266544"/>
    <n v="59610522"/>
    <n v="10111"/>
    <n v="22985011"/>
    <n v="503888796"/>
    <n v="0"/>
    <n v="6366067"/>
    <n v="944723084"/>
    <n v="37609597"/>
    <n v="846707965"/>
    <n v="10682008"/>
    <n v="104327097"/>
    <n v="0"/>
    <n v="9439"/>
    <n v="32557523"/>
    <n v="513023917"/>
    <n v="622285"/>
    <n v="0"/>
    <n v="6653493"/>
    <n v="0"/>
    <n v="26235231"/>
    <n v="0"/>
    <n v="0"/>
    <n v="0"/>
    <n v="0"/>
    <n v="12400493"/>
    <n v="212592283"/>
    <n v="3033564"/>
    <n v="32335904"/>
    <n v="0"/>
    <n v="8034553"/>
    <n v="558008369"/>
    <n v="0"/>
    <n v="163710"/>
    <n v="0"/>
    <n v="0"/>
    <n v="0"/>
    <n v="0"/>
    <n v="0"/>
    <n v="0"/>
    <n v="177712181"/>
    <n v="32193458"/>
    <n v="245385774"/>
    <n v="38023460"/>
    <n v="25662322"/>
    <n v="135029"/>
    <n v="15094422"/>
    <n v="140979554"/>
    <n v="8056906"/>
    <n v="142396019"/>
    <n v="21910602"/>
    <n v="241569324"/>
    <n v="89758970"/>
    <n v="0"/>
    <n v="14928010"/>
    <n v="82237618"/>
    <n v="328158087"/>
    <n v="18557866"/>
    <n v="5297416"/>
    <n v="2172425"/>
    <n v="0"/>
    <n v="64870011"/>
    <n v="0"/>
    <n v="0"/>
    <n v="0"/>
    <n v="0"/>
    <n v="0"/>
    <n v="0"/>
    <n v="0"/>
    <n v="0"/>
    <n v="0"/>
    <n v="0"/>
    <n v="0"/>
    <n v="0"/>
    <n v="0"/>
    <n v="0"/>
    <n v="0"/>
    <n v="0"/>
    <n v="0"/>
    <n v="0"/>
    <n v="0"/>
    <n v="0"/>
    <n v="2572641"/>
    <n v="2983345"/>
    <n v="1384"/>
    <n v="109"/>
    <n v="163610"/>
    <n v="276402"/>
    <n v="971298"/>
    <n v="3956"/>
    <n v="175966"/>
    <n v="244247"/>
    <n v="29672"/>
    <n v="603732"/>
    <n v="88369"/>
    <n v="15389"/>
    <n v="1095153"/>
    <n v="0"/>
    <n v="365269"/>
    <n v="167548"/>
    <n v="544438"/>
    <n v="15462"/>
    <n v="384771"/>
    <n v="15275777.128604401"/>
    <n v="322220328.540645"/>
    <n v="4682169.2460551998"/>
    <n v="41622173.740186997"/>
    <n v="3051.0120722677798"/>
    <n v="12769986.4357081"/>
    <n v="325651663.404791"/>
    <n v="0"/>
    <n v="3487064.4919366599"/>
  </r>
  <r>
    <n v="106431506"/>
    <x v="174"/>
    <d v="2024-01-01T00:00:00"/>
    <d v="2024-12-31T00:00:00"/>
    <n v="366"/>
    <x v="25"/>
    <x v="13"/>
    <x v="46"/>
    <x v="0"/>
    <x v="24"/>
    <x v="4"/>
    <x v="0"/>
    <x v="2"/>
    <x v="1"/>
    <s v="KAISER FOUNDATION HOSPITALS"/>
    <x v="0"/>
    <x v="0"/>
    <s v="510-987-3380"/>
    <s v="250 HOSPITAL PARKWAY"/>
    <s v="SAN JOSE"/>
    <n v="95119"/>
    <s v="GREGORY ADAMS"/>
    <n v="0"/>
    <n v="247"/>
    <n v="90402"/>
    <n v="247"/>
    <n v="90402"/>
    <n v="134"/>
    <n v="132.314207650273"/>
    <n v="292.04840751950201"/>
    <n v="2116"/>
    <n v="25679"/>
    <n v="706"/>
    <n v="2559"/>
    <n v="0"/>
    <n v="651"/>
    <n v="16438"/>
    <n v="0"/>
    <n v="278"/>
    <n v="48427"/>
    <n v="106889.71715213799"/>
    <n v="2746.2683459639979"/>
    <n v="45265.753703310402"/>
    <n v="1604.2324555301"/>
    <n v="6279.4325274509401"/>
    <n v="0"/>
    <n v="2373.4653074530102"/>
    <n v="47300.843195806701"/>
    <n v="0"/>
    <n v="733.17496933835582"/>
    <n v="412"/>
    <n v="5654"/>
    <n v="184"/>
    <n v="619"/>
    <n v="0"/>
    <n v="195"/>
    <n v="4978"/>
    <n v="0"/>
    <n v="77"/>
    <n v="12119"/>
    <n v="247"/>
    <n v="0"/>
    <n v="0"/>
    <n v="0"/>
    <n v="0"/>
    <n v="0"/>
    <n v="90402"/>
    <n v="0"/>
    <n v="0"/>
    <n v="0"/>
    <n v="0"/>
    <n v="0"/>
    <n v="48427"/>
    <n v="0"/>
    <n v="0"/>
    <n v="0"/>
    <n v="0"/>
    <n v="0"/>
    <n v="0"/>
    <n v="12119"/>
    <n v="0"/>
    <n v="0"/>
    <n v="0"/>
    <n v="0"/>
    <n v="0"/>
    <n v="0"/>
    <n v="0"/>
    <n v="0"/>
    <n v="1257"/>
    <n v="38578"/>
    <n v="3537"/>
    <n v="12250"/>
    <n v="1"/>
    <n v="6614"/>
    <n v="86614"/>
    <n v="0"/>
    <n v="1801"/>
    <n v="150652"/>
    <n v="80632"/>
    <n v="0"/>
    <n v="0"/>
    <n v="67625"/>
    <n v="7168"/>
    <n v="14"/>
    <n v="395995"/>
    <n v="999611"/>
    <n v="2499"/>
    <n v="10610"/>
    <n v="1524"/>
    <n v="532"/>
    <n v="2574108631"/>
    <n v="1856689312"/>
    <n v="0"/>
    <n v="717419319"/>
    <n v="93933199"/>
    <n v="811352518"/>
    <n v="692743097"/>
    <n v="118609421"/>
    <n v="407359"/>
    <n v="72120"/>
    <n v="0"/>
    <n v="0"/>
    <n v="118944660"/>
    <n v="47846123"/>
    <n v="613264824"/>
    <n v="16271680"/>
    <n v="57063703"/>
    <n v="0"/>
    <n v="17236829"/>
    <n v="407393952"/>
    <n v="0"/>
    <n v="7137582"/>
    <n v="1166214693"/>
    <n v="14251369"/>
    <n v="467770048"/>
    <n v="20702197"/>
    <n v="82962742"/>
    <n v="20071"/>
    <n v="45606513"/>
    <n v="764894492"/>
    <n v="0"/>
    <n v="11686506"/>
    <n v="1407893938"/>
    <n v="41800264"/>
    <n v="914429762"/>
    <n v="30265777"/>
    <n v="112807626"/>
    <n v="0"/>
    <n v="19966"/>
    <n v="44036492"/>
    <n v="674481104"/>
    <n v="934792"/>
    <n v="0"/>
    <n v="12332568"/>
    <n v="0"/>
    <n v="25580961"/>
    <n v="0"/>
    <n v="0"/>
    <n v="0"/>
    <n v="0"/>
    <n v="19662677"/>
    <n v="161736714"/>
    <n v="5240997"/>
    <n v="26118883"/>
    <n v="0"/>
    <n v="16400516"/>
    <n v="487997026"/>
    <n v="0"/>
    <n v="262506"/>
    <n v="0"/>
    <n v="0"/>
    <n v="0"/>
    <n v="0"/>
    <n v="0"/>
    <n v="0"/>
    <n v="138451357"/>
    <n v="48864454"/>
    <n v="186595549"/>
    <n v="41840304"/>
    <n v="17345318"/>
    <n v="0"/>
    <n v="4715116"/>
    <n v="115146338"/>
    <n v="7281575"/>
    <n v="121982198"/>
    <n v="10520888"/>
    <n v="188312264"/>
    <n v="69679367"/>
    <n v="0"/>
    <n v="10795746"/>
    <n v="54351368"/>
    <n v="301311121"/>
    <n v="9560329"/>
    <n v="3662039"/>
    <n v="381334"/>
    <n v="0"/>
    <n v="54689529"/>
    <n v="0"/>
    <n v="0"/>
    <n v="0"/>
    <n v="0"/>
    <n v="0"/>
    <n v="0"/>
    <n v="0"/>
    <n v="0"/>
    <n v="0"/>
    <n v="0"/>
    <n v="0"/>
    <n v="0"/>
    <n v="0"/>
    <n v="0"/>
    <n v="0"/>
    <n v="0"/>
    <n v="0"/>
    <n v="0"/>
    <n v="0"/>
    <n v="0"/>
    <n v="2056211"/>
    <n v="2394170"/>
    <n v="1111"/>
    <n v="38"/>
    <n v="137922"/>
    <n v="247873"/>
    <n v="745692"/>
    <n v="129"/>
    <n v="134952"/>
    <n v="218730"/>
    <n v="22490"/>
    <n v="465451"/>
    <n v="72142"/>
    <n v="10830"/>
    <n v="863135"/>
    <n v="0"/>
    <n v="284495"/>
    <n v="76304"/>
    <n v="488753"/>
    <n v="13416"/>
    <n v="330108"/>
    <n v="14445619.117531259"/>
    <n v="251479045.460985"/>
    <n v="8601161.2907079905"/>
    <n v="32574080.300246902"/>
    <n v="4669.0777995988901"/>
    <n v="14619124.756354976"/>
    <n v="272707186.91678202"/>
    <n v="0"/>
    <n v="4379011.07959224"/>
  </r>
  <r>
    <n v="106014337"/>
    <x v="175"/>
    <d v="2024-01-01T00:00:00"/>
    <d v="2024-12-31T00:00:00"/>
    <n v="366"/>
    <x v="16"/>
    <x v="10"/>
    <x v="65"/>
    <x v="0"/>
    <x v="24"/>
    <x v="4"/>
    <x v="0"/>
    <x v="0"/>
    <x v="1"/>
    <s v="KAISER FOUNDATION HOSPITALS"/>
    <x v="0"/>
    <x v="0"/>
    <s v="510-987-3380"/>
    <s v="2500 MERCED ST"/>
    <s v="SAN LEANDRO"/>
    <n v="94577"/>
    <s v="GREGORY ADAMS"/>
    <n v="0"/>
    <n v="216"/>
    <n v="79056"/>
    <n v="216"/>
    <n v="79056"/>
    <n v="119"/>
    <n v="116.407103825137"/>
    <n v="299.66884368177932"/>
    <n v="1578"/>
    <n v="17241"/>
    <n v="1181"/>
    <n v="2930"/>
    <n v="0"/>
    <n v="706"/>
    <n v="18796"/>
    <n v="0"/>
    <n v="173"/>
    <n v="42605"/>
    <n v="109678.796787531"/>
    <n v="2501.0553755272099"/>
    <n v="40124.429457088103"/>
    <n v="2317.46426667472"/>
    <n v="8701.0357884150508"/>
    <n v="0"/>
    <n v="2388.5846029882"/>
    <n v="53588.766166838555"/>
    <n v="0"/>
    <n v="834.62161612405203"/>
    <n v="319"/>
    <n v="3956"/>
    <n v="109"/>
    <n v="903"/>
    <n v="0"/>
    <n v="182"/>
    <n v="5367"/>
    <n v="0"/>
    <n v="58"/>
    <n v="10894"/>
    <n v="216"/>
    <n v="0"/>
    <n v="0"/>
    <n v="0"/>
    <n v="0"/>
    <n v="0"/>
    <n v="79056"/>
    <n v="0"/>
    <n v="0"/>
    <n v="0"/>
    <n v="0"/>
    <n v="0"/>
    <n v="42605"/>
    <n v="0"/>
    <n v="0"/>
    <n v="0"/>
    <n v="0"/>
    <n v="0"/>
    <n v="0"/>
    <n v="10894"/>
    <n v="0"/>
    <n v="0"/>
    <n v="0"/>
    <n v="0"/>
    <n v="0"/>
    <n v="0"/>
    <n v="0"/>
    <n v="0"/>
    <n v="2638"/>
    <n v="65727"/>
    <n v="3146"/>
    <n v="21512"/>
    <n v="0"/>
    <n v="5878"/>
    <n v="106431"/>
    <n v="0"/>
    <n v="3766"/>
    <n v="209098"/>
    <n v="76036"/>
    <n v="0"/>
    <n v="0"/>
    <n v="72717"/>
    <n v="7779"/>
    <n v="10"/>
    <n v="287258"/>
    <n v="1265595"/>
    <n v="2125"/>
    <n v="16340"/>
    <n v="2560"/>
    <n v="824"/>
    <n v="2537130151"/>
    <n v="1855692009"/>
    <n v="0"/>
    <n v="681438142"/>
    <n v="84591147"/>
    <n v="766029289"/>
    <n v="727537028"/>
    <n v="38492261"/>
    <n v="72355"/>
    <n v="3718248"/>
    <n v="0"/>
    <n v="0"/>
    <n v="34846368"/>
    <n v="38584355"/>
    <n v="439848486"/>
    <n v="20894459"/>
    <n v="64973791"/>
    <n v="0"/>
    <n v="16481185"/>
    <n v="400421392"/>
    <n v="0"/>
    <n v="4350817"/>
    <n v="985554485"/>
    <n v="22570023"/>
    <n v="583796868"/>
    <n v="20106525"/>
    <n v="127974769"/>
    <n v="0"/>
    <n v="39279020"/>
    <n v="741209186"/>
    <n v="0"/>
    <n v="16639275"/>
    <n v="1551575666"/>
    <n v="50060552"/>
    <n v="878520089"/>
    <n v="32570071"/>
    <n v="154159127"/>
    <n v="0"/>
    <n v="0"/>
    <n v="41237123"/>
    <n v="656976263"/>
    <n v="817244"/>
    <n v="0"/>
    <n v="13074917"/>
    <n v="0"/>
    <n v="28276623"/>
    <n v="0"/>
    <n v="0"/>
    <n v="0"/>
    <n v="0"/>
    <n v="10136853"/>
    <n v="141080030"/>
    <n v="5641079"/>
    <n v="37786116"/>
    <n v="0"/>
    <n v="12048375"/>
    <n v="474512262"/>
    <n v="0"/>
    <n v="233427"/>
    <n v="0"/>
    <n v="0"/>
    <n v="0"/>
    <n v="0"/>
    <n v="0"/>
    <n v="0"/>
    <n v="150625060"/>
    <n v="46797967"/>
    <n v="169881182"/>
    <n v="39186390"/>
    <n v="9749810"/>
    <n v="0"/>
    <n v="248428"/>
    <n v="136535995"/>
    <n v="8681193"/>
    <n v="145095792"/>
    <n v="20735211"/>
    <n v="199043040"/>
    <n v="74763125"/>
    <n v="0"/>
    <n v="15857061"/>
    <n v="53926259"/>
    <n v="299953910"/>
    <n v="18637926"/>
    <n v="5333799"/>
    <n v="15331"/>
    <n v="0"/>
    <n v="60006577"/>
    <n v="0"/>
    <n v="0"/>
    <n v="0"/>
    <n v="0"/>
    <n v="0"/>
    <n v="0"/>
    <n v="0"/>
    <n v="0"/>
    <n v="0"/>
    <n v="0"/>
    <n v="0"/>
    <n v="0"/>
    <n v="0"/>
    <n v="0"/>
    <n v="0"/>
    <n v="0"/>
    <n v="0"/>
    <n v="0"/>
    <n v="0"/>
    <n v="0"/>
    <n v="2138258"/>
    <n v="2516465"/>
    <n v="1155"/>
    <n v="1"/>
    <n v="148941"/>
    <n v="274762"/>
    <n v="771222"/>
    <n v="0"/>
    <n v="109270"/>
    <n v="220638"/>
    <n v="55109"/>
    <n v="444749"/>
    <n v="105476"/>
    <n v="8091"/>
    <n v="902219"/>
    <n v="0"/>
    <n v="283843"/>
    <n v="2904"/>
    <n v="558365"/>
    <n v="19454"/>
    <n v="371473"/>
    <n v="15497413.652476443"/>
    <n v="259406701.58355099"/>
    <n v="10390248.907552799"/>
    <n v="48895986.612269528"/>
    <n v="0"/>
    <n v="14130451.334684299"/>
    <n v="289305882.656214"/>
    <n v="0"/>
    <n v="5319196.2532516727"/>
  </r>
  <r>
    <n v="106370028"/>
    <x v="176"/>
    <d v="2024-01-01T00:00:00"/>
    <d v="2024-12-31T00:00:00"/>
    <n v="366"/>
    <x v="17"/>
    <x v="11"/>
    <x v="24"/>
    <x v="0"/>
    <x v="24"/>
    <x v="4"/>
    <x v="0"/>
    <x v="0"/>
    <x v="1"/>
    <s v="KAISER FOUNDATION HOSPITALS"/>
    <x v="3"/>
    <x v="0"/>
    <s v="442-385-7716"/>
    <s v="360 RUSH DRIVE"/>
    <s v="SAN MARCOS"/>
    <n v="92078"/>
    <s v="GREGORY ADAMS"/>
    <n v="0"/>
    <n v="168"/>
    <n v="61488"/>
    <n v="168"/>
    <n v="61488"/>
    <n v="69"/>
    <n v="66.836065573770497"/>
    <n v="186.112337205909"/>
    <n v="952"/>
    <n v="12159"/>
    <n v="96"/>
    <n v="2021"/>
    <n v="0"/>
    <n v="269"/>
    <n v="8821"/>
    <n v="0"/>
    <n v="144"/>
    <n v="24462"/>
    <n v="68117.115417362846"/>
    <n v="1348.3287056593099"/>
    <n v="28324.928936978351"/>
    <n v="269.7753981363802"/>
    <n v="5669.2143361843191"/>
    <n v="0"/>
    <n v="1161.6700039021"/>
    <n v="31908.1629980451"/>
    <n v="0"/>
    <n v="373.33367985246281"/>
    <n v="233"/>
    <n v="3306"/>
    <n v="24"/>
    <n v="589"/>
    <n v="0"/>
    <n v="82"/>
    <n v="3059"/>
    <n v="0"/>
    <n v="24"/>
    <n v="7317"/>
    <n v="168"/>
    <n v="0"/>
    <n v="0"/>
    <n v="0"/>
    <n v="0"/>
    <n v="0"/>
    <n v="61488"/>
    <n v="0"/>
    <n v="0"/>
    <n v="0"/>
    <n v="0"/>
    <n v="0"/>
    <n v="24462"/>
    <n v="0"/>
    <n v="0"/>
    <n v="0"/>
    <n v="0"/>
    <n v="0"/>
    <n v="0"/>
    <n v="7317"/>
    <n v="0"/>
    <n v="0"/>
    <n v="0"/>
    <n v="0"/>
    <n v="0"/>
    <n v="0"/>
    <n v="0"/>
    <n v="0"/>
    <n v="551"/>
    <n v="22011"/>
    <n v="420"/>
    <n v="6548"/>
    <n v="0"/>
    <n v="1463"/>
    <n v="31218"/>
    <n v="0"/>
    <n v="611"/>
    <n v="62822"/>
    <n v="48008"/>
    <n v="0"/>
    <n v="0"/>
    <n v="9784"/>
    <n v="0"/>
    <n v="12"/>
    <n v="131689"/>
    <n v="775858"/>
    <n v="1244"/>
    <n v="9472"/>
    <n v="1161"/>
    <n v="517"/>
    <n v="1153768088"/>
    <n v="833677598"/>
    <n v="0"/>
    <n v="320090490"/>
    <n v="2207950"/>
    <n v="322298440"/>
    <n v="412154859"/>
    <n v="-89856419"/>
    <n v="207022"/>
    <n v="1850"/>
    <n v="0"/>
    <n v="0"/>
    <n v="-89651247"/>
    <n v="16547838"/>
    <n v="219106177"/>
    <n v="1575214"/>
    <n v="31287307"/>
    <n v="0"/>
    <n v="4149043"/>
    <n v="139070809"/>
    <n v="0"/>
    <n v="2601107"/>
    <n v="414337495"/>
    <n v="6889058"/>
    <n v="291311365"/>
    <n v="2851390"/>
    <n v="56478378"/>
    <n v="0"/>
    <n v="13768499"/>
    <n v="363989393"/>
    <n v="0"/>
    <n v="4142510"/>
    <n v="739430593"/>
    <n v="19493529"/>
    <n v="419068254"/>
    <n v="3190639"/>
    <n v="74913996"/>
    <n v="0"/>
    <n v="0"/>
    <n v="13809403"/>
    <n v="287288001"/>
    <n v="255581"/>
    <n v="0"/>
    <n v="5951989"/>
    <n v="0"/>
    <n v="9706206"/>
    <n v="0"/>
    <n v="0"/>
    <n v="0"/>
    <n v="0"/>
    <n v="3593927"/>
    <n v="90052493"/>
    <n v="889066"/>
    <n v="12311157"/>
    <n v="0"/>
    <n v="3520864"/>
    <n v="209605108"/>
    <n v="0"/>
    <n v="117875"/>
    <n v="0"/>
    <n v="0"/>
    <n v="0"/>
    <n v="0"/>
    <n v="0"/>
    <n v="0"/>
    <n v="76023139"/>
    <n v="26674028"/>
    <n v="114495262"/>
    <n v="0"/>
    <n v="0"/>
    <n v="0"/>
    <n v="0"/>
    <n v="85142676"/>
    <n v="7397762"/>
    <n v="69796472"/>
    <n v="32625520"/>
    <n v="96687516"/>
    <n v="42705936"/>
    <n v="0"/>
    <n v="5517682"/>
    <n v="33308709"/>
    <n v="152152362"/>
    <n v="35554386"/>
    <n v="9985774"/>
    <n v="0"/>
    <n v="0"/>
    <n v="36242494"/>
    <n v="0"/>
    <n v="0"/>
    <n v="0"/>
    <n v="0"/>
    <n v="0"/>
    <n v="0"/>
    <n v="0"/>
    <n v="0"/>
    <n v="0"/>
    <n v="0"/>
    <n v="0"/>
    <n v="0"/>
    <n v="0"/>
    <n v="0"/>
    <n v="0"/>
    <n v="0"/>
    <n v="0"/>
    <n v="0"/>
    <n v="0"/>
    <n v="0"/>
    <n v="1457294"/>
    <n v="1664369"/>
    <n v="775"/>
    <n v="0"/>
    <n v="70746"/>
    <n v="202684"/>
    <n v="612606"/>
    <n v="0"/>
    <n v="62949"/>
    <n v="178461"/>
    <n v="0"/>
    <n v="278288"/>
    <n v="28900"/>
    <n v="22660"/>
    <n v="620836"/>
    <n v="0"/>
    <n v="233275"/>
    <n v="0"/>
    <n v="432706"/>
    <n v="44397"/>
    <n v="126080"/>
    <n v="8327395.4026664495"/>
    <n v="181357151.24951321"/>
    <n v="1572822.6894476525"/>
    <n v="31184144.938855045"/>
    <n v="0"/>
    <n v="6366306.2240786096"/>
    <n v="178743004.764763"/>
    <n v="0"/>
    <n v="2396083.7306759101"/>
  </r>
  <r>
    <n v="106210992"/>
    <x v="177"/>
    <d v="2024-01-01T00:00:00"/>
    <d v="2024-12-31T00:00:00"/>
    <n v="366"/>
    <x v="41"/>
    <x v="9"/>
    <x v="85"/>
    <x v="0"/>
    <x v="24"/>
    <x v="4"/>
    <x v="0"/>
    <x v="0"/>
    <x v="1"/>
    <s v="KAISER FOUNDATION HOSPITALS"/>
    <x v="5"/>
    <x v="0"/>
    <s v="510-987-3380"/>
    <s v="99 MONTECILLO ROAD"/>
    <s v="SAN RAFAEL"/>
    <n v="94903"/>
    <s v="GREGORY ADAMS"/>
    <n v="0"/>
    <n v="116"/>
    <n v="42456"/>
    <n v="107"/>
    <n v="39162"/>
    <n v="55"/>
    <n v="54.336065573770497"/>
    <n v="129.69952093120199"/>
    <n v="882"/>
    <n v="14620"/>
    <n v="59"/>
    <n v="668"/>
    <n v="0"/>
    <n v="116"/>
    <n v="3482"/>
    <n v="0"/>
    <n v="60"/>
    <n v="19887"/>
    <n v="47470.024660819799"/>
    <n v="1124.9830345820301"/>
    <n v="28321.607558113101"/>
    <n v="134.79341961911319"/>
    <n v="2193.7725193144861"/>
    <n v="0"/>
    <n v="658.62349549158898"/>
    <n v="13971.803313095301"/>
    <n v="0"/>
    <n v="223.348740097845"/>
    <n v="164"/>
    <n v="3463"/>
    <n v="13"/>
    <n v="165"/>
    <n v="0"/>
    <n v="37"/>
    <n v="930"/>
    <n v="0"/>
    <n v="19"/>
    <n v="4791"/>
    <n v="116"/>
    <n v="0"/>
    <n v="0"/>
    <n v="0"/>
    <n v="0"/>
    <n v="0"/>
    <n v="42456"/>
    <n v="0"/>
    <n v="0"/>
    <n v="0"/>
    <n v="0"/>
    <n v="0"/>
    <n v="19887"/>
    <n v="0"/>
    <n v="0"/>
    <n v="0"/>
    <n v="0"/>
    <n v="0"/>
    <n v="0"/>
    <n v="4791"/>
    <n v="0"/>
    <n v="0"/>
    <n v="0"/>
    <n v="0"/>
    <n v="0"/>
    <n v="0"/>
    <n v="0"/>
    <n v="0"/>
    <n v="646"/>
    <n v="33425"/>
    <n v="215"/>
    <n v="5285"/>
    <n v="1"/>
    <n v="2391"/>
    <n v="35985"/>
    <n v="0"/>
    <n v="663"/>
    <n v="78611"/>
    <n v="33220"/>
    <n v="0"/>
    <n v="0"/>
    <n v="44801"/>
    <n v="4193"/>
    <n v="5"/>
    <n v="68912"/>
    <n v="500879"/>
    <n v="543"/>
    <n v="4613"/>
    <n v="0"/>
    <n v="0"/>
    <n v="1021464366"/>
    <n v="771679189"/>
    <n v="0"/>
    <n v="249785177"/>
    <n v="67881040"/>
    <n v="317666217"/>
    <n v="357218161"/>
    <n v="-39551944"/>
    <n v="20063"/>
    <n v="92383"/>
    <n v="0"/>
    <n v="0"/>
    <n v="-39624264"/>
    <n v="18585749"/>
    <n v="306914802"/>
    <n v="955507"/>
    <n v="14418323"/>
    <n v="0"/>
    <n v="2859655"/>
    <n v="82730673"/>
    <n v="0"/>
    <n v="1465590"/>
    <n v="427930299"/>
    <n v="5120206"/>
    <n v="287635169"/>
    <n v="1227477"/>
    <n v="32932756"/>
    <n v="18794"/>
    <n v="13376862"/>
    <n v="249232765"/>
    <n v="0"/>
    <n v="3990038"/>
    <n v="593534067"/>
    <n v="19860911"/>
    <n v="495936109"/>
    <n v="992214"/>
    <n v="40085857"/>
    <n v="0"/>
    <n v="6416"/>
    <n v="11959676"/>
    <n v="190732436"/>
    <n v="294031"/>
    <n v="0"/>
    <n v="3977952"/>
    <n v="0"/>
    <n v="7833587"/>
    <n v="0"/>
    <n v="0"/>
    <n v="0"/>
    <n v="0"/>
    <n v="3663001"/>
    <n v="96274459"/>
    <n v="1006931"/>
    <n v="6933045"/>
    <n v="0"/>
    <n v="3362278"/>
    <n v="138291132"/>
    <n v="0"/>
    <n v="254331"/>
    <n v="0"/>
    <n v="0"/>
    <n v="0"/>
    <n v="0"/>
    <n v="0"/>
    <n v="0"/>
    <n v="51604648"/>
    <n v="23717810"/>
    <n v="82957928"/>
    <n v="34081348"/>
    <n v="12342704"/>
    <n v="0"/>
    <n v="0"/>
    <n v="69056099"/>
    <n v="4607877"/>
    <n v="70347968"/>
    <n v="8501779"/>
    <n v="81526553"/>
    <n v="29949380"/>
    <n v="0"/>
    <n v="5003868"/>
    <n v="25494684"/>
    <n v="175165465"/>
    <n v="7054365"/>
    <n v="2290055"/>
    <n v="954442"/>
    <n v="0"/>
    <n v="29779349"/>
    <n v="0"/>
    <n v="0"/>
    <n v="0"/>
    <n v="0"/>
    <n v="0"/>
    <n v="0"/>
    <n v="0"/>
    <n v="0"/>
    <n v="0"/>
    <n v="0"/>
    <n v="0"/>
    <n v="0"/>
    <n v="0"/>
    <n v="0"/>
    <n v="0"/>
    <n v="0"/>
    <n v="0"/>
    <n v="0"/>
    <n v="0"/>
    <n v="0"/>
    <n v="937091"/>
    <n v="1086157"/>
    <n v="503"/>
    <n v="0"/>
    <n v="86994"/>
    <n v="146820"/>
    <n v="261409"/>
    <n v="0"/>
    <n v="75573"/>
    <n v="90421"/>
    <n v="13709"/>
    <n v="221303"/>
    <n v="36439"/>
    <n v="4423"/>
    <n v="357159"/>
    <n v="0"/>
    <n v="106476"/>
    <n v="0"/>
    <n v="270707"/>
    <n v="8610"/>
    <n v="194139"/>
    <n v="6714882.0835670298"/>
    <n v="168410551.19075301"/>
    <n v="618345.90297305002"/>
    <n v="13412533.349306799"/>
    <n v="5323.53553689606"/>
    <n v="4599110.1013577199"/>
    <n v="94031029.0062356"/>
    <n v="0"/>
    <n v="1545345.8302695099"/>
  </r>
  <r>
    <n v="106434153"/>
    <x v="178"/>
    <d v="2024-01-01T00:00:00"/>
    <d v="2024-12-31T00:00:00"/>
    <n v="366"/>
    <x v="25"/>
    <x v="13"/>
    <x v="66"/>
    <x v="0"/>
    <x v="24"/>
    <x v="4"/>
    <x v="0"/>
    <x v="2"/>
    <x v="1"/>
    <s v="KAISER FOUNDATION HOSPITALS"/>
    <x v="1"/>
    <x v="0"/>
    <s v="510-987-3380"/>
    <s v="700 LAWRENCE EXPRESSWAY"/>
    <s v="SANTA CLARA"/>
    <n v="95051"/>
    <s v="GREGORY ADAMS"/>
    <n v="0"/>
    <n v="343"/>
    <n v="125538"/>
    <n v="343"/>
    <n v="125538"/>
    <n v="266"/>
    <n v="262.81420765027298"/>
    <n v="508.38721244422698"/>
    <n v="3287"/>
    <n v="41257"/>
    <n v="1913"/>
    <n v="4347"/>
    <n v="0"/>
    <n v="2015"/>
    <n v="43134"/>
    <n v="0"/>
    <n v="237"/>
    <n v="96190"/>
    <n v="186069.71975458699"/>
    <n v="4272.7026080690102"/>
    <n v="72235.432682534098"/>
    <n v="2674.2082469093598"/>
    <n v="9111.1225891943177"/>
    <n v="0"/>
    <n v="4186.9150624992099"/>
    <n v="93103.950519573598"/>
    <n v="0"/>
    <n v="690.27641480948603"/>
    <n v="471"/>
    <n v="6943"/>
    <n v="197"/>
    <n v="837"/>
    <n v="0"/>
    <n v="338"/>
    <n v="8872"/>
    <n v="0"/>
    <n v="66"/>
    <n v="17724"/>
    <n v="343"/>
    <n v="0"/>
    <n v="0"/>
    <n v="0"/>
    <n v="0"/>
    <n v="0"/>
    <n v="125538"/>
    <n v="0"/>
    <n v="0"/>
    <n v="0"/>
    <n v="0"/>
    <n v="0"/>
    <n v="96190"/>
    <n v="0"/>
    <n v="0"/>
    <n v="0"/>
    <n v="0"/>
    <n v="0"/>
    <n v="0"/>
    <n v="17724"/>
    <n v="0"/>
    <n v="0"/>
    <n v="0"/>
    <n v="0"/>
    <n v="0"/>
    <n v="0"/>
    <n v="0"/>
    <n v="0"/>
    <n v="4844"/>
    <n v="87384"/>
    <n v="2296"/>
    <n v="14727"/>
    <n v="0"/>
    <n v="8203"/>
    <n v="155598"/>
    <n v="0"/>
    <n v="2955"/>
    <n v="276007"/>
    <n v="78842"/>
    <n v="0"/>
    <n v="0"/>
    <n v="120152"/>
    <n v="12607"/>
    <n v="19"/>
    <n v="763052"/>
    <n v="1736878"/>
    <n v="3594"/>
    <n v="18626"/>
    <n v="2888"/>
    <n v="1356"/>
    <n v="4739881835"/>
    <n v="3243783290"/>
    <n v="0"/>
    <n v="1496098545"/>
    <n v="154042744"/>
    <n v="1650141289"/>
    <n v="1301420488"/>
    <n v="348720801"/>
    <n v="235792"/>
    <n v="420826"/>
    <n v="0"/>
    <n v="0"/>
    <n v="348535767"/>
    <n v="80855721"/>
    <n v="1082402628"/>
    <n v="44987035"/>
    <n v="97290867"/>
    <n v="0"/>
    <n v="51514572"/>
    <n v="1085301439"/>
    <n v="0"/>
    <n v="7961708"/>
    <n v="2450313970"/>
    <n v="24246941"/>
    <n v="812738128"/>
    <n v="17900942"/>
    <n v="106626551"/>
    <n v="0"/>
    <n v="55526191"/>
    <n v="1257301878"/>
    <n v="0"/>
    <n v="15227234"/>
    <n v="2289567865"/>
    <n v="82334879"/>
    <n v="1560160421"/>
    <n v="53704268"/>
    <n v="158817290"/>
    <n v="0"/>
    <n v="0"/>
    <n v="79703292"/>
    <n v="1241907502"/>
    <n v="1191649"/>
    <n v="0"/>
    <n v="16473113"/>
    <n v="0"/>
    <n v="49490876"/>
    <n v="0"/>
    <n v="0"/>
    <n v="0"/>
    <n v="0"/>
    <n v="21299127"/>
    <n v="321265382"/>
    <n v="7488751"/>
    <n v="42982148"/>
    <n v="0"/>
    <n v="22378743"/>
    <n v="1080346452"/>
    <n v="0"/>
    <n v="337942"/>
    <n v="0"/>
    <n v="0"/>
    <n v="0"/>
    <n v="0"/>
    <n v="0"/>
    <n v="0"/>
    <n v="301044477"/>
    <n v="67417128"/>
    <n v="376332454"/>
    <n v="58258769"/>
    <n v="19914079"/>
    <n v="23090"/>
    <n v="14591707"/>
    <n v="207898077"/>
    <n v="12496854"/>
    <n v="221750575"/>
    <n v="21693278"/>
    <n v="365999352"/>
    <n v="135511867"/>
    <n v="0"/>
    <n v="37841958"/>
    <n v="125956098"/>
    <n v="508070468"/>
    <n v="18730575"/>
    <n v="10041610"/>
    <n v="979692"/>
    <n v="0"/>
    <n v="98288868"/>
    <n v="0"/>
    <n v="0"/>
    <n v="0"/>
    <n v="0"/>
    <n v="0"/>
    <n v="0"/>
    <n v="0"/>
    <n v="0"/>
    <n v="0"/>
    <n v="0"/>
    <n v="0"/>
    <n v="0"/>
    <n v="0"/>
    <n v="0"/>
    <n v="0"/>
    <n v="0"/>
    <n v="0"/>
    <n v="0"/>
    <n v="0"/>
    <n v="0"/>
    <n v="3985187"/>
    <n v="4601454"/>
    <n v="2088"/>
    <n v="114"/>
    <n v="226960"/>
    <n v="479084"/>
    <n v="1525882"/>
    <n v="3340"/>
    <n v="254064"/>
    <n v="396307"/>
    <n v="38627"/>
    <n v="802345"/>
    <n v="221640"/>
    <n v="36938"/>
    <n v="1842698"/>
    <n v="0"/>
    <n v="523751"/>
    <n v="172864"/>
    <n v="861143"/>
    <n v="17249"/>
    <n v="567482"/>
    <n v="25442080.501560502"/>
    <n v="458754543.01947498"/>
    <n v="15223220.2588198"/>
    <n v="49362054.830032498"/>
    <n v="0"/>
    <n v="25911234.381432351"/>
    <n v="567071290.49059403"/>
    <n v="0"/>
    <n v="5613320.5180856297"/>
  </r>
  <r>
    <n v="106494019"/>
    <x v="179"/>
    <d v="2024-01-01T00:00:00"/>
    <d v="2024-12-31T00:00:00"/>
    <n v="366"/>
    <x v="19"/>
    <x v="7"/>
    <x v="28"/>
    <x v="0"/>
    <x v="24"/>
    <x v="4"/>
    <x v="0"/>
    <x v="0"/>
    <x v="1"/>
    <s v="KAISER FOUNDATION HOSPITALS"/>
    <x v="3"/>
    <x v="0"/>
    <s v="510-987-3380"/>
    <s v="401 BICENTENNIAL WAY"/>
    <s v="SANTA ROSA"/>
    <n v="95403"/>
    <s v="GREGORY ADAMS"/>
    <n v="0"/>
    <n v="172"/>
    <n v="62952"/>
    <n v="172"/>
    <n v="62952"/>
    <n v="107"/>
    <n v="103.94535519125699"/>
    <n v="248.47268952503299"/>
    <n v="1243"/>
    <n v="21631"/>
    <n v="222"/>
    <n v="2827"/>
    <n v="0"/>
    <n v="408"/>
    <n v="11570"/>
    <n v="0"/>
    <n v="143"/>
    <n v="38044"/>
    <n v="90941.004366162204"/>
    <n v="1714.7538966310101"/>
    <n v="44417.562076185"/>
    <n v="469.16429346616206"/>
    <n v="7441.2264185681734"/>
    <n v="0"/>
    <n v="1709.23390197141"/>
    <n v="35228.177292894041"/>
    <n v="0"/>
    <n v="465.082381459705"/>
    <n v="204"/>
    <n v="5165"/>
    <n v="54"/>
    <n v="793"/>
    <n v="0"/>
    <n v="142"/>
    <n v="3664"/>
    <n v="0"/>
    <n v="34"/>
    <n v="10056"/>
    <n v="172"/>
    <n v="0"/>
    <n v="0"/>
    <n v="0"/>
    <n v="0"/>
    <n v="0"/>
    <n v="62952"/>
    <n v="0"/>
    <n v="0"/>
    <n v="0"/>
    <n v="0"/>
    <n v="0"/>
    <n v="38044"/>
    <n v="0"/>
    <n v="0"/>
    <n v="0"/>
    <n v="0"/>
    <n v="0"/>
    <n v="0"/>
    <n v="10056"/>
    <n v="0"/>
    <n v="0"/>
    <n v="0"/>
    <n v="0"/>
    <n v="0"/>
    <n v="0"/>
    <n v="0"/>
    <n v="0"/>
    <n v="1029"/>
    <n v="43195"/>
    <n v="664"/>
    <n v="13572"/>
    <n v="0"/>
    <n v="3889"/>
    <n v="55705"/>
    <n v="0"/>
    <n v="1375"/>
    <n v="119429"/>
    <n v="67091"/>
    <n v="0"/>
    <n v="0"/>
    <n v="49322"/>
    <n v="5848"/>
    <n v="9"/>
    <n v="194138"/>
    <n v="812649"/>
    <n v="1872"/>
    <n v="10134"/>
    <n v="1313"/>
    <n v="551"/>
    <n v="1895594451"/>
    <n v="1374925776"/>
    <n v="0"/>
    <n v="520668675"/>
    <n v="81067358"/>
    <n v="601736033"/>
    <n v="563028571"/>
    <n v="38707462"/>
    <n v="66527"/>
    <n v="96815"/>
    <n v="0"/>
    <n v="0"/>
    <n v="38677174"/>
    <n v="24868213"/>
    <n v="466186485"/>
    <n v="4312320"/>
    <n v="53353058"/>
    <n v="0"/>
    <n v="8698503"/>
    <n v="232046920"/>
    <n v="0"/>
    <n v="3532069"/>
    <n v="792997568"/>
    <n v="9438195"/>
    <n v="491090901"/>
    <n v="4801133"/>
    <n v="87082805"/>
    <n v="0"/>
    <n v="27742125"/>
    <n v="474486359"/>
    <n v="0"/>
    <n v="7955365"/>
    <n v="1102596883"/>
    <n v="18939906"/>
    <n v="800937420"/>
    <n v="4447777"/>
    <n v="102591628"/>
    <n v="0"/>
    <n v="0"/>
    <n v="27155117"/>
    <n v="391177932"/>
    <n v="798973"/>
    <n v="0"/>
    <n v="8514103"/>
    <n v="0"/>
    <n v="20362920"/>
    <n v="0"/>
    <n v="0"/>
    <n v="0"/>
    <n v="0"/>
    <n v="14944228"/>
    <n v="150879645"/>
    <n v="3425847"/>
    <n v="36900264"/>
    <n v="0"/>
    <n v="7546180"/>
    <n v="306531314"/>
    <n v="0"/>
    <n v="441197"/>
    <n v="0"/>
    <n v="0"/>
    <n v="0"/>
    <n v="0"/>
    <n v="0"/>
    <n v="0"/>
    <n v="114347059"/>
    <n v="40343994"/>
    <n v="127849801"/>
    <n v="42636197"/>
    <n v="8646565"/>
    <n v="346"/>
    <n v="2516851"/>
    <n v="99503134"/>
    <n v="6151357"/>
    <n v="108273557"/>
    <n v="12759710"/>
    <n v="154453671"/>
    <n v="58764196"/>
    <n v="0"/>
    <n v="6519162"/>
    <n v="43500078"/>
    <n v="238773070"/>
    <n v="11157132"/>
    <n v="3583236"/>
    <n v="804421"/>
    <n v="0"/>
    <n v="45473605"/>
    <n v="0"/>
    <n v="0"/>
    <n v="0"/>
    <n v="0"/>
    <n v="0"/>
    <n v="0"/>
    <n v="0"/>
    <n v="0"/>
    <n v="0"/>
    <n v="0"/>
    <n v="0"/>
    <n v="0"/>
    <n v="0"/>
    <n v="0"/>
    <n v="0"/>
    <n v="0"/>
    <n v="0"/>
    <n v="0"/>
    <n v="0"/>
    <n v="0"/>
    <n v="1663778"/>
    <n v="1942172"/>
    <n v="913"/>
    <n v="20"/>
    <n v="125533"/>
    <n v="230298"/>
    <n v="599644"/>
    <n v="464"/>
    <n v="114281"/>
    <n v="159939"/>
    <n v="20382"/>
    <n v="369545"/>
    <n v="41537"/>
    <n v="2155"/>
    <n v="699015"/>
    <n v="0"/>
    <n v="208863"/>
    <n v="38084"/>
    <n v="396940"/>
    <n v="14836"/>
    <n v="306040"/>
    <n v="8722518.6825327445"/>
    <n v="243390968.93359101"/>
    <n v="2317125.8283549855"/>
    <n v="35706286.671432003"/>
    <n v="0"/>
    <n v="9265151.2374372128"/>
    <n v="179638443.22928303"/>
    <n v="0"/>
    <n v="2920718.4173686099"/>
  </r>
  <r>
    <n v="106190431"/>
    <x v="180"/>
    <d v="2024-01-01T00:00:00"/>
    <d v="2024-12-31T00:00:00"/>
    <n v="366"/>
    <x v="3"/>
    <x v="3"/>
    <x v="41"/>
    <x v="0"/>
    <x v="24"/>
    <x v="4"/>
    <x v="0"/>
    <x v="0"/>
    <x v="1"/>
    <s v="KAISER FOUNDATION HOSPITALS"/>
    <x v="0"/>
    <x v="0"/>
    <s v="310-517-5279"/>
    <s v="25825 S. VERMONT AVE."/>
    <s v="HARBOR"/>
    <n v="90710"/>
    <s v="GREGORY ADAMS"/>
    <n v="0"/>
    <n v="257"/>
    <n v="94062"/>
    <n v="257"/>
    <n v="94062"/>
    <n v="148"/>
    <n v="145.20218579235001"/>
    <n v="394.49772364348991"/>
    <n v="2560"/>
    <n v="28172"/>
    <n v="599"/>
    <n v="4307"/>
    <n v="0"/>
    <n v="475"/>
    <n v="16872"/>
    <n v="0"/>
    <n v="159"/>
    <n v="53144"/>
    <n v="144386.16685351732"/>
    <n v="3548.8198750274601"/>
    <n v="60123.652952926903"/>
    <n v="1106.5478980125099"/>
    <n v="13370.140411686099"/>
    <n v="0"/>
    <n v="1871.7697115681565"/>
    <n v="63062.086883805801"/>
    <n v="0"/>
    <n v="750.23451578790196"/>
    <n v="480"/>
    <n v="5808"/>
    <n v="118"/>
    <n v="1121"/>
    <n v="0"/>
    <n v="140"/>
    <n v="4831"/>
    <n v="0"/>
    <n v="65"/>
    <n v="12563"/>
    <n v="257"/>
    <n v="0"/>
    <n v="0"/>
    <n v="0"/>
    <n v="0"/>
    <n v="0"/>
    <n v="94062"/>
    <n v="0"/>
    <n v="0"/>
    <n v="0"/>
    <n v="0"/>
    <n v="0"/>
    <n v="53144"/>
    <n v="0"/>
    <n v="0"/>
    <n v="0"/>
    <n v="0"/>
    <n v="0"/>
    <n v="0"/>
    <n v="12563"/>
    <n v="0"/>
    <n v="0"/>
    <n v="0"/>
    <n v="0"/>
    <n v="0"/>
    <n v="0"/>
    <n v="0"/>
    <n v="0"/>
    <n v="1710"/>
    <n v="51957"/>
    <n v="1429"/>
    <n v="19501"/>
    <n v="0"/>
    <n v="3026"/>
    <n v="86785"/>
    <n v="0"/>
    <n v="1585"/>
    <n v="165993"/>
    <n v="71543"/>
    <n v="0"/>
    <n v="0"/>
    <n v="87335"/>
    <n v="14126"/>
    <n v="20"/>
    <n v="325226"/>
    <n v="1410522"/>
    <n v="2572"/>
    <n v="14978"/>
    <n v="1481"/>
    <n v="694"/>
    <n v="2407579770"/>
    <n v="1757169372"/>
    <n v="0"/>
    <n v="650410398"/>
    <n v="73634203"/>
    <n v="724044601"/>
    <n v="681596811"/>
    <n v="42447790"/>
    <n v="201244"/>
    <n v="120094"/>
    <n v="0"/>
    <n v="0"/>
    <n v="42528940"/>
    <n v="45115510"/>
    <n v="460672054"/>
    <n v="10772733"/>
    <n v="70333982"/>
    <n v="0"/>
    <n v="8791297"/>
    <n v="287072968"/>
    <n v="0"/>
    <n v="3395733"/>
    <n v="886154277"/>
    <n v="17426216"/>
    <n v="522477410"/>
    <n v="9128010"/>
    <n v="148002497"/>
    <n v="0"/>
    <n v="25851405"/>
    <n v="785913071"/>
    <n v="0"/>
    <n v="12626884"/>
    <n v="1521425493"/>
    <n v="51561893"/>
    <n v="810413075"/>
    <n v="11424842"/>
    <n v="171343527"/>
    <n v="0"/>
    <n v="0"/>
    <n v="22799817"/>
    <n v="647559410"/>
    <n v="460448"/>
    <n v="0"/>
    <n v="9621459"/>
    <n v="0"/>
    <n v="31984901"/>
    <n v="0"/>
    <n v="0"/>
    <n v="0"/>
    <n v="0"/>
    <n v="10159051"/>
    <n v="169093621"/>
    <n v="6570851"/>
    <n v="42524664"/>
    <n v="0"/>
    <n v="10163805"/>
    <n v="411868709"/>
    <n v="0"/>
    <n v="29697"/>
    <n v="0"/>
    <n v="0"/>
    <n v="0"/>
    <n v="0"/>
    <n v="0"/>
    <n v="0"/>
    <n v="128670106"/>
    <n v="37616566"/>
    <n v="183369814"/>
    <n v="42861653"/>
    <n v="29843449"/>
    <n v="114716"/>
    <n v="0"/>
    <n v="116084500"/>
    <n v="9647845"/>
    <n v="105752635"/>
    <n v="27635527"/>
    <n v="153106875"/>
    <n v="68980510"/>
    <n v="0"/>
    <n v="15572365"/>
    <n v="64069251"/>
    <n v="301047013"/>
    <n v="25245168"/>
    <n v="8134765"/>
    <n v="1743465"/>
    <n v="0"/>
    <n v="43697399"/>
    <n v="0"/>
    <n v="0"/>
    <n v="0"/>
    <n v="0"/>
    <n v="0"/>
    <n v="0"/>
    <n v="0"/>
    <n v="0"/>
    <n v="0"/>
    <n v="0"/>
    <n v="0"/>
    <n v="0"/>
    <n v="0"/>
    <n v="0"/>
    <n v="0"/>
    <n v="0"/>
    <n v="0"/>
    <n v="0"/>
    <n v="0"/>
    <n v="0"/>
    <n v="2303883"/>
    <n v="2654576"/>
    <n v="1219"/>
    <n v="0"/>
    <n v="117913"/>
    <n v="177073"/>
    <n v="924126"/>
    <n v="3898"/>
    <n v="159531"/>
    <n v="274615"/>
    <n v="0"/>
    <n v="526927"/>
    <n v="94772"/>
    <n v="25028"/>
    <n v="1047615"/>
    <n v="0"/>
    <n v="304389"/>
    <n v="976"/>
    <n v="628471"/>
    <n v="49875"/>
    <n v="272557"/>
    <n v="15793051.313012701"/>
    <n v="248265133.15786922"/>
    <n v="5025340.2882753704"/>
    <n v="55134378.868110046"/>
    <n v="0"/>
    <n v="8747983.231345566"/>
    <n v="270950686.13989502"/>
    <n v="0"/>
    <n v="4046035.00149245"/>
  </r>
  <r>
    <n v="106342344"/>
    <x v="181"/>
    <d v="2024-01-01T00:00:00"/>
    <d v="2024-12-31T00:00:00"/>
    <n v="366"/>
    <x v="31"/>
    <x v="0"/>
    <x v="57"/>
    <x v="0"/>
    <x v="24"/>
    <x v="4"/>
    <x v="0"/>
    <x v="2"/>
    <x v="1"/>
    <s v="KAISER FOUNDATION HOSPITALS"/>
    <x v="0"/>
    <x v="0"/>
    <s v="510-987-3380"/>
    <s v="6600 BRUCEVILLE ROAD"/>
    <s v="SACRAMENTO"/>
    <n v="95823"/>
    <s v="GREGORY ADAMS"/>
    <n v="2"/>
    <n v="241"/>
    <n v="88206"/>
    <n v="241"/>
    <n v="88206"/>
    <n v="180"/>
    <n v="177.48360655737699"/>
    <n v="366.37059223488001"/>
    <n v="5258"/>
    <n v="30603"/>
    <n v="2094"/>
    <n v="9995"/>
    <n v="0"/>
    <n v="1124"/>
    <n v="15369"/>
    <n v="0"/>
    <n v="516"/>
    <n v="64959"/>
    <n v="134091.63675796599"/>
    <n v="7390.3304731954904"/>
    <n v="53898.060442531198"/>
    <n v="2929.3873719456947"/>
    <n v="22942.1604100525"/>
    <n v="0"/>
    <n v="2658.13218383907"/>
    <n v="43083.928803401803"/>
    <n v="0"/>
    <n v="1550.1214784251099"/>
    <n v="968"/>
    <n v="6354"/>
    <n v="301"/>
    <n v="2320"/>
    <n v="0"/>
    <n v="283"/>
    <n v="4504"/>
    <n v="0"/>
    <n v="144"/>
    <n v="14874"/>
    <n v="241"/>
    <n v="0"/>
    <n v="0"/>
    <n v="0"/>
    <n v="0"/>
    <n v="0"/>
    <n v="88206"/>
    <n v="0"/>
    <n v="0"/>
    <n v="0"/>
    <n v="0"/>
    <n v="0"/>
    <n v="64959"/>
    <n v="0"/>
    <n v="0"/>
    <n v="0"/>
    <n v="0"/>
    <n v="0"/>
    <n v="0"/>
    <n v="14874"/>
    <n v="0"/>
    <n v="0"/>
    <n v="0"/>
    <n v="0"/>
    <n v="0"/>
    <n v="0"/>
    <n v="0"/>
    <n v="0"/>
    <n v="4126"/>
    <n v="49754"/>
    <n v="3433"/>
    <n v="46728"/>
    <n v="0"/>
    <n v="6474"/>
    <n v="78451"/>
    <n v="0"/>
    <n v="4959"/>
    <n v="193925"/>
    <n v="121894"/>
    <n v="0"/>
    <n v="0"/>
    <n v="71798"/>
    <n v="11855"/>
    <n v="14"/>
    <n v="558247"/>
    <n v="1188369"/>
    <n v="3368"/>
    <n v="11712"/>
    <n v="1881"/>
    <n v="618"/>
    <n v="3742624684"/>
    <n v="2850690528"/>
    <n v="0"/>
    <n v="891934156"/>
    <n v="122800986"/>
    <n v="1014735142"/>
    <n v="994975528"/>
    <n v="19759614"/>
    <n v="708151"/>
    <n v="1700704"/>
    <n v="0"/>
    <n v="0"/>
    <n v="18767061"/>
    <n v="144227431"/>
    <n v="859596975"/>
    <n v="69984859"/>
    <n v="257450723"/>
    <n v="0"/>
    <n v="40074899"/>
    <n v="421542865"/>
    <n v="0"/>
    <n v="20189511"/>
    <n v="1813067263"/>
    <n v="58490024"/>
    <n v="654326814"/>
    <n v="27919994"/>
    <n v="333492327"/>
    <n v="0"/>
    <n v="54697680"/>
    <n v="760168553"/>
    <n v="0"/>
    <n v="40462029"/>
    <n v="1929557421"/>
    <n v="166797730"/>
    <n v="1298967866"/>
    <n v="51870944"/>
    <n v="507800378"/>
    <n v="0"/>
    <n v="0"/>
    <n v="48970333"/>
    <n v="679358198"/>
    <n v="2012114"/>
    <n v="0"/>
    <n v="20552149"/>
    <n v="0"/>
    <n v="74360816"/>
    <n v="0"/>
    <n v="0"/>
    <n v="0"/>
    <n v="0"/>
    <n v="33710486"/>
    <n v="207673411"/>
    <n v="37715678"/>
    <n v="78386758"/>
    <n v="0"/>
    <n v="41919801"/>
    <n v="491709332"/>
    <n v="0"/>
    <n v="818690"/>
    <n v="0"/>
    <n v="0"/>
    <n v="0"/>
    <n v="0"/>
    <n v="0"/>
    <n v="0"/>
    <n v="208745228"/>
    <n v="114864146"/>
    <n v="250788964"/>
    <n v="72148304"/>
    <n v="15696088"/>
    <n v="0"/>
    <n v="1768727"/>
    <n v="150796837"/>
    <n v="7931098"/>
    <n v="148455357"/>
    <n v="23780779"/>
    <n v="268158398"/>
    <n v="98864835"/>
    <n v="0"/>
    <n v="10418382"/>
    <n v="79518923"/>
    <n v="446312165"/>
    <n v="20310027"/>
    <n v="5330982"/>
    <n v="2482334"/>
    <n v="0"/>
    <n v="63579482"/>
    <n v="0"/>
    <n v="0"/>
    <n v="0"/>
    <n v="0"/>
    <n v="0"/>
    <n v="0"/>
    <n v="0"/>
    <n v="0"/>
    <n v="0"/>
    <n v="0"/>
    <n v="0"/>
    <n v="0"/>
    <n v="0"/>
    <n v="0"/>
    <n v="0"/>
    <n v="0"/>
    <n v="0"/>
    <n v="0"/>
    <n v="0"/>
    <n v="0"/>
    <n v="2716519"/>
    <n v="3190432"/>
    <n v="1491"/>
    <n v="24"/>
    <n v="173668"/>
    <n v="412347"/>
    <n v="1158805"/>
    <n v="0"/>
    <n v="169686"/>
    <n v="231036"/>
    <n v="25166"/>
    <n v="457292"/>
    <n v="82863"/>
    <n v="5656"/>
    <n v="1260999"/>
    <n v="0"/>
    <n v="442315"/>
    <n v="2016"/>
    <n v="601809"/>
    <n v="14046"/>
    <n v="395334"/>
    <n v="47240912.033174299"/>
    <n v="352802083.77260298"/>
    <n v="22815571.299441665"/>
    <n v="137712308.20585099"/>
    <n v="0"/>
    <n v="22085631.7858571"/>
    <n v="275383908.83180499"/>
    <n v="0"/>
    <n v="14134126.0712678"/>
  </r>
  <r>
    <n v="106410806"/>
    <x v="182"/>
    <d v="2024-01-01T00:00:00"/>
    <d v="2024-12-31T00:00:00"/>
    <n v="366"/>
    <x v="15"/>
    <x v="9"/>
    <x v="19"/>
    <x v="0"/>
    <x v="24"/>
    <x v="4"/>
    <x v="0"/>
    <x v="0"/>
    <x v="1"/>
    <s v="KAISER FOUNDATION HOSPITALS"/>
    <x v="5"/>
    <x v="0"/>
    <s v="510-987-3380"/>
    <s v="1200 EL CAMINO REAL"/>
    <s v="SOUTH SAN FRANCISCO"/>
    <n v="94080"/>
    <s v="GREGORY ADAMS"/>
    <n v="0"/>
    <n v="120"/>
    <n v="43920"/>
    <n v="120"/>
    <n v="43920"/>
    <n v="73"/>
    <n v="71.306010928961697"/>
    <n v="168.26716403951701"/>
    <n v="1110"/>
    <n v="17405"/>
    <n v="167"/>
    <n v="1152"/>
    <n v="0"/>
    <n v="308"/>
    <n v="5810"/>
    <n v="0"/>
    <n v="146"/>
    <n v="26098"/>
    <n v="61585.7820384632"/>
    <n v="1521.0280883975699"/>
    <n v="30144.1469770107"/>
    <n v="404.23983270517198"/>
    <n v="3487.81573400872"/>
    <n v="0"/>
    <n v="1268.6857127192013"/>
    <n v="22803.8133598768"/>
    <n v="0"/>
    <n v="554.71307628457998"/>
    <n v="275"/>
    <n v="3837"/>
    <n v="44"/>
    <n v="269"/>
    <n v="0"/>
    <n v="81"/>
    <n v="1567"/>
    <n v="0"/>
    <n v="42"/>
    <n v="6115"/>
    <n v="120"/>
    <n v="0"/>
    <n v="0"/>
    <n v="0"/>
    <n v="0"/>
    <n v="0"/>
    <n v="43920"/>
    <n v="0"/>
    <n v="0"/>
    <n v="0"/>
    <n v="0"/>
    <n v="0"/>
    <n v="26098"/>
    <n v="0"/>
    <n v="0"/>
    <n v="0"/>
    <n v="0"/>
    <n v="0"/>
    <n v="0"/>
    <n v="6115"/>
    <n v="0"/>
    <n v="0"/>
    <n v="0"/>
    <n v="0"/>
    <n v="0"/>
    <n v="0"/>
    <n v="0"/>
    <n v="0"/>
    <n v="935"/>
    <n v="30240"/>
    <n v="656"/>
    <n v="8388"/>
    <n v="1"/>
    <n v="3666"/>
    <n v="52374"/>
    <n v="0"/>
    <n v="1643"/>
    <n v="97903"/>
    <n v="52092"/>
    <n v="0"/>
    <n v="0"/>
    <n v="45543"/>
    <n v="4222"/>
    <n v="5"/>
    <n v="93014"/>
    <n v="521552"/>
    <n v="790"/>
    <n v="5581"/>
    <n v="0"/>
    <n v="0"/>
    <n v="1255959071"/>
    <n v="907014619"/>
    <n v="0"/>
    <n v="348944452"/>
    <n v="45529113"/>
    <n v="394473565"/>
    <n v="355947662"/>
    <n v="38525903"/>
    <n v="811126"/>
    <n v="86405"/>
    <n v="0"/>
    <n v="0"/>
    <n v="39250624"/>
    <n v="21769558"/>
    <n v="342667617"/>
    <n v="2999495"/>
    <n v="24916155"/>
    <n v="0"/>
    <n v="7003726"/>
    <n v="129451897"/>
    <n v="0"/>
    <n v="3425109"/>
    <n v="532233557"/>
    <n v="8061171"/>
    <n v="250806845"/>
    <n v="4261076"/>
    <n v="50520440"/>
    <n v="5258"/>
    <n v="21845388"/>
    <n v="378637070"/>
    <n v="0"/>
    <n v="9588266"/>
    <n v="723725514"/>
    <n v="24860475"/>
    <n v="491513688"/>
    <n v="3906127"/>
    <n v="63773466"/>
    <n v="0"/>
    <n v="5258"/>
    <n v="19249447"/>
    <n v="281620502"/>
    <n v="615026"/>
    <n v="0"/>
    <n v="6349294"/>
    <n v="0"/>
    <n v="15121336"/>
    <n v="0"/>
    <n v="0"/>
    <n v="0"/>
    <n v="0"/>
    <n v="4617498"/>
    <n v="99509251"/>
    <n v="2581213"/>
    <n v="11189304"/>
    <n v="0"/>
    <n v="8603243"/>
    <n v="222346266"/>
    <n v="0"/>
    <n v="97677"/>
    <n v="0"/>
    <n v="0"/>
    <n v="0"/>
    <n v="0"/>
    <n v="0"/>
    <n v="0"/>
    <n v="61479282"/>
    <n v="27340300"/>
    <n v="86602945"/>
    <n v="20853135"/>
    <n v="7361853"/>
    <n v="0"/>
    <n v="0"/>
    <n v="70910629"/>
    <n v="4216352"/>
    <n v="68262893"/>
    <n v="8920273"/>
    <n v="88488109"/>
    <n v="33179635"/>
    <n v="0"/>
    <n v="8568264"/>
    <n v="25886348"/>
    <n v="160303939"/>
    <n v="7599555"/>
    <n v="2417351"/>
    <n v="472748"/>
    <n v="0"/>
    <n v="29031713"/>
    <n v="0"/>
    <n v="0"/>
    <n v="0"/>
    <n v="0"/>
    <n v="0"/>
    <n v="0"/>
    <n v="0"/>
    <n v="0"/>
    <n v="0"/>
    <n v="0"/>
    <n v="0"/>
    <n v="0"/>
    <n v="0"/>
    <n v="0"/>
    <n v="0"/>
    <n v="0"/>
    <n v="0"/>
    <n v="0"/>
    <n v="0"/>
    <n v="0"/>
    <n v="988948"/>
    <n v="1152807"/>
    <n v="523"/>
    <n v="0"/>
    <n v="79924"/>
    <n v="126479"/>
    <n v="314086"/>
    <n v="624"/>
    <n v="73405"/>
    <n v="94624"/>
    <n v="16900"/>
    <n v="217932"/>
    <n v="48466"/>
    <n v="16508"/>
    <n v="396457"/>
    <n v="0"/>
    <n v="124088"/>
    <n v="0"/>
    <n v="276194"/>
    <n v="8954"/>
    <n v="183255"/>
    <n v="7372860.9678493403"/>
    <n v="146681118.53033099"/>
    <n v="1794497.8994713428"/>
    <n v="18644650.850569502"/>
    <n v="1299.5492992796737"/>
    <n v="7130248.3612665301"/>
    <n v="125577531.57789716"/>
    <n v="0"/>
    <n v="3216341.2633156376"/>
  </r>
  <r>
    <n v="106484044"/>
    <x v="183"/>
    <d v="2024-01-01T00:00:00"/>
    <d v="2024-12-31T00:00:00"/>
    <n v="366"/>
    <x v="13"/>
    <x v="7"/>
    <x v="58"/>
    <x v="0"/>
    <x v="24"/>
    <x v="4"/>
    <x v="0"/>
    <x v="0"/>
    <x v="1"/>
    <s v="KAISER FOUNDATION HOSPITALS"/>
    <x v="3"/>
    <x v="0"/>
    <s v="707-624-4000"/>
    <s v="1 QUALITY DRIVE"/>
    <s v="VACAVILLE"/>
    <n v="95688"/>
    <s v="GREGORY ADAMS"/>
    <n v="2"/>
    <n v="150"/>
    <n v="54900"/>
    <n v="150"/>
    <n v="54900"/>
    <n v="79"/>
    <n v="76.535519125683052"/>
    <n v="185.43406773816599"/>
    <n v="1716"/>
    <n v="13030"/>
    <n v="444"/>
    <n v="2189"/>
    <n v="0"/>
    <n v="928"/>
    <n v="9532"/>
    <n v="0"/>
    <n v="173"/>
    <n v="28012"/>
    <n v="67868.868792168912"/>
    <n v="2597.6666852600201"/>
    <n v="29128.306492585602"/>
    <n v="603.78375768238698"/>
    <n v="5329.3419249455865"/>
    <n v="0"/>
    <n v="1959.9248384628668"/>
    <n v="28313.556129675202"/>
    <n v="0"/>
    <n v="567.35739134663311"/>
    <n v="288"/>
    <n v="2496"/>
    <n v="59"/>
    <n v="552"/>
    <n v="0"/>
    <n v="168"/>
    <n v="2501"/>
    <n v="0"/>
    <n v="39"/>
    <n v="6103"/>
    <n v="150"/>
    <n v="0"/>
    <n v="0"/>
    <n v="0"/>
    <n v="0"/>
    <n v="0"/>
    <n v="54900"/>
    <n v="0"/>
    <n v="0"/>
    <n v="0"/>
    <n v="0"/>
    <n v="0"/>
    <n v="28012"/>
    <n v="0"/>
    <n v="0"/>
    <n v="0"/>
    <n v="0"/>
    <n v="0"/>
    <n v="0"/>
    <n v="6103"/>
    <n v="0"/>
    <n v="0"/>
    <n v="0"/>
    <n v="0"/>
    <n v="0"/>
    <n v="0"/>
    <n v="0"/>
    <n v="0"/>
    <n v="1761"/>
    <n v="43391"/>
    <n v="611"/>
    <n v="13998"/>
    <n v="0"/>
    <n v="5407"/>
    <n v="74499"/>
    <n v="0"/>
    <n v="1360"/>
    <n v="141027"/>
    <n v="56760"/>
    <n v="0"/>
    <n v="0"/>
    <n v="76932"/>
    <n v="5801"/>
    <n v="10"/>
    <n v="260521"/>
    <n v="765178"/>
    <n v="1527"/>
    <n v="10825"/>
    <n v="950"/>
    <n v="415"/>
    <n v="1907727615"/>
    <n v="1436388753"/>
    <n v="0"/>
    <n v="471338862"/>
    <n v="57710630"/>
    <n v="529049492"/>
    <n v="493462110"/>
    <n v="35587382"/>
    <n v="89325"/>
    <n v="42642"/>
    <n v="0"/>
    <n v="0"/>
    <n v="35634065"/>
    <n v="46253076"/>
    <n v="381457456"/>
    <n v="15478099"/>
    <n v="62925093"/>
    <n v="0"/>
    <n v="30612466"/>
    <n v="245790038"/>
    <n v="0"/>
    <n v="4873733"/>
    <n v="787389961"/>
    <n v="23764450"/>
    <n v="471283119"/>
    <n v="5570155"/>
    <n v="90272411"/>
    <n v="0"/>
    <n v="34040694"/>
    <n v="484297041"/>
    <n v="0"/>
    <n v="11109784"/>
    <n v="1120337654"/>
    <n v="58819209"/>
    <n v="733162530"/>
    <n v="12137186"/>
    <n v="134883202"/>
    <n v="0"/>
    <n v="0"/>
    <n v="48163990"/>
    <n v="418989478"/>
    <n v="1135354"/>
    <n v="0"/>
    <n v="7436749"/>
    <n v="0"/>
    <n v="21661055"/>
    <n v="0"/>
    <n v="0"/>
    <n v="0"/>
    <n v="0"/>
    <n v="10667474"/>
    <n v="117172393"/>
    <n v="6139922"/>
    <n v="17031773"/>
    <n v="0"/>
    <n v="14394185"/>
    <n v="305596486"/>
    <n v="0"/>
    <n v="336629"/>
    <n v="0"/>
    <n v="0"/>
    <n v="0"/>
    <n v="0"/>
    <n v="0"/>
    <n v="0"/>
    <n v="108571123"/>
    <n v="37664099"/>
    <n v="113020641"/>
    <n v="28915373"/>
    <n v="6815193"/>
    <n v="0"/>
    <n v="0"/>
    <n v="88597690"/>
    <n v="5347471"/>
    <n v="91961449"/>
    <n v="12569071"/>
    <n v="138390375"/>
    <n v="51595983"/>
    <n v="0"/>
    <n v="9059752"/>
    <n v="45927872"/>
    <n v="195852014"/>
    <n v="11734871"/>
    <n v="2913678"/>
    <n v="281829"/>
    <n v="0"/>
    <n v="37705736"/>
    <n v="0"/>
    <n v="0"/>
    <n v="0"/>
    <n v="0"/>
    <n v="0"/>
    <n v="0"/>
    <n v="0"/>
    <n v="0"/>
    <n v="0"/>
    <n v="0"/>
    <n v="0"/>
    <n v="0"/>
    <n v="0"/>
    <n v="0"/>
    <n v="0"/>
    <n v="0"/>
    <n v="0"/>
    <n v="0"/>
    <n v="0"/>
    <n v="0"/>
    <n v="1468467"/>
    <n v="1719614"/>
    <n v="796"/>
    <n v="0"/>
    <n v="121112"/>
    <n v="194001"/>
    <n v="543438"/>
    <n v="795"/>
    <n v="99291"/>
    <n v="124242"/>
    <n v="20482"/>
    <n v="300590"/>
    <n v="58190"/>
    <n v="6326"/>
    <n v="658429"/>
    <n v="0"/>
    <n v="179678"/>
    <n v="0"/>
    <n v="354154"/>
    <n v="12218"/>
    <n v="263988"/>
    <n v="15992975.2762102"/>
    <n v="194777789.39227706"/>
    <n v="4807713.5120340101"/>
    <n v="34992437.377023503"/>
    <n v="0"/>
    <n v="14767679.5865204"/>
    <n v="166762027.60902399"/>
    <n v="0"/>
    <n v="3650857.2469110899"/>
  </r>
  <r>
    <n v="106070990"/>
    <x v="184"/>
    <d v="2024-01-01T00:00:00"/>
    <d v="2024-12-31T00:00:00"/>
    <n v="366"/>
    <x v="29"/>
    <x v="10"/>
    <x v="55"/>
    <x v="0"/>
    <x v="24"/>
    <x v="4"/>
    <x v="0"/>
    <x v="0"/>
    <x v="1"/>
    <s v="KAISER FOUNDATION HOSPITALS"/>
    <x v="0"/>
    <x v="0"/>
    <s v="510-987-3380"/>
    <s v="1425 SOUTH MAIN ST."/>
    <s v="WALNUT CREEK"/>
    <n v="94596"/>
    <s v="GREGORY ADAMS"/>
    <n v="0"/>
    <n v="249"/>
    <n v="91134"/>
    <n v="249"/>
    <n v="91134"/>
    <n v="158"/>
    <n v="155.94808743169401"/>
    <n v="352.52535016200102"/>
    <n v="1797"/>
    <n v="28055"/>
    <n v="948"/>
    <n v="2591"/>
    <n v="0"/>
    <n v="1200"/>
    <n v="22305"/>
    <n v="0"/>
    <n v="181"/>
    <n v="57077"/>
    <n v="129024.27815929199"/>
    <n v="2597.8831010983399"/>
    <n v="54953.550078534798"/>
    <n v="1237.6713740320399"/>
    <n v="6822.3483410947601"/>
    <n v="0"/>
    <n v="3790.3891931706098"/>
    <n v="60898.175830591099"/>
    <n v="0"/>
    <n v="593.06124800025896"/>
    <n v="353"/>
    <n v="6192"/>
    <n v="65"/>
    <n v="654"/>
    <n v="0"/>
    <n v="266"/>
    <n v="5696"/>
    <n v="0"/>
    <n v="40"/>
    <n v="13266"/>
    <n v="249"/>
    <n v="0"/>
    <n v="0"/>
    <n v="0"/>
    <n v="0"/>
    <n v="0"/>
    <n v="91134"/>
    <n v="0"/>
    <n v="0"/>
    <n v="0"/>
    <n v="0"/>
    <n v="0"/>
    <n v="57077"/>
    <n v="0"/>
    <n v="0"/>
    <n v="0"/>
    <n v="0"/>
    <n v="0"/>
    <n v="0"/>
    <n v="13266"/>
    <n v="0"/>
    <n v="0"/>
    <n v="0"/>
    <n v="0"/>
    <n v="0"/>
    <n v="0"/>
    <n v="0"/>
    <n v="0"/>
    <n v="3182"/>
    <n v="73317"/>
    <n v="589"/>
    <n v="10808"/>
    <n v="0"/>
    <n v="5720"/>
    <n v="87709"/>
    <n v="0"/>
    <n v="1988"/>
    <n v="183313"/>
    <n v="79129"/>
    <n v="0"/>
    <n v="0"/>
    <n v="54283"/>
    <n v="11056"/>
    <n v="15"/>
    <n v="134497"/>
    <n v="1347577"/>
    <n v="1007"/>
    <n v="13939"/>
    <n v="2115"/>
    <n v="958"/>
    <n v="2825020693"/>
    <n v="2057846836"/>
    <n v="0"/>
    <n v="767173857"/>
    <n v="119307906"/>
    <n v="886481763"/>
    <n v="864621175"/>
    <n v="21860588"/>
    <n v="175665"/>
    <n v="338430"/>
    <n v="0"/>
    <n v="0"/>
    <n v="21697823"/>
    <n v="40427728"/>
    <n v="672229092"/>
    <n v="16368250"/>
    <n v="51559033"/>
    <n v="0"/>
    <n v="22610443"/>
    <n v="442559702"/>
    <n v="0"/>
    <n v="3961762"/>
    <n v="1249716010"/>
    <n v="18017743"/>
    <n v="644519262"/>
    <n v="5001491"/>
    <n v="84200783"/>
    <n v="0"/>
    <n v="48808206"/>
    <n v="765737924"/>
    <n v="0"/>
    <n v="9019274"/>
    <n v="1575304683"/>
    <n v="48926237"/>
    <n v="1126943266"/>
    <n v="15872126"/>
    <n v="108613015"/>
    <n v="0"/>
    <n v="0"/>
    <n v="53861155"/>
    <n v="670218630"/>
    <n v="713354"/>
    <n v="0"/>
    <n v="8924382"/>
    <n v="0"/>
    <n v="23774671"/>
    <n v="0"/>
    <n v="0"/>
    <n v="0"/>
    <n v="0"/>
    <n v="8729603"/>
    <n v="183367532"/>
    <n v="3862406"/>
    <n v="26219682"/>
    <n v="0"/>
    <n v="15677043"/>
    <n v="529200775"/>
    <n v="0"/>
    <n v="116816"/>
    <n v="0"/>
    <n v="0"/>
    <n v="0"/>
    <n v="0"/>
    <n v="0"/>
    <n v="0"/>
    <n v="188301566"/>
    <n v="52588327"/>
    <n v="181699432"/>
    <n v="62955615"/>
    <n v="14481794"/>
    <n v="2734"/>
    <n v="0"/>
    <n v="164316155"/>
    <n v="10150090"/>
    <n v="169978859"/>
    <n v="20146603"/>
    <n v="238336389"/>
    <n v="90827854"/>
    <n v="0"/>
    <n v="15226313"/>
    <n v="60954444"/>
    <n v="364258963"/>
    <n v="17370631"/>
    <n v="4993236"/>
    <n v="848536"/>
    <n v="0"/>
    <n v="71804809"/>
    <n v="0"/>
    <n v="0"/>
    <n v="0"/>
    <n v="0"/>
    <n v="0"/>
    <n v="0"/>
    <n v="0"/>
    <n v="0"/>
    <n v="0"/>
    <n v="0"/>
    <n v="0"/>
    <n v="0"/>
    <n v="0"/>
    <n v="0"/>
    <n v="0"/>
    <n v="0"/>
    <n v="0"/>
    <n v="0"/>
    <n v="0"/>
    <n v="0"/>
    <n v="2548966"/>
    <n v="2995510"/>
    <n v="1387"/>
    <n v="0"/>
    <n v="171402"/>
    <n v="343501"/>
    <n v="957607"/>
    <n v="2560"/>
    <n v="157745"/>
    <n v="265075"/>
    <n v="42774"/>
    <n v="496799"/>
    <n v="94101"/>
    <n v="17402"/>
    <n v="1133027"/>
    <n v="0"/>
    <n v="316522"/>
    <n v="20"/>
    <n v="629680"/>
    <n v="15314"/>
    <n v="454403"/>
    <n v="15419421.584128799"/>
    <n v="347392152.77320099"/>
    <n v="5637888.4451567195"/>
    <n v="35816938.443147361"/>
    <n v="0"/>
    <n v="18842080.302508298"/>
    <n v="318780055.59055197"/>
    <n v="0"/>
    <n v="3424731.8613062901"/>
  </r>
  <r>
    <n v="106190434"/>
    <x v="185"/>
    <d v="2024-01-01T00:00:00"/>
    <d v="2024-12-31T00:00:00"/>
    <n v="366"/>
    <x v="3"/>
    <x v="3"/>
    <x v="39"/>
    <x v="0"/>
    <x v="24"/>
    <x v="4"/>
    <x v="0"/>
    <x v="0"/>
    <x v="1"/>
    <s v="KAISER FOUNDATION HOSPITALS"/>
    <x v="0"/>
    <x v="0"/>
    <s v="213-857-2135"/>
    <s v="6041 CADILLAC AVENUE"/>
    <s v="WEST LOS ANGELES"/>
    <n v="90034"/>
    <s v="GREGORY ADAMS"/>
    <n v="0"/>
    <n v="265"/>
    <n v="96990"/>
    <n v="265"/>
    <n v="96990"/>
    <n v="119"/>
    <n v="116.72131147540983"/>
    <n v="329.62460165629199"/>
    <n v="3040"/>
    <n v="20156"/>
    <n v="1225"/>
    <n v="5420"/>
    <n v="0"/>
    <n v="405"/>
    <n v="12115"/>
    <n v="0"/>
    <n v="359"/>
    <n v="42720"/>
    <n v="120642.604206203"/>
    <n v="4531.0161633836897"/>
    <n v="44756.068821032102"/>
    <n v="2154.9882799826287"/>
    <n v="17250.100908737"/>
    <n v="0"/>
    <n v="1618.8148683929551"/>
    <n v="48585.865126728146"/>
    <n v="0"/>
    <n v="1671.2995134759517"/>
    <n v="566"/>
    <n v="4472"/>
    <n v="201"/>
    <n v="1380"/>
    <n v="0"/>
    <n v="135"/>
    <n v="3535"/>
    <n v="0"/>
    <n v="120"/>
    <n v="10409"/>
    <n v="265"/>
    <n v="0"/>
    <n v="0"/>
    <n v="0"/>
    <n v="0"/>
    <n v="0"/>
    <n v="96990"/>
    <n v="0"/>
    <n v="0"/>
    <n v="0"/>
    <n v="0"/>
    <n v="0"/>
    <n v="42720"/>
    <n v="0"/>
    <n v="0"/>
    <n v="0"/>
    <n v="0"/>
    <n v="0"/>
    <n v="0"/>
    <n v="10409"/>
    <n v="0"/>
    <n v="0"/>
    <n v="0"/>
    <n v="0"/>
    <n v="0"/>
    <n v="0"/>
    <n v="0"/>
    <n v="0"/>
    <n v="3794"/>
    <n v="81030"/>
    <n v="3104"/>
    <n v="43187"/>
    <n v="0"/>
    <n v="5620"/>
    <n v="145514"/>
    <n v="0"/>
    <n v="6273"/>
    <n v="288522"/>
    <n v="91484"/>
    <n v="0"/>
    <n v="0"/>
    <n v="192957"/>
    <n v="18169"/>
    <n v="15"/>
    <n v="353217"/>
    <n v="1103304"/>
    <n v="2564"/>
    <n v="10032"/>
    <n v="1182"/>
    <n v="619"/>
    <n v="2260479416"/>
    <n v="1699715434"/>
    <n v="0"/>
    <n v="560763982"/>
    <n v="87097316"/>
    <n v="647861298"/>
    <n v="644708708"/>
    <n v="3152590"/>
    <n v="35918"/>
    <n v="11937"/>
    <n v="0"/>
    <n v="0"/>
    <n v="3176571"/>
    <n v="56380707"/>
    <n v="381931558"/>
    <n v="21941947"/>
    <n v="96123193"/>
    <n v="0"/>
    <n v="9899698"/>
    <n v="226147209"/>
    <n v="0"/>
    <n v="8019953"/>
    <n v="800444265"/>
    <n v="27652811"/>
    <n v="466141229"/>
    <n v="16657758"/>
    <n v="209805733"/>
    <n v="0"/>
    <n v="29670125"/>
    <n v="680791115"/>
    <n v="0"/>
    <n v="29316380"/>
    <n v="1460035151"/>
    <n v="69244051"/>
    <n v="708429303"/>
    <n v="22823492"/>
    <n v="253137736"/>
    <n v="0"/>
    <n v="0"/>
    <n v="21839556"/>
    <n v="559708934"/>
    <n v="861922"/>
    <n v="0"/>
    <n v="12959054"/>
    <n v="0"/>
    <n v="50711386"/>
    <n v="0"/>
    <n v="0"/>
    <n v="0"/>
    <n v="0"/>
    <n v="13757451"/>
    <n v="135564230"/>
    <n v="12822613"/>
    <n v="47212045"/>
    <n v="0"/>
    <n v="15695596"/>
    <n v="335464492"/>
    <n v="0"/>
    <n v="247555"/>
    <n v="0"/>
    <n v="0"/>
    <n v="0"/>
    <n v="0"/>
    <n v="0"/>
    <n v="0"/>
    <n v="114916884"/>
    <n v="42357417"/>
    <n v="142076708"/>
    <n v="50815071"/>
    <n v="34101800"/>
    <n v="1704"/>
    <n v="0"/>
    <n v="126443862"/>
    <n v="6855208"/>
    <n v="97769996"/>
    <n v="29370058"/>
    <n v="124055445"/>
    <n v="55584599"/>
    <n v="0"/>
    <n v="25545421"/>
    <n v="52107526"/>
    <n v="307743884"/>
    <n v="27250222"/>
    <n v="6361305"/>
    <n v="1466864"/>
    <n v="0"/>
    <n v="44593442"/>
    <n v="0"/>
    <n v="0"/>
    <n v="0"/>
    <n v="0"/>
    <n v="0"/>
    <n v="0"/>
    <n v="0"/>
    <n v="0"/>
    <n v="0"/>
    <n v="0"/>
    <n v="0"/>
    <n v="0"/>
    <n v="0"/>
    <n v="0"/>
    <n v="0"/>
    <n v="0"/>
    <n v="0"/>
    <n v="0"/>
    <n v="0"/>
    <n v="0"/>
    <n v="1831808"/>
    <n v="2115655"/>
    <n v="984"/>
    <n v="0"/>
    <n v="104280"/>
    <n v="168444"/>
    <n v="697324"/>
    <n v="0"/>
    <n v="99882"/>
    <n v="203277"/>
    <n v="0"/>
    <n v="489866"/>
    <n v="59391"/>
    <n v="9344"/>
    <n v="779775"/>
    <n v="0"/>
    <n v="212120"/>
    <n v="0"/>
    <n v="571796"/>
    <n v="36902"/>
    <n v="231215"/>
    <n v="20729251.7750744"/>
    <n v="209201218.081956"/>
    <n v="9521712.5550854206"/>
    <n v="75466050.7290923"/>
    <n v="0"/>
    <n v="9761019.6881454904"/>
    <n v="223722073.169184"/>
    <n v="0"/>
    <n v="9210066.0014616698"/>
  </r>
  <r>
    <n v="106191450"/>
    <x v="186"/>
    <d v="2024-01-01T00:00:00"/>
    <d v="2024-12-31T00:00:00"/>
    <n v="366"/>
    <x v="3"/>
    <x v="3"/>
    <x v="69"/>
    <x v="0"/>
    <x v="24"/>
    <x v="4"/>
    <x v="0"/>
    <x v="0"/>
    <x v="1"/>
    <s v="KAISER FOUNDATION HOSPITALS"/>
    <x v="0"/>
    <x v="0"/>
    <s v="818-719-2777"/>
    <s v="5601 DE SOTO AVENUE"/>
    <s v="WOODLAND HILLS"/>
    <n v="91365"/>
    <s v="GREGORY ADAMS"/>
    <n v="0"/>
    <n v="274"/>
    <n v="100284"/>
    <n v="274"/>
    <n v="100284"/>
    <n v="117"/>
    <n v="113.6775956284153"/>
    <n v="292.43173659411286"/>
    <n v="1651"/>
    <n v="24161"/>
    <n v="287"/>
    <n v="2408"/>
    <n v="0"/>
    <n v="466"/>
    <n v="12531"/>
    <n v="0"/>
    <n v="102"/>
    <n v="41606"/>
    <n v="107030.015593445"/>
    <n v="2345.3130541197402"/>
    <n v="51945.774210095602"/>
    <n v="634.41618556600497"/>
    <n v="7697.8955762427431"/>
    <n v="0"/>
    <n v="1724.7688226093801"/>
    <n v="42881.403793749698"/>
    <n v="0"/>
    <n v="570.36201320373095"/>
    <n v="290"/>
    <n v="5479"/>
    <n v="67"/>
    <n v="659"/>
    <n v="0"/>
    <n v="143"/>
    <n v="3465"/>
    <n v="0"/>
    <n v="30"/>
    <n v="10133"/>
    <n v="274"/>
    <n v="0"/>
    <n v="0"/>
    <n v="0"/>
    <n v="0"/>
    <n v="0"/>
    <n v="100284"/>
    <n v="0"/>
    <n v="0"/>
    <n v="0"/>
    <n v="0"/>
    <n v="0"/>
    <n v="41606"/>
    <n v="0"/>
    <n v="0"/>
    <n v="0"/>
    <n v="0"/>
    <n v="0"/>
    <n v="0"/>
    <n v="10133"/>
    <n v="0"/>
    <n v="0"/>
    <n v="0"/>
    <n v="0"/>
    <n v="0"/>
    <n v="0"/>
    <n v="0"/>
    <n v="0"/>
    <n v="1384"/>
    <n v="60844"/>
    <n v="1306"/>
    <n v="15555"/>
    <n v="0"/>
    <n v="4043"/>
    <n v="76615"/>
    <n v="0"/>
    <n v="1242"/>
    <n v="160989"/>
    <n v="48087"/>
    <n v="0"/>
    <n v="0"/>
    <n v="104734"/>
    <n v="13570"/>
    <n v="16"/>
    <n v="433096"/>
    <n v="1136528"/>
    <n v="2743"/>
    <n v="12550"/>
    <n v="1137"/>
    <n v="615"/>
    <n v="2009833477"/>
    <n v="1488339932"/>
    <n v="0"/>
    <n v="521493545"/>
    <n v="57305801"/>
    <n v="578799346"/>
    <n v="583404230"/>
    <n v="-4604884"/>
    <n v="97321"/>
    <n v="252306"/>
    <n v="0"/>
    <n v="0"/>
    <n v="-4759869"/>
    <n v="30211543"/>
    <n v="465953995"/>
    <n v="5946434"/>
    <n v="42761840"/>
    <n v="0"/>
    <n v="10102000"/>
    <n v="224722889"/>
    <n v="0"/>
    <n v="1588036"/>
    <n v="781286737"/>
    <n v="12705190"/>
    <n v="535839847"/>
    <n v="7198214"/>
    <n v="93939231"/>
    <n v="0"/>
    <n v="27287731"/>
    <n v="544284608"/>
    <n v="0"/>
    <n v="7291919"/>
    <n v="1228546740"/>
    <n v="33739031"/>
    <n v="820163118"/>
    <n v="8359245"/>
    <n v="110880831"/>
    <n v="0"/>
    <n v="0"/>
    <n v="26945256"/>
    <n v="463401501"/>
    <n v="538716"/>
    <n v="0"/>
    <n v="5270330"/>
    <n v="0"/>
    <n v="19041904"/>
    <n v="0"/>
    <n v="0"/>
    <n v="0"/>
    <n v="0"/>
    <n v="8061729"/>
    <n v="178511908"/>
    <n v="3315446"/>
    <n v="24322140"/>
    <n v="0"/>
    <n v="8438225"/>
    <n v="298770263"/>
    <n v="0"/>
    <n v="73834"/>
    <n v="0"/>
    <n v="0"/>
    <n v="0"/>
    <n v="0"/>
    <n v="0"/>
    <n v="0"/>
    <n v="111335423"/>
    <n v="25685329"/>
    <n v="149587173"/>
    <n v="38211644"/>
    <n v="13246839"/>
    <n v="0"/>
    <n v="1884075"/>
    <n v="105187091"/>
    <n v="6325972"/>
    <n v="85886066"/>
    <n v="46054618"/>
    <n v="132843000"/>
    <n v="59589436"/>
    <n v="0"/>
    <n v="11439276"/>
    <n v="55403236"/>
    <n v="226319520"/>
    <n v="44068611"/>
    <n v="9933357"/>
    <n v="1339284"/>
    <n v="0"/>
    <n v="42468510"/>
    <n v="0"/>
    <n v="0"/>
    <n v="0"/>
    <n v="0"/>
    <n v="0"/>
    <n v="0"/>
    <n v="0"/>
    <n v="0"/>
    <n v="0"/>
    <n v="0"/>
    <n v="0"/>
    <n v="0"/>
    <n v="0"/>
    <n v="0"/>
    <n v="0"/>
    <n v="0"/>
    <n v="0"/>
    <n v="0"/>
    <n v="0"/>
    <n v="0"/>
    <n v="1968102"/>
    <n v="2268076"/>
    <n v="1045"/>
    <n v="19"/>
    <n v="109676"/>
    <n v="162290"/>
    <n v="779488"/>
    <n v="0"/>
    <n v="122653"/>
    <n v="222245"/>
    <n v="0"/>
    <n v="476890"/>
    <n v="71752"/>
    <n v="23108"/>
    <n v="872611"/>
    <n v="0"/>
    <n v="255353"/>
    <n v="33208"/>
    <n v="528590"/>
    <n v="32480"/>
    <n v="245860"/>
    <n v="11233978.370593401"/>
    <n v="262231758.24733973"/>
    <n v="3440771.9553364702"/>
    <n v="35783172.844283089"/>
    <n v="0"/>
    <n v="9787218.1774951108"/>
    <n v="201297092.86403799"/>
    <n v="0"/>
    <n v="2324436.54091383"/>
  </r>
  <r>
    <n v="106480989"/>
    <x v="187"/>
    <d v="2024-01-01T00:00:00"/>
    <d v="2024-12-31T00:00:00"/>
    <n v="366"/>
    <x v="13"/>
    <x v="7"/>
    <x v="16"/>
    <x v="0"/>
    <x v="24"/>
    <x v="4"/>
    <x v="0"/>
    <x v="0"/>
    <x v="1"/>
    <s v="KAISER FOUNDATION HOSPITALS"/>
    <x v="0"/>
    <x v="0"/>
    <s v="510-987-3380"/>
    <s v="975 SERENO DR."/>
    <s v="VALLEJO"/>
    <n v="94589"/>
    <s v="GREGORY ADAMS"/>
    <n v="0"/>
    <n v="253"/>
    <n v="92598"/>
    <n v="253"/>
    <n v="92598"/>
    <n v="149"/>
    <n v="145.83333333333331"/>
    <n v="344.5452142472451"/>
    <n v="3544"/>
    <n v="26596"/>
    <n v="352"/>
    <n v="4690"/>
    <n v="0"/>
    <n v="670"/>
    <n v="17150"/>
    <n v="0"/>
    <n v="373"/>
    <n v="53375"/>
    <n v="126103.548414492"/>
    <n v="5082.00166727941"/>
    <n v="52744.126047600803"/>
    <n v="829.34923622189376"/>
    <n v="12513.482827854365"/>
    <n v="0"/>
    <n v="2539.2257325250598"/>
    <n v="53115.995237512725"/>
    <n v="0"/>
    <n v="1301.8242170579699"/>
    <n v="525"/>
    <n v="3787"/>
    <n v="64"/>
    <n v="900"/>
    <n v="0"/>
    <n v="134"/>
    <n v="2767"/>
    <n v="0"/>
    <n v="69"/>
    <n v="8246"/>
    <n v="200"/>
    <n v="0"/>
    <n v="0"/>
    <n v="53"/>
    <n v="0"/>
    <n v="0"/>
    <n v="73200"/>
    <n v="0"/>
    <n v="0"/>
    <n v="19398"/>
    <n v="0"/>
    <n v="0"/>
    <n v="35811"/>
    <n v="0"/>
    <n v="0"/>
    <n v="17564"/>
    <n v="0"/>
    <n v="0"/>
    <n v="0"/>
    <n v="7138"/>
    <n v="0"/>
    <n v="0"/>
    <n v="1108"/>
    <n v="0"/>
    <n v="0"/>
    <n v="0"/>
    <n v="0"/>
    <n v="0"/>
    <n v="2753"/>
    <n v="50006"/>
    <n v="1288"/>
    <n v="20743"/>
    <n v="1"/>
    <n v="5317"/>
    <n v="73522"/>
    <n v="0"/>
    <n v="2682"/>
    <n v="156312"/>
    <n v="61610"/>
    <n v="0"/>
    <n v="0"/>
    <n v="91433"/>
    <n v="5447"/>
    <n v="10"/>
    <n v="188724"/>
    <n v="816458"/>
    <n v="1526"/>
    <n v="8083"/>
    <n v="861"/>
    <n v="392"/>
    <n v="2291351961"/>
    <n v="1684151807"/>
    <n v="0"/>
    <n v="607200154"/>
    <n v="59264863"/>
    <n v="666465017"/>
    <n v="629045276"/>
    <n v="37419741"/>
    <n v="43406"/>
    <n v="4039"/>
    <n v="0"/>
    <n v="0"/>
    <n v="37459108"/>
    <n v="70679215"/>
    <n v="508098239"/>
    <n v="7240781"/>
    <n v="83898281"/>
    <n v="0"/>
    <n v="13687518"/>
    <n v="278495652"/>
    <n v="0"/>
    <n v="7745433"/>
    <n v="969845119"/>
    <n v="30672898"/>
    <n v="499541916"/>
    <n v="9819265"/>
    <n v="139952401"/>
    <n v="1360"/>
    <n v="38186658"/>
    <n v="584045090"/>
    <n v="0"/>
    <n v="19287254"/>
    <n v="1321506842"/>
    <n v="83862074"/>
    <n v="858470241"/>
    <n v="6908365"/>
    <n v="164305081"/>
    <n v="0"/>
    <n v="1360"/>
    <n v="36541255"/>
    <n v="489635807"/>
    <n v="921336"/>
    <n v="0"/>
    <n v="11107998"/>
    <n v="0"/>
    <n v="32398290"/>
    <n v="0"/>
    <n v="0"/>
    <n v="0"/>
    <n v="0"/>
    <n v="16496430"/>
    <n v="145512761"/>
    <n v="7246582"/>
    <n v="58081351"/>
    <n v="0"/>
    <n v="13066096"/>
    <n v="366345174"/>
    <n v="0"/>
    <n v="451760"/>
    <n v="0"/>
    <n v="0"/>
    <n v="0"/>
    <n v="0"/>
    <n v="0"/>
    <n v="0"/>
    <n v="135712676"/>
    <n v="48213916"/>
    <n v="149538930"/>
    <n v="25446357"/>
    <n v="7923468"/>
    <n v="336911"/>
    <n v="3516797"/>
    <n v="111924934"/>
    <n v="5470018"/>
    <n v="116773245"/>
    <n v="24188024"/>
    <n v="180495218"/>
    <n v="67244130"/>
    <n v="0"/>
    <n v="8388135"/>
    <n v="46655974"/>
    <n v="249203482"/>
    <n v="22743487"/>
    <n v="7121824"/>
    <n v="829144"/>
    <n v="0"/>
    <n v="46363882"/>
    <n v="0"/>
    <n v="0"/>
    <n v="0"/>
    <n v="0"/>
    <n v="0"/>
    <n v="0"/>
    <n v="0"/>
    <n v="0"/>
    <n v="0"/>
    <n v="0"/>
    <n v="0"/>
    <n v="0"/>
    <n v="0"/>
    <n v="0"/>
    <n v="0"/>
    <n v="0"/>
    <n v="0"/>
    <n v="0"/>
    <n v="0"/>
    <n v="0"/>
    <n v="1978025"/>
    <n v="2322990"/>
    <n v="1089"/>
    <n v="28"/>
    <n v="156922"/>
    <n v="243931"/>
    <n v="685920"/>
    <n v="7651"/>
    <n v="139443"/>
    <n v="163708"/>
    <n v="30836"/>
    <n v="492301"/>
    <n v="54804"/>
    <n v="2509"/>
    <n v="857052"/>
    <n v="0"/>
    <n v="193698"/>
    <n v="57970"/>
    <n v="503766"/>
    <n v="14330"/>
    <n v="351209"/>
    <n v="25202784.114562601"/>
    <n v="250565444.96146199"/>
    <n v="4242246.5955150602"/>
    <n v="55663964.424141854"/>
    <n v="338.18521766591226"/>
    <n v="12899323.1630881"/>
    <n v="214484212.19043201"/>
    <n v="0"/>
    <n v="6722099.3655805001"/>
  </r>
  <r>
    <n v="106015000"/>
    <x v="188"/>
    <d v="2024-01-01T00:00:00"/>
    <d v="2024-12-31T00:00:00"/>
    <n v="366"/>
    <x v="42"/>
    <x v="10"/>
    <x v="20"/>
    <x v="0"/>
    <x v="24"/>
    <x v="4"/>
    <x v="0"/>
    <x v="0"/>
    <x v="1"/>
    <s v="KAISER FOUNDATION HOSPITALS"/>
    <x v="7"/>
    <x v="6"/>
    <s v="626-405-5000"/>
    <s v="393 E. WALNUT STREET"/>
    <s v="PASADENA"/>
    <n v="91188"/>
    <s v="GREGORY ADAMS"/>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50293455159"/>
    <n v="36205711273"/>
    <n v="0"/>
    <n v="14087743886"/>
    <n v="1499913856"/>
    <n v="15587657742"/>
    <n v="14465420610"/>
    <n v="1122237132"/>
    <n v="1001480453"/>
    <n v="0"/>
    <n v="0"/>
    <n v="0"/>
    <n v="2123717585"/>
    <n v="0"/>
    <n v="0"/>
    <n v="0"/>
    <n v="0"/>
    <n v="0"/>
    <n v="0"/>
    <n v="0"/>
    <n v="0"/>
    <n v="0"/>
    <n v="0"/>
    <n v="0"/>
    <n v="0"/>
    <n v="0"/>
    <n v="0"/>
    <n v="0"/>
    <n v="0"/>
    <n v="0"/>
    <n v="0"/>
    <n v="0"/>
    <n v="0"/>
    <n v="1238776932"/>
    <n v="18297029940"/>
    <n v="518788285"/>
    <n v="3419423159"/>
    <n v="0"/>
    <n v="53080"/>
    <n v="801984800"/>
    <n v="11041289594"/>
    <n v="18604248"/>
    <n v="0"/>
    <n v="233641280"/>
    <n v="0"/>
    <n v="636119955"/>
    <n v="0"/>
    <n v="0"/>
    <n v="0"/>
    <n v="0"/>
    <n v="0"/>
    <n v="0"/>
    <n v="0"/>
    <n v="0"/>
    <n v="0"/>
    <n v="0"/>
    <n v="0"/>
    <n v="0"/>
    <n v="0"/>
    <n v="0"/>
    <n v="0"/>
    <n v="0"/>
    <n v="0"/>
    <n v="0"/>
    <n v="0"/>
    <n v="0"/>
    <n v="0"/>
    <n v="0"/>
    <n v="0"/>
    <n v="0"/>
    <n v="0"/>
    <n v="0"/>
    <n v="0"/>
    <n v="0"/>
    <n v="0"/>
    <n v="0"/>
    <n v="0"/>
    <n v="0"/>
    <n v="0"/>
    <n v="0"/>
    <n v="0"/>
    <n v="0"/>
    <n v="0"/>
    <n v="0"/>
    <n v="0"/>
    <n v="0"/>
    <n v="0"/>
    <n v="17970103959"/>
    <n v="0"/>
    <n v="7149729088"/>
    <n v="1569730203"/>
    <n v="2519737072"/>
    <n v="0"/>
    <n v="29209300322"/>
    <n v="7152065778"/>
    <n v="657256441"/>
    <n v="11980654"/>
    <n v="21387997449"/>
    <n v="29209300322"/>
    <n v="10163594"/>
    <n v="1193116301"/>
    <n v="-1051062178"/>
    <n v="16530530638"/>
    <n v="0"/>
    <n v="0"/>
    <n v="16817519609"/>
    <n v="5557039878"/>
    <n v="0"/>
    <n v="0"/>
    <n v="0"/>
    <n v="622"/>
    <n v="0"/>
    <n v="0"/>
    <n v="0"/>
    <n v="0"/>
    <n v="0"/>
    <n v="0"/>
    <n v="0"/>
    <n v="0"/>
    <n v="0"/>
    <n v="0"/>
    <n v="0"/>
    <n v="0"/>
    <n v="0"/>
    <n v="0"/>
    <n v="0"/>
    <n v="0"/>
    <n v="0"/>
    <n v="0"/>
    <n v="0"/>
    <n v="0"/>
    <n v="0"/>
    <n v="0"/>
    <n v="0"/>
    <n v="0"/>
    <n v="0"/>
    <n v="0"/>
  </r>
  <r>
    <n v="106191300"/>
    <x v="189"/>
    <d v="2024-01-01T00:00:00"/>
    <d v="2024-12-31T00:00:00"/>
    <n v="366"/>
    <x v="42"/>
    <x v="3"/>
    <x v="17"/>
    <x v="0"/>
    <x v="24"/>
    <x v="4"/>
    <x v="0"/>
    <x v="0"/>
    <x v="1"/>
    <s v="KAISER FOUNDATION HOSPITALS"/>
    <x v="7"/>
    <x v="6"/>
    <s v="626-405-5000"/>
    <s v="393 E. WALNUT STREET"/>
    <s v="PASADENA"/>
    <n v="91188"/>
    <s v="GREGORY ADAMS"/>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31480094264"/>
    <n v="20585606917"/>
    <n v="0"/>
    <n v="10894487347"/>
    <n v="2566825449"/>
    <n v="13461312796"/>
    <n v="12434917990"/>
    <n v="1026394806"/>
    <n v="696164402"/>
    <n v="0"/>
    <n v="0"/>
    <n v="0"/>
    <n v="1722559208"/>
    <n v="0"/>
    <n v="0"/>
    <n v="0"/>
    <n v="0"/>
    <n v="0"/>
    <n v="0"/>
    <n v="0"/>
    <n v="0"/>
    <n v="0"/>
    <n v="0"/>
    <n v="0"/>
    <n v="0"/>
    <n v="0"/>
    <n v="0"/>
    <n v="0"/>
    <n v="0"/>
    <n v="0"/>
    <n v="0"/>
    <n v="0"/>
    <n v="0"/>
    <n v="596587136"/>
    <n v="10179544989"/>
    <n v="262533404"/>
    <n v="2213259889"/>
    <n v="0"/>
    <n v="72446"/>
    <n v="351295806"/>
    <n v="6472516464"/>
    <n v="5126943"/>
    <n v="0"/>
    <n v="120840799"/>
    <n v="0"/>
    <n v="383829041"/>
    <n v="0"/>
    <n v="0"/>
    <n v="0"/>
    <n v="0"/>
    <n v="0"/>
    <n v="0"/>
    <n v="0"/>
    <n v="0"/>
    <n v="0"/>
    <n v="0"/>
    <n v="0"/>
    <n v="0"/>
    <n v="0"/>
    <n v="0"/>
    <n v="0"/>
    <n v="0"/>
    <n v="0"/>
    <n v="0"/>
    <n v="0"/>
    <n v="0"/>
    <n v="0"/>
    <n v="0"/>
    <n v="0"/>
    <n v="0"/>
    <n v="0"/>
    <n v="0"/>
    <n v="0"/>
    <n v="0"/>
    <n v="0"/>
    <n v="0"/>
    <n v="0"/>
    <n v="0"/>
    <n v="0"/>
    <n v="0"/>
    <n v="0"/>
    <n v="0"/>
    <n v="0"/>
    <n v="0"/>
    <n v="0"/>
    <n v="0"/>
    <n v="0"/>
    <n v="16870211091"/>
    <n v="0"/>
    <n v="7129325743"/>
    <n v="861499613"/>
    <n v="2751236995"/>
    <n v="0"/>
    <n v="27612273442"/>
    <n v="10080315615"/>
    <n v="540614250"/>
    <n v="0"/>
    <n v="16991343577"/>
    <n v="27612273442"/>
    <n v="1475226"/>
    <n v="973536014"/>
    <n v="-861632937"/>
    <n v="16462208865"/>
    <n v="0"/>
    <n v="0"/>
    <n v="15965722685"/>
    <n v="8742555427"/>
    <n v="0"/>
    <n v="0"/>
    <n v="0"/>
    <n v="429"/>
    <n v="0"/>
    <n v="0"/>
    <n v="0"/>
    <n v="0"/>
    <n v="0"/>
    <n v="0"/>
    <n v="0"/>
    <n v="0"/>
    <n v="0"/>
    <n v="0"/>
    <n v="0"/>
    <n v="0"/>
    <n v="0"/>
    <n v="0"/>
    <n v="0"/>
    <n v="0"/>
    <n v="0"/>
    <n v="0"/>
    <n v="0"/>
    <n v="0"/>
    <n v="0"/>
    <n v="0"/>
    <n v="0"/>
    <n v="0"/>
    <n v="0"/>
    <n v="0"/>
  </r>
  <r>
    <n v="106434218"/>
    <x v="190"/>
    <d v="2024-01-01T00:00:00"/>
    <d v="2024-12-31T00:00:00"/>
    <n v="366"/>
    <x v="25"/>
    <x v="13"/>
    <x v="83"/>
    <x v="0"/>
    <x v="24"/>
    <x v="2"/>
    <x v="1"/>
    <x v="0"/>
    <x v="1"/>
    <s v="KAISER FOUNDATION HOSPITALS"/>
    <x v="2"/>
    <x v="0"/>
    <s v="408-851-1000"/>
    <s v="3840 HOMESTEAD ROAD"/>
    <s v="SANTA CLARA"/>
    <n v="95051"/>
    <s v="GREGORY ADAMS"/>
    <n v="0"/>
    <n v="24"/>
    <n v="8784"/>
    <n v="24"/>
    <n v="8784"/>
    <n v="20"/>
    <n v="19.081967213114801"/>
    <n v="19.081967213114801"/>
    <n v="16"/>
    <n v="1627"/>
    <n v="35"/>
    <n v="155"/>
    <n v="0"/>
    <n v="205"/>
    <n v="4910"/>
    <n v="0"/>
    <n v="36"/>
    <n v="6984"/>
    <n v="6984"/>
    <n v="16"/>
    <n v="1627"/>
    <n v="35"/>
    <n v="155"/>
    <n v="0"/>
    <n v="205"/>
    <n v="4910"/>
    <n v="0"/>
    <n v="36"/>
    <n v="2"/>
    <n v="91"/>
    <n v="4"/>
    <n v="12"/>
    <n v="0"/>
    <n v="22"/>
    <n v="611"/>
    <n v="0"/>
    <n v="5"/>
    <n v="747"/>
    <n v="0"/>
    <n v="24"/>
    <n v="0"/>
    <n v="0"/>
    <n v="0"/>
    <n v="0"/>
    <n v="0"/>
    <n v="8784"/>
    <n v="0"/>
    <n v="0"/>
    <n v="0"/>
    <n v="0"/>
    <n v="0"/>
    <n v="6984"/>
    <n v="0"/>
    <n v="0"/>
    <n v="0"/>
    <n v="0"/>
    <n v="0"/>
    <n v="0"/>
    <n v="747"/>
    <n v="0"/>
    <n v="0"/>
    <n v="0"/>
    <n v="0"/>
    <n v="0"/>
    <n v="0"/>
    <n v="0"/>
    <n v="0"/>
    <n v="0"/>
    <n v="0"/>
    <n v="0"/>
    <n v="0"/>
    <n v="0"/>
    <n v="0"/>
    <n v="0"/>
    <n v="0"/>
    <n v="0"/>
    <n v="0"/>
    <n v="0"/>
    <n v="0"/>
    <n v="0"/>
    <n v="0"/>
    <n v="0"/>
    <n v="0"/>
    <n v="0"/>
    <n v="0"/>
    <n v="0"/>
    <n v="0"/>
    <n v="0"/>
    <n v="32377424"/>
    <n v="13927952"/>
    <n v="0"/>
    <n v="18449472"/>
    <n v="13861"/>
    <n v="18463333"/>
    <n v="20949075"/>
    <n v="-2485742"/>
    <n v="0"/>
    <n v="0"/>
    <n v="0"/>
    <n v="0"/>
    <n v="-2485742"/>
    <n v="75847"/>
    <n v="7417255"/>
    <n v="163871"/>
    <n v="562311"/>
    <n v="0"/>
    <n v="961639"/>
    <n v="23042016"/>
    <n v="0"/>
    <n v="154485"/>
    <n v="32377424"/>
    <n v="0"/>
    <n v="0"/>
    <n v="0"/>
    <n v="0"/>
    <n v="0"/>
    <n v="0"/>
    <n v="0"/>
    <n v="0"/>
    <n v="0"/>
    <n v="0"/>
    <n v="60140"/>
    <n v="5592788"/>
    <n v="103208"/>
    <n v="189598"/>
    <n v="0"/>
    <n v="0"/>
    <n v="804835"/>
    <n v="6230562"/>
    <n v="17286"/>
    <n v="0"/>
    <n v="665853"/>
    <n v="0"/>
    <n v="263682"/>
    <n v="0"/>
    <n v="0"/>
    <n v="0"/>
    <n v="0"/>
    <n v="13585"/>
    <n v="1798098"/>
    <n v="15905"/>
    <n v="53112"/>
    <n v="0"/>
    <n v="140507"/>
    <n v="16424931"/>
    <n v="0"/>
    <n v="3334"/>
    <n v="0"/>
    <n v="0"/>
    <n v="0"/>
    <n v="0"/>
    <n v="0"/>
    <n v="0"/>
    <n v="11403430"/>
    <n v="0"/>
    <n v="243252"/>
    <n v="0"/>
    <n v="0"/>
    <n v="0"/>
    <n v="0"/>
    <n v="4657009"/>
    <n v="400119"/>
    <n v="3200771"/>
    <n v="1044494"/>
    <n v="8906385"/>
    <n v="3115170"/>
    <n v="0"/>
    <n v="485360"/>
    <n v="867048"/>
    <n v="4444509"/>
    <n v="1043936"/>
    <n v="2712"/>
    <n v="0"/>
    <n v="0"/>
    <n v="2083955"/>
    <n v="0"/>
    <n v="0"/>
    <n v="0"/>
    <n v="0"/>
    <n v="0"/>
    <n v="0"/>
    <n v="0"/>
    <n v="0"/>
    <n v="0"/>
    <n v="0"/>
    <n v="0"/>
    <n v="0"/>
    <n v="0"/>
    <n v="0"/>
    <n v="0"/>
    <n v="0"/>
    <n v="0"/>
    <n v="0"/>
    <n v="0"/>
    <n v="0"/>
    <n v="108274"/>
    <n v="126549"/>
    <n v="59"/>
    <n v="0"/>
    <n v="9673"/>
    <n v="13605"/>
    <n v="28507"/>
    <n v="0"/>
    <n v="0"/>
    <n v="6915"/>
    <n v="3205"/>
    <n v="43562"/>
    <n v="2807"/>
    <n v="0"/>
    <n v="91767"/>
    <n v="0"/>
    <n v="0"/>
    <n v="0"/>
    <n v="15463"/>
    <n v="0"/>
    <n v="1044"/>
    <n v="49042.603767921697"/>
    <n v="4795990.5864521498"/>
    <n v="105958.84507038"/>
    <n v="363589.80008891399"/>
    <n v="0"/>
    <n v="621794.93512967555"/>
    <n v="14898947.363799665"/>
    <n v="0"/>
    <n v="99889.865691291561"/>
  </r>
  <r>
    <n v="106540734"/>
    <x v="191"/>
    <d v="2023-07-01T00:00:00"/>
    <d v="2024-06-30T00:00:00"/>
    <n v="366"/>
    <x v="12"/>
    <x v="1"/>
    <x v="14"/>
    <x v="3"/>
    <x v="3"/>
    <x v="0"/>
    <x v="0"/>
    <x v="2"/>
    <x v="0"/>
    <s v="KAWEAH DELTA HEALTH CARE DISTRICT"/>
    <x v="4"/>
    <x v="1"/>
    <s v="559-624-2000"/>
    <s v="400 WEST MINERAL KING AVENUE"/>
    <s v="VISALIA"/>
    <s v="93291-6237"/>
    <s v="GARY K. HERBST"/>
    <n v="3"/>
    <n v="613"/>
    <n v="224358"/>
    <n v="608"/>
    <n v="222528"/>
    <n v="404"/>
    <n v="390.89617486338801"/>
    <n v="759.25661682206703"/>
    <n v="39980"/>
    <n v="22676"/>
    <n v="24990"/>
    <n v="22676"/>
    <n v="365"/>
    <n v="3981"/>
    <n v="22571"/>
    <n v="5213"/>
    <n v="616"/>
    <n v="143068"/>
    <n v="277887.9217568764"/>
    <n v="70830.711515177201"/>
    <n v="40102.601923703602"/>
    <n v="35153.890177764202"/>
    <n v="48715.094749873999"/>
    <n v="365"/>
    <n v="8723.2402075039608"/>
    <n v="62393.443329743932"/>
    <n v="5264.7899763567939"/>
    <n v="2176.2429235613154"/>
    <n v="5932"/>
    <n v="3452"/>
    <n v="2349"/>
    <n v="4253"/>
    <n v="30"/>
    <n v="1239"/>
    <n v="5440"/>
    <n v="724"/>
    <n v="85"/>
    <n v="23504"/>
    <n v="435"/>
    <n v="63"/>
    <n v="0"/>
    <n v="45"/>
    <n v="70"/>
    <n v="0"/>
    <n v="159210"/>
    <n v="23058"/>
    <n v="0"/>
    <n v="16470"/>
    <n v="25620"/>
    <n v="0"/>
    <n v="106006"/>
    <n v="15303"/>
    <n v="0"/>
    <n v="6579"/>
    <n v="15180"/>
    <n v="0.106103391394302"/>
    <n v="0"/>
    <n v="21418"/>
    <n v="1212"/>
    <n v="0"/>
    <n v="519"/>
    <n v="355"/>
    <n v="0"/>
    <n v="32"/>
    <n v="5943"/>
    <n v="4274"/>
    <n v="149773"/>
    <n v="86433"/>
    <n v="70160"/>
    <n v="216584"/>
    <n v="0"/>
    <n v="18005"/>
    <n v="235070"/>
    <n v="1036"/>
    <n v="41082"/>
    <n v="818143"/>
    <n v="153116"/>
    <n v="151289"/>
    <n v="251512"/>
    <n v="209660"/>
    <n v="0"/>
    <n v="13"/>
    <n v="548002"/>
    <n v="496046"/>
    <n v="4664"/>
    <n v="5268"/>
    <n v="3192"/>
    <n v="1493"/>
    <n v="2693396056"/>
    <n v="1992000380"/>
    <n v="86782072"/>
    <n v="788177748"/>
    <n v="60651419"/>
    <n v="848829167"/>
    <n v="857302673"/>
    <n v="-8473506"/>
    <n v="42791123"/>
    <n v="12960790"/>
    <n v="0"/>
    <n v="0"/>
    <n v="21356827"/>
    <n v="423266052"/>
    <n v="251702392"/>
    <n v="122585339"/>
    <n v="322272724"/>
    <n v="936682"/>
    <n v="34495342"/>
    <n v="173617435"/>
    <n v="50354845"/>
    <n v="7438982"/>
    <n v="1386669793"/>
    <n v="326614779"/>
    <n v="193434353"/>
    <n v="49857700"/>
    <n v="370069236"/>
    <n v="0"/>
    <n v="41091484"/>
    <n v="306316533"/>
    <n v="500264"/>
    <n v="18841914"/>
    <n v="1306726263"/>
    <n v="578714937"/>
    <n v="343531141"/>
    <n v="99306461"/>
    <n v="468698879"/>
    <n v="-38196202"/>
    <n v="916690"/>
    <n v="60309181"/>
    <n v="397088345"/>
    <n v="8977590"/>
    <n v="0"/>
    <n v="56617276"/>
    <n v="0"/>
    <n v="16036082"/>
    <n v="86782072"/>
    <n v="0"/>
    <n v="0"/>
    <n v="0"/>
    <n v="171165894"/>
    <n v="188387676"/>
    <n v="80551152"/>
    <n v="248662542"/>
    <n v="19992"/>
    <n v="15277645"/>
    <n v="82845623"/>
    <n v="0"/>
    <n v="1267224"/>
    <n v="0"/>
    <n v="-52732765"/>
    <n v="3013184"/>
    <n v="13490099"/>
    <n v="5730309"/>
    <n v="0"/>
    <n v="176307313"/>
    <n v="112991043"/>
    <n v="253399413"/>
    <n v="0"/>
    <n v="0"/>
    <n v="0"/>
    <n v="14493398"/>
    <n v="135991323"/>
    <n v="15507841"/>
    <n v="115942324"/>
    <n v="32670018"/>
    <n v="350791175"/>
    <n v="72873683"/>
    <n v="80944460"/>
    <n v="25320374"/>
    <n v="163090724"/>
    <n v="90625995"/>
    <n v="35518120"/>
    <n v="5192755"/>
    <n v="4223306"/>
    <n v="8706927"/>
    <n v="20015154"/>
    <n v="281999726"/>
    <n v="246291691"/>
    <n v="260747066"/>
    <n v="29930049"/>
    <n v="24926410"/>
    <n v="34516446"/>
    <n v="878411388"/>
    <n v="184877067"/>
    <n v="0"/>
    <n v="316707054"/>
    <n v="376827267"/>
    <n v="878411388"/>
    <n v="20710949"/>
    <n v="611828447"/>
    <n v="-393320089"/>
    <n v="772894794"/>
    <n v="0"/>
    <n v="257458389"/>
    <n v="0"/>
    <n v="0"/>
    <n v="7860579"/>
    <n v="8792253"/>
    <n v="4149"/>
    <n v="125"/>
    <n v="424105"/>
    <n v="1800307"/>
    <n v="1591515"/>
    <n v="324652"/>
    <n v="1275184"/>
    <n v="1155767"/>
    <n v="645376"/>
    <n v="481128"/>
    <n v="158777"/>
    <n v="3768"/>
    <n v="2212123"/>
    <n v="1188664"/>
    <n v="1527955"/>
    <n v="278441"/>
    <n v="1494446"/>
    <n v="321078"/>
    <n v="816838"/>
    <n v="221799353.65833625"/>
    <n v="131662309.861839"/>
    <n v="51005110.428111799"/>
    <n v="204780536.97380799"/>
    <n v="277051.30414701602"/>
    <n v="22357031.222585201"/>
    <n v="141954613.98729986"/>
    <n v="15041897.112348299"/>
    <n v="7773349.4515236588"/>
  </r>
  <r>
    <n v="106194219"/>
    <x v="192"/>
    <d v="2023-07-01T00:00:00"/>
    <d v="2024-06-30T00:00:00"/>
    <n v="366"/>
    <x v="3"/>
    <x v="3"/>
    <x v="17"/>
    <x v="0"/>
    <x v="25"/>
    <x v="0"/>
    <x v="0"/>
    <x v="2"/>
    <x v="1"/>
    <s v="UNIVERSITY OF SOUTHERN CALIFORNIA"/>
    <x v="1"/>
    <x v="0"/>
    <s v="323-442-8500"/>
    <s v="1500 SAN PABLO STREET"/>
    <s v="LOS ANGELES"/>
    <n v="90033"/>
    <s v="RODNEY HANNERS"/>
    <n v="0"/>
    <n v="401"/>
    <n v="146766"/>
    <n v="322"/>
    <n v="117852"/>
    <n v="249"/>
    <n v="247.53825136612025"/>
    <n v="384.83768630891802"/>
    <n v="27902"/>
    <n v="15925"/>
    <n v="4844"/>
    <n v="16230"/>
    <n v="0"/>
    <n v="1167"/>
    <n v="24365"/>
    <n v="20"/>
    <n v="146"/>
    <n v="90599"/>
    <n v="140850.59318906401"/>
    <n v="47171.549508865697"/>
    <n v="20251.688727936002"/>
    <n v="6498.2248003683399"/>
    <n v="20207.243241781998"/>
    <n v="0"/>
    <n v="2158.51583241044"/>
    <n v="43581.872455024801"/>
    <n v="89.955976283176838"/>
    <n v="269.04350380168199"/>
    <n v="4475"/>
    <n v="1887"/>
    <n v="486"/>
    <n v="1826"/>
    <n v="0"/>
    <n v="118"/>
    <n v="3374"/>
    <n v="4"/>
    <n v="35"/>
    <n v="12205"/>
    <n v="369"/>
    <n v="0"/>
    <n v="0"/>
    <n v="32"/>
    <n v="0"/>
    <n v="0"/>
    <n v="135054"/>
    <n v="0"/>
    <n v="0"/>
    <n v="11712"/>
    <n v="0"/>
    <n v="0"/>
    <n v="85725"/>
    <n v="0"/>
    <n v="0"/>
    <n v="4874"/>
    <n v="0"/>
    <n v="0"/>
    <n v="0"/>
    <n v="11852"/>
    <n v="0"/>
    <n v="0"/>
    <n v="353"/>
    <n v="0"/>
    <n v="0"/>
    <n v="0"/>
    <n v="0"/>
    <n v="0"/>
    <n v="116105"/>
    <n v="26122"/>
    <n v="7022"/>
    <n v="20697"/>
    <n v="0"/>
    <n v="4636"/>
    <n v="141374"/>
    <n v="285"/>
    <n v="1280"/>
    <n v="317521"/>
    <n v="0"/>
    <n v="162360"/>
    <n v="0"/>
    <n v="140309"/>
    <n v="0"/>
    <n v="31"/>
    <n v="2609139"/>
    <n v="2218865"/>
    <n v="8089"/>
    <n v="11913"/>
    <n v="0"/>
    <n v="0"/>
    <n v="5104547241"/>
    <n v="3491313107"/>
    <n v="0"/>
    <n v="1613234134"/>
    <n v="6024575"/>
    <n v="1619258709"/>
    <n v="1648014871"/>
    <n v="-28756162"/>
    <n v="0"/>
    <n v="0"/>
    <n v="0"/>
    <n v="0"/>
    <n v="-28756162"/>
    <n v="964755399"/>
    <n v="580786241"/>
    <n v="171352584"/>
    <n v="556776249"/>
    <n v="0"/>
    <n v="54459048"/>
    <n v="948621487"/>
    <n v="785940"/>
    <n v="5849121"/>
    <n v="3283386069"/>
    <n v="666274888"/>
    <n v="157794743"/>
    <n v="58516865"/>
    <n v="136440824"/>
    <n v="0"/>
    <n v="46269930"/>
    <n v="748185435"/>
    <n v="2749060"/>
    <n v="4929427"/>
    <n v="1821161172"/>
    <n v="1246489058"/>
    <n v="553013589"/>
    <n v="179569788"/>
    <n v="443817969"/>
    <n v="0"/>
    <n v="0"/>
    <n v="68773058"/>
    <n v="979410583"/>
    <n v="8463065"/>
    <n v="0"/>
    <n v="3514446"/>
    <n v="0"/>
    <n v="8261551"/>
    <n v="0"/>
    <n v="0"/>
    <n v="0"/>
    <n v="0"/>
    <n v="384541229"/>
    <n v="185567395"/>
    <n v="50299661"/>
    <n v="249399104"/>
    <n v="0"/>
    <n v="31479120"/>
    <n v="709460897"/>
    <n v="20554"/>
    <n v="2466174"/>
    <n v="0"/>
    <n v="0"/>
    <n v="0"/>
    <n v="0"/>
    <n v="0"/>
    <n v="0"/>
    <n v="218000866"/>
    <n v="128050213"/>
    <n v="609969491"/>
    <n v="0"/>
    <n v="0"/>
    <n v="0"/>
    <n v="34168958"/>
    <n v="198509103"/>
    <n v="43246216"/>
    <n v="392628288"/>
    <n v="23441736"/>
    <n v="395435635"/>
    <n v="214049518"/>
    <n v="36491742"/>
    <n v="102987911"/>
    <n v="399191499"/>
    <n v="355011923"/>
    <n v="67476397"/>
    <n v="20251836"/>
    <n v="3855719"/>
    <n v="0"/>
    <n v="53262691"/>
    <n v="1074791492"/>
    <n v="0"/>
    <n v="445956955"/>
    <n v="149133099"/>
    <n v="0"/>
    <n v="38879779"/>
    <n v="1708761325"/>
    <n v="234823876"/>
    <n v="0"/>
    <n v="0"/>
    <n v="1473937449"/>
    <n v="1708761325"/>
    <n v="6523"/>
    <n v="668142490"/>
    <n v="-338581046"/>
    <n v="982896625"/>
    <n v="0"/>
    <n v="0"/>
    <n v="616027167"/>
    <n v="76964585"/>
    <n v="14189151"/>
    <n v="15251206"/>
    <n v="7163"/>
    <n v="136"/>
    <n v="8135744"/>
    <n v="1328276"/>
    <n v="2016204"/>
    <n v="158196"/>
    <n v="497189"/>
    <n v="1084819"/>
    <n v="391270"/>
    <n v="224838"/>
    <n v="150576"/>
    <n v="202039"/>
    <n v="1979590"/>
    <n v="1124456"/>
    <n v="1692906"/>
    <n v="3572"/>
    <n v="1216479"/>
    <n v="227413"/>
    <n v="7944735"/>
    <n v="524656894.58707798"/>
    <n v="237580876.673511"/>
    <n v="73942582.326052502"/>
    <n v="222988573.35377213"/>
    <n v="0"/>
    <n v="32401699.228783298"/>
    <n v="545815401.16451395"/>
    <n v="1137110.7803133801"/>
    <n v="3467157.8859760044"/>
  </r>
  <r>
    <n v="106190150"/>
    <x v="193"/>
    <d v="2023-07-01T00:00:00"/>
    <d v="2024-06-30T00:00:00"/>
    <n v="366"/>
    <x v="3"/>
    <x v="3"/>
    <x v="86"/>
    <x v="0"/>
    <x v="3"/>
    <x v="0"/>
    <x v="1"/>
    <x v="0"/>
    <x v="1"/>
    <s v="KEDREN COMMUNITY HEALTH CENTER, INC."/>
    <x v="6"/>
    <x v="0"/>
    <s v="323-233-0425"/>
    <s v="4211 S. AVALON BLVD.,"/>
    <s v="LOS ANGELES"/>
    <n v="90011"/>
    <s v="GREGORY POLK"/>
    <n v="0"/>
    <n v="72"/>
    <n v="26352"/>
    <n v="72"/>
    <n v="26352"/>
    <n v="57"/>
    <n v="56.614754098360699"/>
    <n v="122.407812402384"/>
    <n v="0"/>
    <n v="0"/>
    <n v="0"/>
    <n v="0"/>
    <n v="17455"/>
    <n v="3266"/>
    <n v="0"/>
    <n v="0"/>
    <n v="0"/>
    <n v="20721"/>
    <n v="44801.259339272598"/>
    <n v="0"/>
    <n v="0"/>
    <n v="0"/>
    <n v="0"/>
    <n v="22254.458752852741"/>
    <n v="22356.391223647042"/>
    <n v="0"/>
    <n v="0"/>
    <n v="0"/>
    <n v="0"/>
    <n v="0"/>
    <n v="0"/>
    <n v="0"/>
    <n v="813"/>
    <n v="152"/>
    <n v="0"/>
    <n v="0"/>
    <n v="0"/>
    <n v="965"/>
    <n v="0"/>
    <n v="72"/>
    <n v="0"/>
    <n v="0"/>
    <n v="0"/>
    <n v="0"/>
    <n v="0"/>
    <n v="26352"/>
    <n v="0"/>
    <n v="0"/>
    <n v="0"/>
    <n v="0"/>
    <n v="0"/>
    <n v="20721"/>
    <n v="0"/>
    <n v="0"/>
    <n v="0"/>
    <n v="0"/>
    <n v="0"/>
    <n v="0"/>
    <n v="965"/>
    <n v="0"/>
    <n v="0"/>
    <n v="0"/>
    <n v="0"/>
    <n v="0"/>
    <n v="0"/>
    <n v="0"/>
    <n v="0"/>
    <n v="0"/>
    <n v="0"/>
    <n v="0"/>
    <n v="17555"/>
    <n v="76969"/>
    <n v="0"/>
    <n v="0"/>
    <n v="0"/>
    <n v="94524"/>
    <n v="0"/>
    <n v="0"/>
    <n v="0"/>
    <n v="94524"/>
    <n v="0"/>
    <n v="0"/>
    <n v="0"/>
    <n v="0"/>
    <n v="0"/>
    <n v="0"/>
    <n v="0"/>
    <n v="0"/>
    <n v="49193013"/>
    <n v="0"/>
    <n v="0"/>
    <n v="49193013"/>
    <n v="199757"/>
    <n v="49392770"/>
    <n v="52878211"/>
    <n v="-3485441"/>
    <n v="201691"/>
    <n v="0"/>
    <n v="0"/>
    <n v="0"/>
    <n v="-3283750"/>
    <n v="0"/>
    <n v="0"/>
    <n v="0"/>
    <n v="0"/>
    <n v="19128535"/>
    <n v="3623692"/>
    <n v="0"/>
    <n v="0"/>
    <n v="0"/>
    <n v="22752227"/>
    <n v="0"/>
    <n v="0"/>
    <n v="0"/>
    <n v="0"/>
    <n v="5259617"/>
    <n v="21181169"/>
    <n v="0"/>
    <n v="0"/>
    <n v="0"/>
    <n v="26440786"/>
    <n v="0"/>
    <n v="0"/>
    <n v="0"/>
    <n v="0"/>
    <n v="0"/>
    <n v="0"/>
    <n v="0"/>
    <n v="0"/>
    <n v="0"/>
    <n v="0"/>
    <n v="0"/>
    <n v="0"/>
    <n v="0"/>
    <n v="0"/>
    <n v="0"/>
    <n v="0"/>
    <n v="0"/>
    <n v="0"/>
    <n v="0"/>
    <n v="0"/>
    <n v="0"/>
    <n v="24388152"/>
    <n v="24804861"/>
    <n v="0"/>
    <n v="0"/>
    <n v="0"/>
    <n v="0"/>
    <n v="0"/>
    <n v="0"/>
    <n v="0"/>
    <n v="0"/>
    <n v="0"/>
    <n v="24374712"/>
    <n v="0"/>
    <n v="13219342"/>
    <n v="0"/>
    <n v="0"/>
    <n v="0"/>
    <n v="0"/>
    <n v="8333663"/>
    <n v="2184866"/>
    <n v="3596021"/>
    <n v="1169607"/>
    <n v="25969216"/>
    <n v="4259019"/>
    <n v="0"/>
    <n v="11188121"/>
    <n v="1663420"/>
    <n v="5126085"/>
    <n v="578506"/>
    <n v="840168"/>
    <n v="375963"/>
    <n v="108965"/>
    <n v="2768748"/>
    <n v="7490310"/>
    <n v="0"/>
    <n v="3494292"/>
    <n v="469281"/>
    <n v="1572649"/>
    <n v="0"/>
    <n v="13026532"/>
    <n v="11126351"/>
    <n v="0"/>
    <n v="7226362"/>
    <n v="-5326181"/>
    <n v="13026532"/>
    <n v="396296"/>
    <n v="0"/>
    <n v="0"/>
    <n v="13783263"/>
    <n v="0"/>
    <n v="0"/>
    <n v="0"/>
    <n v="5301561"/>
    <n v="628218"/>
    <n v="692896"/>
    <n v="303"/>
    <n v="0"/>
    <n v="62641"/>
    <n v="171064"/>
    <n v="63255"/>
    <n v="15437"/>
    <n v="108684"/>
    <n v="54647"/>
    <n v="25472"/>
    <n v="64344"/>
    <n v="44148"/>
    <n v="18526"/>
    <n v="307155"/>
    <n v="0"/>
    <n v="165759"/>
    <n v="0"/>
    <n v="70963"/>
    <n v="32521"/>
    <n v="51820"/>
    <n v="0"/>
    <n v="0"/>
    <n v="0"/>
    <n v="0"/>
    <n v="26116110.0922403"/>
    <n v="26562343.9077597"/>
    <n v="0"/>
    <n v="0"/>
    <n v="0"/>
  </r>
  <r>
    <n v="106210993"/>
    <x v="194"/>
    <d v="2024-01-01T00:00:00"/>
    <d v="2024-09-18T00:00:00"/>
    <n v="262"/>
    <x v="41"/>
    <x v="9"/>
    <x v="85"/>
    <x v="1"/>
    <x v="8"/>
    <x v="0"/>
    <x v="2"/>
    <x v="0"/>
    <x v="1"/>
    <s v="GURPREET SINGH RANDHAWA"/>
    <x v="5"/>
    <x v="0"/>
    <s v="415-456-9680"/>
    <s v="1125 SIR FRANCIS DRAKE BLVD"/>
    <s v="KENTFIELD"/>
    <n v="94904"/>
    <s v="ARNOLD ADRINEDA"/>
    <n v="0"/>
    <n v="120"/>
    <n v="31440"/>
    <n v="120"/>
    <n v="31440"/>
    <n v="97"/>
    <n v="96.229007633587798"/>
    <n v="99.1912090127109"/>
    <n v="4704"/>
    <n v="4592"/>
    <n v="0"/>
    <n v="10354"/>
    <n v="0"/>
    <n v="5472"/>
    <n v="0"/>
    <n v="0"/>
    <n v="90"/>
    <n v="25212"/>
    <n v="25988.096761330198"/>
    <n v="5163.2563152407502"/>
    <n v="4689.1099722314502"/>
    <n v="0"/>
    <n v="10373.276320922399"/>
    <n v="0"/>
    <n v="5714.8209479111601"/>
    <n v="0"/>
    <n v="0"/>
    <n v="90.665014640036802"/>
    <n v="143"/>
    <n v="81"/>
    <n v="0"/>
    <n v="164"/>
    <n v="0"/>
    <n v="125"/>
    <n v="0"/>
    <n v="0"/>
    <n v="2"/>
    <n v="515"/>
    <n v="0"/>
    <n v="0"/>
    <n v="0"/>
    <n v="120"/>
    <n v="0"/>
    <n v="0"/>
    <n v="0"/>
    <n v="0"/>
    <n v="0"/>
    <n v="31440"/>
    <n v="0"/>
    <n v="0"/>
    <n v="0"/>
    <n v="0"/>
    <n v="0"/>
    <n v="25212"/>
    <n v="0"/>
    <n v="0"/>
    <n v="0"/>
    <n v="0"/>
    <n v="0"/>
    <n v="0"/>
    <n v="515"/>
    <n v="0"/>
    <n v="0"/>
    <n v="0"/>
    <n v="0"/>
    <n v="0"/>
    <n v="3207"/>
    <n v="893"/>
    <n v="0"/>
    <n v="151"/>
    <n v="0"/>
    <n v="2017"/>
    <n v="0"/>
    <n v="0"/>
    <n v="18"/>
    <n v="6286"/>
    <n v="0"/>
    <n v="6286"/>
    <n v="0"/>
    <n v="0"/>
    <n v="0"/>
    <n v="0"/>
    <n v="0"/>
    <n v="0"/>
    <n v="0"/>
    <n v="0"/>
    <n v="0"/>
    <n v="0"/>
    <n v="124052007"/>
    <n v="55823403"/>
    <n v="0"/>
    <n v="68228604"/>
    <n v="0"/>
    <n v="68228604"/>
    <n v="69852524"/>
    <n v="-1623920"/>
    <n v="4"/>
    <n v="0"/>
    <n v="0"/>
    <n v="0"/>
    <n v="-1623916"/>
    <n v="19362801"/>
    <n v="24883909"/>
    <n v="0"/>
    <n v="47921098"/>
    <n v="0"/>
    <n v="26781687"/>
    <n v="0"/>
    <n v="0"/>
    <n v="1397879"/>
    <n v="120347374"/>
    <n v="1890410"/>
    <n v="526236"/>
    <n v="0"/>
    <n v="89216"/>
    <n v="0"/>
    <n v="1188442"/>
    <n v="0"/>
    <n v="0"/>
    <n v="10329"/>
    <n v="3704633"/>
    <n v="9874758"/>
    <n v="11379035"/>
    <n v="0"/>
    <n v="18480505"/>
    <n v="0"/>
    <n v="0"/>
    <n v="14741793"/>
    <n v="0"/>
    <n v="0"/>
    <n v="0"/>
    <n v="0"/>
    <n v="0"/>
    <n v="1347312"/>
    <n v="0"/>
    <n v="0"/>
    <n v="0"/>
    <n v="0"/>
    <n v="11378453"/>
    <n v="14031110"/>
    <n v="0"/>
    <n v="29529809"/>
    <n v="0"/>
    <n v="13228336"/>
    <n v="0"/>
    <n v="0"/>
    <n v="60896"/>
    <n v="0"/>
    <n v="0"/>
    <n v="0"/>
    <n v="4"/>
    <n v="0"/>
    <n v="0"/>
    <n v="31199841"/>
    <n v="1196857"/>
    <n v="13064887"/>
    <n v="0"/>
    <n v="0"/>
    <n v="0"/>
    <n v="0"/>
    <n v="5413793"/>
    <n v="686060"/>
    <n v="8252538"/>
    <n v="10038548"/>
    <n v="32104888"/>
    <n v="3135777"/>
    <n v="0"/>
    <n v="0"/>
    <n v="4918783"/>
    <n v="11950440"/>
    <n v="0"/>
    <n v="10302640"/>
    <n v="357329"/>
    <n v="23259"/>
    <n v="7059408"/>
    <n v="10534518"/>
    <n v="0"/>
    <n v="37693649"/>
    <n v="0"/>
    <n v="14587677"/>
    <n v="0"/>
    <n v="62815844"/>
    <n v="33975955"/>
    <n v="0"/>
    <n v="0"/>
    <n v="28839889"/>
    <n v="62815844"/>
    <n v="-1481515"/>
    <n v="104356430"/>
    <n v="-92340397"/>
    <n v="49729849"/>
    <n v="0"/>
    <n v="0"/>
    <n v="10696913"/>
    <n v="19877801"/>
    <n v="1074751"/>
    <n v="1271783"/>
    <n v="611"/>
    <n v="0"/>
    <n v="153924"/>
    <n v="400495"/>
    <n v="186154"/>
    <n v="54315"/>
    <n v="109360"/>
    <n v="85238"/>
    <n v="84796"/>
    <n v="469"/>
    <n v="0"/>
    <n v="0"/>
    <n v="402710"/>
    <n v="26043"/>
    <n v="124174"/>
    <n v="0"/>
    <n v="233737"/>
    <n v="9544"/>
    <n v="278543"/>
    <n v="11967484.181489816"/>
    <n v="14308214.807487801"/>
    <n v="0"/>
    <n v="27034158.431088801"/>
    <n v="0"/>
    <n v="15749717.836129777"/>
    <n v="0"/>
    <n v="0"/>
    <n v="792948.74380381405"/>
  </r>
  <r>
    <n v="106150736"/>
    <x v="195"/>
    <d v="2023-07-01T00:00:00"/>
    <d v="2024-06-30T00:00:00"/>
    <n v="366"/>
    <x v="1"/>
    <x v="1"/>
    <x v="1"/>
    <x v="2"/>
    <x v="3"/>
    <x v="0"/>
    <x v="0"/>
    <x v="2"/>
    <x v="0"/>
    <s v="KERN COUNTY HOSPITAL AUTHORITY"/>
    <x v="0"/>
    <x v="0"/>
    <s v="661-326-2000"/>
    <s v="1700 MOUNT VERNON AVENUE"/>
    <s v="BAKERSFIELD"/>
    <n v="93306"/>
    <s v="SCOTT THYGERSON"/>
    <n v="2"/>
    <n v="222"/>
    <n v="81252"/>
    <n v="222"/>
    <n v="81252"/>
    <n v="163"/>
    <n v="154.92896174863387"/>
    <n v="305.94476482957703"/>
    <n v="6422"/>
    <n v="3888"/>
    <n v="14204"/>
    <n v="26065"/>
    <n v="805"/>
    <n v="765"/>
    <n v="3938"/>
    <n v="2"/>
    <n v="615"/>
    <n v="56704"/>
    <n v="111975.78392762505"/>
    <n v="11480.044602715099"/>
    <n v="5974.3566319937581"/>
    <n v="22902.749697990701"/>
    <n v="56684.023982795297"/>
    <n v="2047.6489246879501"/>
    <n v="1462.1353415794508"/>
    <n v="8433.6094444824794"/>
    <n v="176.130469747859"/>
    <n v="1354.74150032741"/>
    <n v="1260"/>
    <n v="745"/>
    <n v="2775"/>
    <n v="5298"/>
    <n v="148"/>
    <n v="141"/>
    <n v="764"/>
    <n v="1"/>
    <n v="112"/>
    <n v="11244"/>
    <n v="197"/>
    <n v="25"/>
    <n v="0"/>
    <n v="0"/>
    <n v="0"/>
    <n v="0"/>
    <n v="72102"/>
    <n v="9150"/>
    <n v="0"/>
    <n v="0"/>
    <n v="0"/>
    <n v="0"/>
    <n v="49122"/>
    <n v="7582"/>
    <n v="0"/>
    <n v="0"/>
    <n v="0"/>
    <n v="0"/>
    <n v="0"/>
    <n v="9755"/>
    <n v="1489"/>
    <n v="0"/>
    <n v="0"/>
    <n v="0"/>
    <n v="0"/>
    <n v="9"/>
    <n v="3337"/>
    <n v="679"/>
    <n v="23764"/>
    <n v="5859"/>
    <n v="29254"/>
    <n v="177284"/>
    <n v="6790"/>
    <n v="2948"/>
    <n v="22459"/>
    <n v="556"/>
    <n v="2755"/>
    <n v="271669"/>
    <n v="55753"/>
    <n v="203098"/>
    <n v="0"/>
    <n v="24184"/>
    <n v="689"/>
    <n v="8"/>
    <n v="458422"/>
    <n v="368945"/>
    <n v="2641"/>
    <n v="3262"/>
    <n v="1591"/>
    <n v="939"/>
    <n v="1274776047"/>
    <n v="793437801"/>
    <n v="186406"/>
    <n v="481524652"/>
    <n v="26819873"/>
    <n v="508344525"/>
    <n v="540196390"/>
    <n v="-31851865"/>
    <n v="37733916"/>
    <n v="0"/>
    <n v="0"/>
    <n v="0"/>
    <n v="5882051"/>
    <n v="79383822"/>
    <n v="42650206"/>
    <n v="127005209"/>
    <n v="310964544"/>
    <n v="9215883"/>
    <n v="12523631"/>
    <n v="56203016"/>
    <n v="21139"/>
    <n v="7573027"/>
    <n v="645540477"/>
    <n v="62523655"/>
    <n v="22886713"/>
    <n v="77779958"/>
    <n v="365295639"/>
    <n v="14226220"/>
    <n v="11412635"/>
    <n v="64161201"/>
    <n v="1840472"/>
    <n v="9109077"/>
    <n v="629235570"/>
    <n v="102966967"/>
    <n v="50589408"/>
    <n v="138157078"/>
    <n v="367612094"/>
    <n v="-7762086"/>
    <n v="21676056"/>
    <n v="17039404"/>
    <n v="67203071"/>
    <n v="14409896"/>
    <n v="0"/>
    <n v="9196983"/>
    <n v="0"/>
    <n v="12348930"/>
    <n v="0"/>
    <n v="186406"/>
    <n v="0"/>
    <n v="0"/>
    <n v="37336300"/>
    <n v="14205980"/>
    <n v="60253704"/>
    <n v="306053675"/>
    <n v="1133405"/>
    <n v="6625997"/>
    <n v="51792032"/>
    <n v="0"/>
    <n v="4123559"/>
    <n v="0"/>
    <n v="0"/>
    <n v="0"/>
    <n v="7887"/>
    <n v="0"/>
    <n v="37595561"/>
    <n v="112083631"/>
    <n v="88411286"/>
    <n v="161672433"/>
    <n v="606465"/>
    <n v="1293598"/>
    <n v="0"/>
    <n v="2112530"/>
    <n v="79076805"/>
    <n v="26800792"/>
    <n v="59044900"/>
    <n v="9093950"/>
    <n v="242015203"/>
    <n v="90743699"/>
    <n v="26070816"/>
    <n v="48773459"/>
    <n v="61128196"/>
    <n v="36669573"/>
    <n v="15216584"/>
    <n v="2447297"/>
    <n v="716729"/>
    <n v="3188750"/>
    <n v="13226084"/>
    <n v="338932535"/>
    <n v="0"/>
    <n v="42295396"/>
    <n v="8190143"/>
    <n v="124532718"/>
    <n v="57671142"/>
    <n v="571621934"/>
    <n v="65210577"/>
    <n v="41988947"/>
    <n v="391876451"/>
    <n v="72545959"/>
    <n v="571621934"/>
    <n v="50302358"/>
    <n v="231683415"/>
    <n v="-177829432"/>
    <n v="211972092"/>
    <n v="0"/>
    <n v="15364860"/>
    <n v="0"/>
    <n v="0"/>
    <n v="4962007"/>
    <n v="5385087"/>
    <n v="2295"/>
    <n v="107"/>
    <n v="473005"/>
    <n v="1182248"/>
    <n v="816487"/>
    <n v="124278"/>
    <n v="246677"/>
    <n v="714221"/>
    <n v="251326"/>
    <n v="541412"/>
    <n v="189047"/>
    <n v="423306"/>
    <n v="1059223"/>
    <n v="1103889"/>
    <n v="939378"/>
    <n v="19190"/>
    <n v="766111"/>
    <n v="416760"/>
    <n v="657456"/>
    <n v="57148835.240483299"/>
    <n v="26392961.563962553"/>
    <n v="82470874.798076093"/>
    <n v="272342815.15671015"/>
    <n v="9440579.9494091496"/>
    <n v="9639588.7716782019"/>
    <n v="48472955.418570198"/>
    <n v="749706.09421004204"/>
    <n v="6718200.0069003198"/>
  </r>
  <r>
    <n v="106150737"/>
    <x v="196"/>
    <d v="2023-07-01T00:00:00"/>
    <d v="2024-06-30T00:00:00"/>
    <n v="366"/>
    <x v="1"/>
    <x v="1"/>
    <x v="87"/>
    <x v="3"/>
    <x v="3"/>
    <x v="0"/>
    <x v="0"/>
    <x v="1"/>
    <x v="0"/>
    <s v="KERN VALLEY HEALTHCARE DISTRICT"/>
    <x v="5"/>
    <x v="2"/>
    <s v="760-379-2681"/>
    <s v="6412 LAUREL AVENUE"/>
    <s v="LAKE ISABELLA"/>
    <n v="93240"/>
    <s v="TIMOTHY MCGLEW"/>
    <n v="0"/>
    <n v="101"/>
    <n v="36966"/>
    <n v="101"/>
    <n v="36966"/>
    <n v="44"/>
    <n v="43.237704918032797"/>
    <n v="116.47932663147866"/>
    <n v="778"/>
    <n v="436"/>
    <n v="13002"/>
    <n v="300"/>
    <n v="0"/>
    <n v="1279"/>
    <n v="24"/>
    <n v="0"/>
    <n v="6"/>
    <n v="15825"/>
    <n v="42631.433547121189"/>
    <n v="2677.3888661815367"/>
    <n v="2435.9976697022098"/>
    <n v="14344.159782331737"/>
    <n v="3233.8391317906999"/>
    <n v="0"/>
    <n v="4050.6877284029301"/>
    <n v="424.57015590200399"/>
    <n v="0"/>
    <n v="171.75489777836117"/>
    <n v="122"/>
    <n v="79"/>
    <n v="32"/>
    <n v="45"/>
    <n v="0"/>
    <n v="17"/>
    <n v="4"/>
    <n v="0"/>
    <n v="1"/>
    <n v="300"/>
    <n v="27"/>
    <n v="0"/>
    <n v="0"/>
    <n v="0"/>
    <n v="74"/>
    <n v="0"/>
    <n v="9882"/>
    <n v="0"/>
    <n v="0"/>
    <n v="0"/>
    <n v="27084"/>
    <n v="0"/>
    <n v="1556"/>
    <n v="0"/>
    <n v="0"/>
    <n v="0"/>
    <n v="14269"/>
    <n v="0.90167456556082104"/>
    <n v="0"/>
    <n v="282"/>
    <n v="0"/>
    <n v="0"/>
    <n v="0"/>
    <n v="18"/>
    <n v="0"/>
    <n v="0"/>
    <n v="0"/>
    <n v="0"/>
    <n v="6308"/>
    <n v="7967"/>
    <n v="993"/>
    <n v="11473"/>
    <n v="0"/>
    <n v="3370"/>
    <n v="1234"/>
    <n v="0"/>
    <n v="850"/>
    <n v="32195"/>
    <n v="6890"/>
    <n v="15133"/>
    <n v="0"/>
    <n v="10176"/>
    <n v="0"/>
    <n v="1"/>
    <n v="132"/>
    <n v="791"/>
    <n v="2"/>
    <n v="13"/>
    <n v="0"/>
    <n v="0"/>
    <n v="116793140"/>
    <n v="85178919"/>
    <n v="0"/>
    <n v="31614221"/>
    <n v="181455"/>
    <n v="31795676"/>
    <n v="34361593"/>
    <n v="-2565917"/>
    <n v="5891574"/>
    <n v="3472144"/>
    <n v="0"/>
    <n v="0"/>
    <n v="-146487"/>
    <n v="6344005"/>
    <n v="4287864"/>
    <n v="26899282"/>
    <n v="2526764"/>
    <n v="0"/>
    <n v="3090755"/>
    <n v="144578"/>
    <n v="0"/>
    <n v="60946"/>
    <n v="43354194"/>
    <n v="15488088"/>
    <n v="19669078"/>
    <n v="2776737"/>
    <n v="24710397"/>
    <n v="0"/>
    <n v="6697895"/>
    <n v="2413068"/>
    <n v="0"/>
    <n v="1683683"/>
    <n v="73438946"/>
    <n v="14348202"/>
    <n v="15744667"/>
    <n v="23020452"/>
    <n v="21128567"/>
    <n v="-290047"/>
    <n v="0"/>
    <n v="6909729"/>
    <n v="2123611"/>
    <n v="1350899"/>
    <n v="0"/>
    <n v="10562"/>
    <n v="0"/>
    <n v="832277"/>
    <n v="0"/>
    <n v="0"/>
    <n v="0"/>
    <n v="0"/>
    <n v="7328314"/>
    <n v="8041555"/>
    <n v="6709235"/>
    <n v="5939406"/>
    <n v="0"/>
    <n v="2809166"/>
    <n v="415809"/>
    <n v="0"/>
    <n v="370736"/>
    <n v="0"/>
    <n v="0"/>
    <n v="198000"/>
    <n v="942620"/>
    <n v="335689"/>
    <n v="0"/>
    <n v="5798506"/>
    <n v="5936623"/>
    <n v="5955838"/>
    <n v="0"/>
    <n v="0"/>
    <n v="0"/>
    <n v="0"/>
    <n v="7811781"/>
    <n v="2011247"/>
    <n v="5492149"/>
    <n v="1355449"/>
    <n v="16970126"/>
    <n v="3985362"/>
    <n v="3696276"/>
    <n v="906945"/>
    <n v="2464035"/>
    <n v="2304178"/>
    <n v="740225"/>
    <n v="312631"/>
    <n v="474714"/>
    <n v="328108"/>
    <n v="2178993"/>
    <n v="20277624"/>
    <n v="12118369"/>
    <n v="4936491"/>
    <n v="5315637"/>
    <n v="687148"/>
    <n v="0"/>
    <n v="43335269"/>
    <n v="18723126"/>
    <n v="0"/>
    <n v="9952991"/>
    <n v="14659152"/>
    <n v="43335269"/>
    <n v="9934928"/>
    <n v="36916514"/>
    <n v="-27598773"/>
    <n v="38856462"/>
    <n v="0"/>
    <n v="9164000"/>
    <n v="0"/>
    <n v="0"/>
    <n v="401295"/>
    <n v="440900"/>
    <n v="210"/>
    <n v="0"/>
    <n v="71981"/>
    <n v="74650"/>
    <n v="22940"/>
    <n v="37544"/>
    <n v="22823"/>
    <n v="77732"/>
    <n v="36870"/>
    <n v="52828"/>
    <n v="3275"/>
    <n v="652"/>
    <n v="91669"/>
    <n v="56798"/>
    <n v="58851"/>
    <n v="0"/>
    <n v="88018"/>
    <n v="35408"/>
    <n v="61750"/>
    <n v="6389278.955671831"/>
    <n v="7011127.3968487903"/>
    <n v="8684845.9139862321"/>
    <n v="7971101.05703313"/>
    <n v="0"/>
    <n v="2864700.8534379699"/>
    <n v="748508.80141717196"/>
    <n v="0"/>
    <n v="510575.02160488197"/>
  </r>
  <r>
    <n v="106190049"/>
    <x v="197"/>
    <d v="2024-01-01T00:00:00"/>
    <d v="2024-12-31T00:00:00"/>
    <n v="366"/>
    <x v="3"/>
    <x v="3"/>
    <x v="29"/>
    <x v="1"/>
    <x v="26"/>
    <x v="0"/>
    <x v="0"/>
    <x v="0"/>
    <x v="1"/>
    <s v="KINDRED HEALTHCARE, INC."/>
    <x v="6"/>
    <x v="0"/>
    <s v="626-388-2700"/>
    <s v="14148 FRANCISQUITO AVENUE"/>
    <s v="BALDWIN PARK"/>
    <n v="91706"/>
    <s v="KEVIN CHAVEZ"/>
    <n v="0"/>
    <n v="91"/>
    <n v="33306"/>
    <n v="91"/>
    <n v="33306"/>
    <n v="75"/>
    <n v="73.969945355191257"/>
    <n v="73.969945355191257"/>
    <n v="15829"/>
    <n v="3371"/>
    <n v="696"/>
    <n v="4542"/>
    <n v="0"/>
    <n v="2635"/>
    <n v="0"/>
    <n v="0"/>
    <n v="0"/>
    <n v="27073"/>
    <n v="27073"/>
    <n v="15829"/>
    <n v="3371"/>
    <n v="696"/>
    <n v="4542"/>
    <n v="0"/>
    <n v="2635"/>
    <n v="0"/>
    <n v="0"/>
    <n v="0"/>
    <n v="596"/>
    <n v="101"/>
    <n v="9"/>
    <n v="112"/>
    <n v="0"/>
    <n v="55"/>
    <n v="0"/>
    <n v="0"/>
    <n v="0"/>
    <n v="873"/>
    <n v="91"/>
    <n v="0"/>
    <n v="0"/>
    <n v="0"/>
    <n v="0"/>
    <n v="0"/>
    <n v="33306"/>
    <n v="0"/>
    <n v="0"/>
    <n v="0"/>
    <n v="0"/>
    <n v="0"/>
    <n v="27073"/>
    <n v="0"/>
    <n v="0"/>
    <n v="0"/>
    <n v="0"/>
    <n v="0"/>
    <n v="0"/>
    <n v="873"/>
    <n v="0"/>
    <n v="0"/>
    <n v="0"/>
    <n v="0"/>
    <n v="0"/>
    <n v="0"/>
    <n v="0"/>
    <n v="0"/>
    <n v="0"/>
    <n v="0"/>
    <n v="0"/>
    <n v="0"/>
    <n v="0"/>
    <n v="0"/>
    <n v="0"/>
    <n v="0"/>
    <n v="0"/>
    <n v="0"/>
    <n v="0"/>
    <n v="0"/>
    <n v="0"/>
    <n v="0"/>
    <n v="0"/>
    <n v="3"/>
    <n v="13920"/>
    <n v="0"/>
    <n v="232"/>
    <n v="0"/>
    <n v="0"/>
    <n v="0"/>
    <n v="383950147"/>
    <n v="317752261"/>
    <n v="0"/>
    <n v="66197886"/>
    <n v="408912"/>
    <n v="66606798"/>
    <n v="52536309"/>
    <n v="14070489"/>
    <n v="94250"/>
    <n v="0"/>
    <n v="15112"/>
    <n v="0"/>
    <n v="14149627"/>
    <n v="218800203"/>
    <n v="49975862"/>
    <n v="6151477"/>
    <n v="72707421"/>
    <n v="0"/>
    <n v="36315184"/>
    <n v="0"/>
    <n v="0"/>
    <n v="0"/>
    <n v="383950147"/>
    <n v="0"/>
    <n v="0"/>
    <n v="0"/>
    <n v="0"/>
    <n v="0"/>
    <n v="0"/>
    <n v="0"/>
    <n v="0"/>
    <n v="0"/>
    <n v="0"/>
    <n v="183540754"/>
    <n v="42755958"/>
    <n v="5804738"/>
    <n v="54572876"/>
    <n v="0"/>
    <n v="0"/>
    <n v="26756652"/>
    <n v="0"/>
    <n v="4321283"/>
    <n v="0"/>
    <n v="0"/>
    <n v="0"/>
    <n v="0"/>
    <n v="0"/>
    <n v="0"/>
    <n v="0"/>
    <n v="0"/>
    <n v="33853812"/>
    <n v="7219904"/>
    <n v="346739"/>
    <n v="18134545"/>
    <n v="0"/>
    <n v="6642886"/>
    <n v="0"/>
    <n v="0"/>
    <n v="0"/>
    <n v="0"/>
    <n v="0"/>
    <n v="0"/>
    <n v="0"/>
    <n v="0"/>
    <n v="0"/>
    <n v="22118477"/>
    <n v="0"/>
    <n v="10876575"/>
    <n v="0"/>
    <n v="0"/>
    <n v="0"/>
    <n v="0"/>
    <n v="6701263"/>
    <n v="655395"/>
    <n v="8853695"/>
    <n v="3330904"/>
    <n v="23729082"/>
    <n v="5759149"/>
    <n v="1021251"/>
    <n v="2622758"/>
    <n v="5222917"/>
    <n v="8322000"/>
    <n v="766485"/>
    <n v="1761927"/>
    <n v="1112235"/>
    <n v="10055"/>
    <n v="2208450"/>
    <n v="50789967"/>
    <n v="0"/>
    <n v="2495698"/>
    <n v="3739392"/>
    <n v="3071204"/>
    <n v="215159"/>
    <n v="60311420"/>
    <n v="20497792"/>
    <n v="0"/>
    <n v="0"/>
    <n v="39813628"/>
    <n v="60311420"/>
    <n v="0"/>
    <n v="23275569"/>
    <n v="-7910411"/>
    <n v="7314461"/>
    <n v="0"/>
    <n v="0"/>
    <n v="34947317"/>
    <n v="0"/>
    <n v="525222"/>
    <n v="565135"/>
    <n v="253"/>
    <n v="0"/>
    <n v="64311"/>
    <n v="111712"/>
    <n v="121529"/>
    <n v="63601"/>
    <n v="65399"/>
    <n v="21133"/>
    <n v="38896"/>
    <n v="0"/>
    <n v="38130"/>
    <n v="511"/>
    <n v="304812"/>
    <n v="0"/>
    <n v="81423"/>
    <n v="0"/>
    <n v="73366"/>
    <n v="8135"/>
    <n v="57486"/>
    <n v="29705640.522808801"/>
    <n v="6785025.6582691502"/>
    <n v="835161.76832032599"/>
    <n v="9871199.7610281892"/>
    <n v="0"/>
    <n v="4930369.28957354"/>
    <n v="0"/>
    <n v="0"/>
    <n v="0"/>
  </r>
  <r>
    <n v="106301127"/>
    <x v="198"/>
    <d v="2024-01-01T00:00:00"/>
    <d v="2024-12-31T00:00:00"/>
    <n v="366"/>
    <x v="14"/>
    <x v="8"/>
    <x v="82"/>
    <x v="1"/>
    <x v="26"/>
    <x v="0"/>
    <x v="0"/>
    <x v="0"/>
    <x v="1"/>
    <s v="KINDRED HEALTHCARE, INC."/>
    <x v="6"/>
    <x v="3"/>
    <s v="714-529-6842"/>
    <s v="875 NORTH BREA BLVD"/>
    <s v="BREA"/>
    <n v="92821"/>
    <s v="KEVIN CHAVEZ"/>
    <n v="0"/>
    <n v="86"/>
    <n v="31476"/>
    <n v="86"/>
    <n v="31476"/>
    <n v="80"/>
    <n v="77.882513661202196"/>
    <n v="77.882513661202196"/>
    <n v="10283"/>
    <n v="5113"/>
    <n v="1154"/>
    <n v="6726"/>
    <n v="0"/>
    <n v="5229"/>
    <n v="0"/>
    <n v="0"/>
    <n v="0"/>
    <n v="28505"/>
    <n v="28505"/>
    <n v="10283"/>
    <n v="5113"/>
    <n v="1154"/>
    <n v="6726"/>
    <n v="0"/>
    <n v="5229"/>
    <n v="0"/>
    <n v="0"/>
    <n v="0"/>
    <n v="360"/>
    <n v="117"/>
    <n v="11"/>
    <n v="37"/>
    <n v="0"/>
    <n v="121"/>
    <n v="0"/>
    <n v="0"/>
    <n v="0"/>
    <n v="646"/>
    <n v="48"/>
    <n v="0"/>
    <n v="0"/>
    <n v="0"/>
    <n v="38"/>
    <n v="0"/>
    <n v="17568"/>
    <n v="0"/>
    <n v="0"/>
    <n v="0"/>
    <n v="13908"/>
    <n v="0"/>
    <n v="15859"/>
    <n v="0"/>
    <n v="0"/>
    <n v="0"/>
    <n v="12646"/>
    <n v="0.443641466409402"/>
    <n v="0"/>
    <n v="499"/>
    <n v="0"/>
    <n v="0"/>
    <n v="0"/>
    <n v="147"/>
    <n v="0"/>
    <n v="0"/>
    <n v="0"/>
    <n v="0"/>
    <n v="0"/>
    <n v="0"/>
    <n v="0"/>
    <n v="0"/>
    <n v="0"/>
    <n v="0"/>
    <n v="0"/>
    <n v="0"/>
    <n v="0"/>
    <n v="0"/>
    <n v="0"/>
    <n v="0"/>
    <n v="0"/>
    <n v="0"/>
    <n v="0"/>
    <n v="2"/>
    <n v="2198"/>
    <n v="0"/>
    <n v="14"/>
    <n v="0"/>
    <n v="0"/>
    <n v="0"/>
    <n v="208838970"/>
    <n v="159498735"/>
    <n v="0"/>
    <n v="49340235"/>
    <n v="309283"/>
    <n v="49649518"/>
    <n v="48957316"/>
    <n v="692202"/>
    <n v="26000"/>
    <n v="0"/>
    <n v="11164"/>
    <n v="0"/>
    <n v="707038"/>
    <n v="94614924"/>
    <n v="43018556"/>
    <n v="2648647"/>
    <n v="25771055"/>
    <n v="0"/>
    <n v="42785788"/>
    <n v="0"/>
    <n v="0"/>
    <n v="0"/>
    <n v="208838970"/>
    <n v="0"/>
    <n v="0"/>
    <n v="0"/>
    <n v="0"/>
    <n v="0"/>
    <n v="0"/>
    <n v="0"/>
    <n v="0"/>
    <n v="0"/>
    <n v="0"/>
    <n v="75915995"/>
    <n v="34071751"/>
    <n v="1747669"/>
    <n v="15641864"/>
    <n v="0"/>
    <n v="0"/>
    <n v="30675187"/>
    <n v="0"/>
    <n v="1446269"/>
    <n v="0"/>
    <n v="0"/>
    <n v="0"/>
    <n v="0"/>
    <n v="0"/>
    <n v="0"/>
    <n v="0"/>
    <n v="0"/>
    <n v="18146517"/>
    <n v="8946805"/>
    <n v="900978"/>
    <n v="10129191"/>
    <n v="0"/>
    <n v="11216744"/>
    <n v="0"/>
    <n v="0"/>
    <n v="0"/>
    <n v="0"/>
    <n v="0"/>
    <n v="0"/>
    <n v="0"/>
    <n v="0"/>
    <n v="0"/>
    <n v="17006739"/>
    <n v="0"/>
    <n v="9372167"/>
    <n v="0"/>
    <n v="0"/>
    <n v="0"/>
    <n v="0"/>
    <n v="5795275"/>
    <n v="742385"/>
    <n v="8014279"/>
    <n v="8026471"/>
    <n v="19818771"/>
    <n v="5154456"/>
    <n v="614104"/>
    <n v="1079139"/>
    <n v="3626051"/>
    <n v="8561185"/>
    <n v="239936"/>
    <n v="7063622"/>
    <n v="809330"/>
    <n v="5829"/>
    <n v="1984893"/>
    <n v="30738407"/>
    <n v="0"/>
    <n v="779510"/>
    <n v="0"/>
    <n v="19112300"/>
    <n v="115221"/>
    <n v="50745438"/>
    <n v="19382393"/>
    <n v="0"/>
    <n v="14599156"/>
    <n v="16763889"/>
    <n v="50745438"/>
    <n v="0"/>
    <n v="19069903"/>
    <n v="-6306266"/>
    <n v="2457351"/>
    <n v="0"/>
    <n v="0"/>
    <n v="17565781"/>
    <n v="0"/>
    <n v="455662"/>
    <n v="491914"/>
    <n v="236"/>
    <n v="0"/>
    <n v="61678"/>
    <n v="113483"/>
    <n v="104995"/>
    <n v="38031"/>
    <n v="74128"/>
    <n v="20986"/>
    <n v="42361"/>
    <n v="0"/>
    <n v="0"/>
    <n v="0"/>
    <n v="247141"/>
    <n v="0"/>
    <n v="67666"/>
    <n v="0"/>
    <n v="65208"/>
    <n v="22821"/>
    <n v="52826"/>
    <n v="22040091.200624499"/>
    <n v="10020965.5884644"/>
    <n v="616989.57173247414"/>
    <n v="6003243.2360915001"/>
    <n v="0"/>
    <n v="9966743.4030871"/>
    <n v="0"/>
    <n v="0"/>
    <n v="0"/>
  </r>
  <r>
    <n v="106190449"/>
    <x v="199"/>
    <d v="2024-01-01T00:00:00"/>
    <d v="2024-12-31T00:00:00"/>
    <n v="366"/>
    <x v="3"/>
    <x v="3"/>
    <x v="49"/>
    <x v="1"/>
    <x v="26"/>
    <x v="0"/>
    <x v="0"/>
    <x v="0"/>
    <x v="1"/>
    <s v="KINDRED HEALTHCARE, INC."/>
    <x v="0"/>
    <x v="0"/>
    <s v="562-944-1900"/>
    <s v="14900 EAST IMPERIAL HIGHWAY"/>
    <s v="LA MIRADA"/>
    <n v="90638"/>
    <s v="PHILLIP WOLFE"/>
    <n v="0"/>
    <n v="248"/>
    <n v="90768"/>
    <n v="248"/>
    <n v="90768"/>
    <n v="142"/>
    <n v="140.41530054644801"/>
    <n v="140.41530054644801"/>
    <n v="26199"/>
    <n v="10524"/>
    <n v="564"/>
    <n v="9320"/>
    <n v="0"/>
    <n v="4785"/>
    <n v="0"/>
    <n v="0"/>
    <n v="0"/>
    <n v="51392"/>
    <n v="51392"/>
    <n v="26199"/>
    <n v="10524"/>
    <n v="564"/>
    <n v="9320"/>
    <n v="0"/>
    <n v="4785"/>
    <n v="0"/>
    <n v="0"/>
    <n v="0"/>
    <n v="1015"/>
    <n v="269"/>
    <n v="9"/>
    <n v="165"/>
    <n v="0"/>
    <n v="126"/>
    <n v="0"/>
    <n v="0"/>
    <n v="0"/>
    <n v="1584"/>
    <n v="224"/>
    <n v="0"/>
    <n v="0"/>
    <n v="24"/>
    <n v="0"/>
    <n v="0"/>
    <n v="81984"/>
    <n v="0"/>
    <n v="0"/>
    <n v="8784"/>
    <n v="0"/>
    <n v="0"/>
    <n v="51392"/>
    <n v="0"/>
    <n v="0"/>
    <n v="0"/>
    <n v="0"/>
    <n v="0"/>
    <n v="0"/>
    <n v="1584"/>
    <n v="0"/>
    <n v="0"/>
    <n v="0"/>
    <n v="0"/>
    <n v="0"/>
    <n v="0"/>
    <n v="0"/>
    <n v="0"/>
    <n v="0"/>
    <n v="0"/>
    <n v="0"/>
    <n v="0"/>
    <n v="0"/>
    <n v="0"/>
    <n v="0"/>
    <n v="0"/>
    <n v="0"/>
    <n v="0"/>
    <n v="0"/>
    <n v="0"/>
    <n v="0"/>
    <n v="0"/>
    <n v="0"/>
    <n v="2"/>
    <n v="11620"/>
    <n v="0"/>
    <n v="109"/>
    <n v="0"/>
    <n v="0"/>
    <n v="0"/>
    <n v="668004429"/>
    <n v="554678284"/>
    <n v="0"/>
    <n v="113326145"/>
    <n v="470394"/>
    <n v="113796539"/>
    <n v="110819141"/>
    <n v="2977398"/>
    <n v="569892"/>
    <n v="0"/>
    <n v="27246"/>
    <n v="0"/>
    <n v="3520044"/>
    <n v="337716600"/>
    <n v="145822274"/>
    <n v="4729779"/>
    <n v="118685566"/>
    <n v="0"/>
    <n v="61050210"/>
    <n v="0"/>
    <n v="0"/>
    <n v="0"/>
    <n v="668004429"/>
    <n v="0"/>
    <n v="0"/>
    <n v="0"/>
    <n v="0"/>
    <n v="0"/>
    <n v="0"/>
    <n v="0"/>
    <n v="0"/>
    <n v="0"/>
    <n v="0"/>
    <n v="277938955"/>
    <n v="122466786"/>
    <n v="100043427"/>
    <n v="614896"/>
    <n v="0"/>
    <n v="0"/>
    <n v="47680757"/>
    <n v="0"/>
    <n v="5933463"/>
    <n v="0"/>
    <n v="0"/>
    <n v="0"/>
    <n v="0"/>
    <n v="0"/>
    <n v="0"/>
    <n v="0"/>
    <n v="0"/>
    <n v="56906169"/>
    <n v="23355488"/>
    <n v="-95313648"/>
    <n v="118070670"/>
    <n v="0"/>
    <n v="10307466"/>
    <n v="0"/>
    <n v="0"/>
    <n v="0"/>
    <n v="0"/>
    <n v="0"/>
    <n v="0"/>
    <n v="0"/>
    <n v="0"/>
    <n v="0"/>
    <n v="42635343"/>
    <n v="0"/>
    <n v="23534841"/>
    <n v="0"/>
    <n v="0"/>
    <n v="0"/>
    <n v="0"/>
    <n v="14015709"/>
    <n v="1227190"/>
    <n v="23571903"/>
    <n v="5834155"/>
    <n v="50182882"/>
    <n v="13859289"/>
    <n v="2628994"/>
    <n v="3806269"/>
    <n v="10316692"/>
    <n v="17434585"/>
    <n v="1348075"/>
    <n v="3844436"/>
    <n v="1075508"/>
    <n v="16950"/>
    <n v="6305461"/>
    <n v="26147182"/>
    <n v="0"/>
    <n v="12529033"/>
    <n v="2188049"/>
    <n v="592717"/>
    <n v="32488141"/>
    <n v="73945122"/>
    <n v="26541373"/>
    <n v="0"/>
    <n v="30034445"/>
    <n v="17369304"/>
    <n v="73945122"/>
    <n v="195"/>
    <n v="37778322"/>
    <n v="-12813887"/>
    <n v="16250732"/>
    <n v="0"/>
    <n v="0"/>
    <n v="0"/>
    <n v="4049688"/>
    <n v="1102575"/>
    <n v="1191526"/>
    <n v="551"/>
    <n v="0"/>
    <n v="151511"/>
    <n v="253916"/>
    <n v="270604"/>
    <n v="122289"/>
    <n v="113708"/>
    <n v="55803"/>
    <n v="90332"/>
    <n v="0"/>
    <n v="42967"/>
    <n v="1445"/>
    <n v="593125"/>
    <n v="0"/>
    <n v="176461"/>
    <n v="0"/>
    <n v="180379"/>
    <n v="13618"/>
    <n v="138992"/>
    <n v="55787958.931482174"/>
    <n v="24088620.557021301"/>
    <n v="781319.94875877234"/>
    <n v="19605863.264547002"/>
    <n v="0"/>
    <n v="10084984.2981907"/>
    <n v="0"/>
    <n v="0"/>
    <n v="0"/>
  </r>
  <r>
    <n v="106190305"/>
    <x v="200"/>
    <d v="2024-01-01T00:00:00"/>
    <d v="2024-12-31T00:00:00"/>
    <n v="366"/>
    <x v="3"/>
    <x v="3"/>
    <x v="42"/>
    <x v="1"/>
    <x v="26"/>
    <x v="0"/>
    <x v="0"/>
    <x v="0"/>
    <x v="1"/>
    <s v="KINDRED HEALTHCARE, INC."/>
    <x v="6"/>
    <x v="0"/>
    <s v="310-642-0325"/>
    <s v="5525 W. SLAUSON AVE."/>
    <s v="LOS ANGELES"/>
    <n v="90056"/>
    <s v="MARK APODACA"/>
    <n v="0"/>
    <n v="81"/>
    <n v="29646"/>
    <n v="81"/>
    <n v="29646"/>
    <n v="42"/>
    <n v="41.581967213114751"/>
    <n v="41.581967213114751"/>
    <n v="7117"/>
    <n v="2246"/>
    <n v="11"/>
    <n v="3669"/>
    <n v="0"/>
    <n v="2176"/>
    <n v="0"/>
    <n v="0"/>
    <n v="0"/>
    <n v="15219"/>
    <n v="15219"/>
    <n v="7117"/>
    <n v="2246"/>
    <n v="11"/>
    <n v="3669"/>
    <n v="0"/>
    <n v="2176"/>
    <n v="0"/>
    <n v="0"/>
    <n v="0"/>
    <n v="197"/>
    <n v="56"/>
    <n v="1"/>
    <n v="44"/>
    <n v="0"/>
    <n v="40"/>
    <n v="0"/>
    <n v="0"/>
    <n v="0"/>
    <n v="338"/>
    <n v="81"/>
    <n v="0"/>
    <n v="0"/>
    <n v="0"/>
    <n v="0"/>
    <n v="0"/>
    <n v="29646"/>
    <n v="0"/>
    <n v="0"/>
    <n v="0"/>
    <n v="0"/>
    <n v="0"/>
    <n v="15219"/>
    <n v="0"/>
    <n v="0"/>
    <n v="0"/>
    <n v="0"/>
    <n v="0"/>
    <n v="0"/>
    <n v="338"/>
    <n v="0"/>
    <n v="0"/>
    <n v="0"/>
    <n v="0"/>
    <n v="0"/>
    <n v="0"/>
    <n v="0"/>
    <n v="0"/>
    <n v="0"/>
    <n v="0"/>
    <n v="0"/>
    <n v="0"/>
    <n v="0"/>
    <n v="0"/>
    <n v="0"/>
    <n v="0"/>
    <n v="0"/>
    <n v="0"/>
    <n v="0"/>
    <n v="0"/>
    <n v="0"/>
    <n v="0"/>
    <n v="0"/>
    <n v="2"/>
    <n v="9630"/>
    <n v="0"/>
    <n v="107"/>
    <n v="0"/>
    <n v="0"/>
    <n v="0"/>
    <n v="258810159"/>
    <n v="214496404"/>
    <n v="0"/>
    <n v="44313755"/>
    <n v="194349"/>
    <n v="44508104"/>
    <n v="43143795"/>
    <n v="1364309"/>
    <n v="263506"/>
    <n v="0"/>
    <n v="11329"/>
    <n v="0"/>
    <n v="1616486"/>
    <n v="139450098"/>
    <n v="36598547"/>
    <n v="217075"/>
    <n v="50718031"/>
    <n v="0"/>
    <n v="31826408"/>
    <n v="0"/>
    <n v="0"/>
    <n v="0"/>
    <n v="258810159"/>
    <n v="0"/>
    <n v="0"/>
    <n v="0"/>
    <n v="0"/>
    <n v="0"/>
    <n v="0"/>
    <n v="0"/>
    <n v="0"/>
    <n v="0"/>
    <n v="0"/>
    <n v="120891069"/>
    <n v="31375147"/>
    <n v="36025638"/>
    <n v="439384"/>
    <n v="0"/>
    <n v="0"/>
    <n v="24591663"/>
    <n v="0"/>
    <n v="1173503"/>
    <n v="0"/>
    <n v="0"/>
    <n v="0"/>
    <n v="0"/>
    <n v="0"/>
    <n v="0"/>
    <n v="0"/>
    <n v="0"/>
    <n v="17550172"/>
    <n v="5223400"/>
    <n v="-35808563"/>
    <n v="50278647"/>
    <n v="0"/>
    <n v="7070099"/>
    <n v="0"/>
    <n v="0"/>
    <n v="0"/>
    <n v="0"/>
    <n v="0"/>
    <n v="0"/>
    <n v="0"/>
    <n v="0"/>
    <n v="0"/>
    <n v="13618820"/>
    <n v="0"/>
    <n v="9273474"/>
    <n v="0"/>
    <n v="0"/>
    <n v="0"/>
    <n v="0"/>
    <n v="6219375"/>
    <n v="775661"/>
    <n v="9810540"/>
    <n v="3445925"/>
    <n v="19536737"/>
    <n v="5446859"/>
    <n v="959156"/>
    <n v="305147"/>
    <n v="3647861"/>
    <n v="7194310"/>
    <n v="589029"/>
    <n v="2078343"/>
    <n v="1444781"/>
    <n v="4904"/>
    <n v="1936668"/>
    <n v="20377730"/>
    <n v="0"/>
    <n v="5970621"/>
    <n v="56622"/>
    <n v="25266182"/>
    <n v="208094"/>
    <n v="51879249"/>
    <n v="6889148"/>
    <n v="0"/>
    <n v="24072396"/>
    <n v="20917705"/>
    <n v="51879249"/>
    <n v="163"/>
    <n v="12250393"/>
    <n v="-7099729"/>
    <n v="6902042"/>
    <n v="0"/>
    <n v="0"/>
    <n v="14874148"/>
    <n v="0"/>
    <n v="423870"/>
    <n v="458921"/>
    <n v="219"/>
    <n v="0"/>
    <n v="89583"/>
    <n v="94124"/>
    <n v="83686"/>
    <n v="37439"/>
    <n v="55078"/>
    <n v="13021"/>
    <n v="46692"/>
    <n v="0"/>
    <n v="3185"/>
    <n v="1062"/>
    <n v="205353"/>
    <n v="0"/>
    <n v="71370"/>
    <n v="0"/>
    <n v="79883"/>
    <n v="12225"/>
    <n v="55039"/>
    <n v="23141689.94326729"/>
    <n v="6073514.7496855501"/>
    <n v="36023.512471355498"/>
    <n v="8416637.6701651309"/>
    <n v="0"/>
    <n v="5281580.1244106796"/>
    <n v="0"/>
    <n v="0"/>
    <n v="0"/>
  </r>
  <r>
    <n v="106361274"/>
    <x v="201"/>
    <d v="2024-01-01T00:00:00"/>
    <d v="2024-12-31T00:00:00"/>
    <n v="366"/>
    <x v="18"/>
    <x v="12"/>
    <x v="40"/>
    <x v="1"/>
    <x v="26"/>
    <x v="0"/>
    <x v="0"/>
    <x v="0"/>
    <x v="1"/>
    <s v="KINDRED HEALTHCARE, INC."/>
    <x v="6"/>
    <x v="0"/>
    <s v="909-391-0333"/>
    <s v="550 NORTH MONTEREY AVE"/>
    <s v="ONTARIO"/>
    <n v="91764"/>
    <s v="JULIE MYERS"/>
    <n v="0"/>
    <n v="91"/>
    <n v="33306"/>
    <n v="91"/>
    <n v="33306"/>
    <n v="71"/>
    <n v="70.505464480874295"/>
    <n v="70.505464480874295"/>
    <n v="3328"/>
    <n v="7710"/>
    <n v="217"/>
    <n v="10344"/>
    <n v="0"/>
    <n v="4206"/>
    <n v="0"/>
    <n v="0"/>
    <n v="0"/>
    <n v="25805"/>
    <n v="25805"/>
    <n v="3328"/>
    <n v="7710"/>
    <n v="217"/>
    <n v="10344"/>
    <n v="0"/>
    <n v="4206"/>
    <n v="0"/>
    <n v="0"/>
    <n v="0"/>
    <n v="105"/>
    <n v="138"/>
    <n v="4"/>
    <n v="172"/>
    <n v="0"/>
    <n v="68"/>
    <n v="0"/>
    <n v="0"/>
    <n v="0"/>
    <n v="487"/>
    <n v="91"/>
    <n v="0"/>
    <n v="0"/>
    <n v="0"/>
    <n v="0"/>
    <n v="0"/>
    <n v="33306"/>
    <n v="0"/>
    <n v="0"/>
    <n v="0"/>
    <n v="0"/>
    <n v="0"/>
    <n v="25805"/>
    <n v="0"/>
    <n v="0"/>
    <n v="0"/>
    <n v="0"/>
    <n v="0"/>
    <n v="0"/>
    <n v="487"/>
    <n v="0"/>
    <n v="0"/>
    <n v="0"/>
    <n v="0"/>
    <n v="0"/>
    <n v="0"/>
    <n v="0"/>
    <n v="0"/>
    <n v="0"/>
    <n v="0"/>
    <n v="0"/>
    <n v="0"/>
    <n v="0"/>
    <n v="0"/>
    <n v="0"/>
    <n v="0"/>
    <n v="0"/>
    <n v="0"/>
    <n v="0"/>
    <n v="0"/>
    <n v="0"/>
    <n v="0"/>
    <n v="0"/>
    <n v="3"/>
    <n v="22920"/>
    <n v="0"/>
    <n v="382"/>
    <n v="0"/>
    <n v="0"/>
    <n v="0"/>
    <n v="362080975"/>
    <n v="303363810"/>
    <n v="0"/>
    <n v="58717165"/>
    <n v="232815"/>
    <n v="58949980"/>
    <n v="62612157"/>
    <n v="-3662177"/>
    <n v="252206"/>
    <n v="0"/>
    <n v="11086"/>
    <n v="0"/>
    <n v="-3421057"/>
    <n v="59553845"/>
    <n v="113608045"/>
    <n v="2268348"/>
    <n v="130421318"/>
    <n v="0"/>
    <n v="56229419"/>
    <n v="0"/>
    <n v="0"/>
    <n v="0"/>
    <n v="362080975"/>
    <n v="0"/>
    <n v="0"/>
    <n v="0"/>
    <n v="0"/>
    <n v="0"/>
    <n v="0"/>
    <n v="0"/>
    <n v="0"/>
    <n v="0"/>
    <n v="0"/>
    <n v="50684291"/>
    <n v="95961082"/>
    <n v="2048375"/>
    <n v="118062413"/>
    <n v="0"/>
    <n v="0"/>
    <n v="35202491"/>
    <n v="0"/>
    <n v="1405158"/>
    <n v="0"/>
    <n v="0"/>
    <n v="0"/>
    <n v="0"/>
    <n v="0"/>
    <n v="0"/>
    <n v="0"/>
    <n v="0"/>
    <n v="8647602"/>
    <n v="17646963"/>
    <n v="219973"/>
    <n v="12358905"/>
    <n v="0"/>
    <n v="19843722"/>
    <n v="0"/>
    <n v="0"/>
    <n v="0"/>
    <n v="0"/>
    <n v="0"/>
    <n v="0"/>
    <n v="0"/>
    <n v="0"/>
    <n v="0"/>
    <n v="21225252"/>
    <n v="0"/>
    <n v="12828823"/>
    <n v="0"/>
    <n v="0"/>
    <n v="0"/>
    <n v="0"/>
    <n v="6695765"/>
    <n v="603134"/>
    <n v="8512849"/>
    <n v="12746334"/>
    <n v="23849692"/>
    <n v="6334925"/>
    <n v="846337"/>
    <n v="2159202"/>
    <n v="4889765"/>
    <n v="9382014"/>
    <n v="3731213"/>
    <n v="8744865"/>
    <n v="751669"/>
    <n v="7184"/>
    <n v="1915291"/>
    <n v="13406506"/>
    <n v="0"/>
    <n v="2326912"/>
    <n v="250056"/>
    <n v="40780588"/>
    <n v="233462"/>
    <n v="56997524"/>
    <n v="33922381"/>
    <n v="0"/>
    <n v="36595386"/>
    <n v="-13520243"/>
    <n v="56997524"/>
    <n v="100"/>
    <n v="20868773"/>
    <n v="-7897840"/>
    <n v="12972780"/>
    <n v="0"/>
    <n v="0"/>
    <n v="0"/>
    <n v="21680456"/>
    <n v="527033"/>
    <n v="569545"/>
    <n v="259"/>
    <n v="0"/>
    <n v="133807"/>
    <n v="147981"/>
    <n v="44966"/>
    <n v="65128"/>
    <n v="55562"/>
    <n v="10747"/>
    <n v="38021"/>
    <n v="0"/>
    <n v="30798"/>
    <n v="23"/>
    <n v="281970"/>
    <n v="0"/>
    <n v="105176"/>
    <n v="0"/>
    <n v="77444"/>
    <n v="5055"/>
    <n v="57388"/>
    <n v="10259941.618501199"/>
    <n v="19572403.916020099"/>
    <n v="390791.19157535402"/>
    <n v="22468996.057063598"/>
    <n v="0"/>
    <n v="9687209.2168396804"/>
    <n v="0"/>
    <n v="0"/>
    <n v="0"/>
  </r>
  <r>
    <n v="106190599"/>
    <x v="202"/>
    <d v="2024-01-01T00:00:00"/>
    <d v="2024-12-31T00:00:00"/>
    <n v="366"/>
    <x v="3"/>
    <x v="3"/>
    <x v="49"/>
    <x v="1"/>
    <x v="26"/>
    <x v="0"/>
    <x v="0"/>
    <x v="0"/>
    <x v="1"/>
    <s v="KND REAL ESTATE 40, L.L.C."/>
    <x v="3"/>
    <x v="0"/>
    <s v="562-531-3110"/>
    <s v="16453 S. COLORADO AVENUE"/>
    <s v="PARAMOUNT"/>
    <n v="90723"/>
    <s v="MARK APODACA"/>
    <n v="0"/>
    <n v="183"/>
    <n v="66978"/>
    <n v="183"/>
    <n v="66978"/>
    <n v="80"/>
    <n v="78.830601092896202"/>
    <n v="78.830601092896202"/>
    <n v="12917"/>
    <n v="5366"/>
    <n v="296"/>
    <n v="7192"/>
    <n v="0"/>
    <n v="3081"/>
    <n v="0"/>
    <n v="0"/>
    <n v="0"/>
    <n v="28852"/>
    <n v="28852"/>
    <n v="12917"/>
    <n v="5366"/>
    <n v="296"/>
    <n v="7192"/>
    <n v="0"/>
    <n v="3081"/>
    <n v="0"/>
    <n v="0"/>
    <n v="0"/>
    <n v="533"/>
    <n v="166"/>
    <n v="3"/>
    <n v="123"/>
    <n v="0"/>
    <n v="54"/>
    <n v="0"/>
    <n v="0"/>
    <n v="0"/>
    <n v="879"/>
    <n v="183"/>
    <n v="0"/>
    <n v="0"/>
    <n v="0"/>
    <n v="0"/>
    <n v="0"/>
    <n v="66978"/>
    <n v="0"/>
    <n v="0"/>
    <n v="0"/>
    <n v="0"/>
    <n v="0"/>
    <n v="28852"/>
    <n v="0"/>
    <n v="0"/>
    <n v="0"/>
    <n v="0"/>
    <n v="0"/>
    <n v="0"/>
    <n v="879"/>
    <n v="0"/>
    <n v="0"/>
    <n v="0"/>
    <n v="0"/>
    <n v="0"/>
    <n v="0"/>
    <n v="0"/>
    <n v="0"/>
    <n v="0"/>
    <n v="0"/>
    <n v="0"/>
    <n v="0"/>
    <n v="0"/>
    <n v="0"/>
    <n v="0"/>
    <n v="0"/>
    <n v="0"/>
    <n v="0"/>
    <n v="0"/>
    <n v="0"/>
    <n v="0"/>
    <n v="0"/>
    <n v="0"/>
    <n v="4"/>
    <n v="13080"/>
    <n v="0"/>
    <n v="218"/>
    <n v="0"/>
    <n v="0"/>
    <n v="0"/>
    <n v="367650226"/>
    <n v="294165446"/>
    <n v="0"/>
    <n v="73484780"/>
    <n v="617827"/>
    <n v="74102607"/>
    <n v="69839929"/>
    <n v="4262678"/>
    <n v="564603"/>
    <n v="800401"/>
    <n v="18002"/>
    <n v="0"/>
    <n v="4008878"/>
    <n v="166022026"/>
    <n v="68316927"/>
    <n v="2093252"/>
    <n v="87502166"/>
    <n v="0"/>
    <n v="43715855"/>
    <n v="0"/>
    <n v="0"/>
    <n v="0"/>
    <n v="367650226"/>
    <n v="0"/>
    <n v="0"/>
    <n v="0"/>
    <n v="0"/>
    <n v="0"/>
    <n v="0"/>
    <n v="0"/>
    <n v="0"/>
    <n v="0"/>
    <n v="0"/>
    <n v="133038385"/>
    <n v="55906303"/>
    <n v="1850336"/>
    <n v="67702830"/>
    <n v="0"/>
    <n v="0"/>
    <n v="32823143"/>
    <n v="0"/>
    <n v="2844449"/>
    <n v="0"/>
    <n v="0"/>
    <n v="0"/>
    <n v="0"/>
    <n v="0"/>
    <n v="0"/>
    <n v="0"/>
    <n v="0"/>
    <n v="31637248"/>
    <n v="12410624"/>
    <n v="242916"/>
    <n v="19799336"/>
    <n v="0"/>
    <n v="9394656"/>
    <n v="0"/>
    <n v="0"/>
    <n v="0"/>
    <n v="0"/>
    <n v="0"/>
    <n v="0"/>
    <n v="0"/>
    <n v="0"/>
    <n v="0"/>
    <n v="26088906"/>
    <n v="0"/>
    <n v="15389473"/>
    <n v="0"/>
    <n v="0"/>
    <n v="0"/>
    <n v="0"/>
    <n v="8665024"/>
    <n v="1171530"/>
    <n v="10460242"/>
    <n v="8064754"/>
    <n v="30270401"/>
    <n v="7809283"/>
    <n v="1203092"/>
    <n v="1554921"/>
    <n v="7034321"/>
    <n v="10374465"/>
    <n v="2734306"/>
    <n v="4263158"/>
    <n v="1389041"/>
    <n v="7685"/>
    <n v="3199256"/>
    <n v="18216830"/>
    <n v="0"/>
    <n v="3499218"/>
    <n v="2388148"/>
    <n v="2773376"/>
    <n v="533002"/>
    <n v="27410574"/>
    <n v="25845411"/>
    <n v="0"/>
    <n v="0"/>
    <n v="1565163"/>
    <n v="27410574"/>
    <n v="0"/>
    <n v="21952891"/>
    <n v="-5367123"/>
    <n v="8283144"/>
    <n v="0"/>
    <n v="0"/>
    <n v="0"/>
    <n v="12542988"/>
    <n v="637649"/>
    <n v="689429"/>
    <n v="324"/>
    <n v="0"/>
    <n v="99958"/>
    <n v="154855"/>
    <n v="159097"/>
    <n v="66094"/>
    <n v="67458"/>
    <n v="21190"/>
    <n v="53212"/>
    <n v="0"/>
    <n v="14035"/>
    <n v="1750"/>
    <n v="359235"/>
    <n v="0"/>
    <n v="103522"/>
    <n v="0"/>
    <n v="104634"/>
    <n v="12037"/>
    <n v="58221"/>
    <n v="31259041.353122"/>
    <n v="12862881.496285422"/>
    <n v="394122.71014272101"/>
    <n v="16475126.170799401"/>
    <n v="0"/>
    <n v="8230930.2696503997"/>
    <n v="0"/>
    <n v="0"/>
    <n v="0"/>
  </r>
  <r>
    <n v="106364188"/>
    <x v="203"/>
    <d v="2024-01-01T00:00:00"/>
    <d v="2024-12-31T00:00:00"/>
    <n v="366"/>
    <x v="18"/>
    <x v="12"/>
    <x v="40"/>
    <x v="1"/>
    <x v="26"/>
    <x v="0"/>
    <x v="0"/>
    <x v="0"/>
    <x v="1"/>
    <s v="KINDRED HEALTHCARE, INC."/>
    <x v="6"/>
    <x v="0"/>
    <s v="909-581-6400"/>
    <s v="10841 WHITE OAK AVENUE"/>
    <s v="RANCHO CUCAMONGA"/>
    <n v="91730"/>
    <s v="JULIE MYERS"/>
    <n v="0"/>
    <n v="55"/>
    <n v="20130"/>
    <n v="55"/>
    <n v="20130"/>
    <n v="51"/>
    <n v="49.379781420764999"/>
    <n v="49.387178519379155"/>
    <n v="4188"/>
    <n v="5201"/>
    <n v="34"/>
    <n v="6164"/>
    <n v="0"/>
    <n v="2486"/>
    <n v="0"/>
    <n v="0"/>
    <n v="0"/>
    <n v="18073"/>
    <n v="18075.707338092801"/>
    <n v="4188"/>
    <n v="5201"/>
    <n v="34"/>
    <n v="6164"/>
    <n v="0"/>
    <n v="2488.7975218488382"/>
    <n v="0"/>
    <n v="0"/>
    <n v="0"/>
    <n v="142"/>
    <n v="176"/>
    <n v="1"/>
    <n v="172"/>
    <n v="0"/>
    <n v="59"/>
    <n v="0"/>
    <n v="0"/>
    <n v="0"/>
    <n v="550"/>
    <n v="55"/>
    <n v="0"/>
    <n v="0"/>
    <n v="0"/>
    <n v="0"/>
    <n v="0"/>
    <n v="20130"/>
    <n v="0"/>
    <n v="0"/>
    <n v="0"/>
    <n v="0"/>
    <n v="0"/>
    <n v="18073"/>
    <n v="0"/>
    <n v="0"/>
    <n v="0"/>
    <n v="0"/>
    <n v="0"/>
    <n v="0"/>
    <n v="550"/>
    <n v="0"/>
    <n v="0"/>
    <n v="0"/>
    <n v="0"/>
    <n v="0"/>
    <n v="0"/>
    <n v="0"/>
    <n v="0"/>
    <n v="0"/>
    <n v="0"/>
    <n v="0"/>
    <n v="0"/>
    <n v="0"/>
    <n v="13"/>
    <n v="0"/>
    <n v="0"/>
    <n v="0"/>
    <n v="13"/>
    <n v="0"/>
    <n v="0"/>
    <n v="0"/>
    <n v="11"/>
    <n v="0"/>
    <n v="4"/>
    <n v="31839"/>
    <n v="170"/>
    <n v="442"/>
    <n v="2"/>
    <n v="0"/>
    <n v="0"/>
    <n v="284928908"/>
    <n v="240383904"/>
    <n v="0"/>
    <n v="44545004"/>
    <n v="212800"/>
    <n v="44757804"/>
    <n v="42562677"/>
    <n v="2195127"/>
    <n v="570281"/>
    <n v="116819"/>
    <n v="15112"/>
    <n v="0"/>
    <n v="2633477"/>
    <n v="66307110"/>
    <n v="82331055"/>
    <n v="544179"/>
    <n v="97780132"/>
    <n v="0"/>
    <n v="37923756"/>
    <n v="0"/>
    <n v="0"/>
    <n v="0"/>
    <n v="284886232"/>
    <n v="0"/>
    <n v="0"/>
    <n v="0"/>
    <n v="0"/>
    <n v="0"/>
    <n v="42676"/>
    <n v="0"/>
    <n v="0"/>
    <n v="0"/>
    <n v="42676"/>
    <n v="55081412"/>
    <n v="70223616"/>
    <n v="532623"/>
    <n v="83594664"/>
    <n v="0"/>
    <n v="0"/>
    <n v="30270408"/>
    <n v="0"/>
    <n v="681181"/>
    <n v="0"/>
    <n v="0"/>
    <n v="0"/>
    <n v="0"/>
    <n v="0"/>
    <n v="0"/>
    <n v="0"/>
    <n v="0"/>
    <n v="10911026"/>
    <n v="12107439"/>
    <n v="11556"/>
    <n v="14185468"/>
    <n v="0"/>
    <n v="7329515"/>
    <n v="0"/>
    <n v="0"/>
    <n v="0"/>
    <n v="0"/>
    <n v="0"/>
    <n v="0"/>
    <n v="0"/>
    <n v="0"/>
    <n v="0"/>
    <n v="16081200"/>
    <n v="0"/>
    <n v="10283703"/>
    <n v="0"/>
    <n v="0"/>
    <n v="0"/>
    <n v="0"/>
    <n v="5967008"/>
    <n v="434689"/>
    <n v="7155349"/>
    <n v="2640728"/>
    <n v="18974307"/>
    <n v="4866714"/>
    <n v="1256143"/>
    <n v="1369386"/>
    <n v="4289114"/>
    <n v="6942548"/>
    <n v="252999"/>
    <n v="1370383"/>
    <n v="1088539"/>
    <n v="7477"/>
    <n v="2145067"/>
    <n v="10485387"/>
    <n v="0"/>
    <n v="875045"/>
    <n v="222"/>
    <n v="19341031"/>
    <n v="0"/>
    <n v="30701685"/>
    <n v="40424498"/>
    <n v="0"/>
    <n v="18253457"/>
    <n v="-27976270"/>
    <n v="30701685"/>
    <n v="419"/>
    <n v="11009265"/>
    <n v="-1465473"/>
    <n v="1878173"/>
    <n v="0"/>
    <n v="0"/>
    <n v="0"/>
    <n v="32113670"/>
    <n v="392576"/>
    <n v="421641"/>
    <n v="203"/>
    <n v="0"/>
    <n v="63441"/>
    <n v="104107"/>
    <n v="108038"/>
    <n v="38060"/>
    <n v="37009"/>
    <n v="8461"/>
    <n v="33460"/>
    <n v="0"/>
    <n v="0"/>
    <n v="0"/>
    <n v="195282"/>
    <n v="0"/>
    <n v="69400"/>
    <n v="0"/>
    <n v="63789"/>
    <n v="4940"/>
    <n v="59165"/>
    <n v="9855433.6674236991"/>
    <n v="12237122.856380099"/>
    <n v="80883.031061148096"/>
    <n v="14533367.611979069"/>
    <n v="0"/>
    <n v="5643069.8331559403"/>
    <n v="0"/>
    <n v="0"/>
    <n v="0"/>
  </r>
  <r>
    <n v="106332172"/>
    <x v="204"/>
    <d v="2024-01-01T00:00:00"/>
    <d v="2024-12-31T00:00:00"/>
    <n v="366"/>
    <x v="30"/>
    <x v="12"/>
    <x v="75"/>
    <x v="1"/>
    <x v="26"/>
    <x v="0"/>
    <x v="0"/>
    <x v="0"/>
    <x v="1"/>
    <s v="KINDRED HEALTHCARE, INC."/>
    <x v="2"/>
    <x v="0"/>
    <s v="951-436-3535"/>
    <s v="2224 MEDICAL CENTER DRIVE"/>
    <s v="PERRIS"/>
    <n v="92571"/>
    <s v="STEVE MCCANN"/>
    <n v="0"/>
    <n v="40"/>
    <n v="14640"/>
    <n v="40"/>
    <n v="14640"/>
    <n v="38"/>
    <n v="36.967213114754102"/>
    <n v="36.967213114754102"/>
    <n v="1978"/>
    <n v="3586"/>
    <n v="530"/>
    <n v="6219"/>
    <n v="0"/>
    <n v="1217"/>
    <n v="0"/>
    <n v="0"/>
    <n v="0"/>
    <n v="13530"/>
    <n v="13530"/>
    <n v="1978"/>
    <n v="3586"/>
    <n v="530"/>
    <n v="6219"/>
    <n v="0"/>
    <n v="1217"/>
    <n v="0"/>
    <n v="0"/>
    <n v="0"/>
    <n v="77"/>
    <n v="101"/>
    <n v="8"/>
    <n v="133"/>
    <n v="0"/>
    <n v="31"/>
    <n v="0"/>
    <n v="0"/>
    <n v="0"/>
    <n v="350"/>
    <n v="40"/>
    <n v="0"/>
    <n v="0"/>
    <n v="0"/>
    <n v="0"/>
    <n v="0"/>
    <n v="14640"/>
    <n v="0"/>
    <n v="0"/>
    <n v="0"/>
    <n v="0"/>
    <n v="0"/>
    <n v="13530"/>
    <n v="0"/>
    <n v="0"/>
    <n v="0"/>
    <n v="0"/>
    <n v="0"/>
    <n v="0"/>
    <n v="350"/>
    <n v="0"/>
    <n v="0"/>
    <n v="0"/>
    <n v="0"/>
    <n v="0"/>
    <n v="0"/>
    <n v="0"/>
    <n v="0"/>
    <n v="0"/>
    <n v="0"/>
    <n v="0"/>
    <n v="0"/>
    <n v="0"/>
    <n v="0"/>
    <n v="0"/>
    <n v="0"/>
    <n v="0"/>
    <n v="0"/>
    <n v="0"/>
    <n v="0"/>
    <n v="0"/>
    <n v="0"/>
    <n v="0"/>
    <n v="2"/>
    <n v="9460"/>
    <n v="0"/>
    <n v="70"/>
    <n v="0"/>
    <n v="0"/>
    <n v="0"/>
    <n v="194468280"/>
    <n v="162877994"/>
    <n v="0"/>
    <n v="31590286"/>
    <n v="123195"/>
    <n v="31713481"/>
    <n v="31091052"/>
    <n v="622429"/>
    <n v="145179"/>
    <n v="0"/>
    <n v="15112"/>
    <n v="0"/>
    <n v="752496"/>
    <n v="32761974"/>
    <n v="51328189"/>
    <n v="5392555"/>
    <n v="87793076"/>
    <n v="0"/>
    <n v="17192486"/>
    <n v="0"/>
    <n v="0"/>
    <n v="0"/>
    <n v="194468280"/>
    <n v="0"/>
    <n v="0"/>
    <n v="0"/>
    <n v="0"/>
    <n v="0"/>
    <n v="0"/>
    <n v="0"/>
    <n v="0"/>
    <n v="0"/>
    <n v="0"/>
    <n v="27254155"/>
    <n v="43249806"/>
    <n v="5081969"/>
    <n v="72907409"/>
    <n v="0"/>
    <n v="0"/>
    <n v="13725169"/>
    <n v="0"/>
    <n v="659486"/>
    <n v="0"/>
    <n v="0"/>
    <n v="0"/>
    <n v="0"/>
    <n v="0"/>
    <n v="0"/>
    <n v="0"/>
    <n v="0"/>
    <n v="5428981"/>
    <n v="8078383"/>
    <n v="310586"/>
    <n v="14885667"/>
    <n v="0"/>
    <n v="2886669"/>
    <n v="0"/>
    <n v="0"/>
    <n v="0"/>
    <n v="0"/>
    <n v="0"/>
    <n v="0"/>
    <n v="0"/>
    <n v="0"/>
    <n v="0"/>
    <n v="10310940"/>
    <n v="0"/>
    <n v="6362981"/>
    <n v="0"/>
    <n v="0"/>
    <n v="0"/>
    <n v="0"/>
    <n v="4433601"/>
    <n v="401787"/>
    <n v="6863067"/>
    <n v="2718676"/>
    <n v="13108079"/>
    <n v="3647079"/>
    <n v="946721"/>
    <n v="159785"/>
    <n v="2826416"/>
    <n v="6081937"/>
    <n v="1203169"/>
    <n v="841341"/>
    <n v="947509"/>
    <n v="2114"/>
    <n v="1326902"/>
    <n v="6424588"/>
    <n v="0"/>
    <n v="1698852"/>
    <n v="116630"/>
    <n v="583615"/>
    <n v="420047"/>
    <n v="9243732"/>
    <n v="13396643"/>
    <n v="0"/>
    <n v="0"/>
    <n v="-4152911"/>
    <n v="9243732"/>
    <n v="2100"/>
    <n v="7362431"/>
    <n v="-1245099"/>
    <n v="4891661"/>
    <n v="0"/>
    <n v="0"/>
    <n v="0"/>
    <n v="4354441"/>
    <n v="274783"/>
    <n v="296608"/>
    <n v="142"/>
    <n v="0"/>
    <n v="37892"/>
    <n v="68416"/>
    <n v="74468"/>
    <n v="33260"/>
    <n v="30602"/>
    <n v="11859"/>
    <n v="16670"/>
    <n v="0"/>
    <n v="1616"/>
    <n v="0"/>
    <n v="149155"/>
    <n v="0"/>
    <n v="42745"/>
    <n v="0"/>
    <n v="34630"/>
    <n v="6601"/>
    <n v="41652"/>
    <n v="5217139.4011903498"/>
    <n v="8173692.9900391595"/>
    <n v="858730.64802462899"/>
    <n v="13980498.121123601"/>
    <n v="0"/>
    <n v="2737795.8396222866"/>
    <n v="0"/>
    <n v="0"/>
    <n v="0"/>
  </r>
  <r>
    <n v="106370721"/>
    <x v="205"/>
    <d v="2024-01-01T00:00:00"/>
    <d v="2024-12-31T00:00:00"/>
    <n v="366"/>
    <x v="17"/>
    <x v="11"/>
    <x v="88"/>
    <x v="1"/>
    <x v="26"/>
    <x v="0"/>
    <x v="0"/>
    <x v="0"/>
    <x v="1"/>
    <s v="KINDRED HEALTHCARE, INC."/>
    <x v="6"/>
    <x v="0"/>
    <s v="619-453-4500"/>
    <s v="1940 EL CAHON BLVD"/>
    <s v="SAN DIEGO"/>
    <n v="92104"/>
    <s v="ROBIN GOMEZ"/>
    <n v="0"/>
    <n v="70"/>
    <n v="25620"/>
    <n v="70"/>
    <n v="25620"/>
    <n v="55"/>
    <n v="54.79234972677596"/>
    <n v="54.79234972677596"/>
    <n v="4674"/>
    <n v="4053"/>
    <n v="886"/>
    <n v="6818"/>
    <n v="0"/>
    <n v="3623"/>
    <n v="0"/>
    <n v="0"/>
    <n v="0"/>
    <n v="20054"/>
    <n v="20054"/>
    <n v="4674"/>
    <n v="4053"/>
    <n v="886"/>
    <n v="6818"/>
    <n v="0"/>
    <n v="3623"/>
    <n v="0"/>
    <n v="0"/>
    <n v="0"/>
    <n v="148"/>
    <n v="85"/>
    <n v="9"/>
    <n v="93"/>
    <n v="0"/>
    <n v="66"/>
    <n v="0"/>
    <n v="0"/>
    <n v="0"/>
    <n v="401"/>
    <n v="70"/>
    <n v="0"/>
    <n v="0"/>
    <n v="0"/>
    <n v="0"/>
    <n v="0"/>
    <n v="25620"/>
    <n v="0"/>
    <n v="0"/>
    <n v="0"/>
    <n v="0"/>
    <n v="0"/>
    <n v="20054"/>
    <n v="0"/>
    <n v="0"/>
    <n v="0"/>
    <n v="0"/>
    <n v="0"/>
    <n v="0"/>
    <n v="401"/>
    <n v="0"/>
    <n v="0"/>
    <n v="0"/>
    <n v="0"/>
    <n v="0"/>
    <n v="0"/>
    <n v="0"/>
    <n v="0"/>
    <n v="0"/>
    <n v="0"/>
    <n v="0"/>
    <n v="0"/>
    <n v="0"/>
    <n v="0"/>
    <n v="0"/>
    <n v="0"/>
    <n v="0"/>
    <n v="0"/>
    <n v="0"/>
    <n v="0"/>
    <n v="0"/>
    <n v="0"/>
    <n v="0"/>
    <n v="4"/>
    <n v="6840"/>
    <n v="0"/>
    <n v="228"/>
    <n v="0"/>
    <n v="0"/>
    <n v="0"/>
    <n v="182935586"/>
    <n v="143702124"/>
    <n v="0"/>
    <n v="39233462"/>
    <n v="309183"/>
    <n v="39542645"/>
    <n v="43914255"/>
    <n v="-4371610"/>
    <n v="25180"/>
    <n v="264"/>
    <n v="8009"/>
    <n v="0"/>
    <n v="-4354703"/>
    <n v="60277825"/>
    <n v="39628024"/>
    <n v="5768375"/>
    <n v="44408686"/>
    <n v="0"/>
    <n v="32852676"/>
    <n v="0"/>
    <n v="0"/>
    <n v="0"/>
    <n v="182935586"/>
    <n v="0"/>
    <n v="0"/>
    <n v="0"/>
    <n v="0"/>
    <n v="0"/>
    <n v="0"/>
    <n v="0"/>
    <n v="0"/>
    <n v="0"/>
    <n v="0"/>
    <n v="47483093"/>
    <n v="30709307"/>
    <n v="5353521"/>
    <n v="33788525"/>
    <n v="0"/>
    <n v="0"/>
    <n v="23389932"/>
    <n v="0"/>
    <n v="2977746"/>
    <n v="0"/>
    <n v="0"/>
    <n v="0"/>
    <n v="0"/>
    <n v="0"/>
    <n v="0"/>
    <n v="0"/>
    <n v="0"/>
    <n v="12473386"/>
    <n v="8918717"/>
    <n v="414854"/>
    <n v="10620161"/>
    <n v="0"/>
    <n v="6806344"/>
    <n v="0"/>
    <n v="0"/>
    <n v="0"/>
    <n v="0"/>
    <n v="0"/>
    <n v="0"/>
    <n v="0"/>
    <n v="0"/>
    <n v="0"/>
    <n v="16104021"/>
    <n v="0"/>
    <n v="8709722"/>
    <n v="0"/>
    <n v="0"/>
    <n v="0"/>
    <n v="0"/>
    <n v="6014000"/>
    <n v="663190"/>
    <n v="6704121"/>
    <n v="5719201"/>
    <n v="19673352"/>
    <n v="4728886"/>
    <n v="923291"/>
    <n v="535695"/>
    <n v="3705187"/>
    <n v="6386517"/>
    <n v="1020625"/>
    <n v="4828841"/>
    <n v="123148"/>
    <n v="3906"/>
    <n v="1984807"/>
    <n v="14193762"/>
    <n v="0"/>
    <n v="891454"/>
    <n v="0"/>
    <n v="23769116"/>
    <n v="0"/>
    <n v="38854332"/>
    <n v="44741365"/>
    <n v="0"/>
    <n v="21186802"/>
    <n v="-27073835"/>
    <n v="38854332"/>
    <n v="50"/>
    <n v="25199536"/>
    <n v="-11391617"/>
    <n v="3954357"/>
    <n v="0"/>
    <n v="0"/>
    <n v="0"/>
    <n v="37390124"/>
    <n v="384775"/>
    <n v="415752"/>
    <n v="197"/>
    <n v="0"/>
    <n v="59389"/>
    <n v="77773"/>
    <n v="141575"/>
    <n v="12633"/>
    <n v="26322"/>
    <n v="20841"/>
    <n v="40559"/>
    <n v="0"/>
    <n v="3566"/>
    <n v="2117"/>
    <n v="202452"/>
    <n v="0"/>
    <n v="60205"/>
    <n v="0"/>
    <n v="64937"/>
    <n v="8915"/>
    <n v="48266"/>
    <n v="14368002.183721701"/>
    <n v="9445854.0162750408"/>
    <n v="1374967.07282529"/>
    <n v="10585386.8719419"/>
    <n v="0"/>
    <n v="7830861.8552361503"/>
    <n v="0"/>
    <n v="0"/>
    <n v="0"/>
  </r>
  <r>
    <n v="106010887"/>
    <x v="206"/>
    <d v="2024-01-01T00:00:00"/>
    <d v="2024-12-31T00:00:00"/>
    <n v="366"/>
    <x v="16"/>
    <x v="10"/>
    <x v="65"/>
    <x v="1"/>
    <x v="26"/>
    <x v="0"/>
    <x v="0"/>
    <x v="0"/>
    <x v="1"/>
    <s v="THC-ORANGE COUNTY, INC"/>
    <x v="6"/>
    <x v="0"/>
    <s v="510-367-8300"/>
    <s v="2800 BENEDICT DRIVE"/>
    <s v="SAN LEANDRO"/>
    <n v="94577"/>
    <s v="LARRY FOSTER"/>
    <n v="0"/>
    <n v="99"/>
    <n v="36234"/>
    <n v="99"/>
    <n v="36234"/>
    <n v="70"/>
    <n v="68.688524590163894"/>
    <n v="68.688524590163894"/>
    <n v="4954"/>
    <n v="2968"/>
    <n v="889"/>
    <n v="12280"/>
    <n v="0"/>
    <n v="4049"/>
    <n v="0"/>
    <n v="0"/>
    <n v="0"/>
    <n v="25140"/>
    <n v="25140"/>
    <n v="4954"/>
    <n v="2968"/>
    <n v="889"/>
    <n v="12280"/>
    <n v="0"/>
    <n v="4049"/>
    <n v="0"/>
    <n v="0"/>
    <n v="0"/>
    <n v="89"/>
    <n v="31"/>
    <n v="6"/>
    <n v="143"/>
    <n v="0"/>
    <n v="66"/>
    <n v="0"/>
    <n v="0"/>
    <n v="0"/>
    <n v="335"/>
    <n v="99"/>
    <n v="0"/>
    <n v="0"/>
    <n v="0"/>
    <n v="0"/>
    <n v="0"/>
    <n v="36234"/>
    <n v="0"/>
    <n v="0"/>
    <n v="0"/>
    <n v="0"/>
    <n v="0"/>
    <n v="25140"/>
    <n v="0"/>
    <n v="0"/>
    <n v="0"/>
    <n v="0"/>
    <n v="0"/>
    <n v="0"/>
    <n v="335"/>
    <n v="0"/>
    <n v="0"/>
    <n v="0"/>
    <n v="0"/>
    <n v="0"/>
    <n v="0"/>
    <n v="0"/>
    <n v="0"/>
    <n v="0"/>
    <n v="0"/>
    <n v="0"/>
    <n v="0"/>
    <n v="0"/>
    <n v="0"/>
    <n v="0"/>
    <n v="0"/>
    <n v="0"/>
    <n v="0"/>
    <n v="0"/>
    <n v="0"/>
    <n v="0"/>
    <n v="0"/>
    <n v="0"/>
    <n v="3"/>
    <n v="3910"/>
    <n v="0"/>
    <n v="31"/>
    <n v="0"/>
    <n v="0"/>
    <n v="0"/>
    <n v="312915636"/>
    <n v="246730077"/>
    <n v="0"/>
    <n v="66185559"/>
    <n v="371238"/>
    <n v="66556797"/>
    <n v="68278938"/>
    <n v="-1722141"/>
    <n v="115701"/>
    <n v="0"/>
    <n v="11031"/>
    <n v="0"/>
    <n v="-1617471"/>
    <n v="69947217"/>
    <n v="33724570"/>
    <n v="11060259"/>
    <n v="148868256"/>
    <n v="0"/>
    <n v="49315334"/>
    <n v="0"/>
    <n v="0"/>
    <n v="0"/>
    <n v="312915636"/>
    <n v="0"/>
    <n v="0"/>
    <n v="0"/>
    <n v="0"/>
    <n v="0"/>
    <n v="0"/>
    <n v="0"/>
    <n v="0"/>
    <n v="0"/>
    <n v="0"/>
    <n v="56167456"/>
    <n v="27170164"/>
    <n v="10064191"/>
    <n v="113616668"/>
    <n v="0"/>
    <n v="0"/>
    <n v="38046629"/>
    <n v="0"/>
    <n v="1664969"/>
    <n v="0"/>
    <n v="0"/>
    <n v="0"/>
    <n v="0"/>
    <n v="0"/>
    <n v="0"/>
    <n v="0"/>
    <n v="0"/>
    <n v="13321865"/>
    <n v="6554406"/>
    <n v="996068"/>
    <n v="35251588"/>
    <n v="0"/>
    <n v="10061632"/>
    <n v="0"/>
    <n v="0"/>
    <n v="0"/>
    <n v="0"/>
    <n v="0"/>
    <n v="0"/>
    <n v="0"/>
    <n v="0"/>
    <n v="0"/>
    <n v="27125343"/>
    <n v="0"/>
    <n v="13135838"/>
    <n v="0"/>
    <n v="0"/>
    <n v="0"/>
    <n v="0"/>
    <n v="8082287"/>
    <n v="911246"/>
    <n v="10282395"/>
    <n v="8741829"/>
    <n v="32805227"/>
    <n v="6794426"/>
    <n v="1292271"/>
    <n v="2681795"/>
    <n v="4433703"/>
    <n v="8368659"/>
    <n v="276824"/>
    <n v="8088630"/>
    <n v="746560"/>
    <n v="0"/>
    <n v="2790843"/>
    <n v="20661177"/>
    <n v="0"/>
    <n v="1316828"/>
    <n v="494588"/>
    <n v="21965369"/>
    <n v="0"/>
    <n v="44437962"/>
    <n v="71493662"/>
    <n v="0"/>
    <n v="14283589"/>
    <n v="-41339289"/>
    <n v="44437962"/>
    <n v="0"/>
    <n v="32143345"/>
    <n v="-11911932"/>
    <n v="5446552"/>
    <n v="0"/>
    <n v="0"/>
    <n v="0"/>
    <n v="59216983"/>
    <n v="515894"/>
    <n v="556362"/>
    <n v="254"/>
    <n v="0"/>
    <n v="107273"/>
    <n v="82309"/>
    <n v="187742"/>
    <n v="15983"/>
    <n v="36492"/>
    <n v="17060"/>
    <n v="41979"/>
    <n v="0"/>
    <n v="17337"/>
    <n v="9719"/>
    <n v="288718"/>
    <n v="0"/>
    <n v="85364"/>
    <n v="0"/>
    <n v="76056"/>
    <n v="11972"/>
    <n v="53784"/>
    <n v="15179665.319987077"/>
    <n v="7318771.3195290798"/>
    <n v="2400253.1790846698"/>
    <n v="32306793.604814298"/>
    <n v="0"/>
    <n v="10702216.5765849"/>
    <n v="0"/>
    <n v="0"/>
    <n v="0"/>
  </r>
  <r>
    <n v="106190196"/>
    <x v="207"/>
    <d v="2024-01-01T00:00:00"/>
    <d v="2024-12-31T00:00:00"/>
    <n v="366"/>
    <x v="3"/>
    <x v="3"/>
    <x v="42"/>
    <x v="1"/>
    <x v="26"/>
    <x v="0"/>
    <x v="0"/>
    <x v="0"/>
    <x v="1"/>
    <s v="KINDRED HEALTHCARE, INC."/>
    <x v="6"/>
    <x v="0"/>
    <s v="310-323-5330"/>
    <s v="1246 WEST 155TH STREET"/>
    <s v="GARDENA"/>
    <n v="90247"/>
    <s v="MARK APODACA"/>
    <n v="0"/>
    <n v="62"/>
    <n v="22692"/>
    <n v="62"/>
    <n v="22692"/>
    <n v="44"/>
    <n v="42.459016393442603"/>
    <n v="42.459016393442603"/>
    <n v="6954"/>
    <n v="2583"/>
    <n v="793"/>
    <n v="3629"/>
    <n v="0"/>
    <n v="1581"/>
    <n v="0"/>
    <n v="0"/>
    <n v="0"/>
    <n v="15540"/>
    <n v="15540"/>
    <n v="6954"/>
    <n v="2583"/>
    <n v="793"/>
    <n v="3629"/>
    <n v="0"/>
    <n v="1581"/>
    <n v="0"/>
    <n v="0"/>
    <n v="0"/>
    <n v="190"/>
    <n v="147"/>
    <n v="5"/>
    <n v="126"/>
    <n v="0"/>
    <n v="62"/>
    <n v="0"/>
    <n v="0"/>
    <n v="0"/>
    <n v="530"/>
    <n v="62"/>
    <n v="0"/>
    <n v="0"/>
    <n v="0"/>
    <n v="0"/>
    <n v="0"/>
    <n v="22692"/>
    <n v="0"/>
    <n v="0"/>
    <n v="0"/>
    <n v="0"/>
    <n v="0"/>
    <n v="15540"/>
    <n v="0"/>
    <n v="0"/>
    <n v="0"/>
    <n v="0"/>
    <n v="0"/>
    <n v="0"/>
    <n v="530"/>
    <n v="0"/>
    <n v="0"/>
    <n v="0"/>
    <n v="0"/>
    <n v="0"/>
    <n v="0"/>
    <n v="0"/>
    <n v="0"/>
    <n v="0"/>
    <n v="0"/>
    <n v="0"/>
    <n v="0"/>
    <n v="0"/>
    <n v="0"/>
    <n v="0"/>
    <n v="0"/>
    <n v="0"/>
    <n v="0"/>
    <n v="0"/>
    <n v="0"/>
    <n v="0"/>
    <n v="0"/>
    <n v="0"/>
    <n v="2"/>
    <n v="15440"/>
    <n v="0"/>
    <n v="193"/>
    <n v="0"/>
    <n v="0"/>
    <n v="0"/>
    <n v="239791548"/>
    <n v="206358829"/>
    <n v="0"/>
    <n v="33432719"/>
    <n v="309730"/>
    <n v="33742449"/>
    <n v="37734088"/>
    <n v="-3991639"/>
    <n v="33289"/>
    <n v="0"/>
    <n v="15112"/>
    <n v="0"/>
    <n v="-3973462"/>
    <n v="117027383"/>
    <n v="41685002"/>
    <n v="9291061"/>
    <n v="43573912"/>
    <n v="0"/>
    <n v="28214190"/>
    <n v="0"/>
    <n v="0"/>
    <n v="0"/>
    <n v="239791548"/>
    <n v="0"/>
    <n v="0"/>
    <n v="0"/>
    <n v="0"/>
    <n v="0"/>
    <n v="0"/>
    <n v="0"/>
    <n v="0"/>
    <n v="0"/>
    <n v="0"/>
    <n v="99576849"/>
    <n v="35962213"/>
    <n v="8966900"/>
    <n v="38354856"/>
    <n v="0"/>
    <n v="0"/>
    <n v="20486182"/>
    <n v="0"/>
    <n v="3011829"/>
    <n v="0"/>
    <n v="0"/>
    <n v="0"/>
    <n v="0"/>
    <n v="0"/>
    <n v="0"/>
    <n v="0"/>
    <n v="0"/>
    <n v="16665966"/>
    <n v="5722789"/>
    <n v="324161"/>
    <n v="5219056"/>
    <n v="0"/>
    <n v="5500747"/>
    <n v="0"/>
    <n v="0"/>
    <n v="0"/>
    <n v="0"/>
    <n v="0"/>
    <n v="0"/>
    <n v="0"/>
    <n v="0"/>
    <n v="0"/>
    <n v="13150312"/>
    <n v="0"/>
    <n v="7199753"/>
    <n v="0"/>
    <n v="0"/>
    <n v="0"/>
    <n v="0"/>
    <n v="4874969"/>
    <n v="375208"/>
    <n v="7324446"/>
    <n v="4809400"/>
    <n v="15711353"/>
    <n v="3796556"/>
    <n v="1151374"/>
    <n v="1605339"/>
    <n v="2863916"/>
    <n v="6039250"/>
    <n v="1142205"/>
    <n v="2619518"/>
    <n v="1209411"/>
    <n v="3660"/>
    <n v="1591506"/>
    <n v="8800635"/>
    <n v="0"/>
    <n v="2069288"/>
    <n v="142522"/>
    <n v="3038354"/>
    <n v="129359"/>
    <n v="14180158"/>
    <n v="22019805"/>
    <n v="0"/>
    <n v="992909"/>
    <n v="-8832556"/>
    <n v="14180158"/>
    <n v="0"/>
    <n v="15171033"/>
    <n v="-6767323"/>
    <n v="4586395"/>
    <n v="0"/>
    <n v="0"/>
    <n v="0"/>
    <n v="11484488"/>
    <n v="367557"/>
    <n v="393380"/>
    <n v="177"/>
    <n v="0"/>
    <n v="47748"/>
    <n v="94085"/>
    <n v="82087"/>
    <n v="29807"/>
    <n v="31857"/>
    <n v="14564"/>
    <n v="42146"/>
    <n v="0"/>
    <n v="25142"/>
    <n v="121"/>
    <n v="188129"/>
    <n v="0"/>
    <n v="61117"/>
    <n v="0"/>
    <n v="69887"/>
    <n v="5897"/>
    <n v="42527"/>
    <n v="18264508.1268465"/>
    <n v="6505794.0994597403"/>
    <n v="1450059.4202087501"/>
    <n v="6800597.0008104499"/>
    <n v="0"/>
    <n v="4403399.3526745103"/>
    <n v="0"/>
    <n v="0"/>
    <n v="0"/>
  </r>
  <r>
    <n v="106301380"/>
    <x v="208"/>
    <d v="2024-01-01T00:00:00"/>
    <d v="2024-12-31T00:00:00"/>
    <n v="366"/>
    <x v="14"/>
    <x v="8"/>
    <x v="78"/>
    <x v="1"/>
    <x v="26"/>
    <x v="0"/>
    <x v="0"/>
    <x v="0"/>
    <x v="1"/>
    <s v="KINDRED HEALTHCARE, INC."/>
    <x v="5"/>
    <x v="0"/>
    <s v="714-893-4541"/>
    <s v="200 HOSPITAL CIRCLE"/>
    <s v="WESTMINSTER"/>
    <n v="92683"/>
    <s v="PHILLIP WOLFE"/>
    <n v="0"/>
    <n v="109"/>
    <n v="39894"/>
    <n v="109"/>
    <n v="39894"/>
    <n v="84"/>
    <n v="82.428961748633881"/>
    <n v="82.428961748633881"/>
    <n v="11483"/>
    <n v="7690"/>
    <n v="729"/>
    <n v="5332"/>
    <n v="0"/>
    <n v="4935"/>
    <n v="0"/>
    <n v="0"/>
    <n v="0"/>
    <n v="30169"/>
    <n v="30169"/>
    <n v="11483"/>
    <n v="7690"/>
    <n v="729"/>
    <n v="5332"/>
    <n v="0"/>
    <n v="4935"/>
    <n v="0"/>
    <n v="0"/>
    <n v="0"/>
    <n v="391"/>
    <n v="182"/>
    <n v="3"/>
    <n v="84"/>
    <n v="0"/>
    <n v="80"/>
    <n v="0"/>
    <n v="0"/>
    <n v="0"/>
    <n v="740"/>
    <n v="109"/>
    <n v="0"/>
    <n v="0"/>
    <n v="0"/>
    <n v="0"/>
    <n v="0"/>
    <n v="39894"/>
    <n v="0"/>
    <n v="0"/>
    <n v="0"/>
    <n v="0"/>
    <n v="0"/>
    <n v="30169"/>
    <n v="0"/>
    <n v="0"/>
    <n v="0"/>
    <n v="0"/>
    <n v="0"/>
    <n v="0"/>
    <n v="740"/>
    <n v="0"/>
    <n v="0"/>
    <n v="0"/>
    <n v="0"/>
    <n v="0"/>
    <n v="0"/>
    <n v="0"/>
    <n v="0"/>
    <n v="0"/>
    <n v="0"/>
    <n v="0"/>
    <n v="0"/>
    <n v="0"/>
    <n v="0"/>
    <n v="0"/>
    <n v="0"/>
    <n v="0"/>
    <n v="0"/>
    <n v="0"/>
    <n v="0"/>
    <n v="0"/>
    <n v="0"/>
    <n v="0"/>
    <n v="3"/>
    <n v="8940"/>
    <n v="0"/>
    <n v="149"/>
    <n v="0"/>
    <n v="0"/>
    <n v="0"/>
    <n v="503795467"/>
    <n v="440856348"/>
    <n v="0"/>
    <n v="62939119"/>
    <n v="282345"/>
    <n v="63221464"/>
    <n v="67166517"/>
    <n v="-3945053"/>
    <n v="316149"/>
    <n v="129"/>
    <n v="14071"/>
    <n v="0"/>
    <n v="-3643104"/>
    <n v="227687673"/>
    <n v="123510308"/>
    <n v="10750669"/>
    <n v="75647482"/>
    <n v="0"/>
    <n v="66199335"/>
    <n v="0"/>
    <n v="0"/>
    <n v="0"/>
    <n v="503795467"/>
    <n v="0"/>
    <n v="0"/>
    <n v="0"/>
    <n v="0"/>
    <n v="0"/>
    <n v="0"/>
    <n v="0"/>
    <n v="0"/>
    <n v="0"/>
    <n v="0"/>
    <n v="200586474"/>
    <n v="172508722"/>
    <n v="10275274"/>
    <n v="888404"/>
    <n v="0"/>
    <n v="0"/>
    <n v="52927828"/>
    <n v="0"/>
    <n v="3669646"/>
    <n v="0"/>
    <n v="0"/>
    <n v="0"/>
    <n v="0"/>
    <n v="0"/>
    <n v="0"/>
    <n v="0"/>
    <n v="0"/>
    <n v="25756412"/>
    <n v="-48998414"/>
    <n v="475395"/>
    <n v="74759078"/>
    <n v="0"/>
    <n v="10946648"/>
    <n v="0"/>
    <n v="0"/>
    <n v="0"/>
    <n v="0"/>
    <n v="0"/>
    <n v="0"/>
    <n v="0"/>
    <n v="0"/>
    <n v="0"/>
    <n v="26481672"/>
    <n v="0"/>
    <n v="13785253"/>
    <n v="0"/>
    <n v="0"/>
    <n v="0"/>
    <n v="0"/>
    <n v="8072762"/>
    <n v="662715"/>
    <n v="9680890"/>
    <n v="8483225"/>
    <n v="29279742"/>
    <n v="7972431"/>
    <n v="1064048"/>
    <n v="1604037"/>
    <n v="5981153"/>
    <n v="10194096"/>
    <n v="1575127"/>
    <n v="5971938"/>
    <n v="1123701"/>
    <n v="8696"/>
    <n v="2391548"/>
    <n v="18730012"/>
    <n v="0"/>
    <n v="1532311"/>
    <n v="760"/>
    <n v="19899404"/>
    <n v="455317"/>
    <n v="40617804"/>
    <n v="37650504"/>
    <n v="0"/>
    <n v="16371620"/>
    <n v="-13404320"/>
    <n v="40617804"/>
    <n v="1272"/>
    <n v="29590896"/>
    <n v="-11465148"/>
    <n v="6199978"/>
    <n v="0"/>
    <n v="0"/>
    <n v="0"/>
    <n v="25656883"/>
    <n v="609828"/>
    <n v="661665"/>
    <n v="308"/>
    <n v="0"/>
    <n v="80883"/>
    <n v="130621"/>
    <n v="184261"/>
    <n v="59094"/>
    <n v="63181"/>
    <n v="18682"/>
    <n v="51380"/>
    <n v="0"/>
    <n v="21570"/>
    <n v="156"/>
    <n v="351778"/>
    <n v="0"/>
    <n v="98185"/>
    <n v="0"/>
    <n v="92718"/>
    <n v="9390"/>
    <n v="57757"/>
    <n v="30227944.633753002"/>
    <n v="16397298.556965729"/>
    <n v="1427264.9152499579"/>
    <n v="10043002.6248229"/>
    <n v="0"/>
    <n v="8788661.2692083195"/>
    <n v="0"/>
    <n v="0"/>
    <n v="0"/>
  </r>
  <r>
    <n v="106190661"/>
    <x v="209"/>
    <d v="2024-01-01T00:00:00"/>
    <d v="2024-12-31T00:00:00"/>
    <n v="366"/>
    <x v="3"/>
    <x v="3"/>
    <x v="17"/>
    <x v="1"/>
    <x v="3"/>
    <x v="0"/>
    <x v="0"/>
    <x v="0"/>
    <x v="0"/>
    <s v="L.A. DOWNTOWN MEDICAL CENTER LLC"/>
    <x v="1"/>
    <x v="1"/>
    <s v="213-689-6128"/>
    <s v="1711 WEST TEMPLE STREET"/>
    <s v="LOS ANGELES"/>
    <n v="90026"/>
    <s v="WILLIAM NELSON"/>
    <n v="0"/>
    <n v="315"/>
    <n v="115290"/>
    <n v="299"/>
    <n v="109434"/>
    <n v="201"/>
    <n v="200.35519125683101"/>
    <n v="218.24447790458601"/>
    <n v="40412"/>
    <n v="0"/>
    <n v="3240"/>
    <n v="20222"/>
    <n v="0"/>
    <n v="152"/>
    <n v="3742"/>
    <n v="283"/>
    <n v="5279"/>
    <n v="73330"/>
    <n v="79877.478913078507"/>
    <n v="44517.909328681402"/>
    <n v="0"/>
    <n v="3613.9788730809701"/>
    <n v="20722.9382828706"/>
    <n v="0"/>
    <n v="254.98992183540901"/>
    <n v="3742"/>
    <n v="283.84433122948519"/>
    <n v="5295.7005492481903"/>
    <n v="3978"/>
    <n v="0"/>
    <n v="312"/>
    <n v="1832"/>
    <n v="0"/>
    <n v="10"/>
    <n v="5"/>
    <n v="24"/>
    <n v="430"/>
    <n v="6591"/>
    <n v="92"/>
    <n v="174"/>
    <n v="0"/>
    <n v="16"/>
    <n v="33"/>
    <n v="0"/>
    <n v="33672"/>
    <n v="63684"/>
    <n v="0"/>
    <n v="5856"/>
    <n v="12078"/>
    <n v="0"/>
    <n v="1907"/>
    <n v="63433"/>
    <n v="0"/>
    <n v="0"/>
    <n v="7990"/>
    <n v="0.108959498159007"/>
    <n v="0"/>
    <n v="192"/>
    <n v="6383"/>
    <n v="0"/>
    <n v="0"/>
    <n v="16"/>
    <n v="0"/>
    <n v="0"/>
    <n v="0"/>
    <n v="0"/>
    <n v="10880"/>
    <n v="231"/>
    <n v="2099"/>
    <n v="1003"/>
    <n v="0"/>
    <n v="7574"/>
    <n v="0"/>
    <n v="3"/>
    <n v="63"/>
    <n v="21853"/>
    <n v="0"/>
    <n v="0"/>
    <n v="0"/>
    <n v="17656"/>
    <n v="0"/>
    <n v="2"/>
    <n v="48108"/>
    <n v="7311"/>
    <n v="802"/>
    <n v="162"/>
    <n v="0"/>
    <n v="0"/>
    <n v="347800107"/>
    <n v="201054819"/>
    <n v="0"/>
    <n v="146745288"/>
    <n v="615619"/>
    <n v="147360907"/>
    <n v="123433308"/>
    <n v="23927599"/>
    <n v="3633820"/>
    <n v="77571"/>
    <n v="499965"/>
    <n v="0"/>
    <n v="26983883"/>
    <n v="172360061"/>
    <n v="1120572"/>
    <n v="29775662"/>
    <n v="65349086"/>
    <n v="0"/>
    <n v="8250411"/>
    <n v="8475396"/>
    <n v="1729846"/>
    <n v="32230238"/>
    <n v="319291272"/>
    <n v="17511996"/>
    <n v="243826"/>
    <n v="3436873"/>
    <n v="1618824"/>
    <n v="0"/>
    <n v="5590192"/>
    <n v="0"/>
    <n v="5161"/>
    <n v="101963"/>
    <n v="28508835"/>
    <n v="113943899"/>
    <n v="1050586"/>
    <n v="21077616"/>
    <n v="46877537"/>
    <n v="-7128351"/>
    <n v="0"/>
    <n v="10380452"/>
    <n v="6356547"/>
    <n v="2712646"/>
    <n v="0"/>
    <n v="1735007"/>
    <n v="0"/>
    <n v="4048880"/>
    <n v="0"/>
    <n v="0"/>
    <n v="0"/>
    <n v="0"/>
    <n v="74559632"/>
    <n v="313812"/>
    <n v="19263270"/>
    <n v="20090373"/>
    <n v="0"/>
    <n v="3460151"/>
    <n v="2118849"/>
    <n v="0"/>
    <n v="26939201"/>
    <n v="0"/>
    <n v="0"/>
    <n v="0"/>
    <n v="0"/>
    <n v="0"/>
    <n v="0"/>
    <n v="34186232"/>
    <n v="2434410"/>
    <n v="11666965"/>
    <n v="0"/>
    <n v="0"/>
    <n v="0"/>
    <n v="0"/>
    <n v="20300387"/>
    <n v="1796808"/>
    <n v="42600142"/>
    <n v="10448364"/>
    <n v="18368002"/>
    <n v="6760691"/>
    <n v="18591667"/>
    <n v="3419400"/>
    <n v="15016756"/>
    <n v="17835648"/>
    <n v="1396454"/>
    <n v="7022224"/>
    <n v="1130934"/>
    <n v="877505"/>
    <n v="33014027"/>
    <n v="45201558"/>
    <n v="0"/>
    <n v="8964924"/>
    <n v="9663657"/>
    <n v="6733761"/>
    <n v="21572529"/>
    <n v="92136429"/>
    <n v="49339659"/>
    <n v="0"/>
    <n v="6578598"/>
    <n v="36218172"/>
    <n v="92136429"/>
    <n v="2942661"/>
    <n v="106690611"/>
    <n v="-93886445"/>
    <n v="13163315"/>
    <n v="0"/>
    <n v="0"/>
    <n v="21150085"/>
    <n v="3733951"/>
    <n v="810337"/>
    <n v="921257"/>
    <n v="412"/>
    <n v="0"/>
    <n v="54325"/>
    <n v="97402"/>
    <n v="239202"/>
    <n v="83386"/>
    <n v="159442"/>
    <n v="81965"/>
    <n v="30680"/>
    <n v="0"/>
    <n v="40463"/>
    <n v="23472"/>
    <n v="484817"/>
    <n v="34363"/>
    <n v="104197"/>
    <n v="0"/>
    <n v="111363"/>
    <n v="10734"/>
    <n v="64863"/>
    <n v="67048993.882041201"/>
    <n v="481806.08879519999"/>
    <n v="11728250.5451662"/>
    <n v="23648192.676835462"/>
    <n v="0"/>
    <n v="4887493.8236475782"/>
    <n v="2992893.1277753864"/>
    <n v="612678.21904040698"/>
    <n v="11417380.6366986"/>
  </r>
  <r>
    <n v="106194981"/>
    <x v="210"/>
    <d v="2023-07-01T00:00:00"/>
    <d v="2024-06-30T00:00:00"/>
    <n v="366"/>
    <x v="3"/>
    <x v="3"/>
    <x v="41"/>
    <x v="1"/>
    <x v="27"/>
    <x v="2"/>
    <x v="1"/>
    <x v="0"/>
    <x v="1"/>
    <s v="TELECARE CORPORATION"/>
    <x v="2"/>
    <x v="0"/>
    <s v="562-630-8672"/>
    <s v="6060 PARAMOUNT BLVD"/>
    <s v="LONG BEACH"/>
    <n v="90805"/>
    <s v="WAYNE MUNCHEL"/>
    <n v="0"/>
    <n v="16"/>
    <n v="5856"/>
    <n v="16"/>
    <n v="5856"/>
    <n v="16"/>
    <n v="15.472677595628415"/>
    <n v="15.472677595628415"/>
    <n v="0"/>
    <n v="0"/>
    <n v="0"/>
    <n v="0"/>
    <n v="399"/>
    <n v="5264"/>
    <n v="0"/>
    <n v="0"/>
    <n v="0"/>
    <n v="5663"/>
    <n v="5663"/>
    <n v="0"/>
    <n v="0"/>
    <n v="0"/>
    <n v="0"/>
    <n v="399"/>
    <n v="5264"/>
    <n v="0"/>
    <n v="0"/>
    <n v="0"/>
    <n v="0"/>
    <n v="0"/>
    <n v="0"/>
    <n v="0"/>
    <n v="2"/>
    <n v="36"/>
    <n v="0"/>
    <n v="0"/>
    <n v="0"/>
    <n v="38"/>
    <n v="0"/>
    <n v="16"/>
    <n v="0"/>
    <n v="0"/>
    <n v="0"/>
    <n v="0"/>
    <n v="0"/>
    <n v="5856"/>
    <n v="0"/>
    <n v="0"/>
    <n v="0"/>
    <n v="0"/>
    <n v="0"/>
    <n v="5663"/>
    <n v="0"/>
    <n v="0"/>
    <n v="0"/>
    <n v="0"/>
    <n v="0"/>
    <n v="0"/>
    <n v="38"/>
    <n v="0"/>
    <n v="0"/>
    <n v="0"/>
    <n v="0"/>
    <n v="0"/>
    <n v="0"/>
    <n v="0"/>
    <n v="0"/>
    <n v="0"/>
    <n v="0"/>
    <n v="0"/>
    <n v="0"/>
    <n v="0"/>
    <n v="0"/>
    <n v="0"/>
    <n v="0"/>
    <n v="0"/>
    <n v="0"/>
    <n v="0"/>
    <n v="0"/>
    <n v="0"/>
    <n v="0"/>
    <n v="0"/>
    <n v="0"/>
    <n v="0"/>
    <n v="0"/>
    <n v="0"/>
    <n v="0"/>
    <n v="0"/>
    <n v="7232727"/>
    <n v="0"/>
    <n v="0"/>
    <n v="7232727"/>
    <n v="332"/>
    <n v="7233059"/>
    <n v="4614654"/>
    <n v="2618405"/>
    <n v="0"/>
    <n v="0"/>
    <n v="0"/>
    <n v="0"/>
    <n v="2618405"/>
    <n v="0"/>
    <n v="0"/>
    <n v="0"/>
    <n v="0"/>
    <n v="509599"/>
    <n v="6723128"/>
    <n v="0"/>
    <n v="0"/>
    <n v="0"/>
    <n v="7232727"/>
    <n v="0"/>
    <n v="0"/>
    <n v="0"/>
    <n v="0"/>
    <n v="0"/>
    <n v="0"/>
    <n v="0"/>
    <n v="0"/>
    <n v="0"/>
    <n v="0"/>
    <n v="0"/>
    <n v="0"/>
    <n v="0"/>
    <n v="0"/>
    <n v="0"/>
    <n v="0"/>
    <n v="0"/>
    <n v="0"/>
    <n v="0"/>
    <n v="0"/>
    <n v="0"/>
    <n v="0"/>
    <n v="0"/>
    <n v="0"/>
    <n v="0"/>
    <n v="0"/>
    <n v="0"/>
    <n v="0"/>
    <n v="0"/>
    <n v="0"/>
    <n v="0"/>
    <n v="509599"/>
    <n v="6723128"/>
    <n v="0"/>
    <n v="0"/>
    <n v="0"/>
    <n v="0"/>
    <n v="0"/>
    <n v="0"/>
    <n v="0"/>
    <n v="0"/>
    <n v="0"/>
    <n v="2278368"/>
    <n v="0"/>
    <n v="0"/>
    <n v="0"/>
    <n v="0"/>
    <n v="0"/>
    <n v="0"/>
    <n v="514350"/>
    <n v="64991"/>
    <n v="1540127"/>
    <n v="216818"/>
    <n v="2570560"/>
    <n v="607200"/>
    <n v="0"/>
    <n v="177856"/>
    <n v="157602"/>
    <n v="679441"/>
    <n v="47125"/>
    <n v="111930"/>
    <n v="47262"/>
    <n v="0"/>
    <n v="215678"/>
    <n v="5001318"/>
    <n v="0"/>
    <n v="26652"/>
    <n v="0"/>
    <n v="56433"/>
    <n v="0"/>
    <n v="5084403"/>
    <n v="2036443"/>
    <n v="0"/>
    <n v="0"/>
    <n v="3047960"/>
    <n v="5084403"/>
    <n v="0"/>
    <n v="5000752"/>
    <n v="0"/>
    <n v="377501"/>
    <n v="0"/>
    <n v="0"/>
    <n v="0"/>
    <n v="935275"/>
    <n v="54703"/>
    <n v="61401"/>
    <n v="29"/>
    <n v="0"/>
    <n v="8496"/>
    <n v="6401"/>
    <n v="9358"/>
    <n v="8940"/>
    <n v="17159"/>
    <n v="3644"/>
    <n v="0"/>
    <n v="0"/>
    <n v="0"/>
    <n v="705"/>
    <n v="38831"/>
    <n v="0"/>
    <n v="0"/>
    <n v="0"/>
    <n v="3293"/>
    <n v="1270"/>
    <n v="11309"/>
    <n v="0"/>
    <n v="0"/>
    <n v="0"/>
    <n v="0"/>
    <n v="325113.04199342802"/>
    <n v="4289208.9580065701"/>
    <n v="0"/>
    <n v="0"/>
    <n v="0"/>
  </r>
  <r>
    <n v="106301234"/>
    <x v="211"/>
    <d v="2024-01-01T00:00:00"/>
    <d v="2024-12-31T00:00:00"/>
    <n v="366"/>
    <x v="14"/>
    <x v="8"/>
    <x v="89"/>
    <x v="0"/>
    <x v="11"/>
    <x v="0"/>
    <x v="0"/>
    <x v="0"/>
    <x v="0"/>
    <s v="PRIME HEALTHCARE FOUNDATION"/>
    <x v="5"/>
    <x v="0"/>
    <s v="714-670-7400"/>
    <s v="7901 WALKER STREET"/>
    <s v="LA PALMA"/>
    <n v="90623"/>
    <s v="MOUSA, AYMAN"/>
    <n v="0"/>
    <n v="138"/>
    <n v="50508"/>
    <n v="138"/>
    <n v="50508"/>
    <n v="49"/>
    <n v="47.931693989071"/>
    <n v="67.971927249910493"/>
    <n v="8219"/>
    <n v="3049"/>
    <n v="774"/>
    <n v="4153"/>
    <n v="0"/>
    <n v="830"/>
    <n v="469"/>
    <n v="0"/>
    <n v="49"/>
    <n v="17543"/>
    <n v="24877.725373467249"/>
    <n v="9051.4627019868894"/>
    <n v="3909.2604014948702"/>
    <n v="1102.7563315621601"/>
    <n v="7124.3280951398201"/>
    <n v="0"/>
    <n v="1671.64922036541"/>
    <n v="974.51732706691496"/>
    <n v="0"/>
    <n v="202.208352998077"/>
    <n v="1230"/>
    <n v="745"/>
    <n v="194"/>
    <n v="874"/>
    <n v="0"/>
    <n v="255"/>
    <n v="147"/>
    <n v="0"/>
    <n v="37"/>
    <n v="3482"/>
    <n v="115"/>
    <n v="23"/>
    <n v="0"/>
    <n v="0"/>
    <n v="0"/>
    <n v="0"/>
    <n v="42090"/>
    <n v="8418"/>
    <n v="0"/>
    <n v="0"/>
    <n v="0"/>
    <n v="0"/>
    <n v="11519"/>
    <n v="6024"/>
    <n v="0"/>
    <n v="0"/>
    <n v="0"/>
    <n v="0"/>
    <n v="0"/>
    <n v="2984"/>
    <n v="498"/>
    <n v="0"/>
    <n v="0"/>
    <n v="0"/>
    <n v="0"/>
    <n v="0"/>
    <n v="0"/>
    <n v="0"/>
    <n v="1073"/>
    <n v="1641"/>
    <n v="976"/>
    <n v="7155"/>
    <n v="0"/>
    <n v="2293"/>
    <n v="1194"/>
    <n v="0"/>
    <n v="787"/>
    <n v="15119"/>
    <n v="16282"/>
    <n v="0"/>
    <n v="0"/>
    <n v="2155"/>
    <n v="0"/>
    <n v="4"/>
    <n v="28332"/>
    <n v="2689"/>
    <n v="370"/>
    <n v="41"/>
    <n v="0"/>
    <n v="0"/>
    <n v="252039608"/>
    <n v="187484325"/>
    <n v="0"/>
    <n v="64555283"/>
    <n v="1924614"/>
    <n v="66479897"/>
    <n v="66289036"/>
    <n v="190861"/>
    <n v="0"/>
    <n v="104680"/>
    <n v="0"/>
    <n v="0"/>
    <n v="86181"/>
    <n v="67652223"/>
    <n v="39205831"/>
    <n v="9376438"/>
    <n v="42030266"/>
    <n v="0"/>
    <n v="11612299"/>
    <n v="6827930"/>
    <n v="0"/>
    <n v="1025524"/>
    <n v="177730511"/>
    <n v="6852166"/>
    <n v="11061733"/>
    <n v="3982640"/>
    <n v="30071204"/>
    <n v="0"/>
    <n v="11775280"/>
    <n v="7359567"/>
    <n v="0"/>
    <n v="3206507"/>
    <n v="74309097"/>
    <n v="53278566"/>
    <n v="39268596"/>
    <n v="10126016"/>
    <n v="59473163"/>
    <n v="-1453538"/>
    <n v="0"/>
    <n v="18932636"/>
    <n v="1863765"/>
    <n v="5035846"/>
    <n v="0"/>
    <n v="592690"/>
    <n v="0"/>
    <n v="366585"/>
    <n v="0"/>
    <n v="0"/>
    <n v="0"/>
    <n v="0"/>
    <n v="20208486"/>
    <n v="10960217"/>
    <n v="4678355"/>
    <n v="12605884"/>
    <n v="0"/>
    <n v="4322458"/>
    <n v="12273781"/>
    <n v="0"/>
    <n v="-493898"/>
    <n v="0"/>
    <n v="0"/>
    <n v="0"/>
    <n v="0"/>
    <n v="0"/>
    <n v="0"/>
    <n v="14475080"/>
    <n v="4802018"/>
    <n v="11334659"/>
    <n v="0"/>
    <n v="0"/>
    <n v="0"/>
    <n v="0"/>
    <n v="10709226"/>
    <n v="1676614"/>
    <n v="19223995"/>
    <n v="4067444"/>
    <n v="27025867"/>
    <n v="6651538"/>
    <n v="1609024"/>
    <n v="3909153"/>
    <n v="4956859"/>
    <n v="9161467"/>
    <n v="3218866"/>
    <n v="74692"/>
    <n v="716883"/>
    <n v="0"/>
    <n v="8964687"/>
    <n v="49471805"/>
    <n v="0"/>
    <n v="31327753"/>
    <n v="407119"/>
    <n v="17561"/>
    <n v="0"/>
    <n v="81224238"/>
    <n v="27744490"/>
    <n v="0"/>
    <n v="830305"/>
    <n v="52649443"/>
    <n v="81224238"/>
    <n v="550"/>
    <n v="85134689"/>
    <n v="-76451627"/>
    <n v="62714003"/>
    <n v="0"/>
    <n v="0"/>
    <n v="30489390"/>
    <n v="7756770"/>
    <n v="586382"/>
    <n v="682644"/>
    <n v="327"/>
    <n v="0"/>
    <n v="69138"/>
    <n v="194165"/>
    <n v="154592"/>
    <n v="31661"/>
    <n v="0"/>
    <n v="77523"/>
    <n v="27483"/>
    <n v="29238"/>
    <n v="2582"/>
    <n v="0"/>
    <n v="208937"/>
    <n v="92367"/>
    <n v="87709"/>
    <n v="0"/>
    <n v="123294"/>
    <n v="31846"/>
    <n v="42229"/>
    <n v="19026501.3205708"/>
    <n v="12837040.685319601"/>
    <n v="3411564.3201719201"/>
    <n v="18412857.719967332"/>
    <n v="0"/>
    <n v="5972585.0879530702"/>
    <n v="3623121.1882845573"/>
    <n v="0"/>
    <n v="1080751.67773266"/>
  </r>
  <r>
    <n v="106191227"/>
    <x v="212"/>
    <d v="2023-07-01T00:00:00"/>
    <d v="2024-06-30T00:00:00"/>
    <n v="366"/>
    <x v="3"/>
    <x v="3"/>
    <x v="41"/>
    <x v="2"/>
    <x v="28"/>
    <x v="0"/>
    <x v="0"/>
    <x v="2"/>
    <x v="0"/>
    <s v="COUNTY OF LOS ANGELES"/>
    <x v="1"/>
    <x v="0"/>
    <s v="424-306-7505"/>
    <s v="1000 W. CARSON ST., BLDG N-25"/>
    <s v="TORRANCE"/>
    <n v="90502"/>
    <s v="ANDREA TURNER, JD, MBA, CNMT"/>
    <n v="1"/>
    <n v="453"/>
    <n v="165798"/>
    <n v="412"/>
    <n v="150792"/>
    <n v="304"/>
    <n v="299.3497267759563"/>
    <n v="518.42296190242996"/>
    <n v="12054"/>
    <n v="7862"/>
    <n v="24897"/>
    <n v="46295"/>
    <n v="3276"/>
    <n v="13650"/>
    <n v="1419"/>
    <n v="0"/>
    <n v="109"/>
    <n v="109562"/>
    <n v="189742.80405628899"/>
    <n v="18138.669483896643"/>
    <n v="8528.8206902826605"/>
    <n v="33848.190485882602"/>
    <n v="90623.173563467004"/>
    <n v="16227.648186869741"/>
    <n v="16871.906244736099"/>
    <n v="3259.5447600012199"/>
    <n v="0"/>
    <n v="615.44602310681501"/>
    <n v="2060"/>
    <n v="1351"/>
    <n v="4278"/>
    <n v="7950"/>
    <n v="563"/>
    <n v="2346"/>
    <n v="244"/>
    <n v="0"/>
    <n v="19"/>
    <n v="18811"/>
    <n v="415"/>
    <n v="38"/>
    <n v="0"/>
    <n v="0"/>
    <n v="0"/>
    <n v="0"/>
    <n v="151890"/>
    <n v="13908"/>
    <n v="0"/>
    <n v="0"/>
    <n v="0"/>
    <n v="0"/>
    <n v="96678"/>
    <n v="12884"/>
    <n v="0"/>
    <n v="0"/>
    <n v="0"/>
    <n v="0"/>
    <n v="0"/>
    <n v="18478"/>
    <n v="333"/>
    <n v="0"/>
    <n v="0"/>
    <n v="0"/>
    <n v="0"/>
    <n v="0"/>
    <n v="3258"/>
    <n v="1082"/>
    <n v="29285"/>
    <n v="2170"/>
    <n v="41215"/>
    <n v="208239"/>
    <n v="61457"/>
    <n v="7592"/>
    <n v="10484"/>
    <n v="0"/>
    <n v="1085"/>
    <n v="361527"/>
    <n v="85901"/>
    <n v="283658"/>
    <n v="2977"/>
    <n v="0"/>
    <n v="0"/>
    <n v="16"/>
    <n v="4215057"/>
    <n v="760142"/>
    <n v="5586"/>
    <n v="5783"/>
    <n v="681"/>
    <n v="428"/>
    <n v="3132577607"/>
    <n v="1918070683"/>
    <n v="211354507"/>
    <n v="1425861431"/>
    <n v="27518974"/>
    <n v="1453380405"/>
    <n v="1466774845"/>
    <n v="-13394440"/>
    <n v="510987497"/>
    <n v="23469"/>
    <n v="0"/>
    <n v="0"/>
    <n v="497569588"/>
    <n v="194381007"/>
    <n v="138383861"/>
    <n v="445129339"/>
    <n v="779536099"/>
    <n v="57462915"/>
    <n v="164689441"/>
    <n v="28209081"/>
    <n v="0"/>
    <n v="1032942"/>
    <n v="1808824685"/>
    <n v="98120473"/>
    <n v="11737118"/>
    <n v="160036852"/>
    <n v="746417788"/>
    <n v="227179322"/>
    <n v="38872816"/>
    <n v="36589201"/>
    <n v="0"/>
    <n v="4799352"/>
    <n v="1323752922"/>
    <n v="201444988"/>
    <n v="116618013"/>
    <n v="443595733"/>
    <n v="899060657"/>
    <n v="-154240123"/>
    <n v="254384607"/>
    <n v="87305674"/>
    <n v="64798282"/>
    <n v="5102852"/>
    <n v="0"/>
    <n v="0"/>
    <n v="0"/>
    <n v="0"/>
    <n v="0"/>
    <n v="194705711"/>
    <n v="0"/>
    <n v="16648796"/>
    <n v="91056492"/>
    <n v="33502966"/>
    <n v="205369448"/>
    <n v="932040074"/>
    <n v="30257630"/>
    <n v="116256583"/>
    <n v="16648796"/>
    <n v="0"/>
    <n v="729442"/>
    <n v="311603298"/>
    <n v="0"/>
    <n v="7749778"/>
    <n v="0"/>
    <n v="0"/>
    <n v="503237719"/>
    <n v="253494265"/>
    <n v="186169702"/>
    <n v="370627115"/>
    <n v="0"/>
    <n v="0"/>
    <n v="366107"/>
    <n v="114235303"/>
    <n v="368917605"/>
    <n v="24433471"/>
    <n v="134493471"/>
    <n v="14037806"/>
    <n v="542590123"/>
    <n v="273724012"/>
    <n v="19285919"/>
    <n v="119094429"/>
    <n v="173663287"/>
    <n v="82106725"/>
    <n v="15128291"/>
    <n v="32098053"/>
    <n v="616920"/>
    <n v="4797389"/>
    <n v="203669697"/>
    <n v="1204947480"/>
    <n v="26251390"/>
    <n v="520973600"/>
    <n v="490907000"/>
    <n v="737779285"/>
    <n v="0"/>
    <n v="2980858755"/>
    <n v="785012213"/>
    <n v="390890273"/>
    <n v="2126644086"/>
    <n v="-321687817"/>
    <n v="2980858755"/>
    <n v="80907075"/>
    <n v="3062635506"/>
    <n v="-2351048965"/>
    <n v="721848000"/>
    <n v="0"/>
    <n v="0"/>
    <n v="381086153"/>
    <n v="2584402622"/>
    <n v="8695165"/>
    <n v="10121089"/>
    <n v="4289"/>
    <n v="467"/>
    <n v="787017"/>
    <n v="1212879"/>
    <n v="1768174"/>
    <n v="198740"/>
    <n v="529790"/>
    <n v="999479"/>
    <n v="163655"/>
    <n v="1836287"/>
    <n v="998811"/>
    <n v="200333"/>
    <n v="2419553"/>
    <n v="1590416"/>
    <n v="1610579"/>
    <n v="979946"/>
    <n v="917614"/>
    <n v="367993"/>
    <n v="807223"/>
    <n v="134389159.72120401"/>
    <n v="68972752.631318197"/>
    <n v="278042271.44481999"/>
    <n v="701096147.09380102"/>
    <n v="130778247.862519"/>
    <n v="93526229.915765613"/>
    <n v="29771427.718442995"/>
    <n v="0"/>
    <n v="2679634.612129204"/>
  </r>
  <r>
    <n v="106191231"/>
    <x v="213"/>
    <d v="2023-07-01T00:00:00"/>
    <d v="2024-06-30T00:00:00"/>
    <n v="366"/>
    <x v="3"/>
    <x v="3"/>
    <x v="76"/>
    <x v="2"/>
    <x v="28"/>
    <x v="0"/>
    <x v="0"/>
    <x v="2"/>
    <x v="0"/>
    <s v="COUNTY OF LOS ANGELES"/>
    <x v="1"/>
    <x v="0"/>
    <s v="747-210-3000"/>
    <s v="14445 OLIVE VIEW DRIVE"/>
    <s v="SYLMAR"/>
    <s v="91342-1437"/>
    <s v="EDGAR SOLIS"/>
    <n v="0"/>
    <n v="355"/>
    <n v="129930"/>
    <n v="261"/>
    <n v="95526"/>
    <n v="189"/>
    <n v="184.57650273223999"/>
    <n v="411.8536423792483"/>
    <n v="5742"/>
    <n v="2161"/>
    <n v="21213"/>
    <n v="24521"/>
    <n v="4527"/>
    <n v="8377"/>
    <n v="811"/>
    <n v="0"/>
    <n v="203"/>
    <n v="67555"/>
    <n v="150738.433110805"/>
    <n v="11522.45791449307"/>
    <n v="2786.0139188736898"/>
    <n v="30361.4152625196"/>
    <n v="64872.539646582969"/>
    <n v="25721.565854152286"/>
    <n v="11373.016950928901"/>
    <n v="4638.9884202140702"/>
    <n v="0"/>
    <n v="1050.0098111096199"/>
    <n v="976"/>
    <n v="368"/>
    <n v="3608"/>
    <n v="4168"/>
    <n v="769"/>
    <n v="1424"/>
    <n v="138"/>
    <n v="0"/>
    <n v="34"/>
    <n v="11485"/>
    <n v="303"/>
    <n v="52"/>
    <n v="0"/>
    <n v="0"/>
    <n v="0"/>
    <n v="0"/>
    <n v="110898"/>
    <n v="19032"/>
    <n v="0"/>
    <n v="0"/>
    <n v="0"/>
    <n v="0"/>
    <n v="49919"/>
    <n v="17636"/>
    <n v="0"/>
    <n v="0"/>
    <n v="0"/>
    <n v="0"/>
    <n v="0"/>
    <n v="10991"/>
    <n v="494"/>
    <n v="0"/>
    <n v="0"/>
    <n v="0"/>
    <n v="0"/>
    <n v="0"/>
    <n v="1367"/>
    <n v="750"/>
    <n v="22135"/>
    <n v="1476"/>
    <n v="35121"/>
    <n v="149634"/>
    <n v="64929"/>
    <n v="5312"/>
    <n v="15347"/>
    <n v="0"/>
    <n v="1181"/>
    <n v="295135"/>
    <n v="65324"/>
    <n v="235109"/>
    <n v="0"/>
    <n v="0"/>
    <n v="0"/>
    <n v="10"/>
    <n v="363184"/>
    <n v="557709"/>
    <n v="1935"/>
    <n v="4242"/>
    <n v="584"/>
    <n v="270"/>
    <n v="2057071651"/>
    <n v="1421187968"/>
    <n v="110929769"/>
    <n v="746813452"/>
    <n v="21237480"/>
    <n v="768050932"/>
    <n v="833446438"/>
    <n v="-65395506"/>
    <n v="199990819"/>
    <n v="7000"/>
    <n v="0"/>
    <n v="0"/>
    <n v="134588313"/>
    <n v="79713166"/>
    <n v="30329250"/>
    <n v="334146990"/>
    <n v="337301515"/>
    <n v="55642133"/>
    <n v="71713710"/>
    <n v="11646502"/>
    <n v="0"/>
    <n v="1404836"/>
    <n v="921898102"/>
    <n v="80247057"/>
    <n v="8771959"/>
    <n v="144105757"/>
    <n v="555060375"/>
    <n v="260506042"/>
    <n v="25648262"/>
    <n v="54972472"/>
    <n v="0"/>
    <n v="5861625"/>
    <n v="1135173549"/>
    <n v="107242760"/>
    <n v="27794416"/>
    <n v="386332972"/>
    <n v="640138942"/>
    <n v="-132122229"/>
    <n v="290229459"/>
    <n v="28178595"/>
    <n v="66618972"/>
    <n v="6774081"/>
    <n v="0"/>
    <n v="0"/>
    <n v="0"/>
    <n v="0"/>
    <n v="0"/>
    <n v="90973777"/>
    <n v="0"/>
    <n v="19955992"/>
    <n v="52717463"/>
    <n v="11306793"/>
    <n v="138021587"/>
    <n v="429217142"/>
    <n v="25918716"/>
    <n v="69183377"/>
    <n v="19955994"/>
    <n v="0"/>
    <n v="492380"/>
    <n v="135502135"/>
    <n v="0"/>
    <n v="4893580"/>
    <n v="0"/>
    <n v="0"/>
    <n v="176052239"/>
    <n v="123894228"/>
    <n v="121729051"/>
    <n v="242622808"/>
    <n v="0"/>
    <n v="0"/>
    <n v="51091"/>
    <n v="0"/>
    <n v="124158693"/>
    <n v="16866089"/>
    <n v="86758195"/>
    <n v="117366283"/>
    <n v="322763859"/>
    <n v="154447769"/>
    <n v="13859597"/>
    <n v="43162847"/>
    <n v="100181549"/>
    <n v="62892013"/>
    <n v="12781997"/>
    <n v="22432847"/>
    <n v="6407262"/>
    <n v="457533"/>
    <n v="94059165"/>
    <n v="909967890"/>
    <n v="5992000"/>
    <n v="190633000"/>
    <n v="0"/>
    <n v="439149371"/>
    <n v="1000"/>
    <n v="1545743261"/>
    <n v="481328955"/>
    <n v="325944000"/>
    <n v="1221021613"/>
    <n v="-482551307"/>
    <n v="1545743261"/>
    <n v="178841328"/>
    <n v="2136883864"/>
    <n v="-1661518504"/>
    <n v="399364000"/>
    <n v="0"/>
    <n v="0"/>
    <n v="237967999"/>
    <n v="1488558264"/>
    <n v="4807612"/>
    <n v="5755678"/>
    <n v="2540"/>
    <n v="205"/>
    <n v="560448"/>
    <n v="906704"/>
    <n v="1171236"/>
    <n v="140259"/>
    <n v="408917"/>
    <n v="665292"/>
    <n v="0"/>
    <n v="483121"/>
    <n v="229932"/>
    <n v="241703"/>
    <n v="1189106"/>
    <n v="1107956"/>
    <n v="1082292"/>
    <n v="0"/>
    <n v="570427"/>
    <n v="266585"/>
    <n v="591246"/>
    <n v="63158289.105350003"/>
    <n v="15438622.27793164"/>
    <n v="188832102.71877301"/>
    <n v="352337907.37598902"/>
    <n v="124827144.28810699"/>
    <n v="38442154.306342699"/>
    <n v="26303666.879695401"/>
    <n v="0"/>
    <n v="2869071.0478113699"/>
  </r>
  <r>
    <n v="106191306"/>
    <x v="214"/>
    <d v="2023-07-01T00:00:00"/>
    <d v="2024-06-30T00:00:00"/>
    <n v="366"/>
    <x v="3"/>
    <x v="3"/>
    <x v="49"/>
    <x v="2"/>
    <x v="28"/>
    <x v="0"/>
    <x v="0"/>
    <x v="0"/>
    <x v="0"/>
    <s v="COUNTY OF LOS ANGELES"/>
    <x v="3"/>
    <x v="0"/>
    <s v="562-385-7022"/>
    <s v="7601 IMPERIAL HWY"/>
    <s v="DOWNEY"/>
    <s v="90242-3456"/>
    <s v="ARIES LIMBAGA, D.N.P."/>
    <n v="0"/>
    <n v="158"/>
    <n v="57828"/>
    <n v="158"/>
    <n v="57828"/>
    <n v="102"/>
    <n v="101.754098360656"/>
    <n v="144.252014757626"/>
    <n v="2495"/>
    <n v="1080"/>
    <n v="11805"/>
    <n v="17988"/>
    <n v="1378"/>
    <n v="521"/>
    <n v="1974"/>
    <n v="0"/>
    <n v="1"/>
    <n v="37242"/>
    <n v="52796.237401291"/>
    <n v="4974.8867629549995"/>
    <n v="1143.4638827129966"/>
    <n v="14239.867579436332"/>
    <n v="26438.158237197109"/>
    <n v="2585.36519510791"/>
    <n v="547.57627848063805"/>
    <n v="2690.16058833937"/>
    <n v="0"/>
    <n v="11.919433345441337"/>
    <n v="173"/>
    <n v="75"/>
    <n v="815"/>
    <n v="1244"/>
    <n v="95"/>
    <n v="36"/>
    <n v="136"/>
    <n v="0"/>
    <n v="1"/>
    <n v="2575"/>
    <n v="158"/>
    <n v="0"/>
    <n v="0"/>
    <n v="0"/>
    <n v="0"/>
    <n v="0"/>
    <n v="57828"/>
    <n v="0"/>
    <n v="0"/>
    <n v="0"/>
    <n v="0"/>
    <n v="0"/>
    <n v="37242"/>
    <n v="0"/>
    <n v="0"/>
    <n v="0"/>
    <n v="0"/>
    <n v="0"/>
    <n v="0"/>
    <n v="2575"/>
    <n v="0"/>
    <n v="0"/>
    <n v="0"/>
    <n v="0"/>
    <n v="0"/>
    <n v="0"/>
    <n v="0"/>
    <n v="0"/>
    <n v="9620"/>
    <n v="305"/>
    <n v="8826"/>
    <n v="34521"/>
    <n v="4810"/>
    <n v="121"/>
    <n v="2618"/>
    <n v="0"/>
    <n v="61"/>
    <n v="60882"/>
    <n v="0"/>
    <n v="59536"/>
    <n v="200"/>
    <n v="0"/>
    <n v="0"/>
    <n v="10"/>
    <n v="76121"/>
    <n v="170778"/>
    <n v="430"/>
    <n v="1146"/>
    <n v="0"/>
    <n v="0"/>
    <n v="784410124"/>
    <n v="399762127"/>
    <n v="23366040"/>
    <n v="408014037"/>
    <n v="6178911"/>
    <n v="414192948"/>
    <n v="371600474"/>
    <n v="42592474"/>
    <n v="260450451"/>
    <n v="12633417"/>
    <n v="0"/>
    <n v="0"/>
    <n v="290409508"/>
    <n v="37995119"/>
    <n v="14871895"/>
    <n v="173263573"/>
    <n v="270529577"/>
    <n v="21996494"/>
    <n v="7568124"/>
    <n v="27077433"/>
    <n v="0"/>
    <n v="13765"/>
    <n v="553315980"/>
    <n v="37764967"/>
    <n v="873915"/>
    <n v="35736879"/>
    <n v="127085709"/>
    <n v="19272715"/>
    <n v="386051"/>
    <n v="9823602"/>
    <n v="0"/>
    <n v="150306"/>
    <n v="231094144"/>
    <n v="57273051"/>
    <n v="11137764"/>
    <n v="148564676"/>
    <n v="142662825"/>
    <n v="-32065095"/>
    <n v="34978928"/>
    <n v="185944"/>
    <n v="36901034"/>
    <n v="123000"/>
    <n v="0"/>
    <n v="0"/>
    <n v="0"/>
    <n v="0"/>
    <n v="0"/>
    <n v="21541963"/>
    <n v="0"/>
    <n v="1824077"/>
    <n v="18487035"/>
    <n v="4608046"/>
    <n v="71483329"/>
    <n v="297511966"/>
    <n v="6290281"/>
    <n v="7768231"/>
    <n v="1824078"/>
    <n v="0"/>
    <n v="41071"/>
    <n v="145097939"/>
    <n v="0"/>
    <n v="3222667"/>
    <n v="0"/>
    <n v="0"/>
    <n v="241661784"/>
    <n v="80806016"/>
    <n v="32968496"/>
    <n v="91290973"/>
    <n v="0"/>
    <n v="0"/>
    <n v="0"/>
    <n v="2851459"/>
    <n v="80788019"/>
    <n v="9448788"/>
    <n v="59103655"/>
    <n v="14343068"/>
    <n v="148100911"/>
    <n v="95461215"/>
    <n v="7174989"/>
    <n v="13423518"/>
    <n v="26296532"/>
    <n v="26444646"/>
    <n v="23134999"/>
    <n v="17524590"/>
    <n v="5956822"/>
    <n v="0"/>
    <n v="8082252"/>
    <n v="614551912"/>
    <n v="1930000"/>
    <n v="382453000"/>
    <n v="69247000"/>
    <n v="294984249"/>
    <n v="0"/>
    <n v="1363166161"/>
    <n v="538388879"/>
    <n v="142586000"/>
    <n v="837923851"/>
    <n v="-155732569"/>
    <n v="1363166161"/>
    <n v="82782447"/>
    <n v="860707483"/>
    <n v="-650947515"/>
    <n v="577784000"/>
    <n v="0"/>
    <n v="0"/>
    <n v="314286000"/>
    <n v="1201185184"/>
    <n v="2430007"/>
    <n v="2963866"/>
    <n v="1353"/>
    <n v="26"/>
    <n v="345094"/>
    <n v="567625"/>
    <n v="391558"/>
    <n v="46018"/>
    <n v="259970"/>
    <n v="338522"/>
    <n v="131365"/>
    <n v="199826"/>
    <n v="63368"/>
    <n v="86661"/>
    <n v="685407"/>
    <n v="279573"/>
    <n v="580533"/>
    <n v="2096"/>
    <n v="469234"/>
    <n v="116896"/>
    <n v="296268"/>
    <n v="35293232.7007223"/>
    <n v="7335268.0247929003"/>
    <n v="97363954.774181992"/>
    <n v="185231162.67532012"/>
    <n v="19225477.075247001"/>
    <n v="3705494.0673809098"/>
    <n v="17190540.348020401"/>
    <n v="0"/>
    <n v="76433.334334390893"/>
  </r>
  <r>
    <n v="106380865"/>
    <x v="215"/>
    <d v="2023-07-01T00:00:00"/>
    <d v="2024-06-30T00:00:00"/>
    <n v="366"/>
    <x v="23"/>
    <x v="9"/>
    <x v="38"/>
    <x v="2"/>
    <x v="3"/>
    <x v="3"/>
    <x v="0"/>
    <x v="0"/>
    <x v="1"/>
    <s v="CITY AND COUNTY OF SAN FRANCISCO"/>
    <x v="4"/>
    <x v="2"/>
    <s v="415-759-3371"/>
    <s v="375 LAGUNA HONDA BLVD"/>
    <s v="SAN FRANCISCO"/>
    <n v="94116"/>
    <s v="DILTAR SIDHU"/>
    <n v="0"/>
    <n v="780"/>
    <n v="285480"/>
    <n v="780"/>
    <n v="285480"/>
    <n v="459"/>
    <n v="456.48087431694"/>
    <n v="479.29871732766418"/>
    <n v="1441"/>
    <n v="1"/>
    <n v="15936"/>
    <n v="149306"/>
    <n v="0"/>
    <n v="386"/>
    <n v="0"/>
    <n v="0"/>
    <n v="2"/>
    <n v="167072"/>
    <n v="175423.33054192501"/>
    <n v="2240.75969661821"/>
    <n v="16.858333333333334"/>
    <n v="17171.453882382732"/>
    <n v="150971.927875783"/>
    <n v="0"/>
    <n v="387.119570338899"/>
    <n v="0"/>
    <n v="0"/>
    <n v="5.1733226837060702"/>
    <n v="121"/>
    <n v="1"/>
    <n v="62"/>
    <n v="425"/>
    <n v="0"/>
    <n v="3"/>
    <n v="0"/>
    <n v="0"/>
    <n v="2"/>
    <n v="614"/>
    <n v="6"/>
    <n v="0"/>
    <n v="0"/>
    <n v="5"/>
    <n v="769"/>
    <n v="0"/>
    <n v="2196"/>
    <n v="0"/>
    <n v="0"/>
    <n v="1830"/>
    <n v="281454"/>
    <n v="0"/>
    <n v="838"/>
    <n v="0"/>
    <n v="0"/>
    <n v="0"/>
    <n v="166234"/>
    <n v="0.99498419842941965"/>
    <n v="0"/>
    <n v="178"/>
    <n v="0"/>
    <n v="0"/>
    <n v="0"/>
    <n v="436"/>
    <n v="0"/>
    <n v="0"/>
    <n v="0"/>
    <n v="0"/>
    <n v="2642"/>
    <n v="10"/>
    <n v="542"/>
    <n v="1664"/>
    <n v="1"/>
    <n v="3"/>
    <n v="1"/>
    <n v="18"/>
    <n v="1"/>
    <n v="4882"/>
    <n v="0"/>
    <n v="4645"/>
    <n v="0"/>
    <n v="241"/>
    <n v="0"/>
    <n v="0"/>
    <n v="0"/>
    <n v="0"/>
    <n v="0"/>
    <n v="0"/>
    <n v="0"/>
    <n v="0"/>
    <n v="326400093"/>
    <n v="190842075"/>
    <n v="0"/>
    <n v="135558018"/>
    <n v="5569014"/>
    <n v="141127032"/>
    <n v="323669047"/>
    <n v="-182542015"/>
    <n v="56298983"/>
    <n v="2284449"/>
    <n v="0"/>
    <n v="0"/>
    <n v="-128527481"/>
    <n v="15333155"/>
    <n v="720"/>
    <n v="55036408"/>
    <n v="239002830"/>
    <n v="0"/>
    <n v="1485636"/>
    <n v="0"/>
    <n v="0"/>
    <n v="2504"/>
    <n v="310861253"/>
    <n v="8509951"/>
    <n v="11418"/>
    <n v="4266751"/>
    <n v="2666748"/>
    <n v="16353"/>
    <n v="4309"/>
    <n v="42624"/>
    <n v="16713"/>
    <n v="3973"/>
    <n v="15538840"/>
    <n v="18033665"/>
    <n v="0"/>
    <n v="30556741"/>
    <n v="138836250"/>
    <n v="0"/>
    <n v="0"/>
    <n v="653457"/>
    <n v="1816"/>
    <n v="2334876"/>
    <n v="0"/>
    <n v="425270"/>
    <n v="0"/>
    <n v="0"/>
    <n v="0"/>
    <n v="0"/>
    <n v="0"/>
    <n v="0"/>
    <n v="5625952"/>
    <n v="1819"/>
    <n v="26461070"/>
    <n v="102633577"/>
    <n v="0"/>
    <n v="835600"/>
    <n v="0"/>
    <n v="0"/>
    <n v="0"/>
    <n v="0"/>
    <n v="0"/>
    <n v="1884212"/>
    <n v="4397825"/>
    <n v="0"/>
    <n v="37634172"/>
    <n v="142788851"/>
    <n v="2929687"/>
    <n v="26292586"/>
    <n v="0"/>
    <n v="0"/>
    <n v="0"/>
    <n v="0"/>
    <n v="81496402"/>
    <n v="6269245"/>
    <n v="52140364"/>
    <n v="11751912"/>
    <n v="177868722"/>
    <n v="57863765"/>
    <n v="0"/>
    <n v="32142395"/>
    <n v="22553672"/>
    <n v="12652468"/>
    <n v="12771589"/>
    <n v="1335971"/>
    <n v="0"/>
    <n v="0"/>
    <n v="6480465"/>
    <n v="80098249"/>
    <n v="23826799"/>
    <n v="433117087"/>
    <n v="40170762"/>
    <n v="117116138"/>
    <n v="0"/>
    <n v="694329035"/>
    <n v="489084897"/>
    <n v="0"/>
    <n v="0"/>
    <n v="205244138"/>
    <n v="694329035"/>
    <n v="0"/>
    <n v="45363656"/>
    <n v="-27693549"/>
    <n v="638490247"/>
    <n v="0"/>
    <n v="0"/>
    <n v="0"/>
    <n v="0"/>
    <n v="2523192"/>
    <n v="2969154"/>
    <n v="1329"/>
    <n v="0"/>
    <n v="192934"/>
    <n v="183798"/>
    <n v="325715"/>
    <n v="146618"/>
    <n v="801518"/>
    <n v="146649"/>
    <n v="372445"/>
    <n v="149282"/>
    <n v="18626"/>
    <n v="185607"/>
    <n v="1412493"/>
    <n v="10152"/>
    <n v="108829"/>
    <n v="0"/>
    <n v="691448"/>
    <n v="62244"/>
    <n v="228854"/>
    <n v="23236797.317403"/>
    <n v="11829.341606694899"/>
    <n v="57795133.149377644"/>
    <n v="235524138.58195826"/>
    <n v="15937.157958006501"/>
    <n v="1452057.04236176"/>
    <n v="41540.110120593599"/>
    <n v="16288.003482673599"/>
    <n v="6312.2957313036104"/>
  </r>
  <r>
    <n v="106304583"/>
    <x v="216"/>
    <d v="2024-01-01T00:00:00"/>
    <d v="2024-12-31T00:00:00"/>
    <n v="366"/>
    <x v="14"/>
    <x v="8"/>
    <x v="22"/>
    <x v="1"/>
    <x v="3"/>
    <x v="0"/>
    <x v="2"/>
    <x v="0"/>
    <x v="1"/>
    <s v="AMERICAN ADDICTION CENTERS INC"/>
    <x v="6"/>
    <x v="0"/>
    <s v="949-565-2377"/>
    <s v="24552 PACIFIC PARK DR"/>
    <s v="ALISO VIEJO"/>
    <n v="92656"/>
    <s v="TRACE SWARTZFAGER"/>
    <n v="0"/>
    <n v="93"/>
    <n v="34038"/>
    <n v="93"/>
    <n v="34038"/>
    <n v="68"/>
    <n v="67.166666666666671"/>
    <n v="67.166666666666671"/>
    <n v="0"/>
    <n v="0"/>
    <n v="0"/>
    <n v="0"/>
    <n v="0"/>
    <n v="0"/>
    <n v="0"/>
    <n v="0"/>
    <n v="24583"/>
    <n v="24583"/>
    <n v="24583"/>
    <n v="0"/>
    <n v="0"/>
    <n v="0"/>
    <n v="0"/>
    <n v="0"/>
    <n v="0"/>
    <n v="0"/>
    <n v="0"/>
    <n v="24583"/>
    <n v="0"/>
    <n v="0"/>
    <n v="0"/>
    <n v="0"/>
    <n v="0"/>
    <n v="0"/>
    <n v="0"/>
    <n v="0"/>
    <n v="1801"/>
    <n v="1801"/>
    <n v="0"/>
    <n v="0"/>
    <n v="93"/>
    <n v="0"/>
    <n v="0"/>
    <n v="0"/>
    <n v="0"/>
    <n v="0"/>
    <n v="34038"/>
    <n v="0"/>
    <n v="0"/>
    <n v="0"/>
    <n v="0"/>
    <n v="0"/>
    <n v="24583"/>
    <n v="0"/>
    <n v="0"/>
    <n v="0"/>
    <n v="0"/>
    <n v="0"/>
    <n v="0"/>
    <n v="1801"/>
    <n v="0"/>
    <n v="0"/>
    <n v="0"/>
    <n v="0"/>
    <n v="0"/>
    <n v="0"/>
    <n v="0"/>
    <n v="0"/>
    <n v="0"/>
    <n v="0"/>
    <n v="0"/>
    <n v="0"/>
    <n v="0"/>
    <n v="0"/>
    <n v="0"/>
    <n v="0"/>
    <n v="0"/>
    <n v="0"/>
    <n v="0"/>
    <n v="0"/>
    <n v="0"/>
    <n v="0"/>
    <n v="0"/>
    <n v="0"/>
    <n v="0"/>
    <n v="0"/>
    <n v="0"/>
    <n v="0"/>
    <n v="18372406"/>
    <n v="0"/>
    <n v="0"/>
    <n v="18372406"/>
    <n v="0"/>
    <n v="18372406"/>
    <n v="15809083"/>
    <n v="2563323"/>
    <n v="0"/>
    <n v="0"/>
    <n v="0"/>
    <n v="0"/>
    <n v="2563323"/>
    <n v="0"/>
    <n v="0"/>
    <n v="0"/>
    <n v="0"/>
    <n v="0"/>
    <n v="0"/>
    <n v="0"/>
    <n v="0"/>
    <n v="18372406"/>
    <n v="18372406"/>
    <n v="0"/>
    <n v="0"/>
    <n v="0"/>
    <n v="0"/>
    <n v="0"/>
    <n v="0"/>
    <n v="0"/>
    <n v="0"/>
    <n v="0"/>
    <n v="0"/>
    <n v="0"/>
    <n v="0"/>
    <n v="0"/>
    <n v="0"/>
    <n v="0"/>
    <n v="0"/>
    <n v="0"/>
    <n v="0"/>
    <n v="0"/>
    <n v="0"/>
    <n v="0"/>
    <n v="0"/>
    <n v="0"/>
    <n v="0"/>
    <n v="0"/>
    <n v="0"/>
    <n v="0"/>
    <n v="0"/>
    <n v="0"/>
    <n v="0"/>
    <n v="0"/>
    <n v="0"/>
    <n v="0"/>
    <n v="0"/>
    <n v="0"/>
    <n v="18372406"/>
    <n v="0"/>
    <n v="0"/>
    <n v="0"/>
    <n v="0"/>
    <n v="0"/>
    <n v="0"/>
    <n v="11882464"/>
    <n v="0"/>
    <n v="0"/>
    <n v="0"/>
    <n v="0"/>
    <n v="0"/>
    <n v="0"/>
    <n v="1425505"/>
    <n v="210263"/>
    <n v="2090453"/>
    <n v="200398"/>
    <n v="9567420"/>
    <n v="1496895"/>
    <n v="0"/>
    <n v="8623"/>
    <n v="121693"/>
    <n v="1719678"/>
    <n v="433468"/>
    <n v="0"/>
    <n v="0"/>
    <n v="0"/>
    <n v="2461306"/>
    <n v="2044120"/>
    <n v="0"/>
    <n v="12903089"/>
    <n v="0"/>
    <n v="154999"/>
    <n v="0"/>
    <n v="15102208"/>
    <n v="12802307"/>
    <n v="0"/>
    <n v="0"/>
    <n v="2299901"/>
    <n v="15102208"/>
    <n v="0"/>
    <n v="2488662"/>
    <n v="-444542"/>
    <n v="14755409"/>
    <n v="0"/>
    <n v="0"/>
    <n v="0"/>
    <n v="11480144"/>
    <n v="239840"/>
    <n v="239840"/>
    <n v="115"/>
    <n v="0"/>
    <n v="32288"/>
    <n v="0"/>
    <n v="27127"/>
    <n v="47890"/>
    <n v="0"/>
    <n v="10183"/>
    <n v="0"/>
    <n v="122352"/>
    <n v="0"/>
    <n v="0"/>
    <n v="207552"/>
    <n v="0"/>
    <n v="0"/>
    <n v="0"/>
    <n v="0"/>
    <n v="0"/>
    <n v="32288"/>
    <n v="0"/>
    <n v="0"/>
    <n v="0"/>
    <n v="0"/>
    <n v="0"/>
    <n v="0"/>
    <n v="0"/>
    <n v="0"/>
    <n v="15809083"/>
  </r>
  <r>
    <n v="106380046"/>
    <x v="217"/>
    <d v="2023-08-09T00:00:00"/>
    <d v="2024-06-30T00:00:00"/>
    <n v="327"/>
    <x v="23"/>
    <x v="9"/>
    <x v="38"/>
    <x v="0"/>
    <x v="29"/>
    <x v="0"/>
    <x v="1"/>
    <x v="0"/>
    <x v="1"/>
    <s v="REGENTS OF THE UNIVERSITY OF CA"/>
    <x v="6"/>
    <x v="0"/>
    <s v="415-476-7000"/>
    <s v="401 PARNASSUS AVE, BOX 0984"/>
    <s v="SAN FRANCISCO"/>
    <n v="94143"/>
    <s v="MATTHEW STATE"/>
    <n v="0"/>
    <n v="56"/>
    <n v="18312"/>
    <n v="23"/>
    <n v="7521"/>
    <n v="23"/>
    <n v="19.440366972477101"/>
    <n v="22.232516646877926"/>
    <n v="2320"/>
    <n v="552"/>
    <n v="122"/>
    <n v="474"/>
    <n v="0"/>
    <n v="0"/>
    <n v="2874"/>
    <n v="0"/>
    <n v="15"/>
    <n v="6357"/>
    <n v="7270.0329435290796"/>
    <n v="2392.4652682088799"/>
    <n v="557.40765262708896"/>
    <n v="122"/>
    <n v="474"/>
    <n v="0"/>
    <n v="0"/>
    <n v="3714.5555578108401"/>
    <n v="0"/>
    <n v="30.718584672135101"/>
    <n v="183"/>
    <n v="44"/>
    <n v="10"/>
    <n v="37"/>
    <n v="0"/>
    <n v="0"/>
    <n v="228"/>
    <n v="0"/>
    <n v="1"/>
    <n v="503"/>
    <n v="0"/>
    <n v="56"/>
    <n v="0"/>
    <n v="0"/>
    <n v="0"/>
    <n v="0"/>
    <n v="0"/>
    <n v="18312"/>
    <n v="0"/>
    <n v="0"/>
    <n v="0"/>
    <n v="0"/>
    <n v="0"/>
    <n v="6357"/>
    <n v="0"/>
    <n v="0"/>
    <n v="0"/>
    <n v="0"/>
    <n v="0"/>
    <n v="0"/>
    <n v="503"/>
    <n v="0"/>
    <n v="0"/>
    <n v="0"/>
    <n v="0"/>
    <n v="0"/>
    <n v="0"/>
    <n v="0"/>
    <n v="630"/>
    <n v="52"/>
    <n v="0"/>
    <n v="0"/>
    <n v="0"/>
    <n v="0"/>
    <n v="7053"/>
    <n v="0"/>
    <n v="143"/>
    <n v="7878"/>
    <n v="0"/>
    <n v="3488"/>
    <n v="0"/>
    <n v="0"/>
    <n v="0"/>
    <n v="0"/>
    <n v="0"/>
    <n v="0"/>
    <n v="0"/>
    <n v="0"/>
    <n v="0"/>
    <n v="0"/>
    <n v="28456271"/>
    <n v="14724703"/>
    <n v="0"/>
    <n v="13731568"/>
    <n v="293784"/>
    <n v="14025352"/>
    <n v="23663681"/>
    <n v="-9638329"/>
    <n v="437603"/>
    <n v="0"/>
    <n v="0"/>
    <n v="0"/>
    <n v="-9200726"/>
    <n v="9180494"/>
    <n v="2393923"/>
    <n v="450022"/>
    <n v="1858985"/>
    <n v="0"/>
    <n v="0"/>
    <n v="10937256"/>
    <n v="0"/>
    <n v="61809"/>
    <n v="24882489"/>
    <n v="286753"/>
    <n v="23452"/>
    <n v="0"/>
    <n v="0"/>
    <n v="0"/>
    <n v="0"/>
    <n v="3198807"/>
    <n v="0"/>
    <n v="64770"/>
    <n v="3573782"/>
    <n v="3922462"/>
    <n v="989975"/>
    <n v="425727"/>
    <n v="1771369"/>
    <n v="0"/>
    <n v="0"/>
    <n v="0"/>
    <n v="6180660"/>
    <n v="1081185"/>
    <n v="0"/>
    <n v="353325"/>
    <n v="0"/>
    <n v="0"/>
    <n v="0"/>
    <n v="0"/>
    <n v="0"/>
    <n v="0"/>
    <n v="5062282"/>
    <n v="1309331"/>
    <n v="4034"/>
    <n v="1"/>
    <n v="0"/>
    <n v="0"/>
    <n v="7230394"/>
    <n v="0"/>
    <n v="125526"/>
    <n v="0"/>
    <n v="260020"/>
    <n v="0"/>
    <n v="0"/>
    <n v="0"/>
    <n v="0"/>
    <n v="10713353"/>
    <n v="1173293"/>
    <n v="809400"/>
    <n v="0"/>
    <n v="0"/>
    <n v="0"/>
    <n v="526987"/>
    <n v="4511567"/>
    <n v="986834"/>
    <n v="1729536"/>
    <n v="3212711"/>
    <n v="11967637"/>
    <n v="4733506"/>
    <n v="452982"/>
    <n v="1394"/>
    <n v="243691"/>
    <n v="2089660"/>
    <n v="3158313"/>
    <n v="0"/>
    <n v="105000"/>
    <n v="0"/>
    <n v="911498"/>
    <n v="-137341520"/>
    <n v="0"/>
    <n v="68448386"/>
    <n v="0"/>
    <n v="3733780"/>
    <n v="0"/>
    <n v="-65159354"/>
    <n v="41478775"/>
    <n v="0"/>
    <n v="0"/>
    <n v="-106638129"/>
    <n v="-65159354"/>
    <n v="-141259318"/>
    <n v="3819932"/>
    <n v="0"/>
    <n v="73318394"/>
    <n v="0"/>
    <n v="0"/>
    <n v="0"/>
    <n v="0"/>
    <n v="209195"/>
    <n v="237140"/>
    <n v="110"/>
    <n v="47"/>
    <n v="17056"/>
    <n v="47966"/>
    <n v="80630"/>
    <n v="4316"/>
    <n v="27907"/>
    <n v="5281"/>
    <n v="18057"/>
    <n v="0"/>
    <n v="4958"/>
    <n v="3024"/>
    <n v="147068"/>
    <n v="3210"/>
    <n v="0"/>
    <n v="0"/>
    <n v="33232"/>
    <n v="12272"/>
    <n v="13413"/>
    <n v="7775037.96135337"/>
    <n v="1985284.8871299757"/>
    <n v="369583.48434810701"/>
    <n v="1526703.4803873301"/>
    <n v="0"/>
    <n v="0"/>
    <n v="11609333.3626008"/>
    <n v="0"/>
    <n v="103953.824180371"/>
  </r>
  <r>
    <n v="106364502"/>
    <x v="218"/>
    <d v="2023-07-01T00:00:00"/>
    <d v="2024-06-30T00:00:00"/>
    <n v="366"/>
    <x v="18"/>
    <x v="12"/>
    <x v="27"/>
    <x v="0"/>
    <x v="30"/>
    <x v="0"/>
    <x v="0"/>
    <x v="0"/>
    <x v="0"/>
    <s v="LOMA LINDA UNIVERSITY HEALTH"/>
    <x v="1"/>
    <x v="0"/>
    <s v="909-558-4000"/>
    <s v="11234 ANDERSON STREET"/>
    <s v="LOMA LINDA"/>
    <n v="92354"/>
    <s v="ANTHONY HILLIARD"/>
    <n v="1"/>
    <n v="364"/>
    <n v="133224"/>
    <n v="364"/>
    <n v="133224"/>
    <n v="241"/>
    <n v="238.68579234972677"/>
    <n v="298.65817060801902"/>
    <n v="104"/>
    <n v="100"/>
    <n v="44316"/>
    <n v="19620"/>
    <n v="0"/>
    <n v="1589"/>
    <n v="21479"/>
    <n v="8"/>
    <n v="143"/>
    <n v="87359"/>
    <n v="109308.890442535"/>
    <n v="162.19108319864199"/>
    <n v="119.482206498114"/>
    <n v="49718.578627475195"/>
    <n v="32070.529444413001"/>
    <n v="0"/>
    <n v="1946.173973663002"/>
    <n v="27264.883047801199"/>
    <n v="16.654330799861"/>
    <n v="298.31931882482502"/>
    <n v="25"/>
    <n v="18"/>
    <n v="5571"/>
    <n v="6882"/>
    <n v="0"/>
    <n v="715"/>
    <n v="4551"/>
    <n v="3"/>
    <n v="55"/>
    <n v="17820"/>
    <n v="364"/>
    <n v="0"/>
    <n v="0"/>
    <n v="0"/>
    <n v="0"/>
    <n v="0"/>
    <n v="133224"/>
    <n v="0"/>
    <n v="0"/>
    <n v="0"/>
    <n v="0"/>
    <n v="0"/>
    <n v="87359"/>
    <n v="0"/>
    <n v="0"/>
    <n v="0"/>
    <n v="0"/>
    <n v="0"/>
    <n v="0"/>
    <n v="17820"/>
    <n v="0"/>
    <n v="0"/>
    <n v="0"/>
    <n v="0"/>
    <n v="0"/>
    <n v="12"/>
    <n v="5488"/>
    <n v="3309"/>
    <n v="805"/>
    <n v="562"/>
    <n v="145895"/>
    <n v="103141"/>
    <n v="0"/>
    <n v="4934"/>
    <n v="76233"/>
    <n v="81"/>
    <n v="1416"/>
    <n v="333067"/>
    <n v="53333"/>
    <n v="245225"/>
    <n v="0"/>
    <n v="38119"/>
    <n v="0"/>
    <n v="5"/>
    <n v="434518"/>
    <n v="266422"/>
    <n v="2692"/>
    <n v="3710"/>
    <n v="2664"/>
    <n v="1499"/>
    <n v="2868534773"/>
    <n v="2177933624"/>
    <n v="0"/>
    <n v="690601149"/>
    <n v="5343146"/>
    <n v="695944295"/>
    <n v="655051716"/>
    <n v="40892579"/>
    <n v="1509088"/>
    <n v="577086"/>
    <n v="0"/>
    <n v="0"/>
    <n v="41824581"/>
    <n v="1801027"/>
    <n v="2002304"/>
    <n v="1282976768"/>
    <n v="397822840"/>
    <n v="0"/>
    <n v="39633522"/>
    <n v="563658244"/>
    <n v="250381"/>
    <n v="4370447"/>
    <n v="2292515533"/>
    <n v="1007728"/>
    <n v="390093"/>
    <n v="156408134"/>
    <n v="252451834"/>
    <n v="0"/>
    <n v="8908787"/>
    <n v="151834847"/>
    <n v="270860"/>
    <n v="4746957"/>
    <n v="576019240"/>
    <n v="1660118"/>
    <n v="1374217"/>
    <n v="1134323960"/>
    <n v="383073553"/>
    <n v="-25539122"/>
    <n v="0"/>
    <n v="38318377"/>
    <n v="597818844"/>
    <n v="5771082"/>
    <n v="0"/>
    <n v="19088429"/>
    <n v="0"/>
    <n v="22044166"/>
    <n v="0"/>
    <n v="0"/>
    <n v="0"/>
    <n v="0"/>
    <n v="1068584"/>
    <n v="994263"/>
    <n v="304345500"/>
    <n v="270112948"/>
    <n v="0"/>
    <n v="8783046"/>
    <n v="102643495"/>
    <n v="0"/>
    <n v="2653313"/>
    <n v="0"/>
    <n v="0"/>
    <n v="69557"/>
    <n v="834550"/>
    <n v="0"/>
    <n v="0"/>
    <n v="146617669"/>
    <n v="39546849"/>
    <n v="180312983"/>
    <n v="0"/>
    <n v="0"/>
    <n v="525971"/>
    <n v="12474541"/>
    <n v="50316598"/>
    <n v="4532776"/>
    <n v="188377458"/>
    <n v="32346871"/>
    <n v="180078843"/>
    <n v="74337575"/>
    <n v="27313151"/>
    <n v="9579361"/>
    <n v="70433179"/>
    <n v="193739607"/>
    <n v="17735896"/>
    <n v="1593029"/>
    <n v="3598276"/>
    <n v="12641966"/>
    <n v="64000833"/>
    <n v="863005754"/>
    <n v="15729780"/>
    <n v="421986889"/>
    <n v="16756066"/>
    <n v="71131080"/>
    <n v="13022383"/>
    <n v="1401631952"/>
    <n v="750594378"/>
    <n v="0"/>
    <n v="297080283"/>
    <n v="353957291"/>
    <n v="1401631952"/>
    <n v="42636505"/>
    <n v="730061352"/>
    <n v="-588216988"/>
    <n v="491136930"/>
    <n v="0"/>
    <n v="289240999"/>
    <n v="517081461"/>
    <n v="632083725"/>
    <n v="3440853"/>
    <n v="3883095"/>
    <n v="1836"/>
    <n v="123"/>
    <n v="280540"/>
    <n v="878866"/>
    <n v="1577093"/>
    <n v="41241"/>
    <n v="244218"/>
    <n v="150000"/>
    <n v="28291"/>
    <n v="175599"/>
    <n v="22860"/>
    <n v="42145"/>
    <n v="1648004"/>
    <n v="449706"/>
    <n v="668627"/>
    <n v="1045"/>
    <n v="371113"/>
    <n v="0"/>
    <n v="300166"/>
    <n v="636168.75476180599"/>
    <n v="541865.78052762896"/>
    <n v="326013376.29244399"/>
    <n v="147283913.90908799"/>
    <n v="0"/>
    <n v="10994586.6655485"/>
    <n v="162055554.41544199"/>
    <n v="118058.441516187"/>
    <n v="2065045.7406716901"/>
  </r>
  <r>
    <n v="106361246"/>
    <x v="219"/>
    <d v="2023-07-01T00:00:00"/>
    <d v="2024-06-30T00:00:00"/>
    <n v="366"/>
    <x v="18"/>
    <x v="12"/>
    <x v="27"/>
    <x v="0"/>
    <x v="30"/>
    <x v="0"/>
    <x v="0"/>
    <x v="2"/>
    <x v="0"/>
    <s v="LOMA LINDA UNIVERSITY HEALTH"/>
    <x v="4"/>
    <x v="0"/>
    <s v="909-558-4000"/>
    <s v="11234 ANDERSON STREET"/>
    <s v="LOMA LINDA"/>
    <n v="92354"/>
    <s v="ANTHONY HILLIARD"/>
    <n v="1"/>
    <n v="571"/>
    <n v="208986"/>
    <n v="575"/>
    <n v="210450"/>
    <n v="503"/>
    <n v="495.34426229508199"/>
    <n v="825.69546959825414"/>
    <n v="32610"/>
    <n v="37201"/>
    <n v="15309"/>
    <n v="62183"/>
    <n v="0"/>
    <n v="4427"/>
    <n v="28593"/>
    <n v="129"/>
    <n v="844"/>
    <n v="181296"/>
    <n v="302204.54187296098"/>
    <n v="56278.544986235102"/>
    <n v="57656.996626182357"/>
    <n v="21378.941494139453"/>
    <n v="93443.419926955918"/>
    <n v="0"/>
    <n v="7867.3014145430698"/>
    <n v="59147.8010564457"/>
    <n v="358.65964566282832"/>
    <n v="2740.2231063835602"/>
    <n v="5168"/>
    <n v="6030"/>
    <n v="1944"/>
    <n v="9838"/>
    <n v="0"/>
    <n v="1141"/>
    <n v="4874"/>
    <n v="27"/>
    <n v="169"/>
    <n v="29191"/>
    <n v="437"/>
    <n v="77"/>
    <n v="12"/>
    <n v="45"/>
    <n v="0"/>
    <n v="0"/>
    <n v="159942"/>
    <n v="28182"/>
    <n v="4392"/>
    <n v="16470"/>
    <n v="0"/>
    <n v="0"/>
    <n v="151351"/>
    <n v="16296"/>
    <n v="1272"/>
    <n v="12377"/>
    <n v="0"/>
    <n v="0"/>
    <n v="0"/>
    <n v="24882"/>
    <n v="2206"/>
    <n v="446"/>
    <n v="1657"/>
    <n v="0"/>
    <n v="0"/>
    <n v="0"/>
    <n v="0"/>
    <n v="0"/>
    <n v="209607"/>
    <n v="207055"/>
    <n v="45447"/>
    <n v="370378"/>
    <n v="0"/>
    <n v="38507"/>
    <n v="434688"/>
    <n v="2129"/>
    <n v="17765"/>
    <n v="1325576"/>
    <n v="65483"/>
    <n v="895813"/>
    <n v="0"/>
    <n v="295598"/>
    <n v="0"/>
    <n v="28"/>
    <n v="2119497"/>
    <n v="1097961"/>
    <n v="9255"/>
    <n v="8638"/>
    <n v="0"/>
    <n v="0"/>
    <n v="8652899741"/>
    <n v="7006912634"/>
    <n v="46999667"/>
    <n v="1692986774"/>
    <n v="66690297"/>
    <n v="1759677071"/>
    <n v="1728294011"/>
    <n v="31383060"/>
    <n v="207074828"/>
    <n v="122878825"/>
    <n v="0"/>
    <n v="0"/>
    <n v="115579063"/>
    <n v="1006354397"/>
    <n v="1157995014"/>
    <n v="372644788"/>
    <n v="1556510333"/>
    <n v="0"/>
    <n v="157142829"/>
    <n v="906702766"/>
    <n v="4416415"/>
    <n v="29208093"/>
    <n v="5190974635"/>
    <n v="730418409"/>
    <n v="636755520"/>
    <n v="147751784"/>
    <n v="782483422"/>
    <n v="0"/>
    <n v="122118522"/>
    <n v="968912763"/>
    <n v="7862576"/>
    <n v="65622110"/>
    <n v="3461925106"/>
    <n v="1307956839"/>
    <n v="1565162194"/>
    <n v="451866786"/>
    <n v="1925168444"/>
    <n v="-59899855"/>
    <n v="0"/>
    <n v="227357456"/>
    <n v="1427943825"/>
    <n v="34978105"/>
    <n v="0"/>
    <n v="46963042"/>
    <n v="0"/>
    <n v="79415798"/>
    <n v="0"/>
    <n v="0"/>
    <n v="0"/>
    <n v="46999667"/>
    <n v="420897823"/>
    <n v="223928316"/>
    <n v="66780674"/>
    <n v="444133017"/>
    <n v="0"/>
    <n v="44450667"/>
    <n v="470962364"/>
    <n v="-1"/>
    <n v="21833914"/>
    <n v="0"/>
    <n v="0"/>
    <n v="2660890"/>
    <n v="32210839"/>
    <n v="0"/>
    <n v="0"/>
    <n v="221470055"/>
    <n v="103022092"/>
    <n v="693856091"/>
    <n v="0"/>
    <n v="0"/>
    <n v="2193237"/>
    <n v="45939156"/>
    <n v="125739322"/>
    <n v="15417170"/>
    <n v="338061682"/>
    <n v="182595206"/>
    <n v="486328067"/>
    <n v="199161141"/>
    <n v="59689437"/>
    <n v="32842600"/>
    <n v="349023516"/>
    <n v="278204976"/>
    <n v="91848680"/>
    <n v="12044787"/>
    <n v="8295947"/>
    <n v="86473824"/>
    <n v="124381036"/>
    <n v="1376132707"/>
    <n v="459063209"/>
    <n v="1595569016"/>
    <n v="101913013"/>
    <n v="107366694"/>
    <n v="186795850"/>
    <n v="3826840489"/>
    <n v="1207132656"/>
    <n v="3150045"/>
    <n v="1878464201"/>
    <n v="738093587"/>
    <n v="3826840489"/>
    <n v="152371180"/>
    <n v="1807677396"/>
    <n v="-1552104283"/>
    <n v="3049531327"/>
    <n v="0"/>
    <n v="1739847257"/>
    <n v="674282662"/>
    <n v="917060666"/>
    <n v="10741984"/>
    <n v="12140707"/>
    <n v="5685"/>
    <n v="449"/>
    <n v="1060242"/>
    <n v="3308389"/>
    <n v="2920192"/>
    <n v="35984"/>
    <n v="735200"/>
    <n v="708508"/>
    <n v="998585"/>
    <n v="659284"/>
    <n v="121878"/>
    <n v="193722"/>
    <n v="2669375"/>
    <n v="1250215"/>
    <n v="3478718"/>
    <n v="29015"/>
    <n v="1991150"/>
    <n v="103132"/>
    <n v="1095936"/>
    <n v="333509948.24889702"/>
    <n v="344643326.77605301"/>
    <n v="99930994.541737005"/>
    <n v="449153558.53662676"/>
    <n v="0"/>
    <n v="53626149.832707003"/>
    <n v="360171713.79617798"/>
    <n v="2357916.7285503098"/>
    <n v="18210105.5392517"/>
  </r>
  <r>
    <n v="106334589"/>
    <x v="220"/>
    <d v="2023-07-01T00:00:00"/>
    <d v="2024-06-30T00:00:00"/>
    <n v="366"/>
    <x v="30"/>
    <x v="12"/>
    <x v="75"/>
    <x v="0"/>
    <x v="30"/>
    <x v="0"/>
    <x v="0"/>
    <x v="0"/>
    <x v="1"/>
    <s v="LOMA LINDA UNIVERSITY HEALTH"/>
    <x v="5"/>
    <x v="0"/>
    <s v="951-290-4000"/>
    <s v="28062 BAXTER ROAD"/>
    <s v="MURRIETA"/>
    <n v="92563"/>
    <s v="ANTHONY HILLIARD"/>
    <n v="0"/>
    <n v="111"/>
    <n v="40626"/>
    <n v="140"/>
    <n v="51240"/>
    <n v="132"/>
    <n v="128.65027322404401"/>
    <n v="212.693048550887"/>
    <n v="11366"/>
    <n v="14964"/>
    <n v="1685"/>
    <n v="10814"/>
    <n v="0"/>
    <n v="1706"/>
    <n v="6216"/>
    <n v="41"/>
    <n v="294"/>
    <n v="47086"/>
    <n v="77845.655769624776"/>
    <n v="16575.400919645501"/>
    <n v="21966.448791445724"/>
    <n v="2549.2642258212063"/>
    <n v="18987.101559190902"/>
    <n v="0"/>
    <n v="3688.48580164023"/>
    <n v="13525.416957798607"/>
    <n v="98.352200420093297"/>
    <n v="705.25708137793504"/>
    <n v="2427"/>
    <n v="3188"/>
    <n v="366"/>
    <n v="2745"/>
    <n v="0"/>
    <n v="1098"/>
    <n v="1224"/>
    <n v="10"/>
    <n v="73"/>
    <n v="11131"/>
    <n v="111"/>
    <n v="0"/>
    <n v="0"/>
    <n v="0"/>
    <n v="0"/>
    <n v="0"/>
    <n v="40626"/>
    <n v="0"/>
    <n v="0"/>
    <n v="0"/>
    <n v="0"/>
    <n v="0"/>
    <n v="47086"/>
    <n v="0"/>
    <n v="0"/>
    <n v="0"/>
    <n v="0"/>
    <n v="0"/>
    <n v="0"/>
    <n v="11131"/>
    <n v="0"/>
    <n v="0"/>
    <n v="0"/>
    <n v="0"/>
    <n v="0"/>
    <n v="14"/>
    <n v="2063"/>
    <n v="1263"/>
    <n v="8539"/>
    <n v="15844"/>
    <n v="2193"/>
    <n v="17836"/>
    <n v="0"/>
    <n v="4404"/>
    <n v="16785"/>
    <n v="188"/>
    <n v="1333"/>
    <n v="67122"/>
    <n v="57739"/>
    <n v="0"/>
    <n v="0"/>
    <n v="14384"/>
    <n v="0"/>
    <n v="5"/>
    <n v="220966"/>
    <n v="174080"/>
    <n v="1562"/>
    <n v="1837"/>
    <n v="940"/>
    <n v="408"/>
    <n v="1536431392"/>
    <n v="1223028885"/>
    <n v="0"/>
    <n v="313402507"/>
    <n v="4244258"/>
    <n v="317646765"/>
    <n v="339696377"/>
    <n v="-22049612"/>
    <n v="4252796"/>
    <n v="2746785"/>
    <n v="0"/>
    <n v="0"/>
    <n v="-20543601"/>
    <n v="238821375"/>
    <n v="312755627"/>
    <n v="28677413"/>
    <n v="179195825"/>
    <n v="0"/>
    <n v="31725566"/>
    <n v="130002912"/>
    <n v="1005967"/>
    <n v="7146667"/>
    <n v="929331352"/>
    <n v="109459466"/>
    <n v="146354936"/>
    <n v="14709117"/>
    <n v="135434222"/>
    <n v="0"/>
    <n v="36867224"/>
    <n v="152870896"/>
    <n v="1407181"/>
    <n v="9996998"/>
    <n v="607100040"/>
    <n v="259636312"/>
    <n v="380915455"/>
    <n v="37729469"/>
    <n v="244314963"/>
    <n v="0"/>
    <n v="0"/>
    <n v="49548031"/>
    <n v="218415412"/>
    <n v="11249318"/>
    <n v="0"/>
    <n v="9380792"/>
    <n v="0"/>
    <n v="11839133"/>
    <n v="0"/>
    <n v="0"/>
    <n v="0"/>
    <n v="0"/>
    <n v="85700181"/>
    <n v="75462792"/>
    <n v="3296335"/>
    <n v="67330238"/>
    <n v="0"/>
    <n v="16637614"/>
    <n v="58245673"/>
    <n v="1"/>
    <n v="6729673"/>
    <n v="0"/>
    <n v="0"/>
    <n v="11845"/>
    <n v="151593"/>
    <n v="0"/>
    <n v="0"/>
    <n v="64049698"/>
    <n v="23460918"/>
    <n v="113866505"/>
    <n v="0"/>
    <n v="4362106"/>
    <n v="31003"/>
    <n v="6688800"/>
    <n v="25752732"/>
    <n v="4198629"/>
    <n v="62018269"/>
    <n v="35267717"/>
    <n v="104964880"/>
    <n v="43452445"/>
    <n v="24296192"/>
    <n v="9999216"/>
    <n v="53987895"/>
    <n v="43493054"/>
    <n v="2314587"/>
    <n v="28480608"/>
    <n v="2487387"/>
    <n v="3506190"/>
    <n v="22713923"/>
    <n v="152216597"/>
    <n v="0"/>
    <n v="24336571"/>
    <n v="1232691"/>
    <n v="0"/>
    <n v="146969618"/>
    <n v="324755477"/>
    <n v="317155930"/>
    <n v="0"/>
    <n v="189278106"/>
    <n v="-181678559"/>
    <n v="324755477"/>
    <n v="2539661"/>
    <n v="353139116"/>
    <n v="-291989212"/>
    <n v="103577424"/>
    <n v="0"/>
    <n v="60525910"/>
    <n v="28475096"/>
    <n v="156604185"/>
    <n v="2147206"/>
    <n v="2403340"/>
    <n v="1128"/>
    <n v="38"/>
    <n v="169418"/>
    <n v="572657"/>
    <n v="734475"/>
    <n v="20905"/>
    <n v="197122"/>
    <n v="127928"/>
    <n v="119079"/>
    <n v="148668"/>
    <n v="24881"/>
    <n v="32073"/>
    <n v="778401"/>
    <n v="251083"/>
    <n v="517134"/>
    <n v="96916"/>
    <n v="259327"/>
    <n v="60818"/>
    <n v="177925"/>
    <n v="76040848.116537407"/>
    <n v="100238521.56076799"/>
    <n v="9472667.3122785743"/>
    <n v="68693803.391918495"/>
    <n v="0"/>
    <n v="14976000.1477645"/>
    <n v="61760400.6252947"/>
    <n v="526867.39822913753"/>
    <n v="3743010.4472091799"/>
  </r>
  <r>
    <n v="106420491"/>
    <x v="221"/>
    <d v="2023-07-01T00:00:00"/>
    <d v="2024-06-30T00:00:00"/>
    <n v="366"/>
    <x v="37"/>
    <x v="6"/>
    <x v="90"/>
    <x v="3"/>
    <x v="3"/>
    <x v="0"/>
    <x v="0"/>
    <x v="1"/>
    <x v="1"/>
    <s v="LOMPOC VALLEY MEDICAL CENTER"/>
    <x v="3"/>
    <x v="2"/>
    <s v="805-737-3300"/>
    <s v="1515 E. OCEAN AVENUE"/>
    <s v="LOMPOC"/>
    <n v="93436"/>
    <s v="YVETTE COPE"/>
    <n v="0"/>
    <n v="170"/>
    <n v="62220"/>
    <n v="170"/>
    <n v="62220"/>
    <n v="125"/>
    <n v="114.17486338797815"/>
    <n v="335.72335536892382"/>
    <n v="8739"/>
    <n v="1458"/>
    <n v="904"/>
    <n v="27654"/>
    <n v="0"/>
    <n v="1685"/>
    <n v="268"/>
    <n v="980"/>
    <n v="100"/>
    <n v="41788"/>
    <n v="122874.748065026"/>
    <n v="20919.717645635501"/>
    <n v="4154.9422886930397"/>
    <n v="2131.7100800459498"/>
    <n v="75608.460734229797"/>
    <n v="0"/>
    <n v="9961.2601491322293"/>
    <n v="1508.9681578647901"/>
    <n v="980"/>
    <n v="7314.7611975948412"/>
    <n v="1095"/>
    <n v="147"/>
    <n v="70"/>
    <n v="745"/>
    <n v="0"/>
    <n v="298"/>
    <n v="79"/>
    <n v="102"/>
    <n v="5"/>
    <n v="2541"/>
    <n v="60"/>
    <n v="0"/>
    <n v="0"/>
    <n v="0"/>
    <n v="110"/>
    <n v="0"/>
    <n v="21960"/>
    <n v="0"/>
    <n v="0"/>
    <n v="0"/>
    <n v="40260"/>
    <n v="0"/>
    <n v="9279"/>
    <n v="0"/>
    <n v="0"/>
    <n v="0"/>
    <n v="32509"/>
    <n v="0.77795060782999903"/>
    <n v="0"/>
    <n v="2318"/>
    <n v="0"/>
    <n v="0"/>
    <n v="0"/>
    <n v="223"/>
    <n v="0"/>
    <n v="10"/>
    <n v="0"/>
    <n v="0"/>
    <n v="70146"/>
    <n v="11446"/>
    <n v="3868"/>
    <n v="66934"/>
    <n v="0"/>
    <n v="67548"/>
    <n v="7104"/>
    <n v="0"/>
    <n v="5462"/>
    <n v="232508"/>
    <n v="23278"/>
    <n v="97341"/>
    <n v="0"/>
    <n v="119284"/>
    <n v="0"/>
    <n v="4"/>
    <n v="61743"/>
    <n v="72394"/>
    <n v="792"/>
    <n v="1306"/>
    <n v="229"/>
    <n v="90"/>
    <n v="376001916"/>
    <n v="222634154"/>
    <n v="881830"/>
    <n v="154249592"/>
    <n v="2190680"/>
    <n v="156440272"/>
    <n v="158821673"/>
    <n v="-2381401"/>
    <n v="9539418"/>
    <n v="19445"/>
    <n v="0"/>
    <n v="0"/>
    <n v="7138572"/>
    <n v="53179649"/>
    <n v="7530656"/>
    <n v="4067164"/>
    <n v="41867955"/>
    <n v="0"/>
    <n v="13828399"/>
    <n v="1529106"/>
    <n v="5773822"/>
    <n v="96293"/>
    <n v="127873044"/>
    <n v="74123617"/>
    <n v="13929866"/>
    <n v="5523560"/>
    <n v="72602705"/>
    <n v="0"/>
    <n v="67921322"/>
    <n v="7080492"/>
    <n v="0"/>
    <n v="6947310"/>
    <n v="248128872"/>
    <n v="92382266"/>
    <n v="14838954"/>
    <n v="4548512"/>
    <n v="28207502"/>
    <n v="0"/>
    <n v="0"/>
    <n v="59751644"/>
    <n v="6000000"/>
    <n v="6137226"/>
    <n v="0"/>
    <n v="7021303"/>
    <n v="0"/>
    <n v="3746747"/>
    <n v="0"/>
    <n v="881830"/>
    <n v="0"/>
    <n v="0"/>
    <n v="34921000"/>
    <n v="6621568"/>
    <n v="5042212"/>
    <n v="87144988"/>
    <n v="0"/>
    <n v="17206301"/>
    <n v="2609598"/>
    <n v="154764"/>
    <n v="549161"/>
    <n v="0"/>
    <n v="183542"/>
    <n v="353567"/>
    <n v="0"/>
    <n v="5909861"/>
    <n v="0"/>
    <n v="24678236"/>
    <n v="18311258"/>
    <n v="47139619"/>
    <n v="0"/>
    <n v="0"/>
    <n v="0"/>
    <n v="0"/>
    <n v="21950025"/>
    <n v="6959702"/>
    <n v="31571420"/>
    <n v="8211413"/>
    <n v="51127500"/>
    <n v="20478391"/>
    <n v="15957070"/>
    <n v="12907022"/>
    <n v="25102138"/>
    <n v="12250166"/>
    <n v="5515856"/>
    <n v="884387"/>
    <n v="1108738"/>
    <n v="2097593"/>
    <n v="11392812"/>
    <n v="80837928"/>
    <n v="3578112"/>
    <n v="65209511"/>
    <n v="4469972"/>
    <n v="0"/>
    <n v="237192"/>
    <n v="154332715"/>
    <n v="22764149"/>
    <n v="0"/>
    <n v="60273309"/>
    <n v="71295257"/>
    <n v="154332715"/>
    <n v="22616966"/>
    <n v="70163725"/>
    <n v="-51533996"/>
    <n v="177410898"/>
    <n v="0"/>
    <n v="60216059"/>
    <n v="0"/>
    <n v="0"/>
    <n v="1405302"/>
    <n v="1654159"/>
    <n v="748"/>
    <n v="0"/>
    <n v="110674"/>
    <n v="299657"/>
    <n v="264315"/>
    <n v="27176"/>
    <n v="169835"/>
    <n v="232811"/>
    <n v="134889"/>
    <n v="66657"/>
    <n v="98367"/>
    <n v="921"/>
    <n v="377118"/>
    <n v="145329"/>
    <n v="401166"/>
    <n v="0"/>
    <n v="212543"/>
    <n v="137564"/>
    <n v="131582"/>
    <n v="53030679.146122098"/>
    <n v="8939802.5066402704"/>
    <n v="3995204.70451255"/>
    <n v="47685004.735894397"/>
    <n v="0"/>
    <n v="34054454.067470603"/>
    <n v="3586497.3732495927"/>
    <n v="2405199.1087865802"/>
    <n v="2934151.3573238784"/>
  </r>
  <r>
    <n v="106190198"/>
    <x v="222"/>
    <d v="2023-10-01T00:00:00"/>
    <d v="2024-09-30T00:00:00"/>
    <n v="366"/>
    <x v="3"/>
    <x v="3"/>
    <x v="17"/>
    <x v="1"/>
    <x v="19"/>
    <x v="0"/>
    <x v="0"/>
    <x v="0"/>
    <x v="0"/>
    <s v="ALTA HOSPITALS SYSTEM, LLC"/>
    <x v="0"/>
    <x v="5"/>
    <s v="323-267-0477"/>
    <s v="4801 EAST OLYMPIC BLVD"/>
    <s v="LOS ANGELES"/>
    <n v="90023"/>
    <s v="KEITH LEVY"/>
    <n v="0"/>
    <n v="212"/>
    <n v="77592"/>
    <n v="212"/>
    <n v="77592"/>
    <n v="173"/>
    <n v="169.814207650273"/>
    <n v="183.57422004464601"/>
    <n v="16934"/>
    <n v="3525"/>
    <n v="10436"/>
    <n v="29382"/>
    <n v="0"/>
    <n v="298"/>
    <n v="1134"/>
    <n v="72"/>
    <n v="371"/>
    <n v="62152"/>
    <n v="67188.164536340395"/>
    <n v="17548.4643130677"/>
    <n v="3869.8236996852074"/>
    <n v="10789.9427486316"/>
    <n v="32440.127441099299"/>
    <n v="0"/>
    <n v="549.75340094805301"/>
    <n v="1440.7016281856199"/>
    <n v="231.646894405399"/>
    <n v="481.22761272346014"/>
    <n v="3605"/>
    <n v="656"/>
    <n v="1327"/>
    <n v="5139"/>
    <n v="0"/>
    <n v="72"/>
    <n v="222"/>
    <n v="14"/>
    <n v="68"/>
    <n v="11103"/>
    <n v="141"/>
    <n v="32"/>
    <n v="0"/>
    <n v="0"/>
    <n v="39"/>
    <n v="0"/>
    <n v="51606"/>
    <n v="11712"/>
    <n v="0"/>
    <n v="0"/>
    <n v="14274"/>
    <n v="0"/>
    <n v="40899"/>
    <n v="9809"/>
    <n v="0"/>
    <n v="0"/>
    <n v="11444"/>
    <n v="0.18412923156133351"/>
    <n v="0"/>
    <n v="9577"/>
    <n v="1467"/>
    <n v="0"/>
    <n v="0"/>
    <n v="59"/>
    <n v="0"/>
    <n v="0"/>
    <n v="0"/>
    <n v="0"/>
    <n v="1399"/>
    <n v="732"/>
    <n v="845"/>
    <n v="5080"/>
    <n v="0"/>
    <n v="493"/>
    <n v="613"/>
    <n v="345"/>
    <n v="240"/>
    <n v="9747"/>
    <n v="12939"/>
    <n v="0"/>
    <n v="0"/>
    <n v="51"/>
    <n v="14912"/>
    <n v="7"/>
    <n v="52309"/>
    <n v="21911"/>
    <n v="1923"/>
    <n v="887"/>
    <n v="0"/>
    <n v="0"/>
    <n v="852627921"/>
    <n v="646990507"/>
    <n v="108430614"/>
    <n v="314068028"/>
    <n v="599834"/>
    <n v="314667862"/>
    <n v="316901202"/>
    <n v="-2233340"/>
    <n v="9707"/>
    <n v="147121"/>
    <n v="0"/>
    <n v="0"/>
    <n v="-2370754"/>
    <n v="231600602"/>
    <n v="51327475"/>
    <n v="147969354"/>
    <n v="332519291"/>
    <n v="0"/>
    <n v="3760128"/>
    <n v="16035211"/>
    <n v="889411"/>
    <n v="4616763"/>
    <n v="788718235"/>
    <n v="8403821"/>
    <n v="5020973"/>
    <n v="5018463"/>
    <n v="34609161"/>
    <n v="0"/>
    <n v="3176594"/>
    <n v="4336883"/>
    <n v="1972107"/>
    <n v="1371684"/>
    <n v="63909686"/>
    <n v="183060595"/>
    <n v="45579127"/>
    <n v="142625071"/>
    <n v="255582560"/>
    <n v="-11290414"/>
    <n v="0"/>
    <n v="4952054"/>
    <n v="12387387"/>
    <n v="6371839"/>
    <n v="0"/>
    <n v="3214295"/>
    <n v="0"/>
    <n v="4507993"/>
    <n v="39300426"/>
    <n v="69130188"/>
    <n v="0"/>
    <n v="0"/>
    <n v="55494762"/>
    <n v="49571658"/>
    <n v="12799669"/>
    <n v="186366723"/>
    <n v="0"/>
    <n v="1779993"/>
    <n v="7766145"/>
    <n v="0"/>
    <n v="289078"/>
    <n v="0"/>
    <n v="0"/>
    <n v="0"/>
    <n v="0"/>
    <n v="0"/>
    <n v="0"/>
    <n v="51299447"/>
    <n v="13539271"/>
    <n v="28714865"/>
    <n v="85126220"/>
    <n v="21779553"/>
    <n v="0"/>
    <n v="0"/>
    <n v="17081739"/>
    <n v="3626662"/>
    <n v="89025209"/>
    <n v="6708236"/>
    <n v="63035723"/>
    <n v="13815200"/>
    <n v="5707930"/>
    <n v="16279879"/>
    <n v="10407983"/>
    <n v="164837862"/>
    <n v="3151738"/>
    <n v="1933625"/>
    <n v="929072"/>
    <n v="434408"/>
    <n v="36367782"/>
    <n v="606437085"/>
    <n v="0"/>
    <n v="33892932"/>
    <n v="10229016"/>
    <n v="0"/>
    <n v="272985"/>
    <n v="650832018"/>
    <n v="104725197"/>
    <n v="0"/>
    <n v="239867"/>
    <n v="544342114"/>
    <n v="649307178"/>
    <n v="2210167"/>
    <n v="111019296"/>
    <n v="-87474551"/>
    <n v="73737358"/>
    <n v="0"/>
    <n v="0"/>
    <n v="487501061"/>
    <n v="0"/>
    <n v="1336142"/>
    <n v="1474461"/>
    <n v="651"/>
    <n v="0"/>
    <n v="156333"/>
    <n v="270001"/>
    <n v="257835"/>
    <n v="115400"/>
    <n v="151709"/>
    <n v="79602"/>
    <n v="77225"/>
    <n v="108072"/>
    <n v="117615"/>
    <n v="2350"/>
    <n v="684386"/>
    <n v="81318"/>
    <n v="207565"/>
    <n v="0"/>
    <n v="137786"/>
    <n v="59696"/>
    <n v="165391"/>
    <n v="89035000.439483196"/>
    <n v="20903715.147133801"/>
    <n v="56754247.207479902"/>
    <n v="136194497.903761"/>
    <n v="0"/>
    <n v="2573331.9352975963"/>
    <n v="7557483.2145622317"/>
    <n v="1061544.0049102299"/>
    <n v="2221548.1473723589"/>
  </r>
  <r>
    <n v="106191228"/>
    <x v="223"/>
    <d v="2023-07-01T00:00:00"/>
    <d v="2024-06-30T00:00:00"/>
    <n v="366"/>
    <x v="3"/>
    <x v="3"/>
    <x v="17"/>
    <x v="2"/>
    <x v="28"/>
    <x v="0"/>
    <x v="0"/>
    <x v="2"/>
    <x v="0"/>
    <s v="COUNTY OF LOS ANGELES"/>
    <x v="4"/>
    <x v="0"/>
    <s v="323-409-6871"/>
    <s v="2051 MARENGO STREET"/>
    <s v="LOS ANGELES"/>
    <n v="90033"/>
    <s v="JORGE OROZCO"/>
    <n v="1"/>
    <n v="676"/>
    <n v="247416"/>
    <n v="638"/>
    <n v="233508"/>
    <n v="470"/>
    <n v="461.66939890710398"/>
    <n v="754.77026572076704"/>
    <n v="16898"/>
    <n v="8448"/>
    <n v="45118"/>
    <n v="70795"/>
    <n v="11659"/>
    <n v="13518"/>
    <n v="1859"/>
    <n v="0"/>
    <n v="676"/>
    <n v="168971"/>
    <n v="276245.91725380102"/>
    <n v="24677.689025878299"/>
    <n v="9458.7126396764925"/>
    <n v="58459.531004185403"/>
    <n v="123125.634054671"/>
    <n v="32718.321675479441"/>
    <n v="22604.384670538999"/>
    <n v="4342.6456787874085"/>
    <n v="0"/>
    <n v="1382.6512298763214"/>
    <n v="2914"/>
    <n v="1456"/>
    <n v="7773"/>
    <n v="12203"/>
    <n v="2009"/>
    <n v="2329"/>
    <n v="321"/>
    <n v="0"/>
    <n v="116"/>
    <n v="29121"/>
    <n v="600"/>
    <n v="76"/>
    <n v="0"/>
    <n v="0"/>
    <n v="0"/>
    <n v="0"/>
    <n v="219600"/>
    <n v="27816"/>
    <n v="0"/>
    <n v="0"/>
    <n v="0"/>
    <n v="0"/>
    <n v="154886"/>
    <n v="14085"/>
    <n v="0"/>
    <n v="0"/>
    <n v="0"/>
    <n v="0"/>
    <n v="0"/>
    <n v="28786"/>
    <n v="335"/>
    <n v="0"/>
    <n v="0"/>
    <n v="0"/>
    <n v="0"/>
    <n v="0"/>
    <n v="2022"/>
    <n v="940"/>
    <n v="38734"/>
    <n v="3018"/>
    <n v="65897"/>
    <n v="255045"/>
    <n v="98087"/>
    <n v="24146"/>
    <n v="16098"/>
    <n v="0"/>
    <n v="2012"/>
    <n v="503037"/>
    <n v="127384"/>
    <n v="393117"/>
    <n v="0"/>
    <n v="0"/>
    <n v="0"/>
    <n v="25"/>
    <n v="1445969"/>
    <n v="841710"/>
    <n v="6669"/>
    <n v="6528"/>
    <n v="701"/>
    <n v="428"/>
    <n v="4656774223"/>
    <n v="3033990634"/>
    <n v="218685385"/>
    <n v="1841468974"/>
    <n v="85187467"/>
    <n v="1926656441"/>
    <n v="1878636632"/>
    <n v="48019809"/>
    <n v="440649942"/>
    <n v="620453"/>
    <n v="0"/>
    <n v="0"/>
    <n v="488049298"/>
    <n v="284619143"/>
    <n v="151155356"/>
    <n v="803316269"/>
    <n v="1192242285"/>
    <n v="202649792"/>
    <n v="164895191"/>
    <n v="40494166"/>
    <n v="0"/>
    <n v="9031152"/>
    <n v="2848403354"/>
    <n v="131036124"/>
    <n v="18084118"/>
    <n v="237543085"/>
    <n v="881288152"/>
    <n v="366040583"/>
    <n v="110837486"/>
    <n v="54100678"/>
    <n v="0"/>
    <n v="9440643"/>
    <n v="1808370869"/>
    <n v="301144260"/>
    <n v="131760315"/>
    <n v="802381972"/>
    <n v="1303369826"/>
    <n v="-263143198"/>
    <n v="517068982"/>
    <n v="129019916"/>
    <n v="94594840"/>
    <n v="17793721"/>
    <n v="0"/>
    <n v="0"/>
    <n v="0"/>
    <n v="0"/>
    <n v="0"/>
    <n v="198809030"/>
    <n v="0"/>
    <n v="19876355"/>
    <n v="114511007"/>
    <n v="37479159"/>
    <n v="326394637"/>
    <n v="1144195584"/>
    <n v="51621393"/>
    <n v="146712761"/>
    <n v="19876359"/>
    <n v="0"/>
    <n v="678074"/>
    <n v="331659130"/>
    <n v="0"/>
    <n v="12458664"/>
    <n v="0"/>
    <n v="0"/>
    <n v="428191278"/>
    <n v="410582847"/>
    <n v="262614639"/>
    <n v="488363394"/>
    <n v="0"/>
    <n v="0"/>
    <n v="0"/>
    <n v="176038240"/>
    <n v="310246512"/>
    <n v="35990645"/>
    <n v="177390779"/>
    <n v="17409576"/>
    <n v="775318155"/>
    <n v="417625586"/>
    <n v="117572300"/>
    <n v="119424269"/>
    <n v="255399015"/>
    <n v="122314269"/>
    <n v="30709058"/>
    <n v="1796126"/>
    <n v="4945682"/>
    <n v="57873"/>
    <n v="33474299"/>
    <n v="1514408462"/>
    <n v="1044944"/>
    <n v="794371000"/>
    <n v="0"/>
    <n v="1107354122"/>
    <n v="0"/>
    <n v="3417178528"/>
    <n v="1191892333"/>
    <n v="689289431"/>
    <n v="3042877335"/>
    <n v="-1506880571"/>
    <n v="3417178528"/>
    <n v="194594273"/>
    <n v="4716147826"/>
    <n v="-3678401200"/>
    <n v="1256371000"/>
    <n v="0"/>
    <n v="0"/>
    <n v="236439763"/>
    <n v="3890987306"/>
    <n v="13620377"/>
    <n v="16208193"/>
    <n v="7245"/>
    <n v="694"/>
    <n v="1298917"/>
    <n v="2108185"/>
    <n v="3083916"/>
    <n v="202188"/>
    <n v="1323161"/>
    <n v="1372276"/>
    <n v="688777"/>
    <n v="2403884"/>
    <n v="705357"/>
    <n v="433716"/>
    <n v="3911107"/>
    <n v="2117753"/>
    <n v="2097350"/>
    <n v="1832763"/>
    <n v="1903255"/>
    <n v="550014"/>
    <n v="1208135"/>
    <n v="160080037.345844"/>
    <n v="65178679.230620503"/>
    <n v="400862968.63908303"/>
    <n v="798572413.59750104"/>
    <n v="219017978.82960999"/>
    <n v="106192079.67748301"/>
    <n v="36431021.960908398"/>
    <n v="0"/>
    <n v="7113985.7189510101"/>
  </r>
  <r>
    <n v="106560492"/>
    <x v="224"/>
    <d v="2024-01-01T00:00:00"/>
    <d v="2024-12-31T00:00:00"/>
    <n v="366"/>
    <x v="9"/>
    <x v="6"/>
    <x v="10"/>
    <x v="1"/>
    <x v="21"/>
    <x v="0"/>
    <x v="0"/>
    <x v="0"/>
    <x v="1"/>
    <s v="HCA - THE HEALTHCARE COMPANY"/>
    <x v="1"/>
    <x v="0"/>
    <s v="805-494-2727"/>
    <s v="215 W JANSS ROAD"/>
    <s v="THOUSAND OAKS"/>
    <n v="91360"/>
    <s v="PHIL BUTTELL"/>
    <n v="2"/>
    <n v="386"/>
    <n v="141276"/>
    <n v="386"/>
    <n v="141276"/>
    <n v="239"/>
    <n v="233.99453551912566"/>
    <n v="359.22121809183102"/>
    <n v="43774"/>
    <n v="11810"/>
    <n v="2352"/>
    <n v="7732"/>
    <n v="0"/>
    <n v="2469"/>
    <n v="16459"/>
    <n v="479"/>
    <n v="567"/>
    <n v="85642"/>
    <n v="131474.96582161001"/>
    <n v="60623.214467641097"/>
    <n v="16627.268816138927"/>
    <n v="2689.5174450822801"/>
    <n v="12374.971251306501"/>
    <n v="0"/>
    <n v="3803.97033045129"/>
    <n v="32286.685218237195"/>
    <n v="660.00005771008102"/>
    <n v="1756.7086848465501"/>
    <n v="7491"/>
    <n v="2100"/>
    <n v="311"/>
    <n v="1498"/>
    <n v="0"/>
    <n v="657"/>
    <n v="4223"/>
    <n v="85"/>
    <n v="158"/>
    <n v="16523"/>
    <n v="346"/>
    <n v="0"/>
    <n v="0"/>
    <n v="40"/>
    <n v="0"/>
    <n v="0"/>
    <n v="126636"/>
    <n v="0"/>
    <n v="0"/>
    <n v="14640"/>
    <n v="0"/>
    <n v="0"/>
    <n v="73154"/>
    <n v="0"/>
    <n v="0"/>
    <n v="12488"/>
    <n v="0"/>
    <n v="0"/>
    <n v="0"/>
    <n v="15529"/>
    <n v="0"/>
    <n v="0"/>
    <n v="994"/>
    <n v="0"/>
    <n v="0"/>
    <n v="0"/>
    <n v="3430"/>
    <n v="1649"/>
    <n v="31698"/>
    <n v="10081"/>
    <n v="1202"/>
    <n v="14560"/>
    <n v="0"/>
    <n v="4170"/>
    <n v="35474"/>
    <n v="285"/>
    <n v="4025"/>
    <n v="101495"/>
    <n v="57340"/>
    <n v="10348"/>
    <n v="0"/>
    <n v="42726"/>
    <n v="0"/>
    <n v="10"/>
    <n v="775645"/>
    <n v="177800"/>
    <n v="3210"/>
    <n v="3740"/>
    <n v="1135"/>
    <n v="611"/>
    <n v="5823475066"/>
    <n v="5192398915"/>
    <n v="0"/>
    <n v="631076151"/>
    <n v="6708635"/>
    <n v="637784786"/>
    <n v="542951897"/>
    <n v="94832889"/>
    <n v="54548227"/>
    <n v="1"/>
    <n v="34686295"/>
    <n v="0"/>
    <n v="114694820"/>
    <n v="1901852927"/>
    <n v="551817434"/>
    <n v="85016280"/>
    <n v="320753080"/>
    <n v="0"/>
    <n v="135294980"/>
    <n v="747405113"/>
    <n v="18159739"/>
    <n v="33076992"/>
    <n v="3793376545"/>
    <n v="732049341"/>
    <n v="225084921"/>
    <n v="12200033"/>
    <n v="192608294"/>
    <n v="0"/>
    <n v="73153011"/>
    <n v="718737035"/>
    <n v="6862033"/>
    <n v="69403853"/>
    <n v="2030098521"/>
    <n v="2414424551"/>
    <n v="725604360"/>
    <n v="76404528"/>
    <n v="476061664"/>
    <n v="0"/>
    <n v="0"/>
    <n v="179805394"/>
    <n v="1191696988"/>
    <n v="10396063"/>
    <n v="0"/>
    <n v="31909888"/>
    <n v="0"/>
    <n v="86095479"/>
    <n v="0"/>
    <n v="0"/>
    <n v="0"/>
    <n v="0"/>
    <n v="217839950"/>
    <n v="50897960"/>
    <n v="19589679"/>
    <n v="36755529"/>
    <n v="0"/>
    <n v="27622156"/>
    <n v="266502559"/>
    <n v="6417"/>
    <n v="11861901"/>
    <n v="0"/>
    <n v="0"/>
    <n v="326388"/>
    <n v="53802571"/>
    <n v="0"/>
    <n v="0"/>
    <n v="123780339"/>
    <n v="37810487"/>
    <n v="148742488"/>
    <n v="0"/>
    <n v="0"/>
    <n v="0"/>
    <n v="0"/>
    <n v="81746613"/>
    <n v="23362767"/>
    <n v="109211656"/>
    <n v="18297547"/>
    <n v="157815392"/>
    <n v="82205106"/>
    <n v="23978263"/>
    <n v="20810228"/>
    <n v="86789673"/>
    <n v="60982546"/>
    <n v="34563444"/>
    <n v="3591880"/>
    <n v="0"/>
    <n v="412060"/>
    <n v="71803305"/>
    <n v="3267434168"/>
    <n v="0"/>
    <n v="247035644"/>
    <n v="31508147"/>
    <n v="3328839"/>
    <n v="42758588"/>
    <n v="3592065386"/>
    <n v="2598489474"/>
    <n v="0"/>
    <n v="14196623"/>
    <n v="979379289"/>
    <n v="3592065386"/>
    <n v="304919"/>
    <n v="120478918"/>
    <n v="-8067953"/>
    <n v="617528633"/>
    <n v="0"/>
    <n v="0"/>
    <n v="3144296860"/>
    <n v="2551052156"/>
    <n v="2485124"/>
    <n v="2805710"/>
    <n v="1291"/>
    <n v="0"/>
    <n v="163076"/>
    <n v="652004"/>
    <n v="1044482"/>
    <n v="0"/>
    <n v="0"/>
    <n v="39987"/>
    <n v="160679"/>
    <n v="303971"/>
    <n v="57010"/>
    <n v="63915"/>
    <n v="944267"/>
    <n v="166152"/>
    <n v="760573"/>
    <n v="21756"/>
    <n v="435472"/>
    <n v="6101"/>
    <n v="150803"/>
    <n v="242537716.39339551"/>
    <n v="71539527.237443835"/>
    <n v="8951973.2139148489"/>
    <n v="47271873.693734117"/>
    <n v="0"/>
    <n v="19194523.782509301"/>
    <n v="135006819.65471801"/>
    <n v="2304080.7226322698"/>
    <n v="9436747.3016525507"/>
  </r>
  <r>
    <n v="106434040"/>
    <x v="225"/>
    <d v="2023-09-01T00:00:00"/>
    <d v="2024-08-31T00:00:00"/>
    <n v="366"/>
    <x v="25"/>
    <x v="13"/>
    <x v="66"/>
    <x v="0"/>
    <x v="31"/>
    <x v="0"/>
    <x v="0"/>
    <x v="0"/>
    <x v="1"/>
    <s v="LUCILE SALTER PACKARD CHILDRENS HOSPITAL AT STANFORD"/>
    <x v="1"/>
    <x v="0"/>
    <s v="650-497-8000"/>
    <s v="725 WELCH ROAD"/>
    <s v="PALO ALTO"/>
    <n v="94304"/>
    <s v="PAUL A. KING"/>
    <n v="0"/>
    <n v="394"/>
    <n v="144204"/>
    <n v="394"/>
    <n v="144204"/>
    <n v="314"/>
    <n v="285.72950819672099"/>
    <n v="390.75943756311801"/>
    <n v="495"/>
    <n v="0"/>
    <n v="36046"/>
    <n v="15523"/>
    <n v="0"/>
    <n v="1381"/>
    <n v="50881"/>
    <n v="25"/>
    <n v="226"/>
    <n v="104577"/>
    <n v="143017.95414810101"/>
    <n v="760.877737510869"/>
    <n v="0"/>
    <n v="43396.473536644808"/>
    <n v="22811.900470446199"/>
    <n v="0"/>
    <n v="1867.3682025405201"/>
    <n v="74737.290856490406"/>
    <n v="39.529110907234603"/>
    <n v="588.254669092825"/>
    <n v="63"/>
    <n v="0"/>
    <n v="3408"/>
    <n v="3808"/>
    <n v="0"/>
    <n v="182"/>
    <n v="7914"/>
    <n v="4"/>
    <n v="37"/>
    <n v="15416"/>
    <n v="394"/>
    <n v="0"/>
    <n v="0"/>
    <n v="0"/>
    <n v="0"/>
    <n v="0"/>
    <n v="144204"/>
    <n v="0"/>
    <n v="0"/>
    <n v="0"/>
    <n v="0"/>
    <n v="0"/>
    <n v="104577"/>
    <n v="0"/>
    <n v="0"/>
    <n v="0"/>
    <n v="0"/>
    <n v="0"/>
    <n v="0"/>
    <n v="15416"/>
    <n v="0"/>
    <n v="0"/>
    <n v="0"/>
    <n v="0"/>
    <n v="0"/>
    <n v="59"/>
    <n v="9748"/>
    <n v="4379"/>
    <n v="3258"/>
    <n v="0"/>
    <n v="85057"/>
    <n v="76546"/>
    <n v="0"/>
    <n v="6649"/>
    <n v="262194"/>
    <n v="150"/>
    <n v="3938"/>
    <n v="437792"/>
    <n v="0"/>
    <n v="374105"/>
    <n v="0"/>
    <n v="48534"/>
    <n v="0"/>
    <n v="15"/>
    <n v="744852"/>
    <n v="514775"/>
    <n v="3643"/>
    <n v="7982"/>
    <n v="3116"/>
    <n v="1691"/>
    <n v="9103805344"/>
    <n v="6499552755"/>
    <n v="0"/>
    <n v="2604252589"/>
    <n v="73395604"/>
    <n v="2677648193"/>
    <n v="2578578529"/>
    <n v="99069664"/>
    <n v="103773559"/>
    <n v="46781591"/>
    <n v="0"/>
    <n v="0"/>
    <n v="156061632"/>
    <n v="37856836"/>
    <n v="0"/>
    <n v="2614888456"/>
    <n v="761444949"/>
    <n v="0"/>
    <n v="105387388"/>
    <n v="3110067999"/>
    <n v="2994187"/>
    <n v="24207272"/>
    <n v="6656847087"/>
    <n v="20333919"/>
    <n v="0"/>
    <n v="533226111"/>
    <n v="357540195"/>
    <n v="0"/>
    <n v="37115912"/>
    <n v="1458200247"/>
    <n v="1740115"/>
    <n v="38801758"/>
    <n v="2446958257"/>
    <n v="52567880"/>
    <n v="0"/>
    <n v="2542323255"/>
    <n v="922069378"/>
    <n v="0"/>
    <n v="0"/>
    <n v="123334723"/>
    <n v="2802622561"/>
    <n v="16356276"/>
    <n v="0"/>
    <n v="13381767"/>
    <n v="0"/>
    <n v="26896915"/>
    <n v="0"/>
    <n v="0"/>
    <n v="0"/>
    <n v="0"/>
    <n v="5481442"/>
    <n v="0"/>
    <n v="599733908"/>
    <n v="185576973"/>
    <n v="0"/>
    <n v="18863839"/>
    <n v="1758561764"/>
    <n v="0"/>
    <n v="36034663"/>
    <n v="0"/>
    <n v="0"/>
    <n v="5726427"/>
    <n v="32746496"/>
    <n v="0"/>
    <n v="0"/>
    <n v="428880315"/>
    <n v="597645652"/>
    <n v="607147801"/>
    <n v="0"/>
    <n v="0"/>
    <n v="7472379"/>
    <n v="45332927"/>
    <n v="362403413"/>
    <n v="50070637"/>
    <n v="421459254"/>
    <n v="58166151"/>
    <n v="798877764"/>
    <n v="446235557"/>
    <n v="0"/>
    <n v="80383525"/>
    <n v="264942754"/>
    <n v="695326622"/>
    <n v="75376289"/>
    <n v="7447326"/>
    <n v="8477251"/>
    <n v="30832940"/>
    <n v="170678501"/>
    <n v="996494617"/>
    <n v="20880856"/>
    <n v="1607679947"/>
    <n v="203551208"/>
    <n v="833684438"/>
    <n v="0"/>
    <n v="3662291066"/>
    <n v="436468891"/>
    <n v="0"/>
    <n v="995701499"/>
    <n v="2230120676"/>
    <n v="3662291066"/>
    <n v="174193069"/>
    <n v="1206016236"/>
    <n v="-509400819"/>
    <n v="2604880150"/>
    <n v="0"/>
    <n v="800293806"/>
    <n v="11708783"/>
    <n v="0"/>
    <n v="10272057"/>
    <n v="11846803"/>
    <n v="5425"/>
    <n v="278"/>
    <n v="828267"/>
    <n v="2813727"/>
    <n v="2766701"/>
    <n v="1364"/>
    <n v="479349"/>
    <n v="1377193"/>
    <n v="537578"/>
    <n v="905213"/>
    <n v="307508"/>
    <n v="255157"/>
    <n v="2532040"/>
    <n v="1583637"/>
    <n v="2283281"/>
    <n v="33976"/>
    <n v="1684415"/>
    <n v="505799"/>
    <n v="1646957"/>
    <n v="16012917.7097285"/>
    <n v="0"/>
    <n v="866297395.55997348"/>
    <n v="307922057.88154298"/>
    <n v="0"/>
    <n v="39214023.194315799"/>
    <n v="1257094937.1453199"/>
    <n v="1302784.06490864"/>
    <n v="17338809.4442118"/>
  </r>
  <r>
    <n v="106121002"/>
    <x v="226"/>
    <d v="2023-07-01T00:00:00"/>
    <d v="2024-06-30T00:00:00"/>
    <n v="366"/>
    <x v="39"/>
    <x v="2"/>
    <x v="91"/>
    <x v="1"/>
    <x v="3"/>
    <x v="0"/>
    <x v="0"/>
    <x v="0"/>
    <x v="0"/>
    <s v="AMERICAN HOSPITAL MANAGEMENT CORPORATION"/>
    <x v="6"/>
    <x v="0"/>
    <s v="707-822-3621"/>
    <s v="3800 JANES ROAD"/>
    <s v="ARCATA"/>
    <n v="95521"/>
    <s v="DOUGLAS SHAW"/>
    <n v="0"/>
    <n v="78"/>
    <n v="28548"/>
    <n v="46"/>
    <n v="16836"/>
    <n v="42"/>
    <n v="10.2896174863388"/>
    <n v="51.692227728110097"/>
    <n v="1622"/>
    <n v="192"/>
    <n v="92"/>
    <n v="1036"/>
    <n v="0"/>
    <n v="122"/>
    <n v="691"/>
    <n v="0"/>
    <n v="11"/>
    <n v="3766"/>
    <n v="18919.355348488298"/>
    <n v="6443.9140599197399"/>
    <n v="614.70848651133304"/>
    <n v="525.81319874757332"/>
    <n v="5715.5770101976104"/>
    <n v="0"/>
    <n v="1276.5788737257908"/>
    <n v="4527.2840022505197"/>
    <n v="0"/>
    <n v="113.90277907302099"/>
    <n v="337"/>
    <n v="39"/>
    <n v="26"/>
    <n v="329"/>
    <n v="0"/>
    <n v="32"/>
    <n v="208"/>
    <n v="0"/>
    <n v="3"/>
    <n v="974"/>
    <n v="78"/>
    <n v="0"/>
    <n v="0"/>
    <n v="0"/>
    <n v="0"/>
    <n v="0"/>
    <n v="28548"/>
    <n v="0"/>
    <n v="0"/>
    <n v="0"/>
    <n v="0"/>
    <n v="0"/>
    <n v="3766"/>
    <n v="0"/>
    <n v="0"/>
    <n v="0"/>
    <n v="0"/>
    <n v="0"/>
    <n v="0"/>
    <n v="974"/>
    <n v="0"/>
    <n v="0"/>
    <n v="0"/>
    <n v="0"/>
    <n v="0"/>
    <n v="6"/>
    <n v="497"/>
    <n v="330"/>
    <n v="24408"/>
    <n v="3094"/>
    <n v="1781"/>
    <n v="19117"/>
    <n v="0"/>
    <n v="14622"/>
    <n v="19968"/>
    <n v="170"/>
    <n v="527"/>
    <n v="83687"/>
    <n v="12202"/>
    <n v="22677"/>
    <n v="0"/>
    <n v="47573"/>
    <n v="0"/>
    <n v="2"/>
    <n v="40026"/>
    <n v="66855"/>
    <n v="433"/>
    <n v="1554"/>
    <n v="258"/>
    <n v="70"/>
    <n v="219294916"/>
    <n v="169788713"/>
    <n v="0"/>
    <n v="49506203"/>
    <n v="695511"/>
    <n v="50201714"/>
    <n v="60492593"/>
    <n v="-10290879"/>
    <n v="12000"/>
    <n v="0"/>
    <n v="0"/>
    <n v="0"/>
    <n v="-10278879"/>
    <n v="20044012"/>
    <n v="2869483"/>
    <n v="944726"/>
    <n v="11027585"/>
    <n v="0"/>
    <n v="1502991"/>
    <n v="7134366"/>
    <n v="0"/>
    <n v="128676"/>
    <n v="43651839"/>
    <n v="59587240"/>
    <n v="6317473"/>
    <n v="4454724"/>
    <n v="49811229"/>
    <n v="0"/>
    <n v="14223948"/>
    <n v="39608472"/>
    <n v="436253"/>
    <n v="1203738"/>
    <n v="175643077"/>
    <n v="58967461"/>
    <n v="6691045"/>
    <n v="3932527"/>
    <n v="44310126"/>
    <n v="-544202"/>
    <n v="0"/>
    <n v="11454244"/>
    <n v="34043745"/>
    <n v="8744823"/>
    <n v="0"/>
    <n v="427961"/>
    <n v="0"/>
    <n v="1760983"/>
    <n v="0"/>
    <n v="0"/>
    <n v="0"/>
    <n v="0"/>
    <n v="17811699"/>
    <n v="2054912"/>
    <n v="1283923"/>
    <n v="14076275"/>
    <n v="0"/>
    <n v="3517760"/>
    <n v="10455310"/>
    <n v="8292"/>
    <n v="298032"/>
    <n v="0"/>
    <n v="-4"/>
    <n v="0"/>
    <n v="0"/>
    <n v="0"/>
    <n v="0"/>
    <n v="7644409"/>
    <n v="8037900"/>
    <n v="23305804"/>
    <n v="0"/>
    <n v="0"/>
    <n v="0"/>
    <n v="0"/>
    <n v="7992555"/>
    <n v="3713853"/>
    <n v="6786007"/>
    <n v="3012065"/>
    <n v="22563687"/>
    <n v="9265616"/>
    <n v="6995763"/>
    <n v="6484723"/>
    <n v="5088538"/>
    <n v="2838698"/>
    <n v="942514"/>
    <n v="1018347"/>
    <n v="1159249"/>
    <n v="595182"/>
    <n v="3540276"/>
    <n v="13554736"/>
    <n v="0"/>
    <n v="7830702"/>
    <n v="3487989"/>
    <n v="0"/>
    <n v="52984"/>
    <n v="24926411"/>
    <n v="18275249"/>
    <n v="7464"/>
    <n v="4140282"/>
    <n v="2503416"/>
    <n v="24926411"/>
    <n v="526190"/>
    <n v="41192632"/>
    <n v="-31977983"/>
    <n v="35404891"/>
    <n v="3079657"/>
    <n v="0"/>
    <n v="2731584"/>
    <n v="0"/>
    <n v="623431"/>
    <n v="767630"/>
    <n v="354"/>
    <n v="0"/>
    <n v="56650"/>
    <n v="139971"/>
    <n v="102361"/>
    <n v="18803"/>
    <n v="21287"/>
    <n v="186214"/>
    <n v="60305"/>
    <n v="7362"/>
    <n v="30478"/>
    <n v="0"/>
    <n v="69669"/>
    <n v="81264"/>
    <n v="200822"/>
    <n v="0"/>
    <n v="107968"/>
    <n v="92697"/>
    <n v="71011"/>
    <n v="21713756.9464067"/>
    <n v="2505088.45021465"/>
    <n v="1472315.73031497"/>
    <n v="16589456.864292961"/>
    <n v="0"/>
    <n v="4288403.3891236996"/>
    <n v="12745782.564328652"/>
    <n v="118956.95937495424"/>
    <n v="363321.095943455"/>
  </r>
  <r>
    <n v="106260011"/>
    <x v="227"/>
    <d v="2023-07-01T00:00:00"/>
    <d v="2024-06-30T00:00:00"/>
    <n v="366"/>
    <x v="43"/>
    <x v="12"/>
    <x v="92"/>
    <x v="3"/>
    <x v="3"/>
    <x v="0"/>
    <x v="0"/>
    <x v="1"/>
    <x v="1"/>
    <s v="SOUTHERN MONO HEALTHCARE DISTRICT"/>
    <x v="2"/>
    <x v="0"/>
    <s v="760-934-3311"/>
    <s v="85 SIERRA PARK ROAD"/>
    <s v="MAMMOTH LAKES"/>
    <n v="93546"/>
    <s v="TOM PARKER"/>
    <n v="0"/>
    <n v="17"/>
    <n v="6222"/>
    <n v="17"/>
    <n v="6222"/>
    <n v="4"/>
    <n v="3.3961748633879782"/>
    <n v="21.496010092952101"/>
    <n v="299"/>
    <n v="134"/>
    <n v="98"/>
    <n v="147"/>
    <n v="0"/>
    <n v="480"/>
    <n v="58"/>
    <n v="0"/>
    <n v="27"/>
    <n v="1243"/>
    <n v="7867.53969402045"/>
    <n v="1463.80100197505"/>
    <n v="384.89968180798797"/>
    <n v="518.54257737526746"/>
    <n v="1281.7911793077301"/>
    <n v="0"/>
    <n v="3942.6285492261804"/>
    <n v="197.62749277627776"/>
    <n v="0"/>
    <n v="147.055071893784"/>
    <n v="112"/>
    <n v="50"/>
    <n v="37"/>
    <n v="55"/>
    <n v="0"/>
    <n v="180"/>
    <n v="22"/>
    <n v="0"/>
    <n v="10"/>
    <n v="466"/>
    <n v="17"/>
    <n v="0"/>
    <n v="0"/>
    <n v="0"/>
    <n v="0"/>
    <n v="0"/>
    <n v="6222"/>
    <n v="0"/>
    <n v="0"/>
    <n v="0"/>
    <n v="0"/>
    <n v="0"/>
    <n v="1243"/>
    <n v="0"/>
    <n v="0"/>
    <n v="0"/>
    <n v="0"/>
    <n v="0"/>
    <n v="0"/>
    <n v="466"/>
    <n v="0"/>
    <n v="0"/>
    <n v="0"/>
    <n v="0"/>
    <n v="0"/>
    <n v="0"/>
    <n v="0"/>
    <n v="0"/>
    <n v="12509"/>
    <n v="1396"/>
    <n v="4548"/>
    <n v="10666"/>
    <n v="0"/>
    <n v="30261"/>
    <n v="741"/>
    <n v="0"/>
    <n v="2828"/>
    <n v="62949"/>
    <n v="11044"/>
    <n v="50281"/>
    <n v="0"/>
    <n v="0"/>
    <n v="0"/>
    <n v="3"/>
    <n v="36885"/>
    <n v="184740"/>
    <n v="183"/>
    <n v="1865"/>
    <n v="0"/>
    <n v="0"/>
    <n v="176087058"/>
    <n v="74764038"/>
    <n v="4668829"/>
    <n v="105991849"/>
    <n v="494423"/>
    <n v="106486272"/>
    <n v="99629849"/>
    <n v="6856423"/>
    <n v="16647759"/>
    <n v="768233"/>
    <n v="0"/>
    <n v="0"/>
    <n v="22735949"/>
    <n v="8594226"/>
    <n v="2251785"/>
    <n v="1310884"/>
    <n v="2560570"/>
    <n v="0"/>
    <n v="10675813"/>
    <n v="1287771"/>
    <n v="0"/>
    <n v="1139111"/>
    <n v="27820160"/>
    <n v="33480144"/>
    <n v="4216210"/>
    <n v="5625332"/>
    <n v="19766750"/>
    <n v="0"/>
    <n v="77013281"/>
    <n v="3100142"/>
    <n v="0"/>
    <n v="5065039"/>
    <n v="148266898"/>
    <n v="23655067"/>
    <n v="3434120"/>
    <n v="2260586"/>
    <n v="17399133"/>
    <n v="0"/>
    <n v="0"/>
    <n v="17850942"/>
    <n v="2057842"/>
    <n v="3434604"/>
    <n v="0"/>
    <n v="1524065"/>
    <n v="0"/>
    <n v="3147679"/>
    <n v="0"/>
    <n v="4668829"/>
    <n v="0"/>
    <n v="0"/>
    <n v="17048383"/>
    <n v="2960504"/>
    <n v="4632917"/>
    <n v="9513584"/>
    <n v="0"/>
    <n v="66980955"/>
    <n v="2288111"/>
    <n v="0"/>
    <n v="2567395"/>
    <n v="0"/>
    <n v="0"/>
    <n v="89304"/>
    <n v="2068210"/>
    <n v="6146833"/>
    <n v="0"/>
    <n v="4308748"/>
    <n v="25892077"/>
    <n v="37296552"/>
    <n v="0"/>
    <n v="0"/>
    <n v="0"/>
    <n v="11801"/>
    <n v="12830526"/>
    <n v="5045534"/>
    <n v="9991930"/>
    <n v="4252681"/>
    <n v="38829774"/>
    <n v="10917629"/>
    <n v="20184430"/>
    <n v="1628072"/>
    <n v="11159272"/>
    <n v="4481670"/>
    <n v="4866944"/>
    <n v="291392"/>
    <n v="356387"/>
    <n v="1686417"/>
    <n v="5227862"/>
    <n v="169267498"/>
    <n v="16435580"/>
    <n v="35695613"/>
    <n v="0"/>
    <n v="0"/>
    <n v="8377775"/>
    <n v="229776466"/>
    <n v="11456448"/>
    <n v="0"/>
    <n v="26077646"/>
    <n v="192242372"/>
    <n v="229776466"/>
    <n v="136324558"/>
    <n v="40723347"/>
    <n v="-20280609"/>
    <n v="116761291"/>
    <n v="0"/>
    <n v="7754555"/>
    <n v="0"/>
    <n v="0"/>
    <n v="682812"/>
    <n v="790135"/>
    <n v="373"/>
    <n v="0"/>
    <n v="106401"/>
    <n v="160442"/>
    <n v="92903"/>
    <n v="7965"/>
    <n v="46477"/>
    <n v="145874"/>
    <n v="47328"/>
    <n v="60746"/>
    <n v="0"/>
    <n v="14676"/>
    <n v="27667"/>
    <n v="205613"/>
    <n v="197768"/>
    <n v="0"/>
    <n v="106893"/>
    <n v="64679"/>
    <n v="78175"/>
    <n v="23687490.954795901"/>
    <n v="3641422.8676071698"/>
    <n v="3905027.0689854799"/>
    <n v="12570079.8501518"/>
    <n v="0"/>
    <n v="49368169.290692799"/>
    <n v="2470355.45625357"/>
    <n v="0"/>
    <n v="3492880.5115132299"/>
  </r>
  <r>
    <n v="106420493"/>
    <x v="228"/>
    <d v="2023-07-01T00:00:00"/>
    <d v="2024-06-30T00:00:00"/>
    <n v="366"/>
    <x v="37"/>
    <x v="6"/>
    <x v="93"/>
    <x v="0"/>
    <x v="7"/>
    <x v="0"/>
    <x v="0"/>
    <x v="0"/>
    <x v="1"/>
    <s v="DIGNITY HEALTH"/>
    <x v="1"/>
    <x v="3"/>
    <s v="805-739-3000"/>
    <s v="1400 EAST CHURCH STREET"/>
    <s v="SANTA MARIA"/>
    <s v="93454-5906"/>
    <s v="SUE ANDERSEN"/>
    <n v="2"/>
    <n v="388"/>
    <n v="142008"/>
    <n v="361"/>
    <n v="132126"/>
    <n v="272"/>
    <n v="267.72404371584702"/>
    <n v="592.64411116453334"/>
    <n v="31532"/>
    <n v="10388"/>
    <n v="8863"/>
    <n v="33806"/>
    <n v="0"/>
    <n v="1694"/>
    <n v="9904"/>
    <n v="684"/>
    <n v="1116"/>
    <n v="97987"/>
    <n v="216907.744686219"/>
    <n v="71365.000294297395"/>
    <n v="17490.394461157499"/>
    <n v="14515.395684512963"/>
    <n v="66842.214767990095"/>
    <n v="0"/>
    <n v="4745.8192203618701"/>
    <n v="30734.969513516698"/>
    <n v="2495.3245280227002"/>
    <n v="1739.5198097842399"/>
    <n v="5874"/>
    <n v="1700"/>
    <n v="1365"/>
    <n v="5960"/>
    <n v="0"/>
    <n v="417"/>
    <n v="2427"/>
    <n v="170"/>
    <n v="125"/>
    <n v="18038"/>
    <n v="273"/>
    <n v="0"/>
    <n v="0"/>
    <n v="20"/>
    <n v="95"/>
    <n v="0"/>
    <n v="99918"/>
    <n v="0"/>
    <n v="0"/>
    <n v="7320"/>
    <n v="34770"/>
    <n v="0"/>
    <n v="60058"/>
    <n v="0"/>
    <n v="0"/>
    <n v="6726"/>
    <n v="31203"/>
    <n v="0.31844020125118599"/>
    <n v="0"/>
    <n v="15717"/>
    <n v="0"/>
    <n v="0"/>
    <n v="631"/>
    <n v="1690"/>
    <n v="0"/>
    <n v="24"/>
    <n v="5134"/>
    <n v="2769"/>
    <n v="283032"/>
    <n v="64965"/>
    <n v="23342"/>
    <n v="220510"/>
    <n v="0"/>
    <n v="54093"/>
    <n v="238872"/>
    <n v="9800"/>
    <n v="391"/>
    <n v="895005"/>
    <n v="98209"/>
    <n v="491"/>
    <n v="453363"/>
    <n v="311766"/>
    <n v="14358"/>
    <n v="13"/>
    <n v="468513"/>
    <n v="593575"/>
    <n v="6017"/>
    <n v="9626"/>
    <n v="2440"/>
    <n v="985"/>
    <n v="3273322757"/>
    <n v="2511211504"/>
    <n v="107969534"/>
    <n v="870080787"/>
    <n v="8483970"/>
    <n v="878564757"/>
    <n v="747097563"/>
    <n v="131467194"/>
    <n v="6440351"/>
    <n v="145276"/>
    <n v="0"/>
    <n v="0"/>
    <n v="137762269"/>
    <n v="536396132"/>
    <n v="161237442"/>
    <n v="118708548"/>
    <n v="400449238"/>
    <n v="0"/>
    <n v="37886269"/>
    <n v="209436816"/>
    <n v="10921288"/>
    <n v="3671620"/>
    <n v="1478707353"/>
    <n v="677605838"/>
    <n v="110239884"/>
    <n v="75706610"/>
    <n v="391330741"/>
    <n v="0"/>
    <n v="68253863"/>
    <n v="440506051"/>
    <n v="28921048"/>
    <n v="2051369"/>
    <n v="1794615404"/>
    <n v="917214866"/>
    <n v="225534919"/>
    <n v="159632608"/>
    <n v="672997310"/>
    <n v="0"/>
    <n v="0"/>
    <n v="74237368"/>
    <n v="357968496"/>
    <n v="16960366"/>
    <n v="0"/>
    <n v="47011007"/>
    <n v="0"/>
    <n v="39654564"/>
    <n v="0"/>
    <n v="102255032"/>
    <n v="0"/>
    <n v="5714502"/>
    <n v="281412322"/>
    <n v="41321427"/>
    <n v="24014689"/>
    <n v="215358712"/>
    <n v="0"/>
    <n v="29267921"/>
    <n v="275905653"/>
    <n v="1942235"/>
    <n v="857828"/>
    <n v="0"/>
    <n v="-15790073"/>
    <n v="74750"/>
    <n v="2959177"/>
    <n v="0"/>
    <n v="0"/>
    <n v="141227129"/>
    <n v="83169051"/>
    <n v="232806330"/>
    <n v="1380583"/>
    <n v="0"/>
    <n v="379672"/>
    <n v="8589004"/>
    <n v="92962684"/>
    <n v="24939045"/>
    <n v="131060951"/>
    <n v="30583114"/>
    <n v="209857534"/>
    <n v="89196679"/>
    <n v="54734905"/>
    <n v="29403839"/>
    <n v="137994963"/>
    <n v="116467280"/>
    <n v="29702787"/>
    <n v="7817671"/>
    <n v="4460083"/>
    <n v="4864922"/>
    <n v="62596900"/>
    <n v="231781742"/>
    <n v="1950935"/>
    <n v="273577007"/>
    <n v="4746395"/>
    <n v="95603725"/>
    <n v="10179000"/>
    <n v="617838804"/>
    <n v="144580344"/>
    <n v="1660738"/>
    <n v="3548034"/>
    <n v="468049688"/>
    <n v="617838804"/>
    <n v="20812434"/>
    <n v="499488084"/>
    <n v="-375549701"/>
    <n v="408682413"/>
    <n v="0"/>
    <n v="495522"/>
    <n v="1893578"/>
    <n v="0"/>
    <n v="4062194"/>
    <n v="4528614"/>
    <n v="2117"/>
    <n v="29"/>
    <n v="534641"/>
    <n v="876652"/>
    <n v="1072696"/>
    <n v="79688"/>
    <n v="248525"/>
    <n v="407140"/>
    <n v="281720"/>
    <n v="436881"/>
    <n v="69653"/>
    <n v="54598"/>
    <n v="995398"/>
    <n v="647140"/>
    <n v="1163360"/>
    <n v="67632"/>
    <n v="577245"/>
    <n v="182198"/>
    <n v="429181"/>
    <n v="273935210.040999"/>
    <n v="61257889.325483441"/>
    <n v="43869086.260118701"/>
    <n v="178662325.27911225"/>
    <n v="0"/>
    <n v="23950141.821598001"/>
    <n v="146657287.37350801"/>
    <n v="8990280.8647699896"/>
    <n v="1291372.03441056"/>
  </r>
  <r>
    <n v="106244027"/>
    <x v="229"/>
    <d v="2023-07-01T00:00:00"/>
    <d v="2024-06-30T00:00:00"/>
    <n v="366"/>
    <x v="44"/>
    <x v="4"/>
    <x v="94"/>
    <x v="2"/>
    <x v="3"/>
    <x v="2"/>
    <x v="1"/>
    <x v="0"/>
    <x v="1"/>
    <s v="COUNTY OF MERCED"/>
    <x v="2"/>
    <x v="0"/>
    <s v="209-381-6879"/>
    <s v="300 EAST 15TH STREET"/>
    <s v="MERCED"/>
    <n v="95341"/>
    <s v="KIMIKO VANG, DSW, LCSW"/>
    <n v="0"/>
    <n v="16"/>
    <n v="5856"/>
    <n v="16"/>
    <n v="5856"/>
    <n v="16"/>
    <n v="9.6584699453551917"/>
    <n v="9.6584699453551917"/>
    <n v="0"/>
    <n v="0"/>
    <n v="0"/>
    <n v="3323"/>
    <n v="0"/>
    <n v="91"/>
    <n v="0"/>
    <n v="0"/>
    <n v="121"/>
    <n v="3535"/>
    <n v="3535"/>
    <n v="0"/>
    <n v="0"/>
    <n v="0"/>
    <n v="3323"/>
    <n v="0"/>
    <n v="91"/>
    <n v="0"/>
    <n v="0"/>
    <n v="121"/>
    <n v="0"/>
    <n v="0"/>
    <n v="0"/>
    <n v="424"/>
    <n v="0"/>
    <n v="8"/>
    <n v="0"/>
    <n v="0"/>
    <n v="25"/>
    <n v="457"/>
    <n v="0"/>
    <n v="16"/>
    <n v="0"/>
    <n v="0"/>
    <n v="0"/>
    <n v="0"/>
    <n v="0"/>
    <n v="5856"/>
    <n v="0"/>
    <n v="0"/>
    <n v="0"/>
    <n v="0"/>
    <n v="0"/>
    <n v="3535"/>
    <n v="0"/>
    <n v="0"/>
    <n v="0"/>
    <n v="0"/>
    <n v="0"/>
    <n v="0"/>
    <n v="457"/>
    <n v="0"/>
    <n v="0"/>
    <n v="0"/>
    <n v="0"/>
    <n v="0"/>
    <n v="0"/>
    <n v="0"/>
    <n v="0"/>
    <n v="0"/>
    <n v="0"/>
    <n v="0"/>
    <n v="0"/>
    <n v="0"/>
    <n v="0"/>
    <n v="0"/>
    <n v="0"/>
    <n v="0"/>
    <n v="0"/>
    <n v="0"/>
    <n v="0"/>
    <n v="0"/>
    <n v="0"/>
    <n v="0"/>
    <n v="0"/>
    <n v="0"/>
    <n v="0"/>
    <n v="0"/>
    <n v="0"/>
    <n v="0"/>
    <n v="12855098"/>
    <n v="0"/>
    <n v="0"/>
    <n v="12855098"/>
    <n v="0"/>
    <n v="12855098"/>
    <n v="6809603"/>
    <n v="6045495"/>
    <n v="0"/>
    <n v="0"/>
    <n v="0"/>
    <n v="0"/>
    <n v="6045495"/>
    <n v="0"/>
    <n v="0"/>
    <n v="0"/>
    <n v="12084156"/>
    <n v="0"/>
    <n v="330923"/>
    <n v="0"/>
    <n v="0"/>
    <n v="440019"/>
    <n v="12855098"/>
    <n v="0"/>
    <n v="0"/>
    <n v="0"/>
    <n v="0"/>
    <n v="0"/>
    <n v="0"/>
    <n v="0"/>
    <n v="0"/>
    <n v="0"/>
    <n v="0"/>
    <n v="0"/>
    <n v="0"/>
    <n v="0"/>
    <n v="0"/>
    <n v="0"/>
    <n v="0"/>
    <n v="0"/>
    <n v="0"/>
    <n v="0"/>
    <n v="0"/>
    <n v="0"/>
    <n v="0"/>
    <n v="0"/>
    <n v="0"/>
    <n v="0"/>
    <n v="0"/>
    <n v="0"/>
    <n v="0"/>
    <n v="0"/>
    <n v="0"/>
    <n v="12084156"/>
    <n v="0"/>
    <n v="330923"/>
    <n v="0"/>
    <n v="0"/>
    <n v="440019"/>
    <n v="0"/>
    <n v="0"/>
    <n v="0"/>
    <n v="0"/>
    <n v="0"/>
    <n v="0"/>
    <n v="680960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6401219.5745273996"/>
    <n v="0"/>
    <n v="175296.54410794799"/>
    <n v="0"/>
    <n v="0"/>
    <n v="233086.88136465399"/>
  </r>
  <r>
    <n v="106211006"/>
    <x v="230"/>
    <d v="2024-01-01T00:00:00"/>
    <d v="2024-12-31T00:00:00"/>
    <n v="366"/>
    <x v="41"/>
    <x v="9"/>
    <x v="85"/>
    <x v="0"/>
    <x v="3"/>
    <x v="0"/>
    <x v="0"/>
    <x v="0"/>
    <x v="1"/>
    <s v="MARIN HEALTHCARE DISTRICT"/>
    <x v="1"/>
    <x v="0"/>
    <s v="415-925-7000"/>
    <s v="250 BON AIR ROAD"/>
    <s v="GREENBRAE"/>
    <n v="94904"/>
    <s v="DAVID KLEIN, MD, MBA"/>
    <n v="3"/>
    <n v="327"/>
    <n v="119682"/>
    <n v="327"/>
    <n v="119682"/>
    <n v="150"/>
    <n v="137.50819672131101"/>
    <n v="310.508649949259"/>
    <n v="20832"/>
    <n v="6179"/>
    <n v="4419"/>
    <n v="9447"/>
    <n v="10"/>
    <n v="377"/>
    <n v="8921"/>
    <n v="0"/>
    <n v="143"/>
    <n v="50328"/>
    <n v="113646.16588142868"/>
    <n v="43597.57125857949"/>
    <n v="12534.208771731701"/>
    <n v="5571.0023666555799"/>
    <n v="20365.960696325801"/>
    <n v="25.082166720726601"/>
    <n v="826.79984023918803"/>
    <n v="28576.1067999078"/>
    <n v="0"/>
    <n v="845.95164042091199"/>
    <n v="4366"/>
    <n v="1075"/>
    <n v="659"/>
    <n v="1873"/>
    <n v="5"/>
    <n v="19"/>
    <n v="2191"/>
    <n v="0"/>
    <n v="32"/>
    <n v="10220"/>
    <n v="310"/>
    <n v="17"/>
    <n v="0"/>
    <n v="0"/>
    <n v="0"/>
    <n v="0"/>
    <n v="113460"/>
    <n v="6222"/>
    <n v="0"/>
    <n v="0"/>
    <n v="0"/>
    <n v="0"/>
    <n v="44554"/>
    <n v="5774"/>
    <n v="0"/>
    <n v="0"/>
    <n v="0"/>
    <n v="0"/>
    <n v="0"/>
    <n v="9712"/>
    <n v="508"/>
    <n v="0"/>
    <n v="0"/>
    <n v="0"/>
    <n v="0"/>
    <n v="15"/>
    <n v="2460"/>
    <n v="1336"/>
    <n v="92556"/>
    <n v="25973"/>
    <n v="2499"/>
    <n v="41361"/>
    <n v="80"/>
    <n v="7397"/>
    <n v="72730"/>
    <n v="0"/>
    <n v="2129"/>
    <n v="244725"/>
    <n v="44412"/>
    <n v="35298"/>
    <n v="0"/>
    <n v="156504"/>
    <n v="560"/>
    <n v="20"/>
    <n v="294868"/>
    <n v="783760"/>
    <n v="1759"/>
    <n v="8373"/>
    <n v="1403"/>
    <n v="297"/>
    <n v="4036497181"/>
    <n v="3457144658"/>
    <n v="51556388"/>
    <n v="630908911"/>
    <n v="18133675"/>
    <n v="649042586"/>
    <n v="599959100"/>
    <n v="49083486"/>
    <n v="18515190"/>
    <n v="44604511"/>
    <n v="0"/>
    <n v="0"/>
    <n v="22994165"/>
    <n v="794005738"/>
    <n v="236909617"/>
    <n v="75813313"/>
    <n v="317903536"/>
    <n v="385375"/>
    <n v="59433849"/>
    <n v="299023423"/>
    <n v="0"/>
    <n v="4080660"/>
    <n v="1787555511"/>
    <n v="867703255"/>
    <n v="243665654"/>
    <n v="19764000"/>
    <n v="367436881"/>
    <n v="581229"/>
    <n v="70910705"/>
    <n v="658820459"/>
    <n v="0"/>
    <n v="20059487"/>
    <n v="2248941670"/>
    <n v="1512063270"/>
    <n v="440860498"/>
    <n v="60712650"/>
    <n v="650464903"/>
    <n v="0"/>
    <n v="921560"/>
    <n v="115379680"/>
    <n v="647613088"/>
    <n v="7673729"/>
    <n v="0"/>
    <n v="1988797"/>
    <n v="0"/>
    <n v="19466483"/>
    <n v="0"/>
    <n v="36139120"/>
    <n v="0"/>
    <n v="15417268"/>
    <n v="146469573"/>
    <n v="38807894"/>
    <n v="34659444"/>
    <n v="69551381"/>
    <n v="44090"/>
    <n v="14406025"/>
    <n v="324618804"/>
    <n v="0"/>
    <n v="2351700"/>
    <n v="0"/>
    <n v="-540000"/>
    <n v="0"/>
    <n v="15520051"/>
    <n v="0"/>
    <n v="0"/>
    <n v="119759998"/>
    <n v="43131048"/>
    <n v="185862064"/>
    <n v="13833813"/>
    <n v="9222542"/>
    <n v="0"/>
    <n v="0"/>
    <n v="112736525"/>
    <n v="13459875"/>
    <n v="63904886"/>
    <n v="38048349"/>
    <n v="210155945"/>
    <n v="96812965"/>
    <n v="24431939"/>
    <n v="15115084"/>
    <n v="83618342"/>
    <n v="90792833"/>
    <n v="24255774"/>
    <n v="5701212"/>
    <n v="2701785"/>
    <n v="17041795"/>
    <n v="29331426"/>
    <n v="376825848"/>
    <n v="0"/>
    <n v="186414455"/>
    <n v="21196683"/>
    <n v="64961200"/>
    <n v="0"/>
    <n v="649398186"/>
    <n v="101900515"/>
    <n v="0"/>
    <n v="332226809"/>
    <n v="215270862"/>
    <n v="649398186"/>
    <n v="19173941"/>
    <n v="305921107"/>
    <n v="-204292055"/>
    <n v="517387840"/>
    <n v="0"/>
    <n v="258627393"/>
    <n v="48412681"/>
    <n v="0"/>
    <n v="2820882"/>
    <n v="3236878"/>
    <n v="1491"/>
    <n v="0"/>
    <n v="152651"/>
    <n v="891919"/>
    <n v="825711"/>
    <n v="0"/>
    <n v="197312"/>
    <n v="315145"/>
    <n v="244987"/>
    <n v="58309"/>
    <n v="66800"/>
    <n v="68048"/>
    <n v="847630"/>
    <n v="212059"/>
    <n v="802287"/>
    <n v="0"/>
    <n v="606287"/>
    <n v="40029"/>
    <n v="312590"/>
    <n v="239520677.88612401"/>
    <n v="69270681.671774298"/>
    <n v="13776625.688812299"/>
    <n v="98785769.321884289"/>
    <n v="139327.43115836207"/>
    <n v="18788016.472415201"/>
    <n v="138064737.503479"/>
    <n v="0"/>
    <n v="3479589.0243525198"/>
  </r>
  <r>
    <n v="106050932"/>
    <x v="231"/>
    <d v="2023-07-01T00:00:00"/>
    <d v="2024-06-30T00:00:00"/>
    <n v="366"/>
    <x v="45"/>
    <x v="4"/>
    <x v="95"/>
    <x v="0"/>
    <x v="7"/>
    <x v="0"/>
    <x v="0"/>
    <x v="1"/>
    <x v="1"/>
    <s v="MARK TWAIN MEDICAL CENTER"/>
    <x v="2"/>
    <x v="0"/>
    <s v="209-754-3521"/>
    <s v="768 MOUNTAIN RANCH ROAD"/>
    <s v="SAN ANDREAS"/>
    <n v="95249"/>
    <s v="DOUGLAS ARCHER"/>
    <n v="0"/>
    <n v="25"/>
    <n v="9150"/>
    <n v="25"/>
    <n v="9150"/>
    <n v="7"/>
    <n v="6.6284153005464503"/>
    <n v="25.692133237467466"/>
    <n v="1298"/>
    <n v="295"/>
    <n v="74"/>
    <n v="392"/>
    <n v="0"/>
    <n v="128"/>
    <n v="228"/>
    <n v="11"/>
    <n v="0"/>
    <n v="2426"/>
    <n v="9403.3207649130909"/>
    <n v="4457.8659716387047"/>
    <n v="751.92317283277248"/>
    <n v="268.14558388864072"/>
    <n v="1699.2091406832999"/>
    <n v="0"/>
    <n v="406.694260862634"/>
    <n v="1566.652183418719"/>
    <n v="101.58748425205"/>
    <n v="0"/>
    <n v="405"/>
    <n v="88"/>
    <n v="25"/>
    <n v="134"/>
    <n v="0"/>
    <n v="35"/>
    <n v="89"/>
    <n v="5"/>
    <n v="0"/>
    <n v="781"/>
    <n v="25"/>
    <n v="0"/>
    <n v="0"/>
    <n v="0"/>
    <n v="0"/>
    <n v="0"/>
    <n v="9150"/>
    <n v="0"/>
    <n v="0"/>
    <n v="0"/>
    <n v="0"/>
    <n v="0"/>
    <n v="2426"/>
    <n v="0"/>
    <n v="0"/>
    <n v="0"/>
    <n v="0"/>
    <n v="0"/>
    <n v="0"/>
    <n v="781"/>
    <n v="0"/>
    <n v="0"/>
    <n v="0"/>
    <n v="0"/>
    <n v="0"/>
    <n v="0"/>
    <n v="0"/>
    <n v="0"/>
    <n v="64368"/>
    <n v="9210"/>
    <n v="3849"/>
    <n v="35336"/>
    <n v="0"/>
    <n v="4852"/>
    <n v="37020"/>
    <n v="1983"/>
    <n v="0"/>
    <n v="156618"/>
    <n v="11245"/>
    <n v="52777"/>
    <n v="0"/>
    <n v="92686"/>
    <n v="0"/>
    <n v="2"/>
    <n v="216"/>
    <n v="12281"/>
    <n v="170"/>
    <n v="559"/>
    <n v="0"/>
    <n v="0"/>
    <n v="230945151"/>
    <n v="146613545"/>
    <n v="15635"/>
    <n v="84347241"/>
    <n v="784455"/>
    <n v="85131696"/>
    <n v="84727354"/>
    <n v="404342"/>
    <n v="592860"/>
    <n v="0"/>
    <n v="0"/>
    <n v="0"/>
    <n v="997202"/>
    <n v="31562663"/>
    <n v="6745127"/>
    <n v="1728172"/>
    <n v="10455761"/>
    <n v="0"/>
    <n v="2509175"/>
    <n v="6339462"/>
    <n v="242095"/>
    <n v="0"/>
    <n v="59582455"/>
    <n v="76836506"/>
    <n v="10447474"/>
    <n v="4534013"/>
    <n v="34867006"/>
    <n v="0"/>
    <n v="5463224"/>
    <n v="37220766"/>
    <n v="1993707"/>
    <n v="0"/>
    <n v="171362696"/>
    <n v="71651793"/>
    <n v="12467115"/>
    <n v="3378724"/>
    <n v="29434955"/>
    <n v="0"/>
    <n v="0"/>
    <n v="3318501"/>
    <n v="12693215"/>
    <n v="8617575"/>
    <n v="0"/>
    <n v="3249458"/>
    <n v="0"/>
    <n v="1802209"/>
    <n v="4112"/>
    <n v="0"/>
    <n v="0"/>
    <n v="11523"/>
    <n v="30771724"/>
    <n v="3828483"/>
    <n v="2458273"/>
    <n v="14613079"/>
    <n v="0"/>
    <n v="4332735"/>
    <n v="29114815"/>
    <n v="-771868"/>
    <n v="0"/>
    <n v="0"/>
    <n v="0"/>
    <n v="0"/>
    <n v="97834"/>
    <n v="0"/>
    <n v="0"/>
    <n v="6251638"/>
    <n v="14690050"/>
    <n v="24148253"/>
    <n v="0"/>
    <n v="0"/>
    <n v="0"/>
    <n v="0"/>
    <n v="11285183"/>
    <n v="5184524"/>
    <n v="20753707"/>
    <n v="2413999"/>
    <n v="31540675"/>
    <n v="16538457"/>
    <n v="4538568"/>
    <n v="2599538"/>
    <n v="10952087"/>
    <n v="10204537"/>
    <n v="3213331"/>
    <n v="2069112"/>
    <n v="376400"/>
    <n v="3217"/>
    <n v="2691432"/>
    <n v="20849796"/>
    <n v="745236"/>
    <n v="24283968"/>
    <n v="3922237"/>
    <n v="46056613"/>
    <n v="0"/>
    <n v="95857850"/>
    <n v="47035554"/>
    <n v="0"/>
    <n v="0"/>
    <n v="48822296"/>
    <n v="95857850"/>
    <n v="0"/>
    <n v="34617984"/>
    <n v="-25751954"/>
    <n v="39493130"/>
    <n v="0"/>
    <n v="0"/>
    <n v="4541497"/>
    <n v="88588"/>
    <n v="976840"/>
    <n v="1039468"/>
    <n v="496"/>
    <n v="0"/>
    <n v="104218"/>
    <n v="223314"/>
    <n v="164122"/>
    <n v="18724"/>
    <n v="12132"/>
    <n v="224758"/>
    <n v="79032"/>
    <n v="142220"/>
    <n v="4177"/>
    <n v="4143"/>
    <n v="87663"/>
    <n v="265184"/>
    <n v="206998"/>
    <n v="0"/>
    <n v="137828"/>
    <n v="187510"/>
    <n v="91657"/>
    <n v="39400439.695964597"/>
    <n v="6249088.8552593999"/>
    <n v="2276150.6820912398"/>
    <n v="16473714.369874485"/>
    <n v="0"/>
    <n v="2897771.5321015799"/>
    <n v="15833074.6655121"/>
    <n v="812659.19919660105"/>
    <n v="0"/>
  </r>
  <r>
    <n v="106090933"/>
    <x v="232"/>
    <d v="2023-11-01T00:00:00"/>
    <d v="2024-10-31T00:00:00"/>
    <n v="366"/>
    <x v="21"/>
    <x v="0"/>
    <x v="96"/>
    <x v="0"/>
    <x v="3"/>
    <x v="0"/>
    <x v="0"/>
    <x v="1"/>
    <x v="1"/>
    <s v="MARSHALL MEDICAL CENTER"/>
    <x v="5"/>
    <x v="0"/>
    <s v="530-626-2783"/>
    <s v="1100 MARSHALL WAY"/>
    <s v="PLACERVILLE"/>
    <n v="95667"/>
    <s v="SIRI NELSON"/>
    <n v="3"/>
    <n v="111"/>
    <n v="40626"/>
    <n v="110"/>
    <n v="40260"/>
    <n v="48"/>
    <n v="45.4398907103825"/>
    <n v="142.33214754400501"/>
    <n v="7530"/>
    <n v="3590"/>
    <n v="598"/>
    <n v="2723"/>
    <n v="3"/>
    <n v="672"/>
    <n v="1455"/>
    <n v="3"/>
    <n v="57"/>
    <n v="16631"/>
    <n v="52093.566001105697"/>
    <n v="22461.065286781999"/>
    <n v="10383.4594445535"/>
    <n v="1333.9217814011499"/>
    <n v="8368.3287660276892"/>
    <n v="26.751373626373628"/>
    <n v="1215.5627584205599"/>
    <n v="8293.1315835611767"/>
    <n v="14.833427941926359"/>
    <n v="281.83957216624003"/>
    <n v="1819"/>
    <n v="880"/>
    <n v="180"/>
    <n v="819"/>
    <n v="2"/>
    <n v="183"/>
    <n v="473"/>
    <n v="1"/>
    <n v="23"/>
    <n v="4380"/>
    <n v="111"/>
    <n v="0"/>
    <n v="0"/>
    <n v="0"/>
    <n v="0"/>
    <n v="0"/>
    <n v="40626"/>
    <n v="0"/>
    <n v="0"/>
    <n v="0"/>
    <n v="0"/>
    <n v="0"/>
    <n v="16631"/>
    <n v="0"/>
    <n v="0"/>
    <n v="0"/>
    <n v="0"/>
    <n v="0"/>
    <n v="0"/>
    <n v="4380"/>
    <n v="0"/>
    <n v="0"/>
    <n v="0"/>
    <n v="0"/>
    <n v="0"/>
    <n v="12"/>
    <n v="626"/>
    <n v="330"/>
    <n v="163805"/>
    <n v="72701"/>
    <n v="6010"/>
    <n v="46775"/>
    <n v="141"/>
    <n v="6519"/>
    <n v="68185"/>
    <n v="152"/>
    <n v="2677"/>
    <n v="366965"/>
    <n v="36952"/>
    <n v="189417"/>
    <n v="13343"/>
    <n v="126674"/>
    <n v="0"/>
    <n v="11"/>
    <n v="115771"/>
    <n v="280131"/>
    <n v="1065"/>
    <n v="2523"/>
    <n v="233"/>
    <n v="87"/>
    <n v="1433501559"/>
    <n v="1100866317"/>
    <n v="24784"/>
    <n v="332660026"/>
    <n v="2351530"/>
    <n v="335011556"/>
    <n v="332993554"/>
    <n v="2018002"/>
    <n v="9087043"/>
    <n v="2304063"/>
    <n v="0"/>
    <n v="0"/>
    <n v="8800982"/>
    <n v="198850435"/>
    <n v="95608675"/>
    <n v="16935972"/>
    <n v="75745168"/>
    <n v="50232"/>
    <n v="27581494"/>
    <n v="40941178"/>
    <n v="103937"/>
    <n v="1831833"/>
    <n v="457648924"/>
    <n v="394295993"/>
    <n v="180923024"/>
    <n v="20842058"/>
    <n v="157035026"/>
    <n v="397693"/>
    <n v="22309930"/>
    <n v="192413170"/>
    <n v="409977"/>
    <n v="7225764"/>
    <n v="975852635"/>
    <n v="496536482"/>
    <n v="238354796"/>
    <n v="3936831"/>
    <n v="193672931"/>
    <n v="0"/>
    <n v="202936"/>
    <n v="32363739"/>
    <n v="118833293"/>
    <n v="5248814"/>
    <n v="0"/>
    <n v="8881293"/>
    <n v="0"/>
    <n v="2835202"/>
    <n v="0"/>
    <n v="0"/>
    <n v="0"/>
    <n v="24784"/>
    <n v="90973892"/>
    <n v="35549309"/>
    <n v="33482233"/>
    <n v="36895395"/>
    <n v="240733"/>
    <n v="17053617"/>
    <n v="112328514"/>
    <n v="3"/>
    <n v="6136330"/>
    <n v="0"/>
    <n v="0"/>
    <n v="0"/>
    <n v="7122851"/>
    <n v="0"/>
    <n v="0"/>
    <n v="29066519"/>
    <n v="89554213"/>
    <n v="97485881"/>
    <n v="0"/>
    <n v="0"/>
    <n v="0"/>
    <n v="85465"/>
    <n v="50010241"/>
    <n v="16855870"/>
    <n v="35838371"/>
    <n v="14096994"/>
    <n v="111783970"/>
    <n v="53015422"/>
    <n v="56797102"/>
    <n v="2796970"/>
    <n v="50622907"/>
    <n v="25022476"/>
    <n v="14268902"/>
    <n v="2590982"/>
    <n v="838000"/>
    <n v="3196188"/>
    <n v="12060635"/>
    <n v="115736259"/>
    <n v="37407182"/>
    <n v="120825210"/>
    <n v="15858430"/>
    <n v="58244477"/>
    <n v="2458644"/>
    <n v="350530202"/>
    <n v="61949131"/>
    <n v="2929707"/>
    <n v="85850511"/>
    <n v="199800853"/>
    <n v="350530202"/>
    <n v="22291044"/>
    <n v="147281413"/>
    <n v="-69792740"/>
    <n v="329171577"/>
    <n v="0"/>
    <n v="88335000"/>
    <n v="0"/>
    <n v="0"/>
    <n v="2191319"/>
    <n v="2417439"/>
    <n v="1151"/>
    <n v="0"/>
    <n v="263159"/>
    <n v="698742"/>
    <n v="359390"/>
    <n v="32557"/>
    <n v="78278"/>
    <n v="553279"/>
    <n v="127001"/>
    <n v="55975"/>
    <n v="5044"/>
    <n v="17894"/>
    <n v="282326"/>
    <n v="532890"/>
    <n v="451873"/>
    <n v="0"/>
    <n v="391117"/>
    <n v="240610"/>
    <n v="292503"/>
    <n v="136811246.73425645"/>
    <n v="63782979.574365973"/>
    <n v="8713631.4735830091"/>
    <n v="53691545.717581354"/>
    <n v="103315.429041818"/>
    <n v="11507627.1162968"/>
    <n v="53823976.296017699"/>
    <n v="118536.01696845899"/>
    <n v="2089165.6418884499"/>
  </r>
  <r>
    <n v="106191230"/>
    <x v="233"/>
    <d v="2023-07-01T00:00:00"/>
    <d v="2024-06-30T00:00:00"/>
    <n v="366"/>
    <x v="3"/>
    <x v="3"/>
    <x v="86"/>
    <x v="0"/>
    <x v="3"/>
    <x v="0"/>
    <x v="0"/>
    <x v="0"/>
    <x v="1"/>
    <s v="MARTIN LUTHER KING JR. - LOS ANGELES"/>
    <x v="5"/>
    <x v="0"/>
    <s v="424-338-8740"/>
    <s v="1680 E. 120TH STREET"/>
    <s v="LOS ANGELES"/>
    <n v="90059"/>
    <s v="ELAINE BATCHLOR"/>
    <n v="0"/>
    <n v="131"/>
    <n v="47946"/>
    <n v="131"/>
    <n v="47946"/>
    <n v="123"/>
    <n v="141.46174863387981"/>
    <n v="331.90513179518598"/>
    <n v="8483"/>
    <n v="6593"/>
    <n v="7448"/>
    <n v="26479"/>
    <n v="890"/>
    <n v="1882"/>
    <n v="0"/>
    <n v="0"/>
    <n v="0"/>
    <n v="51775"/>
    <n v="121477.278237038"/>
    <n v="13809.779793202"/>
    <n v="11032.236291572601"/>
    <n v="15793.70556712"/>
    <n v="69795.304248510001"/>
    <n v="4838.11911706313"/>
    <n v="5823.9520731102402"/>
    <n v="0"/>
    <n v="0"/>
    <n v="0"/>
    <n v="1356"/>
    <n v="1093"/>
    <n v="1276"/>
    <n v="4713"/>
    <n v="240"/>
    <n v="431"/>
    <n v="0"/>
    <n v="0"/>
    <n v="0"/>
    <n v="9109"/>
    <n v="131"/>
    <n v="0"/>
    <n v="0"/>
    <n v="0"/>
    <n v="0"/>
    <n v="0"/>
    <n v="47946"/>
    <n v="0"/>
    <n v="0"/>
    <n v="0"/>
    <n v="0"/>
    <n v="0"/>
    <n v="51775"/>
    <n v="0"/>
    <n v="0"/>
    <n v="0"/>
    <n v="0"/>
    <n v="0"/>
    <n v="0"/>
    <n v="9109"/>
    <n v="0"/>
    <n v="0"/>
    <n v="0"/>
    <n v="0"/>
    <n v="0"/>
    <n v="11"/>
    <n v="1124"/>
    <n v="649"/>
    <n v="8501"/>
    <n v="7064"/>
    <n v="15385"/>
    <n v="83557"/>
    <n v="11193"/>
    <n v="9120"/>
    <n v="0"/>
    <n v="0"/>
    <n v="0"/>
    <n v="134820"/>
    <n v="126186"/>
    <n v="522"/>
    <n v="0"/>
    <n v="0"/>
    <n v="0"/>
    <n v="5"/>
    <n v="351570"/>
    <n v="72525"/>
    <n v="2486"/>
    <n v="277"/>
    <n v="521"/>
    <n v="129"/>
    <n v="4346433168"/>
    <n v="3966237190"/>
    <n v="0"/>
    <n v="380195978"/>
    <n v="23701223"/>
    <n v="403897201"/>
    <n v="418339668"/>
    <n v="-14442467"/>
    <n v="4200804"/>
    <n v="184466"/>
    <n v="0"/>
    <n v="0"/>
    <n v="-10426129"/>
    <n v="298620940"/>
    <n v="253952506"/>
    <n v="262540488"/>
    <n v="925318234"/>
    <n v="39635178"/>
    <n v="72431990"/>
    <n v="0"/>
    <n v="0"/>
    <n v="0"/>
    <n v="1852499336"/>
    <n v="187514793"/>
    <n v="170992747"/>
    <n v="294184427"/>
    <n v="1513703922"/>
    <n v="175825173"/>
    <n v="151712770"/>
    <n v="0"/>
    <n v="0"/>
    <n v="0"/>
    <n v="2493933832"/>
    <n v="454297239"/>
    <n v="397773400"/>
    <n v="366666107"/>
    <n v="2344425027"/>
    <n v="0"/>
    <n v="190538017"/>
    <n v="198737198"/>
    <n v="0"/>
    <n v="0"/>
    <n v="0"/>
    <n v="13800202"/>
    <n v="0"/>
    <n v="0"/>
    <n v="0"/>
    <n v="0"/>
    <n v="0"/>
    <n v="0"/>
    <n v="31838494"/>
    <n v="27171853"/>
    <n v="190058808"/>
    <n v="94597129"/>
    <n v="11122132"/>
    <n v="25407562"/>
    <n v="0"/>
    <n v="0"/>
    <n v="0"/>
    <n v="0"/>
    <n v="0"/>
    <n v="0"/>
    <n v="4077539"/>
    <n v="0"/>
    <n v="0"/>
    <n v="75325195"/>
    <n v="48663243"/>
    <n v="93457027"/>
    <n v="0"/>
    <n v="0"/>
    <n v="0"/>
    <n v="5325434"/>
    <n v="79119202"/>
    <n v="16314474"/>
    <n v="63079294"/>
    <n v="37055799"/>
    <n v="111958282"/>
    <n v="41746296"/>
    <n v="38812562"/>
    <n v="38848422"/>
    <n v="42934055"/>
    <n v="73553159"/>
    <n v="20959133"/>
    <n v="6877092"/>
    <n v="1539160"/>
    <n v="16830986"/>
    <n v="24280521"/>
    <n v="277389294"/>
    <n v="4100000"/>
    <n v="253263012"/>
    <n v="40146517"/>
    <n v="312039"/>
    <n v="22279473"/>
    <n v="597490335"/>
    <n v="117838408"/>
    <n v="0"/>
    <n v="414078364"/>
    <n v="65573563"/>
    <n v="597490335"/>
    <n v="10985157"/>
    <n v="4411067676"/>
    <n v="-4380471467"/>
    <n v="421398019"/>
    <n v="0"/>
    <n v="0"/>
    <n v="152915979"/>
    <n v="58770755"/>
    <n v="2367472"/>
    <n v="2628860"/>
    <n v="1160"/>
    <n v="21"/>
    <n v="235063"/>
    <n v="521063"/>
    <n v="704143"/>
    <n v="0"/>
    <n v="213669"/>
    <n v="128174"/>
    <n v="133689"/>
    <n v="215595"/>
    <n v="215612"/>
    <n v="464"/>
    <n v="699473"/>
    <n v="498221"/>
    <n v="330850"/>
    <n v="59760"/>
    <n v="440535"/>
    <n v="30697"/>
    <n v="307936"/>
    <n v="44139146.356260099"/>
    <n v="38583299.770652696"/>
    <n v="50548356.837948099"/>
    <n v="221453286.81248167"/>
    <n v="19562923.112175688"/>
    <n v="20351432.110481799"/>
    <n v="0"/>
    <n v="0"/>
    <n v="0"/>
  </r>
  <r>
    <n v="106450936"/>
    <x v="234"/>
    <d v="2023-07-01T00:00:00"/>
    <d v="2024-06-30T00:00:00"/>
    <n v="366"/>
    <x v="46"/>
    <x v="2"/>
    <x v="97"/>
    <x v="3"/>
    <x v="3"/>
    <x v="0"/>
    <x v="0"/>
    <x v="1"/>
    <x v="0"/>
    <s v="MAYERS MEMORIAL HOSPITAL DISCTRICT"/>
    <x v="5"/>
    <x v="2"/>
    <s v="530-336-5511"/>
    <s v="HIGHWAY 299 EAST 43563"/>
    <s v="FALL RIVER MILLS"/>
    <n v="96028"/>
    <s v="RYAN HARRIS"/>
    <n v="0"/>
    <n v="115"/>
    <n v="42090"/>
    <n v="115"/>
    <n v="42090"/>
    <n v="93"/>
    <n v="84.688524590163894"/>
    <n v="174.606340549522"/>
    <n v="1247"/>
    <n v="350"/>
    <n v="2360"/>
    <n v="26248"/>
    <n v="0"/>
    <n v="642"/>
    <n v="0"/>
    <n v="112"/>
    <n v="37"/>
    <n v="30996"/>
    <n v="63905.920641125202"/>
    <n v="3194.6089774284201"/>
    <n v="659.97822627024595"/>
    <n v="3606.6769512211799"/>
    <n v="38463.886689220803"/>
    <n v="0"/>
    <n v="4024.6265268306802"/>
    <n v="0"/>
    <n v="387.97023906940399"/>
    <n v="565.87401682511495"/>
    <n v="210"/>
    <n v="43"/>
    <n v="10"/>
    <n v="61"/>
    <n v="0"/>
    <n v="21"/>
    <n v="0"/>
    <n v="6"/>
    <n v="3"/>
    <n v="354"/>
    <n v="16"/>
    <n v="0"/>
    <n v="0"/>
    <n v="0"/>
    <n v="99"/>
    <n v="0"/>
    <n v="5856"/>
    <n v="0"/>
    <n v="0"/>
    <n v="0"/>
    <n v="36234"/>
    <n v="0"/>
    <n v="2126"/>
    <n v="0"/>
    <n v="0"/>
    <n v="0"/>
    <n v="28870"/>
    <n v="0.93141050458123598"/>
    <n v="0"/>
    <n v="316"/>
    <n v="0"/>
    <n v="0"/>
    <n v="0"/>
    <n v="38"/>
    <n v="0"/>
    <n v="0"/>
    <n v="0"/>
    <n v="0"/>
    <n v="11028"/>
    <n v="863"/>
    <n v="1043"/>
    <n v="4653"/>
    <n v="0"/>
    <n v="5186"/>
    <n v="0"/>
    <n v="413"/>
    <n v="1614"/>
    <n v="24800"/>
    <n v="4611"/>
    <n v="6885"/>
    <n v="0"/>
    <n v="12955"/>
    <n v="0"/>
    <n v="1"/>
    <n v="0"/>
    <n v="2041"/>
    <n v="0"/>
    <n v="63"/>
    <n v="0"/>
    <n v="0"/>
    <n v="64407084"/>
    <n v="10746761"/>
    <n v="0"/>
    <n v="53660323"/>
    <n v="328929"/>
    <n v="53989252"/>
    <n v="51022395"/>
    <n v="2966857"/>
    <n v="6540882"/>
    <n v="399228"/>
    <n v="0"/>
    <n v="0"/>
    <n v="9108511"/>
    <n v="9069947"/>
    <n v="1869225"/>
    <n v="1245233"/>
    <n v="17378329"/>
    <n v="0"/>
    <n v="1285506"/>
    <n v="0"/>
    <n v="317732"/>
    <n v="73105"/>
    <n v="31239077"/>
    <n v="14165766"/>
    <n v="1655483"/>
    <n v="657798"/>
    <n v="8087919"/>
    <n v="0"/>
    <n v="6773188"/>
    <n v="0"/>
    <n v="782898"/>
    <n v="1044955"/>
    <n v="33168007"/>
    <n v="10184161"/>
    <n v="1459211"/>
    <n v="590378"/>
    <n v="9184392"/>
    <n v="-17525001"/>
    <n v="0"/>
    <n v="4113481"/>
    <n v="0"/>
    <n v="1307863"/>
    <n v="0"/>
    <n v="208301"/>
    <n v="0"/>
    <n v="1223975"/>
    <n v="0"/>
    <n v="0"/>
    <n v="0"/>
    <n v="0"/>
    <n v="12971347"/>
    <n v="2065497"/>
    <n v="2384864"/>
    <n v="32734646"/>
    <n v="0"/>
    <n v="2172803"/>
    <n v="0"/>
    <n v="845014"/>
    <n v="486152"/>
    <n v="0"/>
    <n v="0"/>
    <n v="0"/>
    <n v="949580"/>
    <n v="1506527"/>
    <n v="0"/>
    <n v="13218816"/>
    <n v="8444592"/>
    <n v="10657864"/>
    <n v="0"/>
    <n v="0"/>
    <n v="0"/>
    <n v="0"/>
    <n v="9595362"/>
    <n v="1857186"/>
    <n v="4886873"/>
    <n v="2361702"/>
    <n v="21701278"/>
    <n v="4853537"/>
    <n v="1139411"/>
    <n v="6391122"/>
    <n v="7825225"/>
    <n v="2748497"/>
    <n v="1850714"/>
    <n v="120179"/>
    <n v="394900"/>
    <n v="723007"/>
    <n v="3274525"/>
    <n v="44448798"/>
    <n v="0"/>
    <n v="30668172"/>
    <n v="1657854"/>
    <n v="0"/>
    <n v="110187"/>
    <n v="76885011"/>
    <n v="2554268"/>
    <n v="0"/>
    <n v="21650276"/>
    <n v="52680467"/>
    <n v="76885011"/>
    <n v="36625090"/>
    <n v="14722215"/>
    <n v="-7463168"/>
    <n v="59668192"/>
    <n v="0"/>
    <n v="22363972"/>
    <n v="0"/>
    <n v="0"/>
    <n v="563226"/>
    <n v="621162"/>
    <n v="265"/>
    <n v="0"/>
    <n v="58457"/>
    <n v="66480"/>
    <n v="40960"/>
    <n v="13578"/>
    <n v="87040"/>
    <n v="101724"/>
    <n v="85852"/>
    <n v="38140"/>
    <n v="19234"/>
    <n v="51761"/>
    <n v="215087"/>
    <n v="89778"/>
    <n v="49283"/>
    <n v="0"/>
    <n v="128919"/>
    <n v="34255"/>
    <n v="45904"/>
    <n v="18288342.7380637"/>
    <n v="2774223.7974619064"/>
    <n v="1497835.8171819423"/>
    <n v="20043950.089955401"/>
    <n v="0"/>
    <n v="6342829.1567027597"/>
    <n v="0"/>
    <n v="866282.806462407"/>
    <n v="880001.59417184605"/>
  </r>
  <r>
    <n v="106240924"/>
    <x v="235"/>
    <d v="2024-01-01T00:00:00"/>
    <d v="2024-12-31T00:00:00"/>
    <n v="366"/>
    <x v="44"/>
    <x v="4"/>
    <x v="98"/>
    <x v="0"/>
    <x v="4"/>
    <x v="0"/>
    <x v="0"/>
    <x v="1"/>
    <x v="0"/>
    <s v="SUTTER CENTRAL VALLEY HOSPITALS"/>
    <x v="2"/>
    <x v="0"/>
    <s v="209-826-0591"/>
    <s v="520 WEST I STREET"/>
    <s v="LOS BANOS"/>
    <n v="93635"/>
    <s v="KRISTIE MARION"/>
    <n v="0"/>
    <n v="38"/>
    <n v="13908"/>
    <n v="38"/>
    <n v="13908"/>
    <n v="16"/>
    <n v="14.281420765027301"/>
    <n v="55.713293032834898"/>
    <n v="1583"/>
    <n v="806"/>
    <n v="327"/>
    <n v="1647"/>
    <n v="0"/>
    <n v="306"/>
    <n v="462"/>
    <n v="9"/>
    <n v="87"/>
    <n v="5227"/>
    <n v="20391.0652500176"/>
    <n v="4114.6829479012004"/>
    <n v="1918.9877119109599"/>
    <n v="829.49529573054394"/>
    <n v="8217.3964325382076"/>
    <n v="0"/>
    <n v="1193.5033057636199"/>
    <n v="2749.4585214643803"/>
    <n v="81.657206859719906"/>
    <n v="710.79543687740704"/>
    <n v="472"/>
    <n v="200"/>
    <n v="97"/>
    <n v="760"/>
    <n v="0"/>
    <n v="87"/>
    <n v="230"/>
    <n v="5"/>
    <n v="30"/>
    <n v="1881"/>
    <n v="38"/>
    <n v="0"/>
    <n v="0"/>
    <n v="0"/>
    <n v="0"/>
    <n v="0"/>
    <n v="13908"/>
    <n v="0"/>
    <n v="0"/>
    <n v="0"/>
    <n v="0"/>
    <n v="0"/>
    <n v="5227"/>
    <n v="0"/>
    <n v="0"/>
    <n v="0"/>
    <n v="0"/>
    <n v="0"/>
    <n v="0"/>
    <n v="1881"/>
    <n v="0"/>
    <n v="0"/>
    <n v="0"/>
    <n v="0"/>
    <n v="0"/>
    <n v="12"/>
    <n v="892"/>
    <n v="520"/>
    <n v="9284"/>
    <n v="2522"/>
    <n v="1489"/>
    <n v="40942"/>
    <n v="0"/>
    <n v="2870"/>
    <n v="14202"/>
    <n v="1130"/>
    <n v="1790"/>
    <n v="74229"/>
    <n v="31173"/>
    <n v="40611"/>
    <n v="0"/>
    <n v="2914"/>
    <n v="0"/>
    <n v="2"/>
    <n v="37309"/>
    <n v="45826"/>
    <n v="429"/>
    <n v="908"/>
    <n v="359"/>
    <n v="192"/>
    <n v="399455140"/>
    <n v="268511143"/>
    <n v="0"/>
    <n v="130943997"/>
    <n v="735553"/>
    <n v="131679550"/>
    <n v="91000207"/>
    <n v="40679343"/>
    <n v="4167099"/>
    <n v="1397504"/>
    <n v="0"/>
    <n v="0"/>
    <n v="43448938"/>
    <n v="29526037"/>
    <n v="14172993"/>
    <n v="5823646"/>
    <n v="35515503"/>
    <n v="0"/>
    <n v="4997030"/>
    <n v="10664552"/>
    <n v="202224"/>
    <n v="1493451"/>
    <n v="102395436"/>
    <n v="47220824"/>
    <n v="19571175"/>
    <n v="8949097"/>
    <n v="141682413"/>
    <n v="0"/>
    <n v="14493074"/>
    <n v="52802425"/>
    <n v="1632559"/>
    <n v="10708137"/>
    <n v="297059704"/>
    <n v="52913517"/>
    <n v="24196372"/>
    <n v="10289500"/>
    <n v="129346547"/>
    <n v="-605555"/>
    <n v="0"/>
    <n v="11361423"/>
    <n v="20443920"/>
    <n v="8048565"/>
    <n v="0"/>
    <n v="11411551"/>
    <n v="0"/>
    <n v="1105303"/>
    <n v="0"/>
    <n v="0"/>
    <n v="0"/>
    <n v="0"/>
    <n v="22983746"/>
    <n v="9474981"/>
    <n v="4179971"/>
    <n v="44710100"/>
    <n v="0"/>
    <n v="7343326"/>
    <n v="40615350"/>
    <n v="1"/>
    <n v="1636522"/>
    <n v="0"/>
    <n v="-33101798"/>
    <n v="560653"/>
    <n v="3338009"/>
    <n v="0"/>
    <n v="0"/>
    <n v="9347162"/>
    <n v="17166073"/>
    <n v="24507662"/>
    <n v="0"/>
    <n v="0"/>
    <n v="95381"/>
    <n v="0"/>
    <n v="15350394"/>
    <n v="4247796"/>
    <n v="18167194"/>
    <n v="2118545"/>
    <n v="32276141"/>
    <n v="14833514"/>
    <n v="10433293"/>
    <n v="4662516"/>
    <n v="7824776"/>
    <n v="14321864"/>
    <n v="2948455"/>
    <n v="176214"/>
    <n v="537397"/>
    <n v="177860"/>
    <n v="2808177"/>
    <n v="37395942"/>
    <n v="0"/>
    <n v="10855220"/>
    <n v="4584971"/>
    <n v="211718"/>
    <n v="0"/>
    <n v="53047851"/>
    <n v="5660763"/>
    <n v="1132631"/>
    <n v="437133"/>
    <n v="45817324"/>
    <n v="53047851"/>
    <n v="3395524"/>
    <n v="60862028"/>
    <n v="-48837848"/>
    <n v="40619097"/>
    <n v="0"/>
    <n v="0"/>
    <n v="0"/>
    <n v="0"/>
    <n v="611767"/>
    <n v="689684"/>
    <n v="330"/>
    <n v="0"/>
    <n v="57774"/>
    <n v="241086"/>
    <n v="159309"/>
    <n v="2958"/>
    <n v="14"/>
    <n v="76189"/>
    <n v="59086"/>
    <n v="11613"/>
    <n v="847"/>
    <n v="2891"/>
    <n v="96096"/>
    <n v="164590"/>
    <n v="155819"/>
    <n v="0"/>
    <n v="122024"/>
    <n v="34937"/>
    <n v="38301"/>
    <n v="17342445.146033399"/>
    <n v="7625150.7216501804"/>
    <n v="3338188.4522149898"/>
    <n v="40041313.718634501"/>
    <n v="0"/>
    <n v="4404167.8722271901"/>
    <n v="14341597.2049601"/>
    <n v="414604.88569525501"/>
    <n v="2757185.9985843515"/>
  </r>
  <r>
    <n v="106500939"/>
    <x v="236"/>
    <d v="2024-01-01T00:00:00"/>
    <d v="2024-12-31T00:00:00"/>
    <n v="366"/>
    <x v="24"/>
    <x v="4"/>
    <x v="44"/>
    <x v="0"/>
    <x v="4"/>
    <x v="0"/>
    <x v="0"/>
    <x v="0"/>
    <x v="1"/>
    <s v="SUTTER CENTRAL VALLEY HOSPITALS"/>
    <x v="1"/>
    <x v="0"/>
    <s v="209-526-4500"/>
    <s v="1700 COFFEE ROAD"/>
    <s v="MODESTO"/>
    <n v="95355"/>
    <s v="GINO PATRIZIO, JD, MHA"/>
    <n v="2"/>
    <n v="419"/>
    <n v="153354"/>
    <n v="419"/>
    <n v="153354"/>
    <n v="325"/>
    <n v="294.93442622950801"/>
    <n v="492.28535707292502"/>
    <n v="31786"/>
    <n v="24329"/>
    <n v="5517"/>
    <n v="21404"/>
    <n v="0"/>
    <n v="8037"/>
    <n v="15656"/>
    <n v="86"/>
    <n v="1131"/>
    <n v="107946"/>
    <n v="180176.44068869"/>
    <n v="50407.970841084498"/>
    <n v="35717.092384643802"/>
    <n v="6824.8937919627315"/>
    <n v="35470.801400862103"/>
    <n v="0"/>
    <n v="12381.843387959729"/>
    <n v="34647.119119418414"/>
    <n v="306.05662537341499"/>
    <n v="3234.4463299131808"/>
    <n v="5992"/>
    <n v="4461"/>
    <n v="938"/>
    <n v="4591"/>
    <n v="0"/>
    <n v="1547"/>
    <n v="4280"/>
    <n v="29"/>
    <n v="283"/>
    <n v="22121"/>
    <n v="419"/>
    <n v="0"/>
    <n v="0"/>
    <n v="0"/>
    <n v="0"/>
    <n v="0"/>
    <n v="153354"/>
    <n v="0"/>
    <n v="0"/>
    <n v="0"/>
    <n v="0"/>
    <n v="0"/>
    <n v="107946"/>
    <n v="0"/>
    <n v="0"/>
    <n v="0"/>
    <n v="0"/>
    <n v="0"/>
    <n v="0"/>
    <n v="22121"/>
    <n v="0"/>
    <n v="0"/>
    <n v="0"/>
    <n v="0"/>
    <n v="0"/>
    <n v="18"/>
    <n v="2773"/>
    <n v="1154"/>
    <n v="14223"/>
    <n v="9461"/>
    <n v="3272"/>
    <n v="34850"/>
    <n v="0"/>
    <n v="4987"/>
    <n v="22189"/>
    <n v="462"/>
    <n v="3555"/>
    <n v="92999"/>
    <n v="91011"/>
    <n v="8646"/>
    <n v="0"/>
    <n v="3191"/>
    <n v="7551"/>
    <n v="21"/>
    <n v="595991"/>
    <n v="470186"/>
    <n v="5363"/>
    <n v="6274"/>
    <n v="1132"/>
    <n v="527"/>
    <n v="3533868001"/>
    <n v="2655120919"/>
    <n v="75585036"/>
    <n v="954332118"/>
    <n v="11043098"/>
    <n v="965375216"/>
    <n v="851359518"/>
    <n v="114015698"/>
    <n v="39070652"/>
    <n v="14704315"/>
    <n v="0"/>
    <n v="0"/>
    <n v="138382035"/>
    <n v="626330633"/>
    <n v="454423942"/>
    <n v="103724184"/>
    <n v="405584827"/>
    <n v="0"/>
    <n v="158493159"/>
    <n v="349996781"/>
    <n v="1436070"/>
    <n v="17195724"/>
    <n v="2117185320"/>
    <n v="366938614"/>
    <n v="212710010"/>
    <n v="24589490"/>
    <n v="266552103"/>
    <n v="0"/>
    <n v="85682214"/>
    <n v="424554839"/>
    <n v="3674613"/>
    <n v="31980798"/>
    <n v="1416682681"/>
    <n v="826664793"/>
    <n v="564343888"/>
    <n v="36501611"/>
    <n v="631996502"/>
    <n v="0"/>
    <n v="0"/>
    <n v="171544582"/>
    <n v="350343327"/>
    <n v="29819684"/>
    <n v="0"/>
    <n v="34221252"/>
    <n v="0"/>
    <n v="9685280"/>
    <n v="40836956"/>
    <n v="0"/>
    <n v="0"/>
    <n v="34748080"/>
    <n v="164901160"/>
    <n v="143127216"/>
    <n v="88274447"/>
    <n v="37690562"/>
    <n v="0"/>
    <n v="69232198"/>
    <n v="446186075"/>
    <n v="1447665"/>
    <n v="3472795"/>
    <n v="0"/>
    <n v="-102319230"/>
    <n v="1066367"/>
    <n v="30668375"/>
    <n v="0"/>
    <n v="0"/>
    <n v="168215949"/>
    <n v="64498485"/>
    <n v="286288753"/>
    <n v="35322075"/>
    <n v="0"/>
    <n v="889097"/>
    <n v="623585"/>
    <n v="110496698"/>
    <n v="26177260"/>
    <n v="133114022"/>
    <n v="25733594"/>
    <n v="263940774"/>
    <n v="122271502"/>
    <n v="38113544"/>
    <n v="21056665"/>
    <n v="154182097"/>
    <n v="147829276"/>
    <n v="32029484"/>
    <n v="2814663"/>
    <n v="2651151"/>
    <n v="5676937"/>
    <n v="60793425"/>
    <n v="225322087"/>
    <n v="0"/>
    <n v="170541875"/>
    <n v="19492628"/>
    <n v="1412190"/>
    <n v="189035"/>
    <n v="416957815"/>
    <n v="47997681"/>
    <n v="327207"/>
    <n v="101495716"/>
    <n v="267137211"/>
    <n v="416957815"/>
    <n v="806421"/>
    <n v="582871466"/>
    <n v="-459968303"/>
    <n v="589599942"/>
    <n v="0"/>
    <n v="99190616"/>
    <n v="2336124"/>
    <n v="0"/>
    <n v="4451829"/>
    <n v="5074558"/>
    <n v="2420"/>
    <n v="0"/>
    <n v="223275"/>
    <n v="1688962"/>
    <n v="1883092"/>
    <n v="0"/>
    <n v="13038"/>
    <n v="277905"/>
    <n v="307181"/>
    <n v="17825"/>
    <n v="34817"/>
    <n v="5734"/>
    <n v="1625523"/>
    <n v="465309"/>
    <n v="1305755"/>
    <n v="8020"/>
    <n v="779980"/>
    <n v="64336"/>
    <n v="202906"/>
    <n v="236188917.49746931"/>
    <n v="158637395.07147801"/>
    <n v="30511634.034495801"/>
    <n v="159827050.305094"/>
    <n v="0"/>
    <n v="58062320.164041899"/>
    <n v="184180179.97260201"/>
    <n v="1215266.3430268499"/>
    <n v="11693656.611791266"/>
  </r>
  <r>
    <n v="106190521"/>
    <x v="237"/>
    <d v="2024-01-01T00:00:00"/>
    <d v="2024-12-31T00:00:00"/>
    <n v="366"/>
    <x v="3"/>
    <x v="3"/>
    <x v="42"/>
    <x v="1"/>
    <x v="14"/>
    <x v="0"/>
    <x v="0"/>
    <x v="0"/>
    <x v="0"/>
    <s v="PIPELINE HEALTH"/>
    <x v="3"/>
    <x v="3"/>
    <s v="310-532-4200"/>
    <s v="1145 WEST REDONDO BEACH BLVD"/>
    <s v="GARDENA"/>
    <n v="90247"/>
    <s v="VICTOR CARRASCO"/>
    <n v="0"/>
    <n v="172"/>
    <n v="62952"/>
    <n v="172"/>
    <n v="62952"/>
    <n v="137"/>
    <n v="132.98907103825101"/>
    <n v="180.931105641893"/>
    <n v="7652"/>
    <n v="5968"/>
    <n v="2125"/>
    <n v="30607"/>
    <n v="0"/>
    <n v="1422"/>
    <n v="507"/>
    <n v="60"/>
    <n v="333"/>
    <n v="48674"/>
    <n v="66220.784664933002"/>
    <n v="8883.0121835401005"/>
    <n v="7844.7905828011199"/>
    <n v="3023.0952468655901"/>
    <n v="41726.26918157145"/>
    <n v="0"/>
    <n v="2178.6897611991303"/>
    <n v="911.51825684504297"/>
    <n v="237.25093187834301"/>
    <n v="1316.7423838826357"/>
    <n v="1435"/>
    <n v="1219"/>
    <n v="321"/>
    <n v="2448"/>
    <n v="0"/>
    <n v="150"/>
    <n v="113"/>
    <n v="14"/>
    <n v="77"/>
    <n v="5777"/>
    <n v="103"/>
    <n v="0"/>
    <n v="0"/>
    <n v="0"/>
    <n v="69"/>
    <n v="0"/>
    <n v="37698"/>
    <n v="0"/>
    <n v="0"/>
    <n v="0"/>
    <n v="25254"/>
    <n v="0"/>
    <n v="26409"/>
    <n v="0"/>
    <n v="0"/>
    <n v="0"/>
    <n v="22265"/>
    <n v="0.45743107203024203"/>
    <n v="0"/>
    <n v="5722"/>
    <n v="0"/>
    <n v="0"/>
    <n v="0"/>
    <n v="55"/>
    <n v="0"/>
    <n v="0"/>
    <n v="0"/>
    <n v="0"/>
    <n v="2998"/>
    <n v="4654"/>
    <n v="2468"/>
    <n v="20187"/>
    <n v="0"/>
    <n v="1713"/>
    <n v="1263"/>
    <n v="659"/>
    <n v="3660"/>
    <n v="37602"/>
    <n v="38804"/>
    <n v="350"/>
    <n v="0"/>
    <n v="2671"/>
    <n v="9034"/>
    <n v="4"/>
    <n v="54651"/>
    <n v="69562"/>
    <n v="550"/>
    <n v="773"/>
    <n v="0"/>
    <n v="0"/>
    <n v="798036009"/>
    <n v="665160417"/>
    <n v="73261236"/>
    <n v="206136828"/>
    <n v="438496"/>
    <n v="206575324"/>
    <n v="184828744"/>
    <n v="21746580"/>
    <n v="649177"/>
    <n v="2126939"/>
    <n v="0"/>
    <n v="0"/>
    <n v="20268818"/>
    <n v="120805118"/>
    <n v="101757817"/>
    <n v="27364911"/>
    <n v="301061100"/>
    <n v="0"/>
    <n v="18880082"/>
    <n v="9423534"/>
    <n v="1110660"/>
    <n v="6174012"/>
    <n v="586577234"/>
    <n v="19434471"/>
    <n v="32000354"/>
    <n v="11565316"/>
    <n v="109373000"/>
    <n v="0"/>
    <n v="10046670"/>
    <n v="7518721"/>
    <n v="3281092"/>
    <n v="18239151"/>
    <n v="211458775"/>
    <n v="114719618"/>
    <n v="113063741"/>
    <n v="26886962"/>
    <n v="348317493"/>
    <n v="-6927051"/>
    <n v="0"/>
    <n v="20935872"/>
    <n v="11240975"/>
    <n v="20156770"/>
    <n v="0"/>
    <n v="12259278"/>
    <n v="0"/>
    <n v="4506759"/>
    <n v="0"/>
    <n v="73261236"/>
    <n v="0"/>
    <n v="0"/>
    <n v="24198031"/>
    <n v="20316368"/>
    <n v="11315034"/>
    <n v="137754356"/>
    <n v="0"/>
    <n v="4882057"/>
    <n v="4510321"/>
    <n v="0"/>
    <n v="3160661"/>
    <n v="0"/>
    <n v="0"/>
    <n v="0"/>
    <n v="0"/>
    <n v="0"/>
    <n v="0"/>
    <n v="34221785"/>
    <n v="13380551"/>
    <n v="32390040"/>
    <n v="29473229"/>
    <n v="10750322"/>
    <n v="0"/>
    <n v="0"/>
    <n v="18871611"/>
    <n v="5679905"/>
    <n v="27174134"/>
    <n v="12887167"/>
    <n v="46060443"/>
    <n v="13743403"/>
    <n v="4198487"/>
    <n v="14931369"/>
    <n v="12472021"/>
    <n v="59528140"/>
    <n v="2467036"/>
    <n v="9507587"/>
    <n v="944219"/>
    <n v="1591621"/>
    <n v="19384418"/>
    <n v="320501141"/>
    <n v="0"/>
    <n v="17205107"/>
    <n v="5411851"/>
    <n v="0"/>
    <n v="0"/>
    <n v="343118099"/>
    <n v="202646431"/>
    <n v="0"/>
    <n v="5097426"/>
    <n v="135374242"/>
    <n v="343118099"/>
    <n v="22013334"/>
    <n v="82316264"/>
    <n v="-61830373"/>
    <n v="35312998"/>
    <n v="0"/>
    <n v="0"/>
    <n v="204570432"/>
    <n v="99187395"/>
    <n v="1172029"/>
    <n v="1275220"/>
    <n v="557"/>
    <n v="0"/>
    <n v="109933"/>
    <n v="272700"/>
    <n v="213517"/>
    <n v="78229"/>
    <n v="125846"/>
    <n v="107960"/>
    <n v="68891"/>
    <n v="79332"/>
    <n v="114968"/>
    <n v="653"/>
    <n v="487328"/>
    <n v="131013"/>
    <n v="259600"/>
    <n v="0"/>
    <n v="118416"/>
    <n v="36880"/>
    <n v="138792"/>
    <n v="32403064.903714199"/>
    <n v="30905500.559582401"/>
    <n v="8995025.4503193703"/>
    <n v="94832870.488500506"/>
    <n v="0"/>
    <n v="6683672.0586056896"/>
    <n v="3914593.5344995689"/>
    <n v="1014736.4671542"/>
    <n v="5640784.5376240704"/>
  </r>
  <r>
    <n v="106190525"/>
    <x v="238"/>
    <d v="2023-07-01T00:00:00"/>
    <d v="2024-06-30T00:00:00"/>
    <n v="366"/>
    <x v="3"/>
    <x v="3"/>
    <x v="41"/>
    <x v="0"/>
    <x v="32"/>
    <x v="0"/>
    <x v="0"/>
    <x v="2"/>
    <x v="1"/>
    <s v="MEMORIAL HEALTH SERVICES"/>
    <x v="1"/>
    <x v="0"/>
    <s v="562-933-2000"/>
    <s v="2801 ATLANTIC AVENUE"/>
    <s v="LONG BEACH"/>
    <n v="90806"/>
    <s v="BLAIR KENT"/>
    <n v="2"/>
    <n v="453"/>
    <n v="165798"/>
    <n v="453"/>
    <n v="165798"/>
    <n v="310"/>
    <n v="282.45355191256829"/>
    <n v="465.34059459926101"/>
    <n v="27540"/>
    <n v="25120"/>
    <n v="5682"/>
    <n v="26592"/>
    <n v="11"/>
    <n v="1328"/>
    <n v="15415"/>
    <n v="502"/>
    <n v="1188"/>
    <n v="103378"/>
    <n v="170314.657623329"/>
    <n v="41787.694559301803"/>
    <n v="34008.039180040803"/>
    <n v="9017.2727853041797"/>
    <n v="44810.154767988097"/>
    <n v="22.9010177281681"/>
    <n v="1961.21570585324"/>
    <n v="36014.0352139311"/>
    <n v="1178.51842009596"/>
    <n v="1980.5904117559101"/>
    <n v="4319"/>
    <n v="4182"/>
    <n v="851"/>
    <n v="4286"/>
    <n v="2"/>
    <n v="209"/>
    <n v="2954"/>
    <n v="106"/>
    <n v="197"/>
    <n v="17106"/>
    <n v="369"/>
    <n v="0"/>
    <n v="0"/>
    <n v="42"/>
    <n v="42"/>
    <n v="0"/>
    <n v="135054"/>
    <n v="0"/>
    <n v="0"/>
    <n v="15372"/>
    <n v="15372"/>
    <n v="0"/>
    <n v="97346"/>
    <n v="0"/>
    <n v="0"/>
    <n v="6032"/>
    <n v="0"/>
    <n v="0"/>
    <n v="0"/>
    <n v="16642"/>
    <n v="0"/>
    <n v="0"/>
    <n v="464"/>
    <n v="0"/>
    <n v="0"/>
    <n v="0"/>
    <n v="0"/>
    <n v="0"/>
    <n v="40474"/>
    <n v="29014"/>
    <n v="10745"/>
    <n v="68907"/>
    <n v="71"/>
    <n v="2086"/>
    <n v="77940"/>
    <n v="3108"/>
    <n v="3276"/>
    <n v="235621"/>
    <n v="103024"/>
    <n v="25837"/>
    <n v="0"/>
    <n v="109854"/>
    <n v="6830"/>
    <n v="26"/>
    <n v="848865"/>
    <n v="600666"/>
    <n v="4596"/>
    <n v="5642"/>
    <n v="0"/>
    <n v="0"/>
    <n v="4620116610"/>
    <n v="3845818309"/>
    <n v="51067192"/>
    <n v="825365493"/>
    <n v="19151794"/>
    <n v="844517287"/>
    <n v="792990187"/>
    <n v="51527100"/>
    <n v="19971357"/>
    <n v="30391614"/>
    <n v="0"/>
    <n v="0"/>
    <n v="41106843"/>
    <n v="639382627"/>
    <n v="772470253"/>
    <n v="145729753"/>
    <n v="720922895"/>
    <n v="438624"/>
    <n v="43865124"/>
    <n v="419808057"/>
    <n v="12771839"/>
    <n v="48940306"/>
    <n v="2804329478"/>
    <n v="330781713"/>
    <n v="273317909"/>
    <n v="85541795"/>
    <n v="493903613"/>
    <n v="474552"/>
    <n v="20915727"/>
    <n v="560988709"/>
    <n v="17211921"/>
    <n v="32651193"/>
    <n v="1815787132"/>
    <n v="838777563"/>
    <n v="811079852"/>
    <n v="195378794"/>
    <n v="1055886324"/>
    <n v="0"/>
    <n v="873743"/>
    <n v="56536615"/>
    <n v="770787610"/>
    <n v="8931320"/>
    <n v="0"/>
    <n v="34120539"/>
    <n v="-223401"/>
    <n v="73669350"/>
    <n v="27253456"/>
    <n v="0"/>
    <n v="0"/>
    <n v="23813736"/>
    <n v="129879215"/>
    <n v="259458958"/>
    <n v="32991069"/>
    <n v="156511914"/>
    <n v="39433"/>
    <n v="8113974"/>
    <n v="230275681"/>
    <n v="3357161"/>
    <n v="4738088"/>
    <n v="0"/>
    <n v="0"/>
    <n v="1763022"/>
    <n v="1098329"/>
    <n v="0"/>
    <n v="0"/>
    <n v="135401605"/>
    <n v="83364018"/>
    <n v="280289114"/>
    <n v="20926852"/>
    <n v="126550"/>
    <n v="661212"/>
    <n v="9704029"/>
    <n v="113888032"/>
    <n v="17869905"/>
    <n v="111401626"/>
    <n v="19357244"/>
    <n v="258809006"/>
    <n v="99664836"/>
    <n v="6275859"/>
    <n v="47676478"/>
    <n v="146764825"/>
    <n v="138475298"/>
    <n v="17801667"/>
    <n v="4327700"/>
    <n v="5603152"/>
    <n v="204"/>
    <n v="67591162"/>
    <n v="1472667296"/>
    <n v="0"/>
    <n v="81820516"/>
    <n v="6815377"/>
    <n v="7233260"/>
    <n v="1157346"/>
    <n v="1569693795"/>
    <n v="109981477"/>
    <n v="30824879"/>
    <n v="0"/>
    <n v="1428887439"/>
    <n v="1569693795"/>
    <n v="1062093"/>
    <n v="1091021122"/>
    <n v="-915342431"/>
    <n v="527707287"/>
    <n v="0"/>
    <n v="0"/>
    <n v="1268545016"/>
    <n v="0"/>
    <n v="4957840"/>
    <n v="5553315"/>
    <n v="2555"/>
    <n v="71"/>
    <n v="279362"/>
    <n v="1360637"/>
    <n v="1733551"/>
    <n v="30501"/>
    <n v="602138"/>
    <n v="541763"/>
    <n v="17408"/>
    <n v="154169"/>
    <n v="77476"/>
    <n v="160835"/>
    <n v="1495504"/>
    <n v="827707"/>
    <n v="1486111"/>
    <n v="57414"/>
    <n v="545041"/>
    <n v="189406"/>
    <n v="337811"/>
    <n v="162495988.12864283"/>
    <n v="175162468.61580899"/>
    <n v="38736425.540337697"/>
    <n v="203475252.26739299"/>
    <n v="152950.82527498499"/>
    <n v="10850355.9253264"/>
    <n v="164276847.82203701"/>
    <n v="5022077.7121246001"/>
    <n v="13666026.1630542"/>
  </r>
  <r>
    <n v="106196168"/>
    <x v="239"/>
    <d v="2023-07-01T00:00:00"/>
    <d v="2024-06-30T00:00:00"/>
    <n v="366"/>
    <x v="3"/>
    <x v="3"/>
    <x v="41"/>
    <x v="0"/>
    <x v="32"/>
    <x v="0"/>
    <x v="0"/>
    <x v="2"/>
    <x v="0"/>
    <s v="MEMORIAL HEALTH SERVICES"/>
    <x v="1"/>
    <x v="0"/>
    <s v="562-933-2000"/>
    <s v="2801 ATLANTIC AVENUE"/>
    <s v="LONG BEACH"/>
    <n v="90806"/>
    <s v="BLAIR KENT"/>
    <n v="0"/>
    <n v="355"/>
    <n v="129930"/>
    <n v="355"/>
    <n v="129930"/>
    <n v="176"/>
    <n v="160.013661202186"/>
    <n v="187.36759967272451"/>
    <n v="36"/>
    <n v="31"/>
    <n v="21394"/>
    <n v="17840"/>
    <n v="0"/>
    <n v="453"/>
    <n v="16985"/>
    <n v="243"/>
    <n v="1583"/>
    <n v="58565"/>
    <n v="68576.541480217202"/>
    <n v="54.039961339629301"/>
    <n v="34.1333419517021"/>
    <n v="23499.028927466399"/>
    <n v="22708.793832512001"/>
    <n v="0"/>
    <n v="571.96742336644661"/>
    <n v="20379.506996165299"/>
    <n v="270.129836561807"/>
    <n v="1621.62578796045"/>
    <n v="10"/>
    <n v="4"/>
    <n v="4553"/>
    <n v="3773"/>
    <n v="0"/>
    <n v="108"/>
    <n v="3957"/>
    <n v="74"/>
    <n v="435"/>
    <n v="12914"/>
    <n v="355"/>
    <n v="0"/>
    <n v="0"/>
    <n v="0"/>
    <n v="0"/>
    <n v="0"/>
    <n v="129930"/>
    <n v="0"/>
    <n v="0"/>
    <n v="0"/>
    <n v="0"/>
    <n v="0"/>
    <n v="58565"/>
    <n v="0"/>
    <n v="0"/>
    <n v="0"/>
    <n v="0"/>
    <n v="0"/>
    <n v="0"/>
    <n v="12914"/>
    <n v="0"/>
    <n v="0"/>
    <n v="0"/>
    <n v="0"/>
    <n v="0"/>
    <n v="48"/>
    <n v="8656"/>
    <n v="4495"/>
    <n v="168"/>
    <n v="62"/>
    <n v="24713"/>
    <n v="54305"/>
    <n v="0"/>
    <n v="725"/>
    <n v="36832"/>
    <n v="163"/>
    <n v="274"/>
    <n v="117242"/>
    <n v="0"/>
    <n v="70548"/>
    <n v="0"/>
    <n v="43567"/>
    <n v="0"/>
    <n v="16"/>
    <n v="170124"/>
    <n v="219261"/>
    <n v="1671"/>
    <n v="3127"/>
    <n v="3618"/>
    <n v="1602"/>
    <n v="1653947923"/>
    <n v="1199914551"/>
    <n v="0"/>
    <n v="454033372"/>
    <n v="14379546"/>
    <n v="468412918"/>
    <n v="532633894"/>
    <n v="-64220976"/>
    <n v="38531698"/>
    <n v="40377547"/>
    <n v="0"/>
    <n v="0"/>
    <n v="-66066825"/>
    <n v="379717"/>
    <n v="781277"/>
    <n v="574064275"/>
    <n v="341961978"/>
    <n v="0"/>
    <n v="11087180"/>
    <n v="434530545"/>
    <n v="4757150"/>
    <n v="44924685"/>
    <n v="1412486807"/>
    <n v="190280"/>
    <n v="78968"/>
    <n v="56484150"/>
    <n v="93326366"/>
    <n v="0"/>
    <n v="2911729"/>
    <n v="86842330"/>
    <n v="531114"/>
    <n v="1096179"/>
    <n v="241461116"/>
    <n v="412735"/>
    <n v="620831"/>
    <n v="509919053"/>
    <n v="299726906"/>
    <n v="-13817317"/>
    <n v="0"/>
    <n v="11194949"/>
    <n v="340620666"/>
    <n v="5196156"/>
    <n v="0"/>
    <n v="6172046"/>
    <n v="0"/>
    <n v="39868526"/>
    <n v="0"/>
    <n v="0"/>
    <n v="0"/>
    <n v="0"/>
    <n v="144688"/>
    <n v="239269"/>
    <n v="128981608"/>
    <n v="139614506"/>
    <n v="0"/>
    <n v="2744516"/>
    <n v="178984041"/>
    <n v="370178"/>
    <n v="2954566"/>
    <n v="0"/>
    <n v="0"/>
    <n v="6875765"/>
    <n v="0"/>
    <n v="0"/>
    <n v="0"/>
    <n v="105956277"/>
    <n v="27723279"/>
    <n v="117357009"/>
    <n v="0"/>
    <n v="0"/>
    <n v="0"/>
    <n v="9509902"/>
    <n v="103778085"/>
    <n v="14775860"/>
    <n v="124906556"/>
    <n v="28626926"/>
    <n v="178870961"/>
    <n v="70754494"/>
    <n v="6608973"/>
    <n v="25816567"/>
    <n v="48122824"/>
    <n v="107339730"/>
    <n v="21152626"/>
    <n v="4235396"/>
    <n v="9290925"/>
    <n v="32"/>
    <n v="60441366"/>
    <n v="96319484"/>
    <n v="0"/>
    <n v="233355877"/>
    <n v="6579750"/>
    <n v="8103012"/>
    <n v="84810"/>
    <n v="344442933"/>
    <n v="632389710"/>
    <n v="31437804"/>
    <n v="0"/>
    <n v="-319384581"/>
    <n v="344442933"/>
    <n v="102748"/>
    <n v="427802541"/>
    <n v="-341497635"/>
    <n v="682889509"/>
    <n v="0"/>
    <n v="0"/>
    <n v="0"/>
    <n v="527940460"/>
    <n v="3297002"/>
    <n v="3787503"/>
    <n v="1791"/>
    <n v="54"/>
    <n v="241926"/>
    <n v="912503"/>
    <n v="1197806"/>
    <n v="12045"/>
    <n v="310719"/>
    <n v="417980"/>
    <n v="19502"/>
    <n v="121801"/>
    <n v="32100"/>
    <n v="30620"/>
    <n v="1054181"/>
    <n v="333726"/>
    <n v="927224"/>
    <n v="49382"/>
    <n v="337586"/>
    <n v="106790"/>
    <n v="452546"/>
    <n v="178605.033138614"/>
    <n v="269552.44805205398"/>
    <n v="197578447.505207"/>
    <n v="136394909.28017601"/>
    <n v="0"/>
    <n v="4386471.518007"/>
    <n v="163368964.42779383"/>
    <n v="1657044.80368447"/>
    <n v="14420352.9839414"/>
  </r>
  <r>
    <n v="106300225"/>
    <x v="240"/>
    <d v="2023-07-01T00:00:00"/>
    <d v="2024-06-30T00:00:00"/>
    <n v="366"/>
    <x v="14"/>
    <x v="8"/>
    <x v="78"/>
    <x v="0"/>
    <x v="32"/>
    <x v="0"/>
    <x v="0"/>
    <x v="0"/>
    <x v="1"/>
    <s v="MEMORIAL HEALTH SERVICES"/>
    <x v="0"/>
    <x v="0"/>
    <s v="714-378-7000"/>
    <s v="9920 TALBERT AVENUE"/>
    <s v="FOUNTAIN VALLEY"/>
    <s v="92708-5153"/>
    <s v="MARCIA MANKER"/>
    <n v="0"/>
    <n v="221"/>
    <n v="80886"/>
    <n v="221"/>
    <n v="80886"/>
    <n v="163"/>
    <n v="148.95355191256832"/>
    <n v="273.49824003221198"/>
    <n v="15379"/>
    <n v="16670"/>
    <n v="773"/>
    <n v="7020"/>
    <n v="0"/>
    <n v="305"/>
    <n v="14031"/>
    <n v="260"/>
    <n v="79"/>
    <n v="54517"/>
    <n v="100100.35585178999"/>
    <n v="23181.524786654416"/>
    <n v="30638.796849949598"/>
    <n v="1228.4921666987718"/>
    <n v="10942.100484071099"/>
    <n v="0"/>
    <n v="559.04345339275903"/>
    <n v="32361.125175611742"/>
    <n v="688.87579112358173"/>
    <n v="196.52326443274421"/>
    <n v="3041"/>
    <n v="3427"/>
    <n v="192"/>
    <n v="1712"/>
    <n v="0"/>
    <n v="81"/>
    <n v="3733"/>
    <n v="51"/>
    <n v="19"/>
    <n v="12256"/>
    <n v="221"/>
    <n v="0"/>
    <n v="0"/>
    <n v="0"/>
    <n v="0"/>
    <n v="0"/>
    <n v="80886"/>
    <n v="0"/>
    <n v="0"/>
    <n v="0"/>
    <n v="0"/>
    <n v="0"/>
    <n v="54517"/>
    <n v="0"/>
    <n v="0"/>
    <n v="0"/>
    <n v="0"/>
    <n v="0"/>
    <n v="0"/>
    <n v="12256"/>
    <n v="0"/>
    <n v="0"/>
    <n v="0"/>
    <n v="0"/>
    <n v="0"/>
    <n v="24"/>
    <n v="2713"/>
    <n v="1516"/>
    <n v="19823"/>
    <n v="43905"/>
    <n v="2138"/>
    <n v="17546"/>
    <n v="0"/>
    <n v="939"/>
    <n v="63831"/>
    <n v="609"/>
    <n v="2149"/>
    <n v="150940"/>
    <n v="45707"/>
    <n v="0"/>
    <n v="0"/>
    <n v="105032"/>
    <n v="9283"/>
    <n v="8"/>
    <n v="461445"/>
    <n v="422070"/>
    <n v="2961"/>
    <n v="4118"/>
    <n v="1178"/>
    <n v="457"/>
    <n v="2899618739"/>
    <n v="2478725509"/>
    <n v="95622065"/>
    <n v="516515295"/>
    <n v="3922137"/>
    <n v="520437432"/>
    <n v="489903571"/>
    <n v="30533861"/>
    <n v="8455576"/>
    <n v="7363448"/>
    <n v="0"/>
    <n v="0"/>
    <n v="31625989"/>
    <n v="421439006"/>
    <n v="518245035"/>
    <n v="22530220"/>
    <n v="194501375"/>
    <n v="0"/>
    <n v="8154323"/>
    <n v="405577239"/>
    <n v="4496611"/>
    <n v="4256519"/>
    <n v="1579200328"/>
    <n v="213816782"/>
    <n v="434268723"/>
    <n v="13275988"/>
    <n v="108668652"/>
    <n v="0"/>
    <n v="6791975"/>
    <n v="529846879"/>
    <n v="7417260"/>
    <n v="6332152"/>
    <n v="1320418411"/>
    <n v="561984471"/>
    <n v="880195978"/>
    <n v="31526077"/>
    <n v="264671889"/>
    <n v="0"/>
    <n v="0"/>
    <n v="12800514"/>
    <n v="700985932"/>
    <n v="5504637"/>
    <n v="0"/>
    <n v="14023904"/>
    <n v="0"/>
    <n v="7032107"/>
    <n v="75524124"/>
    <n v="0"/>
    <n v="0"/>
    <n v="20097941"/>
    <n v="72622882"/>
    <n v="146985322"/>
    <n v="4057836"/>
    <n v="38214372"/>
    <n v="0"/>
    <n v="2130052"/>
    <n v="251260982"/>
    <n v="592273"/>
    <n v="651576"/>
    <n v="0"/>
    <n v="244267"/>
    <n v="716971"/>
    <n v="312246"/>
    <n v="0"/>
    <n v="0"/>
    <n v="71666743"/>
    <n v="31171567"/>
    <n v="172785461"/>
    <n v="19851884"/>
    <n v="28103467"/>
    <n v="238860"/>
    <n v="0"/>
    <n v="63380486"/>
    <n v="14269950"/>
    <n v="66124473"/>
    <n v="22310680"/>
    <n v="142340627"/>
    <n v="53529362"/>
    <n v="7706103"/>
    <n v="18731246"/>
    <n v="94715083"/>
    <n v="114304342"/>
    <n v="15243463"/>
    <n v="2905428"/>
    <n v="9331187"/>
    <n v="466"/>
    <n v="31096264"/>
    <n v="252771935"/>
    <n v="0"/>
    <n v="104916147"/>
    <n v="7838034"/>
    <n v="4910066"/>
    <n v="13824938"/>
    <n v="384261120"/>
    <n v="56634598"/>
    <n v="23575548"/>
    <n v="0"/>
    <n v="304050974"/>
    <n v="384261120"/>
    <n v="538659"/>
    <n v="520063197"/>
    <n v="-442171366"/>
    <n v="336955562"/>
    <n v="0"/>
    <n v="0"/>
    <n v="164062417"/>
    <n v="0"/>
    <n v="2856441"/>
    <n v="3173372"/>
    <n v="1435"/>
    <n v="0"/>
    <n v="119375"/>
    <n v="582483"/>
    <n v="1033513"/>
    <n v="1660"/>
    <n v="328726"/>
    <n v="328042"/>
    <n v="171480"/>
    <n v="103511"/>
    <n v="91530"/>
    <n v="96121"/>
    <n v="833139"/>
    <n v="353582"/>
    <n v="831169"/>
    <n v="0"/>
    <n v="385380"/>
    <n v="135756"/>
    <n v="269109"/>
    <n v="106470038.51117"/>
    <n v="159643057.823944"/>
    <n v="6001186.3200827101"/>
    <n v="50811854.153656997"/>
    <n v="0"/>
    <n v="2505027.03591175"/>
    <n v="156778802.72652799"/>
    <n v="1996786.6930904901"/>
    <n v="1774680.73561592"/>
  </r>
  <r>
    <n v="106301317"/>
    <x v="241"/>
    <d v="2023-07-01T00:00:00"/>
    <d v="2024-06-30T00:00:00"/>
    <n v="366"/>
    <x v="14"/>
    <x v="8"/>
    <x v="22"/>
    <x v="0"/>
    <x v="32"/>
    <x v="0"/>
    <x v="0"/>
    <x v="0"/>
    <x v="1"/>
    <s v="MEMORIAL HEALTH SERVICES"/>
    <x v="0"/>
    <x v="0"/>
    <s v="949-837-4500"/>
    <s v="24451 HEALTH CENTER DRIVE"/>
    <s v="LAGUNA HILLS"/>
    <n v="92653"/>
    <s v="MARCIA MANKER"/>
    <n v="0"/>
    <n v="252"/>
    <n v="92232"/>
    <n v="252"/>
    <n v="92232"/>
    <n v="136"/>
    <n v="123.69945355191257"/>
    <n v="227.41427888787666"/>
    <n v="11579"/>
    <n v="15572"/>
    <n v="779"/>
    <n v="3040"/>
    <n v="0"/>
    <n v="963"/>
    <n v="12844"/>
    <n v="187"/>
    <n v="310"/>
    <n v="45274"/>
    <n v="83233.626072962899"/>
    <n v="20086.000230498201"/>
    <n v="28087.617171890201"/>
    <n v="1147.7669935618883"/>
    <n v="5473.0789519445298"/>
    <n v="0"/>
    <n v="1548.77446028129"/>
    <n v="25856.150009652902"/>
    <n v="414.6847327788505"/>
    <n v="554.63305199624006"/>
    <n v="2648"/>
    <n v="3704"/>
    <n v="158"/>
    <n v="630"/>
    <n v="0"/>
    <n v="346"/>
    <n v="3546"/>
    <n v="50"/>
    <n v="64"/>
    <n v="11146"/>
    <n v="252"/>
    <n v="0"/>
    <n v="0"/>
    <n v="0"/>
    <n v="0"/>
    <n v="0"/>
    <n v="92232"/>
    <n v="0"/>
    <n v="0"/>
    <n v="0"/>
    <n v="0"/>
    <n v="0"/>
    <n v="45274"/>
    <n v="0"/>
    <n v="0"/>
    <n v="0"/>
    <n v="0"/>
    <n v="0"/>
    <n v="0"/>
    <n v="11146"/>
    <n v="0"/>
    <n v="0"/>
    <n v="0"/>
    <n v="0"/>
    <n v="0"/>
    <n v="24"/>
    <n v="3426"/>
    <n v="1806"/>
    <n v="111360"/>
    <n v="58938"/>
    <n v="5934"/>
    <n v="14936"/>
    <n v="0"/>
    <n v="6240"/>
    <n v="87200"/>
    <n v="926"/>
    <n v="4003"/>
    <n v="289537"/>
    <n v="39428"/>
    <n v="23046"/>
    <n v="0"/>
    <n v="131002"/>
    <n v="6474"/>
    <n v="13"/>
    <n v="295275"/>
    <n v="322395"/>
    <n v="1869"/>
    <n v="2620"/>
    <n v="1290"/>
    <n v="539"/>
    <n v="2297501382"/>
    <n v="1906925225"/>
    <n v="58786238"/>
    <n v="449362395"/>
    <n v="3338344"/>
    <n v="452700739"/>
    <n v="425265115"/>
    <n v="27435624"/>
    <n v="12286526"/>
    <n v="4231739"/>
    <n v="0"/>
    <n v="0"/>
    <n v="35490411"/>
    <n v="321251901"/>
    <n v="451519937"/>
    <n v="18454945"/>
    <n v="82758177"/>
    <n v="0"/>
    <n v="16221737"/>
    <n v="347607124"/>
    <n v="5845327"/>
    <n v="6041033"/>
    <n v="1249700181"/>
    <n v="236021245"/>
    <n v="362898194"/>
    <n v="8736296"/>
    <n v="66235914"/>
    <n v="0"/>
    <n v="9867372"/>
    <n v="352157898"/>
    <n v="7117068"/>
    <n v="4767214"/>
    <n v="1047801201"/>
    <n v="485418556"/>
    <n v="746042839"/>
    <n v="22358095"/>
    <n v="131069148"/>
    <n v="0"/>
    <n v="0"/>
    <n v="21538325"/>
    <n v="471282811"/>
    <n v="9556060"/>
    <n v="0"/>
    <n v="13933221"/>
    <n v="0"/>
    <n v="5726170"/>
    <n v="49816196"/>
    <n v="0"/>
    <n v="0"/>
    <n v="8970042"/>
    <n v="70476104"/>
    <n v="116247939"/>
    <n v="4824378"/>
    <n v="17589615"/>
    <n v="0"/>
    <n v="4481251"/>
    <n v="234228489"/>
    <n v="750919"/>
    <n v="763700"/>
    <n v="0"/>
    <n v="0"/>
    <n v="4894952"/>
    <n v="261410"/>
    <n v="0"/>
    <n v="0"/>
    <n v="68782341"/>
    <n v="33507193"/>
    <n v="135327133"/>
    <n v="11572625"/>
    <n v="18146171"/>
    <n v="151741"/>
    <n v="0"/>
    <n v="67812447"/>
    <n v="15026414"/>
    <n v="56197089"/>
    <n v="18741961"/>
    <n v="135294659"/>
    <n v="53663890"/>
    <n v="5835551"/>
    <n v="18362120"/>
    <n v="67186360"/>
    <n v="99976246"/>
    <n v="14571196"/>
    <n v="4282301"/>
    <n v="3853064"/>
    <n v="686"/>
    <n v="22239042"/>
    <n v="661747796"/>
    <n v="0"/>
    <n v="132568378"/>
    <n v="15845706"/>
    <n v="4332151"/>
    <n v="1966627"/>
    <n v="816460658"/>
    <n v="59785974"/>
    <n v="32201331"/>
    <n v="0"/>
    <n v="724473353"/>
    <n v="816460658"/>
    <n v="16451663"/>
    <n v="426147848"/>
    <n v="-354326047"/>
    <n v="456653835"/>
    <n v="0"/>
    <n v="0"/>
    <n v="566131296"/>
    <n v="0"/>
    <n v="2655366"/>
    <n v="2987997"/>
    <n v="1404"/>
    <n v="0"/>
    <n v="116432"/>
    <n v="592778"/>
    <n v="887436"/>
    <n v="17661"/>
    <n v="210457"/>
    <n v="371066"/>
    <n v="209942"/>
    <n v="181022"/>
    <n v="49638"/>
    <n v="18934"/>
    <n v="787246"/>
    <n v="357883"/>
    <n v="732180"/>
    <n v="0"/>
    <n v="419090"/>
    <n v="129627"/>
    <n v="212739"/>
    <n v="102340943.469688"/>
    <n v="149564572.60432899"/>
    <n v="4993560.6587647405"/>
    <n v="27362157.95395337"/>
    <n v="0"/>
    <n v="4791158.6059873104"/>
    <n v="128508996.12264299"/>
    <n v="2380491.0454572001"/>
    <n v="1984890.53917811"/>
  </r>
  <r>
    <n v="106334018"/>
    <x v="242"/>
    <d v="2024-01-01T00:00:00"/>
    <d v="2024-12-31T00:00:00"/>
    <n v="366"/>
    <x v="30"/>
    <x v="12"/>
    <x v="75"/>
    <x v="1"/>
    <x v="5"/>
    <x v="0"/>
    <x v="0"/>
    <x v="0"/>
    <x v="1"/>
    <s v="PHYSICIANS FOR HEALTHY HOSPITALS, INC"/>
    <x v="6"/>
    <x v="0"/>
    <s v="951-679-8888"/>
    <s v="1117 E. DEVONSHIRE AVE"/>
    <s v="HEMET"/>
    <n v="92543"/>
    <s v="PETER BARONOFF"/>
    <n v="0"/>
    <n v="84"/>
    <n v="30744"/>
    <n v="84"/>
    <n v="30744"/>
    <n v="44"/>
    <n v="40.043715846994502"/>
    <n v="62.650898899279497"/>
    <n v="1603"/>
    <n v="3571"/>
    <n v="6629"/>
    <n v="2031"/>
    <n v="0"/>
    <n v="148"/>
    <n v="594"/>
    <n v="0"/>
    <n v="80"/>
    <n v="14656"/>
    <n v="22930.228997136299"/>
    <n v="2117.3584811371966"/>
    <n v="5169.4619830368902"/>
    <n v="7253.2224301349097"/>
    <n v="4618.8325273299597"/>
    <n v="0"/>
    <n v="392.10460278182001"/>
    <n v="1324.8527295591675"/>
    <n v="0"/>
    <n v="513.65185485471454"/>
    <n v="364"/>
    <n v="811"/>
    <n v="1506"/>
    <n v="461"/>
    <n v="0"/>
    <n v="34"/>
    <n v="135"/>
    <n v="0"/>
    <n v="18"/>
    <n v="3329"/>
    <n v="84"/>
    <n v="0"/>
    <n v="0"/>
    <n v="0"/>
    <n v="0"/>
    <n v="0"/>
    <n v="30744"/>
    <n v="0"/>
    <n v="0"/>
    <n v="0"/>
    <n v="0"/>
    <n v="0"/>
    <n v="14656"/>
    <n v="0"/>
    <n v="0"/>
    <n v="0"/>
    <n v="0"/>
    <n v="0"/>
    <n v="0"/>
    <n v="3329"/>
    <n v="0"/>
    <n v="0"/>
    <n v="0"/>
    <n v="0"/>
    <n v="0"/>
    <n v="0"/>
    <n v="0"/>
    <n v="0"/>
    <n v="1290"/>
    <n v="3706"/>
    <n v="1216"/>
    <n v="8809"/>
    <n v="0"/>
    <n v="840"/>
    <n v="2241"/>
    <n v="0"/>
    <n v="1575"/>
    <n v="19677"/>
    <n v="21385"/>
    <n v="0"/>
    <n v="0"/>
    <n v="294"/>
    <n v="0"/>
    <n v="2"/>
    <n v="63195"/>
    <n v="24045"/>
    <n v="355"/>
    <n v="169"/>
    <n v="0"/>
    <n v="0"/>
    <n v="225095721"/>
    <n v="176242704"/>
    <n v="0"/>
    <n v="48853017"/>
    <n v="0"/>
    <n v="48853017"/>
    <n v="63100959"/>
    <n v="-14247942"/>
    <n v="380767"/>
    <n v="0"/>
    <n v="0"/>
    <n v="0"/>
    <n v="-13867175"/>
    <n v="18454017"/>
    <n v="42848149"/>
    <n v="45745699"/>
    <n v="25947989"/>
    <n v="0"/>
    <n v="2189502"/>
    <n v="7622806"/>
    <n v="0"/>
    <n v="1063183"/>
    <n v="143871345"/>
    <n v="5921385"/>
    <n v="19179820"/>
    <n v="4307662"/>
    <n v="33062063"/>
    <n v="0"/>
    <n v="3611267"/>
    <n v="9379038"/>
    <n v="0"/>
    <n v="5763141"/>
    <n v="81224376"/>
    <n v="17994140"/>
    <n v="46279730"/>
    <n v="39982489"/>
    <n v="47108879"/>
    <n v="0"/>
    <n v="0"/>
    <n v="3608659"/>
    <n v="11922784"/>
    <n v="8994481"/>
    <n v="0"/>
    <n v="0"/>
    <n v="0"/>
    <n v="351542"/>
    <n v="0"/>
    <n v="0"/>
    <n v="0"/>
    <n v="0"/>
    <n v="5896554"/>
    <n v="14960852"/>
    <n v="9966504"/>
    <n v="11821293"/>
    <n v="0"/>
    <n v="1610104"/>
    <n v="4335471"/>
    <n v="0"/>
    <n v="262239"/>
    <n v="0"/>
    <n v="0"/>
    <n v="0"/>
    <n v="0"/>
    <n v="0"/>
    <n v="0"/>
    <n v="15676021"/>
    <n v="5881502"/>
    <n v="12186903"/>
    <n v="0"/>
    <n v="0"/>
    <n v="0"/>
    <n v="0"/>
    <n v="9877816"/>
    <n v="1975528"/>
    <n v="15724762"/>
    <n v="1778427"/>
    <n v="26279186"/>
    <n v="6803534"/>
    <n v="725625"/>
    <n v="0"/>
    <n v="6377942"/>
    <n v="4999803"/>
    <n v="1412345"/>
    <n v="2818823"/>
    <n v="313662"/>
    <n v="0"/>
    <n v="13370039"/>
    <n v="25030834"/>
    <n v="0"/>
    <n v="976672"/>
    <n v="450556"/>
    <n v="0"/>
    <n v="0"/>
    <n v="26458062"/>
    <n v="79672879"/>
    <n v="0"/>
    <n v="0"/>
    <n v="-53214817"/>
    <n v="26458062"/>
    <n v="200"/>
    <n v="56856972"/>
    <n v="-32501211"/>
    <n v="10303369"/>
    <n v="0"/>
    <n v="0"/>
    <n v="0"/>
    <n v="48210036"/>
    <n v="558123"/>
    <n v="635892"/>
    <n v="306"/>
    <n v="0"/>
    <n v="14534"/>
    <n v="145117"/>
    <n v="198719"/>
    <n v="18829"/>
    <n v="56460"/>
    <n v="55538"/>
    <n v="68926"/>
    <n v="0"/>
    <n v="0"/>
    <n v="0"/>
    <n v="210644"/>
    <n v="83210"/>
    <n v="102059"/>
    <n v="0"/>
    <n v="117107"/>
    <n v="15678"/>
    <n v="29425"/>
    <n v="6833142.9641459864"/>
    <n v="17388266.2510598"/>
    <n v="14031431.011845799"/>
    <n v="16542255.247223772"/>
    <n v="0"/>
    <n v="1626126.36620254"/>
    <n v="4766117.5272558648"/>
    <n v="0"/>
    <n v="1913619.6322662036"/>
  </r>
  <r>
    <n v="106340947"/>
    <x v="243"/>
    <d v="2023-07-01T00:00:00"/>
    <d v="2024-06-30T00:00:00"/>
    <n v="366"/>
    <x v="31"/>
    <x v="0"/>
    <x v="57"/>
    <x v="0"/>
    <x v="7"/>
    <x v="0"/>
    <x v="0"/>
    <x v="0"/>
    <x v="1"/>
    <s v="COMMONSPIRIT HEALTH"/>
    <x v="1"/>
    <x v="0"/>
    <s v="916-453-4545"/>
    <s v="4001 J STREET"/>
    <s v="SACRAMENTO"/>
    <n v="95819"/>
    <s v="TINA JOHNSON"/>
    <n v="0"/>
    <n v="313"/>
    <n v="114558"/>
    <n v="313"/>
    <n v="114558"/>
    <n v="205"/>
    <n v="187.65846994535519"/>
    <n v="281.68677736391896"/>
    <n v="17758"/>
    <n v="19090"/>
    <n v="2547"/>
    <n v="15217"/>
    <n v="0"/>
    <n v="1821"/>
    <n v="11960"/>
    <n v="285"/>
    <n v="5"/>
    <n v="68683"/>
    <n v="103097.360515194"/>
    <n v="27003.7898080296"/>
    <n v="25023.345138379402"/>
    <n v="3357.5161277257516"/>
    <n v="23771.107105248298"/>
    <n v="0"/>
    <n v="2474.2358150978898"/>
    <n v="20926.867032293801"/>
    <n v="707.620419250194"/>
    <n v="40.270669818932802"/>
    <n v="3469"/>
    <n v="3818"/>
    <n v="533"/>
    <n v="3312"/>
    <n v="0"/>
    <n v="346"/>
    <n v="2562"/>
    <n v="78"/>
    <n v="2"/>
    <n v="14120"/>
    <n v="283"/>
    <n v="0"/>
    <n v="0"/>
    <n v="30"/>
    <n v="0"/>
    <n v="0"/>
    <n v="103578"/>
    <n v="0"/>
    <n v="0"/>
    <n v="10980"/>
    <n v="0"/>
    <n v="0"/>
    <n v="62400"/>
    <n v="0"/>
    <n v="0"/>
    <n v="6283"/>
    <n v="0"/>
    <n v="0"/>
    <n v="0"/>
    <n v="13648"/>
    <n v="0"/>
    <n v="0"/>
    <n v="472"/>
    <n v="0"/>
    <n v="0"/>
    <n v="0"/>
    <n v="0"/>
    <n v="0"/>
    <n v="26559"/>
    <n v="21453"/>
    <n v="3550"/>
    <n v="27671"/>
    <n v="0"/>
    <n v="2413"/>
    <n v="34222"/>
    <n v="2299"/>
    <n v="72"/>
    <n v="118239"/>
    <n v="44381"/>
    <n v="12987"/>
    <n v="0"/>
    <n v="54325"/>
    <n v="3836"/>
    <n v="15"/>
    <n v="863700"/>
    <n v="803385"/>
    <n v="3694"/>
    <n v="12463"/>
    <n v="440"/>
    <n v="230"/>
    <n v="3706531200"/>
    <n v="3022310830"/>
    <n v="94490024"/>
    <n v="778710394"/>
    <n v="3515868"/>
    <n v="782226262"/>
    <n v="732995820"/>
    <n v="49230442"/>
    <n v="14491795"/>
    <n v="3298132"/>
    <n v="0"/>
    <n v="0"/>
    <n v="60424105"/>
    <n v="607723605"/>
    <n v="796580828"/>
    <n v="73749983"/>
    <n v="387896986"/>
    <n v="0"/>
    <n v="73569348"/>
    <n v="519959011"/>
    <n v="9617503"/>
    <n v="177227"/>
    <n v="2469274491"/>
    <n v="316414276"/>
    <n v="247584546"/>
    <n v="23469003"/>
    <n v="218052991"/>
    <n v="0"/>
    <n v="26391067"/>
    <n v="389833053"/>
    <n v="14261590"/>
    <n v="1250183"/>
    <n v="1237256709"/>
    <n v="778478596"/>
    <n v="858438472"/>
    <n v="74049410"/>
    <n v="454119399"/>
    <n v="0"/>
    <n v="0"/>
    <n v="80501021"/>
    <n v="677549059"/>
    <n v="14425894"/>
    <n v="0"/>
    <n v="45412091"/>
    <n v="0"/>
    <n v="39336888"/>
    <n v="2598991"/>
    <n v="0"/>
    <n v="0"/>
    <n v="91891033"/>
    <n v="134728805"/>
    <n v="170390188"/>
    <n v="17020033"/>
    <n v="128277420"/>
    <n v="0"/>
    <n v="17149097"/>
    <n v="308878597"/>
    <n v="1437003"/>
    <n v="829251"/>
    <n v="0"/>
    <n v="-29973233"/>
    <n v="430316"/>
    <n v="8331681"/>
    <n v="0"/>
    <n v="0"/>
    <n v="118602038"/>
    <n v="35257302"/>
    <n v="257371237"/>
    <n v="44687887"/>
    <n v="0"/>
    <n v="45075"/>
    <n v="2887463"/>
    <n v="83296348"/>
    <n v="18708212"/>
    <n v="148901303"/>
    <n v="23238955"/>
    <n v="207547009"/>
    <n v="104600426"/>
    <n v="29974111"/>
    <n v="16748751"/>
    <n v="143497930"/>
    <n v="137899115"/>
    <n v="24617459"/>
    <n v="3020130"/>
    <n v="3887204"/>
    <n v="3335272"/>
    <n v="57868413"/>
    <n v="192354655"/>
    <n v="86817178"/>
    <n v="267244219"/>
    <n v="5833256"/>
    <n v="41769461"/>
    <n v="0"/>
    <n v="594018769"/>
    <n v="111286885"/>
    <n v="0"/>
    <n v="54577360"/>
    <n v="428154524"/>
    <n v="594018769"/>
    <n v="46024811"/>
    <n v="599014462"/>
    <n v="-501284438"/>
    <n v="378552841"/>
    <n v="0"/>
    <n v="57550918"/>
    <n v="0"/>
    <n v="2666233"/>
    <n v="3147471"/>
    <n v="3603335"/>
    <n v="1680"/>
    <n v="6"/>
    <n v="306149"/>
    <n v="771780"/>
    <n v="1036560"/>
    <n v="0"/>
    <n v="132497"/>
    <n v="226217"/>
    <n v="252457"/>
    <n v="313316"/>
    <n v="54871"/>
    <n v="53624"/>
    <n v="977269"/>
    <n v="252942"/>
    <n v="1019340"/>
    <n v="21336"/>
    <n v="537061"/>
    <n v="83713"/>
    <n v="232351"/>
    <n v="181878964.64307699"/>
    <n v="205501496.09035599"/>
    <n v="19133604.2822919"/>
    <n v="119256613.87562612"/>
    <n v="0"/>
    <n v="19673143.109142099"/>
    <n v="179055573.895264"/>
    <n v="4699628.4869917016"/>
    <n v="280927.61725149403"/>
  </r>
  <r>
    <n v="106150761"/>
    <x v="244"/>
    <d v="2023-07-01T00:00:00"/>
    <d v="2024-06-30T00:00:00"/>
    <n v="366"/>
    <x v="1"/>
    <x v="1"/>
    <x v="1"/>
    <x v="0"/>
    <x v="7"/>
    <x v="0"/>
    <x v="0"/>
    <x v="0"/>
    <x v="1"/>
    <s v="COMMONSPIRIT HEALTH"/>
    <x v="0"/>
    <x v="0"/>
    <s v="661-632-6523"/>
    <s v="2215 TRUXTON AVENUE"/>
    <s v="BAKERSFIELD"/>
    <n v="93301"/>
    <s v="BENJAMIN BJ PREDUM"/>
    <n v="0"/>
    <n v="229"/>
    <n v="83814"/>
    <n v="229"/>
    <n v="83814"/>
    <n v="134"/>
    <n v="122.207650273224"/>
    <n v="236.61450655036199"/>
    <n v="10688"/>
    <n v="7736"/>
    <n v="2942"/>
    <n v="14444"/>
    <n v="0"/>
    <n v="373"/>
    <n v="8251"/>
    <n v="287"/>
    <n v="7"/>
    <n v="44728"/>
    <n v="86600.909397432493"/>
    <n v="16412.890411114498"/>
    <n v="13181.7680338343"/>
    <n v="4961.4964198985663"/>
    <n v="31483.806096095301"/>
    <n v="0"/>
    <n v="1005.3110750157"/>
    <n v="18681.523629918102"/>
    <n v="1151.6382497796058"/>
    <n v="71.107058810408105"/>
    <n v="2227"/>
    <n v="1532"/>
    <n v="704"/>
    <n v="3650"/>
    <n v="0"/>
    <n v="110"/>
    <n v="2689"/>
    <n v="107"/>
    <n v="2"/>
    <n v="11021"/>
    <n v="229"/>
    <n v="0"/>
    <n v="0"/>
    <n v="0"/>
    <n v="0"/>
    <n v="0"/>
    <n v="83814"/>
    <n v="0"/>
    <n v="0"/>
    <n v="0"/>
    <n v="0"/>
    <n v="0"/>
    <n v="44728"/>
    <n v="0"/>
    <n v="0"/>
    <n v="0"/>
    <n v="0"/>
    <n v="0"/>
    <n v="0"/>
    <n v="11021"/>
    <n v="0"/>
    <n v="0"/>
    <n v="0"/>
    <n v="0"/>
    <n v="0"/>
    <n v="0"/>
    <n v="0"/>
    <n v="0"/>
    <n v="15367"/>
    <n v="12214"/>
    <n v="5450"/>
    <n v="38254"/>
    <n v="0"/>
    <n v="2492"/>
    <n v="20214"/>
    <n v="2738"/>
    <n v="51"/>
    <n v="96780"/>
    <n v="82860"/>
    <n v="0"/>
    <n v="11779"/>
    <n v="1530"/>
    <n v="3749"/>
    <n v="12"/>
    <n v="247785"/>
    <n v="407910"/>
    <n v="2786"/>
    <n v="4413"/>
    <n v="1582"/>
    <n v="676"/>
    <n v="1761063240"/>
    <n v="1370381934"/>
    <n v="48447099"/>
    <n v="439128405"/>
    <n v="3390192"/>
    <n v="442518597"/>
    <n v="407231662"/>
    <n v="35286935"/>
    <n v="21196607"/>
    <n v="205646"/>
    <n v="0"/>
    <n v="0"/>
    <n v="56277896"/>
    <n v="226284462"/>
    <n v="166479710"/>
    <n v="56095338"/>
    <n v="281481655"/>
    <n v="0"/>
    <n v="7763375"/>
    <n v="164869615"/>
    <n v="6407833"/>
    <n v="179322"/>
    <n v="909561310"/>
    <n v="121206376"/>
    <n v="117193625"/>
    <n v="38505892"/>
    <n v="332068182"/>
    <n v="0"/>
    <n v="13160504"/>
    <n v="208420363"/>
    <n v="19304730"/>
    <n v="1642258"/>
    <n v="851501930"/>
    <n v="290108541"/>
    <n v="251146134"/>
    <n v="70108717"/>
    <n v="457125739"/>
    <n v="0"/>
    <n v="0"/>
    <n v="16996696"/>
    <n v="218370533"/>
    <n v="15806840"/>
    <n v="0"/>
    <n v="23102256"/>
    <n v="0"/>
    <n v="27616478"/>
    <n v="26943529"/>
    <n v="170275"/>
    <n v="0"/>
    <n v="21333295"/>
    <n v="51720946"/>
    <n v="57510651"/>
    <n v="20503364"/>
    <n v="141483947"/>
    <n v="0"/>
    <n v="3414797"/>
    <n v="163273679"/>
    <n v="1052248"/>
    <n v="168773"/>
    <n v="0"/>
    <n v="-21855015"/>
    <n v="0"/>
    <n v="19192693"/>
    <n v="0"/>
    <n v="0"/>
    <n v="70889144"/>
    <n v="44921422"/>
    <n v="103731073"/>
    <n v="24889313"/>
    <n v="0"/>
    <n v="0"/>
    <n v="0"/>
    <n v="56824849"/>
    <n v="15808763"/>
    <n v="77835516"/>
    <n v="12331582"/>
    <n v="113540419"/>
    <n v="56181381"/>
    <n v="24348686"/>
    <n v="28863763"/>
    <n v="42004478"/>
    <n v="81410837"/>
    <n v="14132011"/>
    <n v="578666"/>
    <n v="3559891"/>
    <n v="0"/>
    <n v="42611530"/>
    <n v="105125304"/>
    <n v="296713495"/>
    <n v="81405969"/>
    <n v="189749848"/>
    <n v="61574695"/>
    <n v="0"/>
    <n v="734569311"/>
    <n v="108757660"/>
    <n v="188883"/>
    <n v="190036992"/>
    <n v="435585776"/>
    <n v="734569311"/>
    <n v="7978857"/>
    <n v="232549672"/>
    <n v="-189072301"/>
    <n v="150149785"/>
    <n v="0"/>
    <n v="201163460"/>
    <n v="0"/>
    <n v="818543"/>
    <n v="2110163"/>
    <n v="2387947"/>
    <n v="1123"/>
    <n v="0"/>
    <n v="198915"/>
    <n v="537175"/>
    <n v="584238"/>
    <n v="17336"/>
    <n v="105700"/>
    <n v="250102"/>
    <n v="213462"/>
    <n v="151995"/>
    <n v="50819"/>
    <n v="421"/>
    <n v="551564"/>
    <n v="289579"/>
    <n v="489194"/>
    <n v="0"/>
    <n v="405989"/>
    <n v="160253"/>
    <n v="213584"/>
    <n v="79685503.417499006"/>
    <n v="65051074.830340803"/>
    <n v="21693655.809321299"/>
    <n v="140697314.249964"/>
    <n v="0"/>
    <n v="4798197.964464996"/>
    <n v="85601680.863991901"/>
    <n v="5896323.8818088202"/>
    <n v="417718.98260882398"/>
  </r>
  <r>
    <n v="106344029"/>
    <x v="245"/>
    <d v="2023-07-01T00:00:00"/>
    <d v="2024-06-30T00:00:00"/>
    <n v="366"/>
    <x v="31"/>
    <x v="0"/>
    <x v="47"/>
    <x v="0"/>
    <x v="7"/>
    <x v="0"/>
    <x v="0"/>
    <x v="0"/>
    <x v="1"/>
    <s v="COMMONSPIRIT HEALTH"/>
    <x v="5"/>
    <x v="0"/>
    <s v="916-938-7400"/>
    <s v="1650 CREEKSIDE DRIVE"/>
    <s v="FOLSOM"/>
    <n v="95630"/>
    <s v="LISA HAUSMANN"/>
    <n v="0"/>
    <n v="106"/>
    <n v="38796"/>
    <n v="106"/>
    <n v="38796"/>
    <n v="81"/>
    <n v="74.5"/>
    <n v="143.10811505286401"/>
    <n v="8641"/>
    <n v="6305"/>
    <n v="1148"/>
    <n v="4322"/>
    <n v="0"/>
    <n v="922"/>
    <n v="5703"/>
    <n v="216"/>
    <n v="10"/>
    <n v="27267"/>
    <n v="52377.570109348097"/>
    <n v="13176.8907476196"/>
    <n v="9993.2033544403403"/>
    <n v="2181.4582597686845"/>
    <n v="10217.439756149301"/>
    <n v="0"/>
    <n v="1876.25970008274"/>
    <n v="13690.776566147"/>
    <n v="855.38862437599369"/>
    <n v="39.105705183898102"/>
    <n v="2141"/>
    <n v="1589"/>
    <n v="286"/>
    <n v="1226"/>
    <n v="0"/>
    <n v="246"/>
    <n v="2111"/>
    <n v="67"/>
    <n v="4"/>
    <n v="7670"/>
    <n v="106"/>
    <n v="0"/>
    <n v="0"/>
    <n v="0"/>
    <n v="0"/>
    <n v="0"/>
    <n v="38796"/>
    <n v="0"/>
    <n v="0"/>
    <n v="0"/>
    <n v="0"/>
    <n v="0"/>
    <n v="27267"/>
    <n v="0"/>
    <n v="0"/>
    <n v="0"/>
    <n v="0"/>
    <n v="0"/>
    <n v="0"/>
    <n v="7670"/>
    <n v="0"/>
    <n v="0"/>
    <n v="0"/>
    <n v="0"/>
    <n v="0"/>
    <n v="0"/>
    <n v="0"/>
    <n v="0"/>
    <n v="8661"/>
    <n v="6854"/>
    <n v="2529"/>
    <n v="15861"/>
    <n v="0"/>
    <n v="2194"/>
    <n v="19066"/>
    <n v="1784"/>
    <n v="20"/>
    <n v="56969"/>
    <n v="53551"/>
    <n v="0"/>
    <n v="0"/>
    <n v="6194"/>
    <n v="2151"/>
    <n v="5"/>
    <n v="174000"/>
    <n v="201840"/>
    <n v="1766"/>
    <n v="1904"/>
    <n v="599"/>
    <n v="219"/>
    <n v="1252774127"/>
    <n v="984051576"/>
    <n v="33749763"/>
    <n v="302472314"/>
    <n v="769981"/>
    <n v="303242295"/>
    <n v="257378513"/>
    <n v="45863782"/>
    <n v="64104309"/>
    <n v="37023"/>
    <n v="0"/>
    <n v="0"/>
    <n v="109931068"/>
    <n v="205233368"/>
    <n v="143721322"/>
    <n v="23185389"/>
    <n v="101321030"/>
    <n v="0"/>
    <n v="23922064"/>
    <n v="149560143"/>
    <n v="4990935"/>
    <n v="241710"/>
    <n v="652175961"/>
    <n v="107732454"/>
    <n v="84071921"/>
    <n v="20872066"/>
    <n v="138207318"/>
    <n v="0"/>
    <n v="24759069"/>
    <n v="209477995"/>
    <n v="14773829"/>
    <n v="703514"/>
    <n v="600598166"/>
    <n v="263681074"/>
    <n v="195455693"/>
    <n v="33942728"/>
    <n v="185174676"/>
    <n v="0"/>
    <n v="0"/>
    <n v="40628903"/>
    <n v="207782184"/>
    <n v="13402677"/>
    <n v="0"/>
    <n v="22175224"/>
    <n v="0"/>
    <n v="21808417"/>
    <n v="1124021"/>
    <n v="121374"/>
    <n v="0"/>
    <n v="32504368"/>
    <n v="39433487"/>
    <n v="28327364"/>
    <n v="7609064"/>
    <n v="46621410"/>
    <n v="0"/>
    <n v="7027812"/>
    <n v="172669738"/>
    <n v="643701"/>
    <n v="139738"/>
    <n v="0"/>
    <n v="-10540843"/>
    <n v="6164"/>
    <n v="62713021"/>
    <n v="0"/>
    <n v="0"/>
    <n v="49821532"/>
    <n v="28931747"/>
    <n v="54607696"/>
    <n v="15926003"/>
    <n v="0"/>
    <n v="0"/>
    <n v="0"/>
    <n v="30375058"/>
    <n v="9446713"/>
    <n v="60661077"/>
    <n v="7608687"/>
    <n v="86084367"/>
    <n v="41871742"/>
    <n v="14692017"/>
    <n v="9925864"/>
    <n v="23532357"/>
    <n v="48834797"/>
    <n v="7781851"/>
    <n v="754051"/>
    <n v="2014075"/>
    <n v="728949"/>
    <n v="21158443"/>
    <n v="62921294"/>
    <n v="675157077"/>
    <n v="102437492"/>
    <n v="19874440"/>
    <n v="15802994"/>
    <n v="0"/>
    <n v="876193297"/>
    <n v="41531191"/>
    <n v="0"/>
    <n v="11574678"/>
    <n v="823087428"/>
    <n v="876193297"/>
    <n v="10942531"/>
    <n v="182908019"/>
    <n v="-148274659"/>
    <n v="134243594"/>
    <n v="0"/>
    <n v="12578473"/>
    <n v="0"/>
    <n v="1915656"/>
    <n v="1307343"/>
    <n v="1483190"/>
    <n v="681"/>
    <n v="0"/>
    <n v="136196"/>
    <n v="293027"/>
    <n v="394564"/>
    <n v="0"/>
    <n v="104198"/>
    <n v="100943"/>
    <n v="131141"/>
    <n v="80304"/>
    <n v="58617"/>
    <n v="8353"/>
    <n v="416691"/>
    <n v="202713"/>
    <n v="283982"/>
    <n v="0"/>
    <n v="234542"/>
    <n v="61075"/>
    <n v="108340"/>
    <n v="64105490.701591797"/>
    <n v="46659400.466489099"/>
    <n v="9024387.2439154107"/>
    <n v="49063128.322944"/>
    <n v="0"/>
    <n v="9971465.5706860404"/>
    <n v="73542586.439601198"/>
    <n v="4048460.9045302002"/>
    <n v="193612.35024226201"/>
  </r>
  <r>
    <n v="106240942"/>
    <x v="246"/>
    <d v="2023-07-01T00:00:00"/>
    <d v="2024-06-30T00:00:00"/>
    <n v="366"/>
    <x v="44"/>
    <x v="4"/>
    <x v="94"/>
    <x v="0"/>
    <x v="7"/>
    <x v="0"/>
    <x v="0"/>
    <x v="0"/>
    <x v="0"/>
    <s v="DIGNITY HEALTH"/>
    <x v="3"/>
    <x v="0"/>
    <s v="209-564-5000"/>
    <s v="333 MERCY AVENUE"/>
    <s v="MERCED"/>
    <n v="95340"/>
    <s v="CHUCK KASSIS"/>
    <n v="0"/>
    <n v="186"/>
    <n v="68076"/>
    <n v="186"/>
    <n v="68076"/>
    <n v="140"/>
    <n v="127.398907103825"/>
    <n v="259.71357663080198"/>
    <n v="15642"/>
    <n v="6399"/>
    <n v="2083"/>
    <n v="15330"/>
    <n v="0"/>
    <n v="1924"/>
    <n v="4850"/>
    <n v="400"/>
    <n v="0"/>
    <n v="46628"/>
    <n v="95055.169046873503"/>
    <n v="26351.904359738099"/>
    <n v="10344.0178599969"/>
    <n v="4061.3297435629001"/>
    <n v="35557.152973643337"/>
    <n v="0"/>
    <n v="4215.6481628933925"/>
    <n v="12739.7570166405"/>
    <n v="1345.0093788531999"/>
    <n v="0"/>
    <n v="2928"/>
    <n v="1041"/>
    <n v="496"/>
    <n v="4331"/>
    <n v="0"/>
    <n v="381"/>
    <n v="1489"/>
    <n v="100"/>
    <n v="0"/>
    <n v="10766"/>
    <n v="186"/>
    <n v="0"/>
    <n v="0"/>
    <n v="0"/>
    <n v="0"/>
    <n v="0"/>
    <n v="68076"/>
    <n v="0"/>
    <n v="0"/>
    <n v="0"/>
    <n v="0"/>
    <n v="0"/>
    <n v="46628"/>
    <n v="0"/>
    <n v="0"/>
    <n v="0"/>
    <n v="0"/>
    <n v="0"/>
    <n v="0"/>
    <n v="10766"/>
    <n v="0"/>
    <n v="0"/>
    <n v="0"/>
    <n v="0"/>
    <n v="0"/>
    <n v="0"/>
    <n v="0"/>
    <n v="0"/>
    <n v="26899"/>
    <n v="6646"/>
    <n v="11935"/>
    <n v="65667"/>
    <n v="0"/>
    <n v="3566"/>
    <n v="16905"/>
    <n v="2514"/>
    <n v="29"/>
    <n v="134161"/>
    <n v="71621"/>
    <n v="45778"/>
    <n v="12488"/>
    <n v="6814"/>
    <n v="0"/>
    <n v="7"/>
    <n v="187230"/>
    <n v="243825"/>
    <n v="2443"/>
    <n v="2979"/>
    <n v="1587"/>
    <n v="759"/>
    <n v="2064869320"/>
    <n v="1636195408"/>
    <n v="4910566"/>
    <n v="433584478"/>
    <n v="2953158"/>
    <n v="436537636"/>
    <n v="388851815"/>
    <n v="47685821"/>
    <n v="9825849"/>
    <n v="59778"/>
    <n v="0"/>
    <n v="0"/>
    <n v="57451892"/>
    <n v="341297058"/>
    <n v="131567996"/>
    <n v="44377861"/>
    <n v="333214323"/>
    <n v="0"/>
    <n v="40340691"/>
    <n v="112069444"/>
    <n v="10025746"/>
    <n v="0"/>
    <n v="1012893119"/>
    <n v="233682320"/>
    <n v="81112376"/>
    <n v="42147884"/>
    <n v="439659301"/>
    <n v="0"/>
    <n v="48049205"/>
    <n v="182309419"/>
    <n v="23686060"/>
    <n v="1329636"/>
    <n v="1051976201"/>
    <n v="476167098"/>
    <n v="184159313"/>
    <n v="70356473"/>
    <n v="624275048"/>
    <n v="-7494171"/>
    <n v="0"/>
    <n v="75514314"/>
    <n v="133251577"/>
    <n v="19661467"/>
    <n v="0"/>
    <n v="37258054"/>
    <n v="0"/>
    <n v="23046235"/>
    <n v="-446936"/>
    <n v="4825005"/>
    <n v="0"/>
    <n v="532497"/>
    <n v="88650787"/>
    <n v="24827975"/>
    <n v="13228991"/>
    <n v="146556398"/>
    <n v="0"/>
    <n v="11815353"/>
    <n v="149457845"/>
    <n v="-1127833"/>
    <n v="174962"/>
    <n v="0"/>
    <n v="-3645276"/>
    <n v="0"/>
    <n v="7718013"/>
    <n v="0"/>
    <n v="0"/>
    <n v="71798770"/>
    <n v="37335348"/>
    <n v="104535861"/>
    <n v="0"/>
    <n v="0"/>
    <n v="194667"/>
    <n v="3685158"/>
    <n v="49743208"/>
    <n v="15447009"/>
    <n v="87004255"/>
    <n v="19107539"/>
    <n v="112571235"/>
    <n v="60010109"/>
    <n v="22752722"/>
    <n v="19423813"/>
    <n v="46014523"/>
    <n v="58339345"/>
    <n v="17938601"/>
    <n v="2146968"/>
    <n v="2321068"/>
    <n v="3599466"/>
    <n v="43733965"/>
    <n v="127196782"/>
    <n v="106102843"/>
    <n v="221041029"/>
    <n v="1379842"/>
    <n v="64389450"/>
    <n v="0"/>
    <n v="520109946"/>
    <n v="122747845"/>
    <n v="1737429"/>
    <n v="44675517"/>
    <n v="350949155"/>
    <n v="520109946"/>
    <n v="24237020"/>
    <n v="298507513"/>
    <n v="-249531229"/>
    <n v="298176039"/>
    <n v="0"/>
    <n v="57609451"/>
    <n v="0"/>
    <n v="2211379"/>
    <n v="2167984"/>
    <n v="2464680"/>
    <n v="1130"/>
    <n v="24"/>
    <n v="242291"/>
    <n v="421963"/>
    <n v="611279"/>
    <n v="36121"/>
    <n v="115315"/>
    <n v="220523"/>
    <n v="207694"/>
    <n v="198144"/>
    <n v="92678"/>
    <n v="21976"/>
    <n v="655895"/>
    <n v="335977"/>
    <n v="479454"/>
    <n v="50968"/>
    <n v="351424"/>
    <n v="109815"/>
    <n v="184451"/>
    <n v="107456567.64995401"/>
    <n v="39747343.393653795"/>
    <n v="16170596.593214201"/>
    <n v="144440566.11404499"/>
    <n v="0"/>
    <n v="16518983.4670843"/>
    <n v="55015785.638621897"/>
    <n v="6300321.5430817399"/>
    <n v="248492.600344729"/>
  </r>
  <r>
    <n v="106470871"/>
    <x v="247"/>
    <d v="2023-07-01T00:00:00"/>
    <d v="2024-06-30T00:00:00"/>
    <n v="366"/>
    <x v="35"/>
    <x v="2"/>
    <x v="99"/>
    <x v="0"/>
    <x v="7"/>
    <x v="0"/>
    <x v="0"/>
    <x v="1"/>
    <x v="0"/>
    <s v="COMMONSPIRIT HEALTH"/>
    <x v="2"/>
    <x v="0"/>
    <s v="530-926-6111"/>
    <s v="914 PINE STREET"/>
    <s v="MT. SHASTA"/>
    <n v="96067"/>
    <s v="RODGER PAGE"/>
    <n v="3"/>
    <n v="25"/>
    <n v="9150"/>
    <n v="25"/>
    <n v="9150"/>
    <n v="8"/>
    <n v="6.34426229508197"/>
    <n v="31.2018610967001"/>
    <n v="1323"/>
    <n v="136"/>
    <n v="67"/>
    <n v="373"/>
    <n v="0"/>
    <n v="85"/>
    <n v="319"/>
    <n v="19"/>
    <n v="0"/>
    <n v="2322"/>
    <n v="11419.881161392237"/>
    <n v="5575.3509344545701"/>
    <n v="629.40905058021895"/>
    <n v="236.63676067071401"/>
    <n v="2373.15050859239"/>
    <n v="0"/>
    <n v="328.45000791764397"/>
    <n v="2173.427195292214"/>
    <n v="152.13244215759556"/>
    <n v="0"/>
    <n v="382"/>
    <n v="37"/>
    <n v="25"/>
    <n v="163"/>
    <n v="0"/>
    <n v="32"/>
    <n v="133"/>
    <n v="6"/>
    <n v="0"/>
    <n v="778"/>
    <n v="25"/>
    <n v="0"/>
    <n v="0"/>
    <n v="0"/>
    <n v="0"/>
    <n v="0"/>
    <n v="9150"/>
    <n v="0"/>
    <n v="0"/>
    <n v="0"/>
    <n v="0"/>
    <n v="0"/>
    <n v="2322"/>
    <n v="0"/>
    <n v="0"/>
    <n v="0"/>
    <n v="0"/>
    <n v="0"/>
    <n v="0"/>
    <n v="778"/>
    <n v="0"/>
    <n v="0"/>
    <n v="0"/>
    <n v="0"/>
    <n v="0"/>
    <n v="0"/>
    <n v="0"/>
    <n v="0"/>
    <n v="24287"/>
    <n v="9173"/>
    <n v="1753"/>
    <n v="17362"/>
    <n v="0"/>
    <n v="2935"/>
    <n v="18497"/>
    <n v="1452"/>
    <n v="126"/>
    <n v="75585"/>
    <n v="11127"/>
    <n v="22898"/>
    <n v="0"/>
    <n v="39236"/>
    <n v="0"/>
    <n v="2"/>
    <n v="30165"/>
    <n v="109800"/>
    <n v="217"/>
    <n v="1725"/>
    <n v="97"/>
    <n v="33"/>
    <n v="173339622"/>
    <n v="97307381"/>
    <n v="433434"/>
    <n v="76465675"/>
    <n v="296393"/>
    <n v="76762068"/>
    <n v="70001405"/>
    <n v="6760663"/>
    <n v="3989900"/>
    <n v="104728"/>
    <n v="0"/>
    <n v="0"/>
    <n v="10645835"/>
    <n v="18710380"/>
    <n v="2047935"/>
    <n v="1258421"/>
    <n v="5368936"/>
    <n v="0"/>
    <n v="2582839"/>
    <n v="4931405"/>
    <n v="345162"/>
    <n v="0"/>
    <n v="35245078"/>
    <n v="60138399"/>
    <n v="7429924"/>
    <n v="3186186"/>
    <n v="28790027"/>
    <n v="0"/>
    <n v="7397555"/>
    <n v="28667497"/>
    <n v="2418540"/>
    <n v="66416"/>
    <n v="138094544"/>
    <n v="50065233"/>
    <n v="5000837"/>
    <n v="679526"/>
    <n v="21261193"/>
    <n v="-42030"/>
    <n v="0"/>
    <n v="3896531"/>
    <n v="6178143"/>
    <n v="3768925"/>
    <n v="0"/>
    <n v="3275999"/>
    <n v="0"/>
    <n v="3223024"/>
    <n v="8"/>
    <n v="278763"/>
    <n v="0"/>
    <n v="154663"/>
    <n v="24318809"/>
    <n v="4140676"/>
    <n v="3327375"/>
    <n v="12414687"/>
    <n v="0"/>
    <n v="5700942"/>
    <n v="26436500"/>
    <n v="83421"/>
    <n v="43265"/>
    <n v="0"/>
    <n v="452055"/>
    <n v="36054"/>
    <n v="3358025"/>
    <n v="0"/>
    <n v="0"/>
    <n v="6085978"/>
    <n v="13132019"/>
    <n v="19970428"/>
    <n v="0"/>
    <n v="0"/>
    <n v="0"/>
    <n v="0"/>
    <n v="12067389"/>
    <n v="3152923"/>
    <n v="11986511"/>
    <n v="3606157"/>
    <n v="24988874"/>
    <n v="13965171"/>
    <n v="3070231"/>
    <n v="3497361"/>
    <n v="6564987"/>
    <n v="10491582"/>
    <n v="4081649"/>
    <n v="146854"/>
    <n v="586023"/>
    <n v="288507"/>
    <n v="2320166"/>
    <n v="18956195"/>
    <n v="38107909"/>
    <n v="23089784"/>
    <n v="562788"/>
    <n v="5973207"/>
    <n v="1055000"/>
    <n v="87744883"/>
    <n v="8732920"/>
    <n v="0"/>
    <n v="5192334"/>
    <n v="73819629"/>
    <n v="87744883"/>
    <n v="5125796"/>
    <n v="27308875"/>
    <n v="-18025148"/>
    <n v="41175949"/>
    <n v="0"/>
    <n v="4964383"/>
    <n v="0"/>
    <n v="120510"/>
    <n v="433429"/>
    <n v="500861"/>
    <n v="233"/>
    <n v="0"/>
    <n v="51402"/>
    <n v="119730"/>
    <n v="76233"/>
    <n v="4341"/>
    <n v="1913"/>
    <n v="84870"/>
    <n v="35792"/>
    <n v="42190"/>
    <n v="16589"/>
    <n v="369"/>
    <n v="51473"/>
    <n v="107235"/>
    <n v="119116"/>
    <n v="0"/>
    <n v="75655"/>
    <n v="43642"/>
    <n v="36308"/>
    <n v="31707436.666617099"/>
    <n v="3811328.6951168501"/>
    <n v="1787308.5258619301"/>
    <n v="13736333.899600601"/>
    <n v="0"/>
    <n v="4013412.9491451601"/>
    <n v="13511116.731850401"/>
    <n v="1111366.68496037"/>
    <n v="26707.846847571898"/>
  </r>
  <r>
    <n v="106450949"/>
    <x v="248"/>
    <d v="2023-07-01T00:00:00"/>
    <d v="2024-06-30T00:00:00"/>
    <n v="366"/>
    <x v="46"/>
    <x v="2"/>
    <x v="100"/>
    <x v="0"/>
    <x v="7"/>
    <x v="0"/>
    <x v="0"/>
    <x v="0"/>
    <x v="1"/>
    <s v="COMMONSPIRIT HEALTH"/>
    <x v="0"/>
    <x v="0"/>
    <s v="530-225-6000"/>
    <s v="2175 ROSALINE AVE"/>
    <s v="REDDING"/>
    <n v="96001"/>
    <s v="TODD SMITH"/>
    <n v="2"/>
    <n v="266"/>
    <n v="97356"/>
    <n v="266"/>
    <n v="97356"/>
    <n v="188"/>
    <n v="184.09562841530101"/>
    <n v="329.52495831086401"/>
    <n v="29945"/>
    <n v="6571"/>
    <n v="2662"/>
    <n v="14392"/>
    <n v="0"/>
    <n v="4627"/>
    <n v="8725"/>
    <n v="427"/>
    <n v="30"/>
    <n v="67379"/>
    <n v="120606.134741776"/>
    <n v="50056.127128564702"/>
    <n v="10163.1253221975"/>
    <n v="3872.5971501128402"/>
    <n v="28586.240828104401"/>
    <n v="0"/>
    <n v="7430.2839941349603"/>
    <n v="19376.644354635544"/>
    <n v="952.62730864259004"/>
    <n v="658.77939374777702"/>
    <n v="5613"/>
    <n v="1074"/>
    <n v="432"/>
    <n v="3179"/>
    <n v="0"/>
    <n v="813"/>
    <n v="2261"/>
    <n v="106"/>
    <n v="10"/>
    <n v="13488"/>
    <n v="266"/>
    <n v="0"/>
    <n v="0"/>
    <n v="0"/>
    <n v="0"/>
    <n v="0"/>
    <n v="97356"/>
    <n v="0"/>
    <n v="0"/>
    <n v="0"/>
    <n v="0"/>
    <n v="0"/>
    <n v="67379"/>
    <n v="0"/>
    <n v="0"/>
    <n v="0"/>
    <n v="0"/>
    <n v="0"/>
    <n v="0"/>
    <n v="13488"/>
    <n v="0"/>
    <n v="0"/>
    <n v="0"/>
    <n v="0"/>
    <n v="0"/>
    <n v="0"/>
    <n v="0"/>
    <n v="0"/>
    <n v="71761"/>
    <n v="10506"/>
    <n v="4188"/>
    <n v="46756"/>
    <n v="0"/>
    <n v="7796"/>
    <n v="37146"/>
    <n v="2484"/>
    <n v="3401"/>
    <n v="184038"/>
    <n v="58229"/>
    <n v="36814"/>
    <n v="15212"/>
    <n v="68427"/>
    <n v="0"/>
    <n v="6"/>
    <n v="513255"/>
    <n v="553110"/>
    <n v="3625"/>
    <n v="5137"/>
    <n v="1150"/>
    <n v="526"/>
    <n v="2627577429"/>
    <n v="1956250890"/>
    <n v="2868279"/>
    <n v="674194818"/>
    <n v="3865138"/>
    <n v="678059956"/>
    <n v="602177277"/>
    <n v="75882679"/>
    <n v="113099456"/>
    <n v="1918702"/>
    <n v="0"/>
    <n v="0"/>
    <n v="187063433"/>
    <n v="670972029"/>
    <n v="132406352"/>
    <n v="60724299"/>
    <n v="292065962"/>
    <n v="0"/>
    <n v="103723135"/>
    <n v="196283191"/>
    <n v="11570652"/>
    <n v="202424"/>
    <n v="1467948044"/>
    <n v="450626274"/>
    <n v="72381709"/>
    <n v="27615576"/>
    <n v="288052710"/>
    <n v="0"/>
    <n v="62841021"/>
    <n v="239626217"/>
    <n v="14243210"/>
    <n v="4242668"/>
    <n v="1159629385"/>
    <n v="895817286"/>
    <n v="173498341"/>
    <n v="61120661"/>
    <n v="416211193"/>
    <n v="0"/>
    <n v="0"/>
    <n v="132798703"/>
    <n v="187106955"/>
    <n v="23516723"/>
    <n v="0"/>
    <n v="34347284"/>
    <n v="0"/>
    <n v="31833744"/>
    <n v="169280"/>
    <n v="245380"/>
    <n v="0"/>
    <n v="2453619"/>
    <n v="213261765"/>
    <n v="28248814"/>
    <n v="18915621"/>
    <n v="151286905"/>
    <n v="0"/>
    <n v="30910427"/>
    <n v="229025821"/>
    <n v="1714951"/>
    <n v="830514"/>
    <n v="0"/>
    <n v="-5696354"/>
    <n v="320047"/>
    <n v="108429391"/>
    <n v="0"/>
    <n v="0"/>
    <n v="117291362"/>
    <n v="76003412"/>
    <n v="184596420"/>
    <n v="0"/>
    <n v="0"/>
    <n v="108145"/>
    <n v="5204377"/>
    <n v="72088699"/>
    <n v="18167101"/>
    <n v="113075579"/>
    <n v="15642182"/>
    <n v="180638340"/>
    <n v="93695499"/>
    <n v="44253073"/>
    <n v="21703219"/>
    <n v="105082823"/>
    <n v="75819944"/>
    <n v="16743122"/>
    <n v="1474102"/>
    <n v="3500058"/>
    <n v="1784454"/>
    <n v="57482643"/>
    <n v="181409105"/>
    <n v="1245882258"/>
    <n v="112871629"/>
    <n v="11375195"/>
    <n v="42961557"/>
    <n v="8750000"/>
    <n v="1603249744"/>
    <n v="109023965"/>
    <n v="226368"/>
    <n v="67772812"/>
    <n v="1426226599"/>
    <n v="1603249744"/>
    <n v="37924364"/>
    <n v="402277274"/>
    <n v="-314263526"/>
    <n v="176814073"/>
    <n v="0"/>
    <n v="69666025"/>
    <n v="0"/>
    <n v="1418957"/>
    <n v="2985144"/>
    <n v="3383843"/>
    <n v="1556"/>
    <n v="16"/>
    <n v="307580"/>
    <n v="687349"/>
    <n v="988895"/>
    <n v="23599"/>
    <n v="148345"/>
    <n v="256333"/>
    <n v="211001"/>
    <n v="214695"/>
    <n v="103350"/>
    <n v="43997"/>
    <n v="951419"/>
    <n v="500898"/>
    <n v="691310"/>
    <n v="57555"/>
    <n v="437052"/>
    <n v="93282"/>
    <n v="232724"/>
    <n v="255393379.60521799"/>
    <n v="46631235.854847379"/>
    <n v="20115418.478974398"/>
    <n v="132095838.427968"/>
    <n v="0"/>
    <n v="37927467.087056398"/>
    <n v="99258688.79531455"/>
    <n v="5877941.7187141692"/>
    <n v="1012169.03190707"/>
  </r>
  <r>
    <n v="106340950"/>
    <x v="249"/>
    <d v="2023-07-01T00:00:00"/>
    <d v="2024-06-30T00:00:00"/>
    <n v="366"/>
    <x v="31"/>
    <x v="0"/>
    <x v="47"/>
    <x v="0"/>
    <x v="7"/>
    <x v="0"/>
    <x v="0"/>
    <x v="0"/>
    <x v="0"/>
    <s v="COMMONSPIRIT HEALTH"/>
    <x v="1"/>
    <x v="0"/>
    <s v="916-537-5000"/>
    <s v="6501 COYLE AVENUE"/>
    <s v="CARMICHAEL"/>
    <n v="95608"/>
    <s v="MICHAEL KORPIEL"/>
    <n v="2"/>
    <n v="384"/>
    <n v="140544"/>
    <n v="384"/>
    <n v="140544"/>
    <n v="295"/>
    <n v="275.45628415300502"/>
    <n v="395.54498536194711"/>
    <n v="23432"/>
    <n v="23309"/>
    <n v="8636"/>
    <n v="27292"/>
    <n v="0"/>
    <n v="3065"/>
    <n v="14062"/>
    <n v="1014"/>
    <n v="7"/>
    <n v="100817"/>
    <n v="144769.46464247265"/>
    <n v="31903.627811976701"/>
    <n v="30509.302233185899"/>
    <n v="10818.6071044695"/>
    <n v="40850.267743314398"/>
    <n v="0"/>
    <n v="3930.7972882404601"/>
    <n v="23762.721997618111"/>
    <n v="2125.8725554808698"/>
    <n v="37.109229180731496"/>
    <n v="4734"/>
    <n v="4710"/>
    <n v="1124"/>
    <n v="5988"/>
    <n v="0"/>
    <n v="587"/>
    <n v="3131"/>
    <n v="292"/>
    <n v="4"/>
    <n v="20570"/>
    <n v="384"/>
    <n v="0"/>
    <n v="0"/>
    <n v="0"/>
    <n v="0"/>
    <n v="0"/>
    <n v="140544"/>
    <n v="0"/>
    <n v="0"/>
    <n v="0"/>
    <n v="0"/>
    <n v="0"/>
    <n v="100817"/>
    <n v="0"/>
    <n v="0"/>
    <n v="0"/>
    <n v="0"/>
    <n v="0"/>
    <n v="0"/>
    <n v="20570"/>
    <n v="0"/>
    <n v="0"/>
    <n v="0"/>
    <n v="0"/>
    <n v="0"/>
    <n v="0"/>
    <n v="0"/>
    <n v="0"/>
    <n v="27696"/>
    <n v="25113"/>
    <n v="7170"/>
    <n v="39510"/>
    <n v="0"/>
    <n v="2095"/>
    <n v="25665"/>
    <n v="4381"/>
    <n v="44"/>
    <n v="131674"/>
    <n v="78167"/>
    <n v="471"/>
    <n v="30198"/>
    <n v="21616"/>
    <n v="4475"/>
    <n v="10"/>
    <n v="570465"/>
    <n v="374700"/>
    <n v="4290"/>
    <n v="3585"/>
    <n v="983"/>
    <n v="423"/>
    <n v="3587631818"/>
    <n v="2857554658"/>
    <n v="88989565"/>
    <n v="819066725"/>
    <n v="8639383"/>
    <n v="827706108"/>
    <n v="806907840"/>
    <n v="20798268"/>
    <n v="6519039"/>
    <n v="1582992"/>
    <n v="0"/>
    <n v="0"/>
    <n v="25734315"/>
    <n v="591944722"/>
    <n v="566539619"/>
    <n v="180579929"/>
    <n v="651665676"/>
    <n v="0"/>
    <n v="79181652"/>
    <n v="398896183"/>
    <n v="29355927"/>
    <n v="251810"/>
    <n v="2498415518"/>
    <n v="214012264"/>
    <n v="175007786"/>
    <n v="45638610"/>
    <n v="323738008"/>
    <n v="0"/>
    <n v="22367132"/>
    <n v="275179987"/>
    <n v="32189398"/>
    <n v="1083115"/>
    <n v="1089216300"/>
    <n v="664968005"/>
    <n v="616531420"/>
    <n v="167585228"/>
    <n v="698739903"/>
    <n v="-12513229"/>
    <n v="0"/>
    <n v="85487222"/>
    <n v="440005880"/>
    <n v="24129901"/>
    <n v="0"/>
    <n v="100699654"/>
    <n v="0"/>
    <n v="71920674"/>
    <n v="3289596"/>
    <n v="309228"/>
    <n v="0"/>
    <n v="85390741"/>
    <n v="126750716"/>
    <n v="107383825"/>
    <n v="49473221"/>
    <n v="227733889"/>
    <n v="0"/>
    <n v="13697332"/>
    <n v="293449809"/>
    <n v="375197"/>
    <n v="202736"/>
    <n v="0"/>
    <n v="-29016197"/>
    <n v="1013676"/>
    <n v="1048723"/>
    <n v="0"/>
    <n v="0"/>
    <n v="177422876"/>
    <n v="75066857"/>
    <n v="177980392"/>
    <n v="40646961"/>
    <n v="0"/>
    <n v="5112"/>
    <n v="703116"/>
    <n v="92310704"/>
    <n v="20846189"/>
    <n v="198985599"/>
    <n v="22940034"/>
    <n v="259581459"/>
    <n v="134016554"/>
    <n v="49352212"/>
    <n v="20481101"/>
    <n v="89170787"/>
    <n v="137198816"/>
    <n v="22917762"/>
    <n v="2251270"/>
    <n v="3443250"/>
    <n v="3743914"/>
    <n v="84750715"/>
    <n v="214674609"/>
    <n v="7013555"/>
    <n v="219930972"/>
    <n v="8520482"/>
    <n v="40997156"/>
    <n v="13633000"/>
    <n v="504769774"/>
    <n v="144043174"/>
    <n v="224312"/>
    <n v="60094341"/>
    <n v="300407947"/>
    <n v="504769774"/>
    <n v="28044605"/>
    <n v="633277616"/>
    <n v="-533191667"/>
    <n v="308480704"/>
    <n v="0"/>
    <n v="63767551"/>
    <n v="0"/>
    <n v="2251441"/>
    <n v="3743209"/>
    <n v="4290552"/>
    <n v="1997"/>
    <n v="2"/>
    <n v="357524"/>
    <n v="887919"/>
    <n v="1357747"/>
    <n v="6052"/>
    <n v="198517"/>
    <n v="261696"/>
    <n v="305263"/>
    <n v="231176"/>
    <n v="101236"/>
    <n v="36079"/>
    <n v="1375951"/>
    <n v="512172"/>
    <n v="824561"/>
    <n v="144"/>
    <n v="622255"/>
    <n v="115014"/>
    <n v="293112"/>
    <n v="179330007.163681"/>
    <n v="164998509.54931599"/>
    <n v="50334909.832802802"/>
    <n v="217032859.91394201"/>
    <n v="0"/>
    <n v="22595181.229911335"/>
    <n v="149985776.52997324"/>
    <n v="13694184.385593362"/>
    <n v="297028.39477959101"/>
  </r>
  <r>
    <n v="106013687"/>
    <x v="250"/>
    <d v="2024-01-01T00:00:00"/>
    <d v="2024-12-31T00:00:00"/>
    <n v="366"/>
    <x v="16"/>
    <x v="10"/>
    <x v="20"/>
    <x v="0"/>
    <x v="4"/>
    <x v="0"/>
    <x v="2"/>
    <x v="0"/>
    <x v="1"/>
    <s v="SUTTER HEALTH"/>
    <x v="2"/>
    <x v="0"/>
    <s v="510-869-8802"/>
    <s v="3012 SUMMIT STREET, 5TH FLOOR"/>
    <s v="OAKLAND"/>
    <n v="94609"/>
    <s v="DAVID D CLARK"/>
    <n v="0"/>
    <n v="24"/>
    <n v="8784"/>
    <n v="24"/>
    <n v="8784"/>
    <n v="8"/>
    <n v="6.8825136612021902"/>
    <n v="10.8090672599921"/>
    <n v="28"/>
    <n v="24"/>
    <n v="0"/>
    <n v="0"/>
    <n v="0"/>
    <n v="391"/>
    <n v="2050"/>
    <n v="26"/>
    <n v="0"/>
    <n v="2519"/>
    <n v="3956.1186171571089"/>
    <n v="28"/>
    <n v="24"/>
    <n v="0"/>
    <n v="0"/>
    <n v="0"/>
    <n v="489.18419812084898"/>
    <n v="3378.1366222117754"/>
    <n v="40.293359375000001"/>
    <n v="0"/>
    <n v="2"/>
    <n v="2"/>
    <n v="0"/>
    <n v="0"/>
    <n v="0"/>
    <n v="42"/>
    <n v="171"/>
    <n v="2"/>
    <n v="0"/>
    <n v="219"/>
    <n v="0"/>
    <n v="0"/>
    <n v="24"/>
    <n v="0"/>
    <n v="0"/>
    <n v="0"/>
    <n v="0"/>
    <n v="0"/>
    <n v="8784"/>
    <n v="0"/>
    <n v="0"/>
    <n v="0"/>
    <n v="0"/>
    <n v="0"/>
    <n v="2519"/>
    <n v="0"/>
    <n v="0"/>
    <n v="0"/>
    <n v="0"/>
    <n v="0"/>
    <n v="0"/>
    <n v="219"/>
    <n v="0"/>
    <n v="0"/>
    <n v="0"/>
    <n v="0"/>
    <n v="0"/>
    <n v="0"/>
    <n v="0"/>
    <n v="0"/>
    <n v="0"/>
    <n v="0"/>
    <n v="0"/>
    <n v="125"/>
    <n v="2786"/>
    <n v="14"/>
    <n v="0"/>
    <n v="2925"/>
    <n v="1"/>
    <n v="2"/>
    <n v="0"/>
    <n v="0"/>
    <n v="0"/>
    <n v="0"/>
    <n v="0"/>
    <n v="0"/>
    <n v="0"/>
    <n v="0"/>
    <n v="0"/>
    <n v="0"/>
    <n v="12441591"/>
    <n v="7055339"/>
    <n v="0"/>
    <n v="5386252"/>
    <n v="0"/>
    <n v="5386252"/>
    <n v="5681037"/>
    <n v="-294785"/>
    <n v="210"/>
    <n v="0"/>
    <n v="0"/>
    <n v="0"/>
    <n v="-294575"/>
    <n v="96995"/>
    <n v="82783"/>
    <n v="0"/>
    <n v="0"/>
    <n v="0"/>
    <n v="1234600"/>
    <n v="6441061"/>
    <n v="66560"/>
    <n v="0"/>
    <n v="7921999"/>
    <n v="0"/>
    <n v="0"/>
    <n v="0"/>
    <n v="0"/>
    <n v="0"/>
    <n v="310021"/>
    <n v="4172980"/>
    <n v="36591"/>
    <n v="0"/>
    <n v="4519592"/>
    <n v="88756"/>
    <n v="71969"/>
    <n v="9464"/>
    <n v="7292"/>
    <n v="0"/>
    <n v="0"/>
    <n v="1002091"/>
    <n v="5709430"/>
    <n v="52839"/>
    <n v="0"/>
    <n v="112105"/>
    <n v="0"/>
    <n v="1393"/>
    <n v="0"/>
    <n v="0"/>
    <n v="0"/>
    <n v="0"/>
    <n v="8239"/>
    <n v="10814"/>
    <n v="-10172"/>
    <n v="-7292"/>
    <n v="0"/>
    <n v="530636"/>
    <n v="4854027"/>
    <n v="0"/>
    <n v="0"/>
    <n v="0"/>
    <n v="0"/>
    <n v="210"/>
    <n v="0"/>
    <n v="0"/>
    <n v="0"/>
    <n v="3763487"/>
    <n v="382665"/>
    <n v="460132"/>
    <n v="0"/>
    <n v="0"/>
    <n v="2246"/>
    <n v="2630"/>
    <n v="451316"/>
    <n v="116681"/>
    <n v="292830"/>
    <n v="209050"/>
    <n v="2897148"/>
    <n v="1013352"/>
    <n v="173740"/>
    <n v="599"/>
    <n v="440957"/>
    <n v="929423"/>
    <n v="145062"/>
    <n v="0"/>
    <n v="8830"/>
    <n v="33202"/>
    <n v="38724"/>
    <n v="805571"/>
    <n v="0"/>
    <n v="0"/>
    <n v="0"/>
    <n v="4673"/>
    <n v="1878"/>
    <n v="812122"/>
    <n v="76617"/>
    <n v="633"/>
    <n v="21582"/>
    <n v="713290"/>
    <n v="812122"/>
    <n v="0"/>
    <n v="1894499"/>
    <n v="-1477342"/>
    <n v="73442"/>
    <n v="0"/>
    <n v="0"/>
    <n v="4673"/>
    <n v="7537"/>
    <n v="34960"/>
    <n v="40259"/>
    <n v="19"/>
    <n v="0"/>
    <n v="2891"/>
    <n v="9440"/>
    <n v="18043"/>
    <n v="2627"/>
    <n v="255"/>
    <n v="1704"/>
    <n v="0"/>
    <n v="0"/>
    <n v="0"/>
    <n v="0"/>
    <n v="33488"/>
    <n v="1472"/>
    <n v="0"/>
    <n v="0"/>
    <n v="0"/>
    <n v="0"/>
    <n v="0"/>
    <n v="44289.527265041899"/>
    <n v="37800.092124150397"/>
    <n v="0"/>
    <n v="0"/>
    <n v="0"/>
    <n v="705299.59166613"/>
    <n v="4846547.3298806399"/>
    <n v="47100.459064037699"/>
    <n v="0"/>
  </r>
  <r>
    <n v="106340951"/>
    <x v="251"/>
    <d v="2023-07-01T00:00:00"/>
    <d v="2024-06-30T00:00:00"/>
    <n v="366"/>
    <x v="31"/>
    <x v="0"/>
    <x v="57"/>
    <x v="0"/>
    <x v="7"/>
    <x v="0"/>
    <x v="0"/>
    <x v="0"/>
    <x v="0"/>
    <s v="DIGNITY HEALTH"/>
    <x v="1"/>
    <x v="4"/>
    <s v="916-423-3000"/>
    <s v="7500 HOSPITAL DRIVE"/>
    <s v="SACRAMENTO"/>
    <n v="95823"/>
    <s v="PHYLLIS BALTZ"/>
    <n v="0"/>
    <n v="329"/>
    <n v="120414"/>
    <n v="329"/>
    <n v="120414"/>
    <n v="265"/>
    <n v="251.087431693989"/>
    <n v="436.77553695802601"/>
    <n v="13753"/>
    <n v="12298"/>
    <n v="11755"/>
    <n v="43092"/>
    <n v="0"/>
    <n v="791"/>
    <n v="5033"/>
    <n v="433"/>
    <n v="4743"/>
    <n v="91898"/>
    <n v="159859.8465266375"/>
    <n v="20567.316481413702"/>
    <n v="18429.444047077199"/>
    <n v="17454.141938820801"/>
    <n v="81291.857281204895"/>
    <n v="0"/>
    <n v="1857.6927562235562"/>
    <n v="10608.2611477555"/>
    <n v="1498.3757420644799"/>
    <n v="5003.7090531923604"/>
    <n v="1675"/>
    <n v="2084"/>
    <n v="890"/>
    <n v="3391"/>
    <n v="0"/>
    <n v="141"/>
    <n v="1599"/>
    <n v="74"/>
    <n v="8"/>
    <n v="9862"/>
    <n v="158"/>
    <n v="0"/>
    <n v="0"/>
    <n v="0"/>
    <n v="171"/>
    <n v="0"/>
    <n v="57828"/>
    <n v="0"/>
    <n v="0"/>
    <n v="0"/>
    <n v="62586"/>
    <n v="0"/>
    <n v="32570"/>
    <n v="0"/>
    <n v="0"/>
    <n v="0"/>
    <n v="59328"/>
    <n v="0.64558532285795123"/>
    <n v="0"/>
    <n v="8938"/>
    <n v="0"/>
    <n v="0"/>
    <n v="0"/>
    <n v="924"/>
    <n v="0"/>
    <n v="0"/>
    <n v="0"/>
    <n v="0"/>
    <n v="7669"/>
    <n v="10513"/>
    <n v="4396"/>
    <n v="35803"/>
    <n v="0"/>
    <n v="1445"/>
    <n v="14495"/>
    <n v="1855"/>
    <n v="456"/>
    <n v="76632"/>
    <n v="62673"/>
    <n v="14995"/>
    <n v="0"/>
    <n v="0"/>
    <n v="1679"/>
    <n v="15"/>
    <n v="126390"/>
    <n v="245700"/>
    <n v="1652"/>
    <n v="4320"/>
    <n v="1015"/>
    <n v="428"/>
    <n v="1528037968"/>
    <n v="1186251029"/>
    <n v="36425318"/>
    <n v="378212257"/>
    <n v="4083976"/>
    <n v="382296233"/>
    <n v="381463353"/>
    <n v="832880"/>
    <n v="3635923"/>
    <n v="981447"/>
    <n v="0"/>
    <n v="0"/>
    <n v="3487356"/>
    <n v="175594397"/>
    <n v="173304825"/>
    <n v="65113166"/>
    <n v="323864113"/>
    <n v="0"/>
    <n v="15528461"/>
    <n v="110446448"/>
    <n v="5595538"/>
    <n v="8970217"/>
    <n v="878417165"/>
    <n v="87003257"/>
    <n v="86405012"/>
    <n v="31568624"/>
    <n v="287096512"/>
    <n v="0"/>
    <n v="20940704"/>
    <n v="122346074"/>
    <n v="13767553"/>
    <n v="493067"/>
    <n v="649620803"/>
    <n v="214561604"/>
    <n v="208276169"/>
    <n v="74149850"/>
    <n v="450229888"/>
    <n v="-7954914"/>
    <n v="0"/>
    <n v="29252303"/>
    <n v="153079498"/>
    <n v="9272147"/>
    <n v="0"/>
    <n v="29889248"/>
    <n v="0"/>
    <n v="25495236"/>
    <n v="988959"/>
    <n v="63879"/>
    <n v="0"/>
    <n v="35372480"/>
    <n v="42018983"/>
    <n v="46314569"/>
    <n v="20952769"/>
    <n v="149718384"/>
    <n v="0"/>
    <n v="6583390"/>
    <n v="109067604"/>
    <n v="159499"/>
    <n v="3397059"/>
    <n v="0"/>
    <n v="-11093342"/>
    <n v="128710"/>
    <n v="90430"/>
    <n v="0"/>
    <n v="0"/>
    <n v="86272407"/>
    <n v="29231874"/>
    <n v="72373137"/>
    <n v="17589913"/>
    <n v="0"/>
    <n v="0"/>
    <n v="3602705"/>
    <n v="56453342"/>
    <n v="10655394"/>
    <n v="80850476"/>
    <n v="24434105"/>
    <n v="125966702"/>
    <n v="62483627"/>
    <n v="18048926"/>
    <n v="10225282"/>
    <n v="33550046"/>
    <n v="66449938"/>
    <n v="10284717"/>
    <n v="1435064"/>
    <n v="2660761"/>
    <n v="14465858"/>
    <n v="35892432"/>
    <n v="91541377"/>
    <n v="0"/>
    <n v="88230959"/>
    <n v="2960828"/>
    <n v="32027252"/>
    <n v="0"/>
    <n v="214760416"/>
    <n v="82416437"/>
    <n v="123570"/>
    <n v="277109470"/>
    <n v="-144889061"/>
    <n v="214760416"/>
    <n v="0"/>
    <n v="281037573"/>
    <n v="-232075146"/>
    <n v="127089464"/>
    <n v="0"/>
    <n v="275667877"/>
    <n v="0"/>
    <n v="848561"/>
    <n v="2019108"/>
    <n v="2284596"/>
    <n v="1063"/>
    <n v="16"/>
    <n v="167318"/>
    <n v="412007"/>
    <n v="576919"/>
    <n v="35212"/>
    <n v="252606"/>
    <n v="143586"/>
    <n v="250265"/>
    <n v="108250"/>
    <n v="57828"/>
    <n v="15117"/>
    <n v="802308"/>
    <n v="238005"/>
    <n v="353168"/>
    <n v="12987"/>
    <n v="408026"/>
    <n v="79373"/>
    <n v="125241"/>
    <n v="64853715.119323231"/>
    <n v="64140511.257133603"/>
    <n v="23877491.555527128"/>
    <n v="150888881.60011399"/>
    <n v="0"/>
    <n v="9006785.8624113798"/>
    <n v="57492744.789322406"/>
    <n v="4782100.5573169803"/>
    <n v="2337146.258851382"/>
  </r>
  <r>
    <n v="106190958"/>
    <x v="252"/>
    <d v="2023-07-01T00:00:00"/>
    <d v="2024-06-30T00:00:00"/>
    <n v="366"/>
    <x v="3"/>
    <x v="3"/>
    <x v="49"/>
    <x v="4"/>
    <x v="3"/>
    <x v="1"/>
    <x v="2"/>
    <x v="0"/>
    <x v="1"/>
    <s v="STATE OF CALIFORNIA"/>
    <x v="4"/>
    <x v="1"/>
    <s v="562-863-7011"/>
    <s v="11401 S. BLOOMFIELD AVENUE"/>
    <s v="NORWALK"/>
    <n v="90650"/>
    <s v="DR MICHAEL BARSOM"/>
    <n v="0"/>
    <n v="1106"/>
    <n v="404796"/>
    <n v="1106"/>
    <n v="404796"/>
    <n v="1042"/>
    <n v="821.23497267759558"/>
    <n v="821.23497267759558"/>
    <n v="180521"/>
    <n v="0"/>
    <n v="0"/>
    <n v="0"/>
    <n v="0"/>
    <n v="130"/>
    <n v="0"/>
    <n v="0"/>
    <n v="119921"/>
    <n v="300572"/>
    <n v="300572"/>
    <n v="0"/>
    <n v="0"/>
    <n v="0"/>
    <n v="0"/>
    <n v="0"/>
    <n v="0"/>
    <n v="0"/>
    <n v="0"/>
    <n v="0"/>
    <n v="189"/>
    <n v="0"/>
    <n v="0"/>
    <n v="0"/>
    <n v="0"/>
    <n v="12"/>
    <n v="0"/>
    <n v="0"/>
    <n v="1400"/>
    <n v="1601"/>
    <n v="0"/>
    <n v="1004"/>
    <n v="0"/>
    <n v="0"/>
    <n v="102"/>
    <n v="0"/>
    <n v="0"/>
    <n v="367464"/>
    <n v="0"/>
    <n v="0"/>
    <n v="37332"/>
    <n v="0"/>
    <n v="0"/>
    <n v="279858"/>
    <n v="0"/>
    <n v="0"/>
    <n v="20714"/>
    <n v="6.8915268221923537E-2"/>
    <n v="0"/>
    <n v="0"/>
    <n v="1491"/>
    <n v="0"/>
    <n v="0"/>
    <n v="110"/>
    <n v="0"/>
    <n v="0"/>
    <n v="0"/>
    <n v="0"/>
    <n v="0"/>
    <n v="0"/>
    <n v="0"/>
    <n v="0"/>
    <n v="0"/>
    <n v="0"/>
    <n v="0"/>
    <n v="0"/>
    <n v="0"/>
    <n v="0"/>
    <n v="0"/>
    <n v="0"/>
    <n v="0"/>
    <n v="0"/>
    <n v="0"/>
    <n v="0"/>
    <n v="0"/>
    <n v="0"/>
    <n v="0"/>
    <n v="0"/>
    <n v="0"/>
    <n v="0"/>
    <n v="394259039"/>
    <n v="16770"/>
    <n v="0"/>
    <n v="394242269"/>
    <n v="0"/>
    <n v="394242269"/>
    <n v="394259038"/>
    <n v="-16769"/>
    <n v="16769"/>
    <n v="0"/>
    <n v="0"/>
    <n v="0"/>
    <n v="0"/>
    <n v="0"/>
    <n v="0"/>
    <n v="0"/>
    <n v="0"/>
    <n v="0"/>
    <n v="0"/>
    <n v="0"/>
    <n v="0"/>
    <n v="0"/>
    <n v="0"/>
    <n v="0"/>
    <n v="0"/>
    <n v="0"/>
    <n v="0"/>
    <n v="0"/>
    <n v="0"/>
    <n v="0"/>
    <n v="0"/>
    <n v="0"/>
    <n v="0"/>
    <n v="10188"/>
    <n v="0"/>
    <n v="0"/>
    <n v="0"/>
    <n v="0"/>
    <n v="0"/>
    <n v="0"/>
    <n v="0"/>
    <n v="0"/>
    <n v="0"/>
    <n v="0"/>
    <n v="0"/>
    <n v="658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410852"/>
    <x v="253"/>
    <d v="2024-01-01T00:00:00"/>
    <d v="2024-12-31T00:00:00"/>
    <n v="366"/>
    <x v="15"/>
    <x v="9"/>
    <x v="101"/>
    <x v="0"/>
    <x v="4"/>
    <x v="0"/>
    <x v="0"/>
    <x v="0"/>
    <x v="1"/>
    <s v="SUTTER BAY HOSPITALS"/>
    <x v="1"/>
    <x v="0"/>
    <s v="650-696-5400"/>
    <s v="1501 TROUSDALE DRIVE"/>
    <s v="BURLINGAME"/>
    <n v="94010"/>
    <s v="JANET A. WAGNER"/>
    <n v="0"/>
    <n v="301"/>
    <n v="110166"/>
    <n v="301"/>
    <n v="110166"/>
    <n v="194"/>
    <n v="176.45628415300499"/>
    <n v="376.37052307074401"/>
    <n v="19885"/>
    <n v="16371"/>
    <n v="5660"/>
    <n v="4659"/>
    <n v="68"/>
    <n v="2131"/>
    <n v="14460"/>
    <n v="265"/>
    <n v="1084"/>
    <n v="64583"/>
    <n v="137751.61144389227"/>
    <n v="38451.120001428302"/>
    <n v="28757.3455027528"/>
    <n v="6613.8719814499354"/>
    <n v="9783.4328085147608"/>
    <n v="68"/>
    <n v="5391.6744675181999"/>
    <n v="43929.346613429378"/>
    <n v="659.76974856563447"/>
    <n v="2379.64207231618"/>
    <n v="4305"/>
    <n v="3262"/>
    <n v="761"/>
    <n v="959"/>
    <n v="3"/>
    <n v="423"/>
    <n v="4121"/>
    <n v="68"/>
    <n v="289"/>
    <n v="14191"/>
    <n v="241"/>
    <n v="60"/>
    <n v="0"/>
    <n v="0"/>
    <n v="0"/>
    <n v="0"/>
    <n v="88206"/>
    <n v="21960"/>
    <n v="0"/>
    <n v="0"/>
    <n v="0"/>
    <n v="0"/>
    <n v="55225"/>
    <n v="9358"/>
    <n v="0"/>
    <n v="0"/>
    <n v="0"/>
    <n v="0"/>
    <n v="0"/>
    <n v="12800"/>
    <n v="1391"/>
    <n v="0"/>
    <n v="0"/>
    <n v="0"/>
    <n v="0"/>
    <n v="0"/>
    <n v="0"/>
    <n v="0"/>
    <n v="16423"/>
    <n v="10520"/>
    <n v="1015"/>
    <n v="13995"/>
    <n v="0"/>
    <n v="2708"/>
    <n v="30553"/>
    <n v="966"/>
    <n v="3342"/>
    <n v="79522"/>
    <n v="53160"/>
    <n v="4658"/>
    <n v="0"/>
    <n v="20808"/>
    <n v="16242"/>
    <n v="20"/>
    <n v="418500"/>
    <n v="611623"/>
    <n v="2787"/>
    <n v="7910"/>
    <n v="1031"/>
    <n v="414"/>
    <n v="2548853853"/>
    <n v="1776440215"/>
    <n v="123838912"/>
    <n v="896252550"/>
    <n v="5842031"/>
    <n v="902094581"/>
    <n v="863912125"/>
    <n v="38182456"/>
    <n v="51555407"/>
    <n v="23737007"/>
    <n v="0"/>
    <n v="0"/>
    <n v="66000856"/>
    <n v="412667380"/>
    <n v="325437216"/>
    <n v="46716386"/>
    <n v="96879448"/>
    <n v="15192"/>
    <n v="27187502"/>
    <n v="265032521"/>
    <n v="3386689"/>
    <n v="17673693"/>
    <n v="1194996027"/>
    <n v="385297063"/>
    <n v="246226730"/>
    <n v="7873048"/>
    <n v="106557678"/>
    <n v="0"/>
    <n v="41599997"/>
    <n v="540133833"/>
    <n v="5045141"/>
    <n v="21124336"/>
    <n v="1353857826"/>
    <n v="663859435"/>
    <n v="455759794"/>
    <n v="28136792"/>
    <n v="154552196"/>
    <n v="0"/>
    <n v="0"/>
    <n v="42082523"/>
    <n v="384388671"/>
    <n v="17232721"/>
    <n v="0"/>
    <n v="22517446"/>
    <n v="0"/>
    <n v="7910637"/>
    <n v="57703259"/>
    <n v="0"/>
    <n v="0"/>
    <n v="66135653"/>
    <n v="133006236"/>
    <n v="173239254"/>
    <n v="23142358"/>
    <n v="46741127"/>
    <n v="14278"/>
    <n v="24274348"/>
    <n v="480905243"/>
    <n v="3015972"/>
    <n v="11913734"/>
    <n v="0"/>
    <n v="10685035"/>
    <n v="2575444"/>
    <n v="33707711"/>
    <n v="0"/>
    <n v="0"/>
    <n v="124547366"/>
    <n v="44030410"/>
    <n v="248281035"/>
    <n v="87285290"/>
    <n v="41290103"/>
    <n v="1670978"/>
    <n v="927054"/>
    <n v="114958646"/>
    <n v="27752458"/>
    <n v="125216428"/>
    <n v="47952357"/>
    <n v="225285470"/>
    <n v="100097384"/>
    <n v="36837116"/>
    <n v="26386819"/>
    <n v="108089539"/>
    <n v="259824931"/>
    <n v="44723208"/>
    <n v="5517358"/>
    <n v="2145377"/>
    <n v="13246190"/>
    <n v="41758733"/>
    <n v="173189178"/>
    <n v="0"/>
    <n v="378337155"/>
    <n v="8051848"/>
    <n v="8080178"/>
    <n v="101785935"/>
    <n v="669444294"/>
    <n v="51879263"/>
    <n v="322932"/>
    <n v="361130020"/>
    <n v="256112079"/>
    <n v="669444294"/>
    <n v="831058"/>
    <n v="388703216"/>
    <n v="-272067012"/>
    <n v="1054266727"/>
    <n v="0"/>
    <n v="283711322"/>
    <n v="3436006"/>
    <n v="87468"/>
    <n v="3390199"/>
    <n v="3917862"/>
    <n v="1854"/>
    <n v="0"/>
    <n v="206009"/>
    <n v="1240235"/>
    <n v="1127294"/>
    <n v="4382"/>
    <n v="50792"/>
    <n v="306640"/>
    <n v="373020"/>
    <n v="19427"/>
    <n v="51127"/>
    <n v="11273"/>
    <n v="1040039"/>
    <n v="260326"/>
    <n v="1106407"/>
    <n v="11546"/>
    <n v="739070"/>
    <n v="84212"/>
    <n v="148599"/>
    <n v="268634242.72355396"/>
    <n v="192450318.52386501"/>
    <n v="18377499.639163028"/>
    <n v="68486984.306475207"/>
    <n v="5114.3775280425998"/>
    <n v="23157269.5560725"/>
    <n v="271058761.66624498"/>
    <n v="2838570.4233988598"/>
    <n v="13061332.7836983"/>
  </r>
  <r>
    <n v="106190524"/>
    <x v="254"/>
    <d v="2024-01-01T00:00:00"/>
    <d v="2024-12-31T00:00:00"/>
    <n v="366"/>
    <x v="3"/>
    <x v="3"/>
    <x v="69"/>
    <x v="1"/>
    <x v="3"/>
    <x v="0"/>
    <x v="0"/>
    <x v="0"/>
    <x v="0"/>
    <s v="DEANCO HEALTHCARE, LLC"/>
    <x v="5"/>
    <x v="0"/>
    <s v="818-787-2222"/>
    <s v="14850 ROSCOE BOULEVARD"/>
    <s v="PANORAMA CITY"/>
    <n v="91402"/>
    <s v="JAMES THEIRING"/>
    <n v="0"/>
    <n v="145"/>
    <n v="53070"/>
    <n v="145"/>
    <n v="53070"/>
    <n v="119"/>
    <n v="112.77595628415301"/>
    <n v="141.11928296976478"/>
    <n v="11634"/>
    <n v="4214"/>
    <n v="16163"/>
    <n v="5976"/>
    <n v="0"/>
    <n v="1707"/>
    <n v="584"/>
    <n v="596"/>
    <n v="402"/>
    <n v="41276"/>
    <n v="51649.657566933907"/>
    <n v="13541.0807803642"/>
    <n v="5362.0714429566797"/>
    <n v="17128.353251352917"/>
    <n v="8477.2509199605793"/>
    <n v="0"/>
    <n v="2019.9378503724399"/>
    <n v="1268.7643828329813"/>
    <n v="1770.86985809011"/>
    <n v="722.26698232173021"/>
    <n v="1633"/>
    <n v="545"/>
    <n v="1539"/>
    <n v="812"/>
    <n v="0"/>
    <n v="687"/>
    <n v="104"/>
    <n v="222"/>
    <n v="111"/>
    <n v="5653"/>
    <n v="85"/>
    <n v="60"/>
    <n v="0"/>
    <n v="0"/>
    <n v="0"/>
    <n v="0"/>
    <n v="31110"/>
    <n v="21960"/>
    <n v="0"/>
    <n v="0"/>
    <n v="0"/>
    <n v="0"/>
    <n v="21588"/>
    <n v="19688"/>
    <n v="0"/>
    <n v="0"/>
    <n v="0"/>
    <n v="0"/>
    <n v="0"/>
    <n v="3638"/>
    <n v="2015"/>
    <n v="0"/>
    <n v="0"/>
    <n v="0"/>
    <n v="0"/>
    <n v="0"/>
    <n v="0"/>
    <n v="0"/>
    <n v="17688"/>
    <n v="2863"/>
    <n v="609"/>
    <n v="6770"/>
    <n v="0"/>
    <n v="1871"/>
    <n v="1305"/>
    <n v="958"/>
    <n v="272"/>
    <n v="32336"/>
    <n v="18226"/>
    <n v="0"/>
    <n v="0"/>
    <n v="3700"/>
    <n v="6698"/>
    <n v="4"/>
    <n v="191978"/>
    <n v="74558"/>
    <n v="1400"/>
    <n v="670"/>
    <n v="0"/>
    <n v="0"/>
    <n v="697647983"/>
    <n v="538978447"/>
    <n v="16978944"/>
    <n v="175648480"/>
    <n v="6323099"/>
    <n v="181971579"/>
    <n v="194186710"/>
    <n v="-12215131"/>
    <n v="0"/>
    <n v="14477"/>
    <n v="0"/>
    <n v="0"/>
    <n v="-12229608"/>
    <n v="176921188"/>
    <n v="71491890"/>
    <n v="72439983"/>
    <n v="114540505"/>
    <n v="0"/>
    <n v="106809023"/>
    <n v="9704399"/>
    <n v="3351211"/>
    <n v="2269566"/>
    <n v="557527765"/>
    <n v="29001461"/>
    <n v="19477408"/>
    <n v="4326559"/>
    <n v="47940854"/>
    <n v="0"/>
    <n v="19580894"/>
    <n v="11378813"/>
    <n v="6606102"/>
    <n v="1808127"/>
    <n v="140120218"/>
    <n v="164574240"/>
    <n v="76255354"/>
    <n v="54236166"/>
    <n v="109818822"/>
    <n v="-6360760"/>
    <n v="0"/>
    <n v="85791555"/>
    <n v="14093369"/>
    <n v="16768449"/>
    <n v="0"/>
    <n v="11554987"/>
    <n v="0"/>
    <n v="12246265"/>
    <n v="0"/>
    <n v="16978944"/>
    <n v="0"/>
    <n v="0"/>
    <n v="40413357"/>
    <n v="14178366"/>
    <n v="22154508"/>
    <n v="71017072"/>
    <n v="0"/>
    <n v="23516487"/>
    <n v="4140400"/>
    <n v="0"/>
    <n v="228290"/>
    <n v="0"/>
    <n v="0"/>
    <n v="0"/>
    <n v="0"/>
    <n v="0"/>
    <n v="0"/>
    <n v="41447542"/>
    <n v="11449723"/>
    <n v="31995153"/>
    <n v="13163961"/>
    <n v="5148317"/>
    <n v="0"/>
    <n v="7517213"/>
    <n v="22737798"/>
    <n v="4506845"/>
    <n v="48601280"/>
    <n v="7618878"/>
    <n v="60966195"/>
    <n v="14331676"/>
    <n v="9356726"/>
    <n v="7191678"/>
    <n v="21423667"/>
    <n v="35134187"/>
    <n v="1977065"/>
    <n v="6571935"/>
    <n v="3861304"/>
    <n v="302780"/>
    <n v="33069497"/>
    <n v="122671987"/>
    <n v="0"/>
    <n v="8416915"/>
    <n v="0"/>
    <n v="0"/>
    <n v="0"/>
    <n v="131088902"/>
    <n v="173018501"/>
    <n v="0"/>
    <n v="17140"/>
    <n v="-41946739"/>
    <n v="131088902"/>
    <n v="19861045"/>
    <n v="258643467"/>
    <n v="-234403601"/>
    <n v="23092131"/>
    <n v="0"/>
    <n v="0"/>
    <n v="13831761"/>
    <n v="94657"/>
    <n v="1435798"/>
    <n v="1623715"/>
    <n v="749"/>
    <n v="37"/>
    <n v="155365"/>
    <n v="370527"/>
    <n v="332284"/>
    <n v="71524"/>
    <n v="89793"/>
    <n v="120044"/>
    <n v="141799"/>
    <n v="88314"/>
    <n v="43209"/>
    <n v="22939"/>
    <n v="646075"/>
    <n v="122202"/>
    <n v="187193"/>
    <n v="23434"/>
    <n v="239928"/>
    <n v="78512"/>
    <n v="138454"/>
    <n v="55451134.914017998"/>
    <n v="24496338.022688799"/>
    <n v="20671800.299755398"/>
    <n v="43753204.432223499"/>
    <n v="0"/>
    <n v="34034451.156164698"/>
    <n v="5677316.40356299"/>
    <n v="2681318.9769334472"/>
    <n v="1098046.7946532001"/>
  </r>
  <r>
    <n v="106254005"/>
    <x v="255"/>
    <d v="2023-07-01T00:00:00"/>
    <d v="2024-06-30T00:00:00"/>
    <n v="366"/>
    <x v="47"/>
    <x v="2"/>
    <x v="102"/>
    <x v="3"/>
    <x v="3"/>
    <x v="0"/>
    <x v="0"/>
    <x v="1"/>
    <x v="1"/>
    <s v="LAST FRONTIER HEALTHCARE DISTRICT"/>
    <x v="6"/>
    <x v="2"/>
    <s v="530-708-8800"/>
    <s v="1111 N NAGLE STREET"/>
    <s v="ALTURAS"/>
    <n v="96101"/>
    <s v="KEVIN KRAMER"/>
    <n v="0"/>
    <n v="58"/>
    <n v="21228"/>
    <n v="58"/>
    <n v="21228"/>
    <n v="55"/>
    <n v="52.584699453551913"/>
    <n v="158.902514397705"/>
    <n v="1406"/>
    <n v="158"/>
    <n v="683"/>
    <n v="16617"/>
    <n v="0"/>
    <n v="168"/>
    <n v="0"/>
    <n v="0"/>
    <n v="214"/>
    <n v="19246"/>
    <n v="58158.320269560099"/>
    <n v="5036.9611912843202"/>
    <n v="552.16838593194029"/>
    <n v="1296.1574673757557"/>
    <n v="35016.583473930303"/>
    <n v="0"/>
    <n v="2001.2790518996601"/>
    <n v="0"/>
    <n v="0"/>
    <n v="1987.5581111861859"/>
    <n v="226"/>
    <n v="8"/>
    <n v="4"/>
    <n v="74"/>
    <n v="0"/>
    <n v="24"/>
    <n v="0"/>
    <n v="0"/>
    <n v="4"/>
    <n v="340"/>
    <n v="8"/>
    <n v="0"/>
    <n v="0"/>
    <n v="0"/>
    <n v="50"/>
    <n v="0"/>
    <n v="2928"/>
    <n v="0"/>
    <n v="0"/>
    <n v="0"/>
    <n v="18300"/>
    <n v="0"/>
    <n v="1683"/>
    <n v="0"/>
    <n v="0"/>
    <n v="0"/>
    <n v="17563"/>
    <n v="0.91255325781980701"/>
    <n v="0"/>
    <n v="317"/>
    <n v="0"/>
    <n v="0"/>
    <n v="0"/>
    <n v="23"/>
    <n v="0"/>
    <n v="0"/>
    <n v="0"/>
    <n v="0"/>
    <n v="8860"/>
    <n v="410"/>
    <n v="376"/>
    <n v="7351"/>
    <n v="0"/>
    <n v="7393"/>
    <n v="0"/>
    <n v="0"/>
    <n v="778"/>
    <n v="25168"/>
    <n v="7802"/>
    <n v="14231"/>
    <n v="0"/>
    <n v="3026"/>
    <n v="0"/>
    <n v="1"/>
    <n v="105"/>
    <n v="7531"/>
    <n v="1"/>
    <n v="62"/>
    <n v="0"/>
    <n v="0"/>
    <n v="51576180"/>
    <n v="8580556"/>
    <n v="445710"/>
    <n v="43441334"/>
    <n v="3974022"/>
    <n v="47415356"/>
    <n v="43176501"/>
    <n v="4238855"/>
    <n v="3668046"/>
    <n v="0"/>
    <n v="0"/>
    <n v="0"/>
    <n v="7906901"/>
    <n v="5616728"/>
    <n v="189422"/>
    <n v="455796"/>
    <n v="10037559"/>
    <n v="0"/>
    <n v="624744"/>
    <n v="0"/>
    <n v="0"/>
    <n v="143561"/>
    <n v="17067810"/>
    <n v="14505065"/>
    <n v="472558"/>
    <n v="409187"/>
    <n v="11114335"/>
    <n v="0"/>
    <n v="6817441"/>
    <n v="0"/>
    <n v="0"/>
    <n v="1189784"/>
    <n v="34508370"/>
    <n v="1494089"/>
    <n v="13742"/>
    <n v="62753"/>
    <n v="1534538"/>
    <n v="0"/>
    <n v="0"/>
    <n v="1550928"/>
    <n v="0"/>
    <n v="2382688"/>
    <n v="0"/>
    <n v="0"/>
    <n v="0"/>
    <n v="1541818"/>
    <n v="0"/>
    <n v="445710"/>
    <n v="0"/>
    <n v="0"/>
    <n v="18627704"/>
    <n v="648238"/>
    <n v="802230"/>
    <n v="20063066"/>
    <n v="0"/>
    <n v="2821458"/>
    <n v="0"/>
    <n v="0"/>
    <n v="478638"/>
    <n v="0"/>
    <n v="0"/>
    <n v="0"/>
    <n v="1266831"/>
    <n v="2196856"/>
    <n v="0"/>
    <n v="8151699"/>
    <n v="10032698"/>
    <n v="8010411"/>
    <n v="0"/>
    <n v="0"/>
    <n v="0"/>
    <n v="0"/>
    <n v="9639419"/>
    <n v="1754302"/>
    <n v="3040915"/>
    <n v="2547057"/>
    <n v="16455191"/>
    <n v="3662538"/>
    <n v="5279977"/>
    <n v="3615890"/>
    <n v="6389493"/>
    <n v="2215394"/>
    <n v="2096611"/>
    <n v="72247"/>
    <n v="234757"/>
    <n v="982842"/>
    <n v="2171561"/>
    <n v="46862401"/>
    <n v="0"/>
    <n v="42127850"/>
    <n v="20339100"/>
    <n v="0"/>
    <n v="0"/>
    <n v="109329351"/>
    <n v="9144704"/>
    <n v="0"/>
    <n v="32581000"/>
    <n v="67603647"/>
    <n v="109329351"/>
    <n v="37899626"/>
    <n v="17581751"/>
    <n v="-10896501"/>
    <n v="60967591"/>
    <n v="0"/>
    <n v="33120000"/>
    <n v="0"/>
    <n v="0"/>
    <n v="442609"/>
    <n v="475223"/>
    <n v="213"/>
    <n v="0"/>
    <n v="48208"/>
    <n v="81621"/>
    <n v="17584"/>
    <n v="16921"/>
    <n v="77722"/>
    <n v="55435"/>
    <n v="61308"/>
    <n v="51078"/>
    <n v="32732"/>
    <n v="0"/>
    <n v="148863"/>
    <n v="106411"/>
    <n v="38400"/>
    <n v="0"/>
    <n v="92225"/>
    <n v="18341"/>
    <n v="38369"/>
    <n v="15294350.367259599"/>
    <n v="503163.612512986"/>
    <n v="657463.92797715927"/>
    <n v="16077318.644871101"/>
    <n v="0"/>
    <n v="5656721.7885584971"/>
    <n v="0"/>
    <n v="0"/>
    <n v="1013460.6588207"/>
  </r>
  <r>
    <n v="106190541"/>
    <x v="256"/>
    <d v="2024-01-01T00:00:00"/>
    <d v="2024-12-31T00:00:00"/>
    <n v="366"/>
    <x v="3"/>
    <x v="3"/>
    <x v="21"/>
    <x v="1"/>
    <x v="3"/>
    <x v="0"/>
    <x v="0"/>
    <x v="0"/>
    <x v="1"/>
    <s v="ALAKOR HEALTHCARE LLC"/>
    <x v="2"/>
    <x v="0"/>
    <s v="626-408-9800"/>
    <s v="323 SOUTH HELIOTROPE AVENUE"/>
    <s v="MONROVIA"/>
    <n v="91016"/>
    <s v="KATHY WOJNO"/>
    <n v="0"/>
    <n v="49"/>
    <n v="17934"/>
    <n v="49"/>
    <n v="17934"/>
    <n v="23"/>
    <n v="22.620218579235001"/>
    <n v="23.1701888184175"/>
    <n v="7750"/>
    <n v="0"/>
    <n v="0"/>
    <n v="0"/>
    <n v="0"/>
    <n v="529"/>
    <n v="0"/>
    <n v="0"/>
    <n v="0"/>
    <n v="8279"/>
    <n v="8480.2891075408006"/>
    <n v="7760.6842935000896"/>
    <n v="0"/>
    <n v="0"/>
    <n v="0"/>
    <n v="0"/>
    <n v="629.09351316053596"/>
    <n v="0"/>
    <n v="0"/>
    <n v="0"/>
    <n v="264"/>
    <n v="0"/>
    <n v="0"/>
    <n v="0"/>
    <n v="0"/>
    <n v="144"/>
    <n v="0"/>
    <n v="0"/>
    <n v="0"/>
    <n v="408"/>
    <n v="49"/>
    <n v="0"/>
    <n v="0"/>
    <n v="0"/>
    <n v="0"/>
    <n v="0"/>
    <n v="17934"/>
    <n v="0"/>
    <n v="0"/>
    <n v="0"/>
    <n v="0"/>
    <n v="0"/>
    <n v="8279"/>
    <n v="0"/>
    <n v="0"/>
    <n v="0"/>
    <n v="0"/>
    <n v="0"/>
    <n v="0"/>
    <n v="408"/>
    <n v="0"/>
    <n v="0"/>
    <n v="0"/>
    <n v="0"/>
    <n v="0"/>
    <n v="0"/>
    <n v="0"/>
    <n v="0"/>
    <n v="20"/>
    <n v="0"/>
    <n v="0"/>
    <n v="0"/>
    <n v="0"/>
    <n v="398"/>
    <n v="0"/>
    <n v="0"/>
    <n v="0"/>
    <n v="418"/>
    <n v="0"/>
    <n v="0"/>
    <n v="0"/>
    <n v="310"/>
    <n v="0"/>
    <n v="2"/>
    <n v="24401"/>
    <n v="5266"/>
    <n v="200"/>
    <n v="108"/>
    <n v="0"/>
    <n v="0"/>
    <n v="157489934"/>
    <n v="131884891"/>
    <n v="0"/>
    <n v="25605043"/>
    <n v="0"/>
    <n v="25605043"/>
    <n v="23251242"/>
    <n v="2353801"/>
    <n v="110822"/>
    <n v="33247"/>
    <n v="0"/>
    <n v="0"/>
    <n v="2431376"/>
    <n v="134978602"/>
    <n v="0"/>
    <n v="0"/>
    <n v="0"/>
    <n v="0"/>
    <n v="18773133"/>
    <n v="0"/>
    <n v="0"/>
    <n v="0"/>
    <n v="153751735"/>
    <n v="186084"/>
    <n v="0"/>
    <n v="0"/>
    <n v="0"/>
    <n v="0"/>
    <n v="3552115"/>
    <n v="0"/>
    <n v="0"/>
    <n v="0"/>
    <n v="3738199"/>
    <n v="117152090"/>
    <n v="0"/>
    <n v="0"/>
    <n v="0"/>
    <n v="0"/>
    <n v="0"/>
    <n v="14732801"/>
    <n v="0"/>
    <n v="0"/>
    <n v="0"/>
    <n v="0"/>
    <n v="0"/>
    <n v="0"/>
    <n v="0"/>
    <n v="0"/>
    <n v="0"/>
    <n v="0"/>
    <n v="18012596"/>
    <n v="0"/>
    <n v="0"/>
    <n v="0"/>
    <n v="0"/>
    <n v="7592447"/>
    <n v="0"/>
    <n v="0"/>
    <n v="0"/>
    <n v="0"/>
    <n v="0"/>
    <n v="0"/>
    <n v="0"/>
    <n v="0"/>
    <n v="0"/>
    <n v="7422696"/>
    <n v="0"/>
    <n v="7387070"/>
    <n v="0"/>
    <n v="0"/>
    <n v="0"/>
    <n v="0"/>
    <n v="4016006"/>
    <n v="1112631"/>
    <n v="2683984"/>
    <n v="628855"/>
    <n v="11707793"/>
    <n v="1773237"/>
    <n v="0"/>
    <n v="820263"/>
    <n v="3970597"/>
    <n v="3204310"/>
    <n v="522023"/>
    <n v="106871"/>
    <n v="68504"/>
    <n v="158183"/>
    <n v="919461"/>
    <n v="7302369"/>
    <n v="0"/>
    <n v="5607554"/>
    <n v="0"/>
    <n v="0"/>
    <n v="1"/>
    <n v="12909924"/>
    <n v="2313859"/>
    <n v="0"/>
    <n v="3959294"/>
    <n v="6636771"/>
    <n v="12909924"/>
    <n v="4598283"/>
    <n v="202537614"/>
    <n v="-200466512"/>
    <n v="11547906"/>
    <n v="3747000"/>
    <n v="0"/>
    <n v="0"/>
    <n v="0"/>
    <n v="229054"/>
    <n v="249624"/>
    <n v="120"/>
    <n v="0"/>
    <n v="41251"/>
    <n v="43660"/>
    <n v="51929"/>
    <n v="14852"/>
    <n v="26234"/>
    <n v="21035"/>
    <n v="27029"/>
    <n v="3064"/>
    <n v="0"/>
    <n v="0"/>
    <n v="93081"/>
    <n v="0"/>
    <n v="40140"/>
    <n v="0"/>
    <n v="50763"/>
    <n v="16594"/>
    <n v="28476"/>
    <n v="19955223.449646071"/>
    <n v="0"/>
    <n v="0"/>
    <n v="0"/>
    <n v="0"/>
    <n v="3296018.5503539299"/>
    <n v="0"/>
    <n v="0"/>
    <n v="0"/>
  </r>
  <r>
    <n v="106361166"/>
    <x v="257"/>
    <d v="2024-01-01T00:00:00"/>
    <d v="2024-12-31T00:00:00"/>
    <n v="366"/>
    <x v="18"/>
    <x v="12"/>
    <x v="40"/>
    <x v="0"/>
    <x v="11"/>
    <x v="0"/>
    <x v="0"/>
    <x v="0"/>
    <x v="0"/>
    <s v="PRIME HEALTHCARE FOUNDATION"/>
    <x v="5"/>
    <x v="0"/>
    <s v="909-625-5411"/>
    <s v="500 SAN BERNARDINO STREET"/>
    <s v="MONTCLAIR"/>
    <n v="91763"/>
    <s v="GAIL AVIADO"/>
    <n v="0"/>
    <n v="122"/>
    <n v="44652"/>
    <n v="122"/>
    <n v="44652"/>
    <n v="30"/>
    <n v="30.3251366120219"/>
    <n v="53.727278323591513"/>
    <n v="2777"/>
    <n v="2341"/>
    <n v="892"/>
    <n v="4240"/>
    <n v="0"/>
    <n v="660"/>
    <n v="101"/>
    <n v="0"/>
    <n v="88"/>
    <n v="11099"/>
    <n v="19664.183866434494"/>
    <n v="3282.50105352326"/>
    <n v="3215.2172775526324"/>
    <n v="1544.3610505709701"/>
    <n v="9026.9101480902791"/>
    <n v="0"/>
    <n v="1512.9781335719197"/>
    <n v="222.783997017085"/>
    <n v="0"/>
    <n v="707.38376908811199"/>
    <n v="665"/>
    <n v="535"/>
    <n v="244"/>
    <n v="1191"/>
    <n v="0"/>
    <n v="213"/>
    <n v="26"/>
    <n v="0"/>
    <n v="45"/>
    <n v="2919"/>
    <n v="122"/>
    <n v="0"/>
    <n v="0"/>
    <n v="0"/>
    <n v="0"/>
    <n v="0"/>
    <n v="44652"/>
    <n v="0"/>
    <n v="0"/>
    <n v="0"/>
    <n v="0"/>
    <n v="0"/>
    <n v="11099"/>
    <n v="0"/>
    <n v="0"/>
    <n v="0"/>
    <n v="0"/>
    <n v="0"/>
    <n v="0"/>
    <n v="2919"/>
    <n v="0"/>
    <n v="0"/>
    <n v="0"/>
    <n v="0"/>
    <n v="0"/>
    <n v="17"/>
    <n v="289"/>
    <n v="148"/>
    <n v="939"/>
    <n v="1629"/>
    <n v="2026"/>
    <n v="16747"/>
    <n v="0"/>
    <n v="2883"/>
    <n v="297"/>
    <n v="0"/>
    <n v="2049"/>
    <n v="26570"/>
    <n v="27115"/>
    <n v="0"/>
    <n v="0"/>
    <n v="2004"/>
    <n v="0"/>
    <n v="3"/>
    <n v="38425"/>
    <n v="17167"/>
    <n v="377"/>
    <n v="135"/>
    <n v="105"/>
    <n v="42"/>
    <n v="318175823"/>
    <n v="256312397"/>
    <n v="0"/>
    <n v="61863426"/>
    <n v="2207882"/>
    <n v="64071308"/>
    <n v="58981507"/>
    <n v="5089801"/>
    <n v="0"/>
    <n v="54339"/>
    <n v="0"/>
    <n v="0"/>
    <n v="5035462"/>
    <n v="42526351"/>
    <n v="37003551"/>
    <n v="13052864"/>
    <n v="72705177"/>
    <n v="0"/>
    <n v="11507778"/>
    <n v="1563571"/>
    <n v="0"/>
    <n v="1227793"/>
    <n v="179587085"/>
    <n v="7741129"/>
    <n v="13818515"/>
    <n v="9546166"/>
    <n v="82083290"/>
    <n v="0"/>
    <n v="14872550"/>
    <n v="1885326"/>
    <n v="0"/>
    <n v="8641762"/>
    <n v="138588738"/>
    <n v="33887237"/>
    <n v="41776267"/>
    <n v="16823789"/>
    <n v="136481080"/>
    <n v="-2689611"/>
    <n v="0"/>
    <n v="11677715"/>
    <n v="2135587"/>
    <n v="10650734"/>
    <n v="0"/>
    <n v="382325"/>
    <n v="0"/>
    <n v="5187274"/>
    <n v="0"/>
    <n v="0"/>
    <n v="0"/>
    <n v="0"/>
    <n v="14982890"/>
    <n v="9044224"/>
    <n v="6115196"/>
    <n v="20653428"/>
    <n v="0"/>
    <n v="9988326"/>
    <n v="1310669"/>
    <n v="0"/>
    <n v="-231307"/>
    <n v="0"/>
    <n v="0"/>
    <n v="0"/>
    <n v="0"/>
    <n v="0"/>
    <n v="0"/>
    <n v="10030171"/>
    <n v="5852367"/>
    <n v="13274254"/>
    <n v="0"/>
    <n v="0"/>
    <n v="0"/>
    <n v="28442"/>
    <n v="9569949"/>
    <n v="2465300"/>
    <n v="14065962"/>
    <n v="3695062"/>
    <n v="24287386"/>
    <n v="5019149"/>
    <n v="1151120"/>
    <n v="3357318"/>
    <n v="4277091"/>
    <n v="8841144"/>
    <n v="2525730"/>
    <n v="234687"/>
    <n v="1200461"/>
    <n v="0"/>
    <n v="8087421"/>
    <n v="104418152"/>
    <n v="0"/>
    <n v="34268129"/>
    <n v="882809"/>
    <n v="0"/>
    <n v="0"/>
    <n v="139569090"/>
    <n v="14184455"/>
    <n v="129814"/>
    <n v="483911"/>
    <n v="124770910"/>
    <n v="139569090"/>
    <n v="555"/>
    <n v="112951688"/>
    <n v="-105014779"/>
    <n v="67661459"/>
    <n v="0"/>
    <n v="0"/>
    <n v="78736731"/>
    <n v="6060117"/>
    <n v="875274"/>
    <n v="955600"/>
    <n v="450"/>
    <n v="2"/>
    <n v="71695"/>
    <n v="499118"/>
    <n v="119286"/>
    <n v="28456"/>
    <n v="0"/>
    <n v="86525"/>
    <n v="22755"/>
    <n v="28399"/>
    <n v="19040"/>
    <n v="0"/>
    <n v="246224"/>
    <n v="123945"/>
    <n v="161730"/>
    <n v="0"/>
    <n v="187269"/>
    <n v="59314"/>
    <n v="96792"/>
    <n v="8969465.4744870402"/>
    <n v="9068422.8914817609"/>
    <n v="4032452.3795880899"/>
    <n v="27619642.174329739"/>
    <n v="0"/>
    <n v="4707167.3615157101"/>
    <n v="615403.09095586103"/>
    <n v="0"/>
    <n v="1761071.6276417901"/>
  </r>
  <r>
    <n v="106190547"/>
    <x v="258"/>
    <d v="2023-07-01T00:00:00"/>
    <d v="2024-06-30T00:00:00"/>
    <n v="366"/>
    <x v="3"/>
    <x v="3"/>
    <x v="21"/>
    <x v="1"/>
    <x v="2"/>
    <x v="0"/>
    <x v="0"/>
    <x v="0"/>
    <x v="0"/>
    <s v="MONTEREY PARK HOSPITAL"/>
    <x v="5"/>
    <x v="0"/>
    <s v="626-570-9000"/>
    <s v="900 SOUTH ATLANTIC BLVD"/>
    <s v="MONTEREY PARK"/>
    <n v="91754"/>
    <s v="PHILIP COHEN"/>
    <n v="0"/>
    <n v="101"/>
    <n v="36966"/>
    <n v="101"/>
    <n v="36966"/>
    <n v="44"/>
    <n v="42.625683060109303"/>
    <n v="78.271232210645493"/>
    <n v="3061"/>
    <n v="3580"/>
    <n v="887"/>
    <n v="7126"/>
    <n v="0"/>
    <n v="154"/>
    <n v="688"/>
    <n v="30"/>
    <n v="75"/>
    <n v="15601"/>
    <n v="28647.2709890962"/>
    <n v="4517.0726619858697"/>
    <n v="5914.7970304849196"/>
    <n v="1337.10645091024"/>
    <n v="12760.833657048401"/>
    <n v="0"/>
    <n v="840.522973890657"/>
    <n v="1694.2196364114855"/>
    <n v="183.06057373020499"/>
    <n v="457.64785849718533"/>
    <n v="524"/>
    <n v="754"/>
    <n v="158"/>
    <n v="1483"/>
    <n v="0"/>
    <n v="34"/>
    <n v="150"/>
    <n v="9"/>
    <n v="19"/>
    <n v="3131"/>
    <n v="101"/>
    <n v="0"/>
    <n v="0"/>
    <n v="0"/>
    <n v="0"/>
    <n v="0"/>
    <n v="36966"/>
    <n v="0"/>
    <n v="0"/>
    <n v="0"/>
    <n v="0"/>
    <n v="0"/>
    <n v="15601"/>
    <n v="0"/>
    <n v="0"/>
    <n v="0"/>
    <n v="0"/>
    <n v="0"/>
    <n v="0"/>
    <n v="3131"/>
    <n v="0"/>
    <n v="0"/>
    <n v="0"/>
    <n v="0"/>
    <n v="0"/>
    <n v="8"/>
    <n v="0"/>
    <n v="0"/>
    <n v="1566"/>
    <n v="2829"/>
    <n v="1204"/>
    <n v="6410"/>
    <n v="0"/>
    <n v="307"/>
    <n v="6591"/>
    <n v="136"/>
    <n v="814"/>
    <n v="19857"/>
    <n v="22211"/>
    <n v="0"/>
    <n v="0"/>
    <n v="2982"/>
    <n v="0"/>
    <n v="5"/>
    <n v="60914"/>
    <n v="91785"/>
    <n v="768"/>
    <n v="1053"/>
    <n v="0"/>
    <n v="0"/>
    <n v="569798335"/>
    <n v="498895797"/>
    <n v="44377182"/>
    <n v="115279720"/>
    <n v="414900"/>
    <n v="115694620"/>
    <n v="111711913"/>
    <n v="3982707"/>
    <n v="2131536"/>
    <n v="0"/>
    <n v="1600"/>
    <n v="0"/>
    <n v="6112643"/>
    <n v="59676500"/>
    <n v="72527936"/>
    <n v="23289411"/>
    <n v="97702174"/>
    <n v="0"/>
    <n v="1621297"/>
    <n v="53744932"/>
    <n v="250257"/>
    <n v="1493624"/>
    <n v="310306131"/>
    <n v="28387233"/>
    <n v="47301120"/>
    <n v="11818167"/>
    <n v="77257297"/>
    <n v="0"/>
    <n v="7227647"/>
    <n v="78603497"/>
    <n v="1276816"/>
    <n v="7620427"/>
    <n v="259492204"/>
    <n v="75265777"/>
    <n v="102453843"/>
    <n v="33256624"/>
    <n v="191110245"/>
    <n v="-5202970"/>
    <n v="0"/>
    <n v="5134387"/>
    <n v="79893275"/>
    <n v="5948163"/>
    <n v="0"/>
    <n v="1777335"/>
    <n v="0"/>
    <n v="9259118"/>
    <n v="0"/>
    <n v="44377182"/>
    <n v="0"/>
    <n v="0"/>
    <n v="12769242"/>
    <n v="17375213"/>
    <n v="7053112"/>
    <n v="28227220"/>
    <n v="0"/>
    <n v="3714557"/>
    <n v="44044144"/>
    <n v="0"/>
    <n v="2096232"/>
    <n v="0"/>
    <n v="0"/>
    <n v="0"/>
    <n v="2117404"/>
    <n v="0"/>
    <n v="0"/>
    <n v="14029807"/>
    <n v="4444412"/>
    <n v="18136030"/>
    <n v="0"/>
    <n v="0"/>
    <n v="0"/>
    <n v="0"/>
    <n v="10916976"/>
    <n v="6654341"/>
    <n v="53773428"/>
    <n v="3756919"/>
    <n v="28314143"/>
    <n v="8746816"/>
    <n v="1199916"/>
    <n v="132065"/>
    <n v="7095817"/>
    <n v="39743022"/>
    <n v="482108"/>
    <n v="2115568"/>
    <n v="997366"/>
    <n v="426990"/>
    <n v="22458102"/>
    <n v="54704756"/>
    <n v="0"/>
    <n v="1942284"/>
    <n v="581647"/>
    <n v="0"/>
    <n v="16629"/>
    <n v="57245316"/>
    <n v="47484974"/>
    <n v="0"/>
    <n v="4659248"/>
    <n v="5101094"/>
    <n v="57245316"/>
    <n v="36214449"/>
    <n v="103393301"/>
    <n v="-94304413"/>
    <n v="10974703"/>
    <n v="0"/>
    <n v="0"/>
    <n v="0"/>
    <n v="4271743"/>
    <n v="451893"/>
    <n v="527410"/>
    <n v="252"/>
    <n v="0"/>
    <n v="45047"/>
    <n v="132974"/>
    <n v="130511"/>
    <n v="8726"/>
    <n v="17326"/>
    <n v="88851"/>
    <n v="25932"/>
    <n v="0"/>
    <n v="2077"/>
    <n v="449"/>
    <n v="94134"/>
    <n v="43756"/>
    <n v="142263"/>
    <n v="0"/>
    <n v="68651"/>
    <n v="34937"/>
    <n v="68152"/>
    <n v="17201226.8806112"/>
    <n v="23405852.8854945"/>
    <n v="6857458.7271556593"/>
    <n v="34174312.773939788"/>
    <n v="0"/>
    <n v="1728437.8961975591"/>
    <n v="25851224.754706599"/>
    <n v="298278.62437146116"/>
    <n v="1780220.45752321"/>
  </r>
  <r>
    <n v="106190552"/>
    <x v="259"/>
    <d v="2024-01-01T00:00:00"/>
    <d v="2024-12-31T00:00:00"/>
    <n v="366"/>
    <x v="3"/>
    <x v="3"/>
    <x v="69"/>
    <x v="0"/>
    <x v="3"/>
    <x v="0"/>
    <x v="0"/>
    <x v="0"/>
    <x v="1"/>
    <s v="MPTF"/>
    <x v="0"/>
    <x v="3"/>
    <s v="818-876-4169"/>
    <s v="23388 MULHOLLAND DRIVE"/>
    <s v="WOODLAND HILLS"/>
    <n v="91364"/>
    <s v="ROBERT BEITCHER"/>
    <n v="0"/>
    <n v="277"/>
    <n v="101382"/>
    <n v="261"/>
    <n v="95526"/>
    <n v="199"/>
    <n v="193.80874316939901"/>
    <n v="193.80874316939901"/>
    <n v="661"/>
    <n v="0"/>
    <n v="30603"/>
    <n v="0"/>
    <n v="0"/>
    <n v="0"/>
    <n v="254"/>
    <n v="35297"/>
    <n v="4119"/>
    <n v="70934"/>
    <n v="70934"/>
    <n v="661"/>
    <n v="0"/>
    <n v="30603"/>
    <n v="0"/>
    <n v="0"/>
    <n v="0"/>
    <n v="254"/>
    <n v="35297"/>
    <n v="4119"/>
    <n v="38"/>
    <n v="0"/>
    <n v="36"/>
    <n v="0"/>
    <n v="0"/>
    <n v="0"/>
    <n v="12"/>
    <n v="17"/>
    <n v="139"/>
    <n v="242"/>
    <n v="0"/>
    <n v="12"/>
    <n v="0"/>
    <n v="0"/>
    <n v="110"/>
    <n v="155"/>
    <n v="0"/>
    <n v="4392"/>
    <n v="0"/>
    <n v="0"/>
    <n v="40260"/>
    <n v="56730"/>
    <n v="0"/>
    <n v="3866"/>
    <n v="0"/>
    <n v="0"/>
    <n v="31771"/>
    <n v="0.44789522654862268"/>
    <n v="35297"/>
    <n v="0"/>
    <n v="193"/>
    <n v="0"/>
    <n v="0"/>
    <n v="32"/>
    <n v="17"/>
    <n v="0"/>
    <n v="0"/>
    <n v="0"/>
    <n v="0"/>
    <n v="0"/>
    <n v="0"/>
    <n v="0"/>
    <n v="0"/>
    <n v="0"/>
    <n v="0"/>
    <n v="0"/>
    <n v="0"/>
    <n v="0"/>
    <n v="0"/>
    <n v="0"/>
    <n v="0"/>
    <n v="0"/>
    <n v="0"/>
    <n v="0"/>
    <n v="0"/>
    <n v="0"/>
    <n v="0"/>
    <n v="0"/>
    <n v="0"/>
    <n v="0"/>
    <n v="41979507"/>
    <n v="8612205"/>
    <n v="0"/>
    <n v="33367302"/>
    <n v="21711"/>
    <n v="33389013"/>
    <n v="66459821"/>
    <n v="-33070808"/>
    <n v="54317872"/>
    <n v="13123195"/>
    <n v="0"/>
    <n v="0"/>
    <n v="8123869"/>
    <n v="2436756"/>
    <n v="0"/>
    <n v="22288600"/>
    <n v="0"/>
    <n v="0"/>
    <n v="0"/>
    <n v="655598"/>
    <n v="7604641"/>
    <n v="8993912"/>
    <n v="41979507"/>
    <n v="0"/>
    <n v="0"/>
    <n v="0"/>
    <n v="0"/>
    <n v="0"/>
    <n v="0"/>
    <n v="0"/>
    <n v="0"/>
    <n v="0"/>
    <n v="0"/>
    <n v="1359770"/>
    <n v="0"/>
    <n v="275495"/>
    <n v="0"/>
    <n v="0"/>
    <n v="0"/>
    <n v="0"/>
    <n v="362696"/>
    <n v="2090893"/>
    <n v="0"/>
    <n v="2165536"/>
    <n v="0"/>
    <n v="2357815"/>
    <n v="0"/>
    <n v="0"/>
    <n v="0"/>
    <n v="0"/>
    <n v="1076986"/>
    <n v="0"/>
    <n v="22013105"/>
    <n v="0"/>
    <n v="0"/>
    <n v="0"/>
    <n v="292902"/>
    <n v="5439105"/>
    <n v="4545204"/>
    <n v="0"/>
    <n v="0"/>
    <n v="41006047"/>
    <n v="4006950"/>
    <n v="0"/>
    <n v="0"/>
    <n v="19344030"/>
    <n v="0"/>
    <n v="826440"/>
    <n v="0"/>
    <n v="0"/>
    <n v="0"/>
    <n v="0"/>
    <n v="31292420"/>
    <n v="4470396"/>
    <n v="9184959"/>
    <n v="1341576"/>
    <n v="30837380"/>
    <n v="13370279"/>
    <n v="0"/>
    <n v="4751666"/>
    <n v="2124493"/>
    <n v="6277893"/>
    <n v="1631542"/>
    <n v="229958"/>
    <n v="4943"/>
    <n v="385884"/>
    <n v="6845783"/>
    <n v="453676220"/>
    <n v="0"/>
    <n v="15037232"/>
    <n v="431425"/>
    <n v="29386683"/>
    <n v="0"/>
    <n v="498531560"/>
    <n v="384954978"/>
    <n v="0"/>
    <n v="26033025"/>
    <n v="87543557"/>
    <n v="498531560"/>
    <n v="5257451"/>
    <n v="8470212"/>
    <n v="-922635"/>
    <n v="130058195"/>
    <n v="0"/>
    <n v="6047248"/>
    <n v="373499433"/>
    <n v="373499433"/>
    <n v="812815"/>
    <n v="920010"/>
    <n v="416"/>
    <n v="0"/>
    <n v="101935"/>
    <n v="117471"/>
    <n v="15690"/>
    <n v="75118"/>
    <n v="140157"/>
    <n v="82179"/>
    <n v="196556"/>
    <n v="28477"/>
    <n v="50322"/>
    <n v="4910"/>
    <n v="304322"/>
    <n v="0"/>
    <n v="0"/>
    <n v="0"/>
    <n v="305170"/>
    <n v="50588"/>
    <n v="81440"/>
    <n v="3856487.9566394142"/>
    <n v="0"/>
    <n v="35274650.999260202"/>
    <n v="0"/>
    <n v="0"/>
    <n v="0"/>
    <n v="1037570.356407"/>
    <n v="12035347.9917835"/>
    <n v="14234052.695909901"/>
  </r>
  <r>
    <n v="106361266"/>
    <x v="260"/>
    <d v="2023-07-01T00:00:00"/>
    <d v="2024-06-30T00:00:00"/>
    <n v="366"/>
    <x v="18"/>
    <x v="12"/>
    <x v="27"/>
    <x v="3"/>
    <x v="3"/>
    <x v="0"/>
    <x v="0"/>
    <x v="1"/>
    <x v="0"/>
    <s v="SAN BERNARDINO MOUNTAINS COMMUNITY HOSPITAL DISTRICT"/>
    <x v="2"/>
    <x v="2"/>
    <s v="909-336-3651"/>
    <s v="29101 HOSPITAL ROAD"/>
    <s v="LAKE ARROWHEAD"/>
    <n v="92352"/>
    <s v="MARK TURNER"/>
    <n v="0"/>
    <n v="37"/>
    <n v="13542"/>
    <n v="37"/>
    <n v="13542"/>
    <n v="23"/>
    <n v="22.1475409836066"/>
    <n v="105.930040886678"/>
    <n v="341"/>
    <n v="272"/>
    <n v="236"/>
    <n v="7136"/>
    <n v="0"/>
    <n v="16"/>
    <n v="79"/>
    <n v="0"/>
    <n v="26"/>
    <n v="8106"/>
    <n v="38770.394964524101"/>
    <n v="1458.8339380167299"/>
    <n v="1656.62047881844"/>
    <n v="1491.3305289719101"/>
    <n v="21909.462691715398"/>
    <n v="0"/>
    <n v="115.27981479325909"/>
    <n v="1502.7575235177401"/>
    <n v="0"/>
    <n v="419.708248267253"/>
    <n v="76"/>
    <n v="63"/>
    <n v="23"/>
    <n v="66"/>
    <n v="0"/>
    <n v="7"/>
    <n v="31"/>
    <n v="0"/>
    <n v="5"/>
    <n v="271"/>
    <n v="17"/>
    <n v="0"/>
    <n v="0"/>
    <n v="0"/>
    <n v="20"/>
    <n v="0"/>
    <n v="6222"/>
    <n v="0"/>
    <n v="0"/>
    <n v="0"/>
    <n v="7320"/>
    <n v="0"/>
    <n v="982"/>
    <n v="0"/>
    <n v="0"/>
    <n v="0"/>
    <n v="7124"/>
    <n v="0.87885516901060901"/>
    <n v="0"/>
    <n v="267"/>
    <n v="0"/>
    <n v="0"/>
    <n v="0"/>
    <n v="4"/>
    <n v="0"/>
    <n v="0"/>
    <n v="0"/>
    <n v="0"/>
    <n v="6332"/>
    <n v="5523"/>
    <n v="4085"/>
    <n v="13762"/>
    <n v="0"/>
    <n v="589"/>
    <n v="7034"/>
    <n v="0"/>
    <n v="1142"/>
    <n v="38467"/>
    <n v="9289"/>
    <n v="12052"/>
    <n v="0"/>
    <n v="17300"/>
    <n v="0"/>
    <n v="1"/>
    <n v="6265"/>
    <n v="7046"/>
    <n v="81"/>
    <n v="119"/>
    <n v="0"/>
    <n v="0"/>
    <n v="62621434"/>
    <n v="28105045"/>
    <n v="0"/>
    <n v="34516389"/>
    <n v="565877"/>
    <n v="35082266"/>
    <n v="37119831"/>
    <n v="-2037565"/>
    <n v="6089891"/>
    <n v="369852"/>
    <n v="0"/>
    <n v="0"/>
    <n v="3682474"/>
    <n v="2300653"/>
    <n v="1712716"/>
    <n v="649940"/>
    <n v="7526130"/>
    <n v="0"/>
    <n v="154638"/>
    <n v="671727"/>
    <n v="0"/>
    <n v="76901"/>
    <n v="13092705"/>
    <n v="7541783"/>
    <n v="8718609"/>
    <n v="3457159"/>
    <n v="15581138"/>
    <n v="0"/>
    <n v="959527"/>
    <n v="12106030"/>
    <n v="0"/>
    <n v="1164483"/>
    <n v="49528729"/>
    <n v="4333953"/>
    <n v="7098129"/>
    <n v="1677505"/>
    <n v="4804134"/>
    <n v="-9282"/>
    <n v="0"/>
    <n v="608487"/>
    <n v="7606124"/>
    <n v="1908999"/>
    <n v="0"/>
    <n v="76996"/>
    <n v="0"/>
    <n v="0"/>
    <n v="0"/>
    <n v="0"/>
    <n v="0"/>
    <n v="0"/>
    <n v="5508483"/>
    <n v="3333196"/>
    <n v="2430332"/>
    <n v="18311678"/>
    <n v="0"/>
    <n v="365131"/>
    <n v="3969776"/>
    <n v="0"/>
    <n v="597793"/>
    <n v="0"/>
    <n v="0"/>
    <n v="727603"/>
    <n v="1088891"/>
    <n v="3814483"/>
    <n v="0"/>
    <n v="4513492"/>
    <n v="6380753"/>
    <n v="9019292"/>
    <n v="0"/>
    <n v="0"/>
    <n v="0"/>
    <n v="0"/>
    <n v="7662361"/>
    <n v="3238426"/>
    <n v="4431222"/>
    <n v="1874285"/>
    <n v="19321164"/>
    <n v="4157222"/>
    <n v="1043772"/>
    <n v="1484928"/>
    <n v="3229918"/>
    <n v="2193379"/>
    <n v="1588942"/>
    <n v="252844"/>
    <n v="332831"/>
    <n v="522847"/>
    <n v="2991984"/>
    <n v="11560291"/>
    <n v="39383738"/>
    <n v="15720445"/>
    <n v="4706634"/>
    <n v="0"/>
    <n v="0"/>
    <n v="71371108"/>
    <n v="7711007"/>
    <n v="32782"/>
    <n v="6257872"/>
    <n v="57369447"/>
    <n v="71371108"/>
    <n v="4050693"/>
    <n v="9535290"/>
    <n v="-7205345"/>
    <n v="37428710"/>
    <n v="440713"/>
    <n v="5178473"/>
    <n v="0"/>
    <n v="0"/>
    <n v="456349"/>
    <n v="498047"/>
    <n v="237"/>
    <n v="0"/>
    <n v="77894"/>
    <n v="79701"/>
    <n v="57091"/>
    <n v="22573"/>
    <n v="53234"/>
    <n v="99335"/>
    <n v="50524"/>
    <n v="11138"/>
    <n v="4047"/>
    <n v="812"/>
    <n v="96301"/>
    <n v="75197"/>
    <n v="110601"/>
    <n v="0"/>
    <n v="86794"/>
    <n v="48989"/>
    <n v="38467"/>
    <n v="5745316.4166113473"/>
    <n v="6089068.0690743998"/>
    <n v="2397433.2481662109"/>
    <n v="13488385.007882001"/>
    <n v="0"/>
    <n v="650370.54498640203"/>
    <n v="7458748.7345176088"/>
    <n v="0"/>
    <n v="724631.978762032"/>
  </r>
  <r>
    <n v="106281266"/>
    <x v="261"/>
    <d v="2023-07-01T00:00:00"/>
    <d v="2024-06-30T00:00:00"/>
    <n v="366"/>
    <x v="11"/>
    <x v="7"/>
    <x v="12"/>
    <x v="4"/>
    <x v="3"/>
    <x v="1"/>
    <x v="2"/>
    <x v="0"/>
    <x v="1"/>
    <s v="STATE OF CALIFORNIA"/>
    <x v="4"/>
    <x v="2"/>
    <s v="707-253-5000"/>
    <s v="2100 NAPA VALLEJO HIGHWAY"/>
    <s v="NAPA"/>
    <n v="94558"/>
    <s v="JENNIE CLAY"/>
    <n v="0"/>
    <n v="1418"/>
    <n v="518988"/>
    <n v="1284"/>
    <n v="469944"/>
    <n v="1284"/>
    <n v="1093.13114754098"/>
    <n v="1093.13114754098"/>
    <n v="322818"/>
    <n v="0"/>
    <n v="0"/>
    <n v="0"/>
    <n v="0"/>
    <n v="628"/>
    <n v="0"/>
    <n v="0"/>
    <n v="76640"/>
    <n v="400086"/>
    <n v="400086"/>
    <n v="0"/>
    <n v="0"/>
    <n v="0"/>
    <n v="0"/>
    <n v="0"/>
    <n v="0"/>
    <n v="0"/>
    <n v="0"/>
    <n v="0"/>
    <n v="165"/>
    <n v="0"/>
    <n v="0"/>
    <n v="0"/>
    <n v="0"/>
    <n v="60"/>
    <n v="0"/>
    <n v="0"/>
    <n v="630"/>
    <n v="855"/>
    <n v="0"/>
    <n v="151"/>
    <n v="0"/>
    <n v="0"/>
    <n v="1267"/>
    <n v="0"/>
    <n v="0"/>
    <n v="55266"/>
    <n v="0"/>
    <n v="0"/>
    <n v="463722"/>
    <n v="0"/>
    <n v="0"/>
    <n v="7689"/>
    <n v="0"/>
    <n v="0"/>
    <n v="392397"/>
    <n v="0.98078163194913104"/>
    <n v="0"/>
    <n v="0"/>
    <n v="16"/>
    <n v="0"/>
    <n v="0"/>
    <n v="839"/>
    <n v="0"/>
    <n v="0"/>
    <n v="0"/>
    <n v="0"/>
    <n v="0"/>
    <n v="0"/>
    <n v="0"/>
    <n v="0"/>
    <n v="0"/>
    <n v="0"/>
    <n v="0"/>
    <n v="0"/>
    <n v="0"/>
    <n v="0"/>
    <n v="0"/>
    <n v="0"/>
    <n v="0"/>
    <n v="0"/>
    <n v="0"/>
    <n v="0"/>
    <n v="0"/>
    <n v="0"/>
    <n v="0"/>
    <n v="0"/>
    <n v="0"/>
    <n v="0"/>
    <n v="480453561"/>
    <n v="9434"/>
    <n v="0"/>
    <n v="480444127"/>
    <n v="0"/>
    <n v="480444127"/>
    <n v="480453560"/>
    <n v="-9433"/>
    <n v="9433"/>
    <n v="0"/>
    <n v="0"/>
    <n v="0"/>
    <n v="0"/>
    <n v="0"/>
    <n v="0"/>
    <n v="0"/>
    <n v="0"/>
    <n v="0"/>
    <n v="0"/>
    <n v="0"/>
    <n v="0"/>
    <n v="0"/>
    <n v="0"/>
    <n v="0"/>
    <n v="0"/>
    <n v="0"/>
    <n v="0"/>
    <n v="0"/>
    <n v="0"/>
    <n v="0"/>
    <n v="0"/>
    <n v="0"/>
    <n v="0"/>
    <n v="8434"/>
    <n v="0"/>
    <n v="0"/>
    <n v="0"/>
    <n v="0"/>
    <n v="0"/>
    <n v="0"/>
    <n v="0"/>
    <n v="0"/>
    <n v="0"/>
    <n v="0"/>
    <n v="0"/>
    <n v="100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274043"/>
    <x v="262"/>
    <d v="2023-07-01T00:00:00"/>
    <d v="2024-06-30T00:00:00"/>
    <n v="366"/>
    <x v="28"/>
    <x v="5"/>
    <x v="103"/>
    <x v="2"/>
    <x v="3"/>
    <x v="0"/>
    <x v="0"/>
    <x v="0"/>
    <x v="0"/>
    <s v="COUNTY OF MONTEREY"/>
    <x v="3"/>
    <x v="0"/>
    <s v="831-755-4111"/>
    <s v="1441 CONSTITUTION BLVD"/>
    <s v="SALINAS"/>
    <n v="93906"/>
    <s v="CHARLES R. HARRIS"/>
    <n v="2"/>
    <n v="172"/>
    <n v="62952"/>
    <n v="172"/>
    <n v="62952"/>
    <n v="138"/>
    <n v="130.46994535519099"/>
    <n v="203.49157356025901"/>
    <n v="14880"/>
    <n v="0"/>
    <n v="8668"/>
    <n v="15823"/>
    <n v="1"/>
    <n v="8148"/>
    <n v="0"/>
    <n v="34"/>
    <n v="198"/>
    <n v="47752"/>
    <n v="74477.915923054694"/>
    <n v="19361.163076170102"/>
    <n v="0"/>
    <n v="11427.5010369788"/>
    <n v="27431.973531948814"/>
    <n v="12.7413174700376"/>
    <n v="13430.0370391671"/>
    <n v="0"/>
    <n v="152.947031902058"/>
    <n v="907.87463648103198"/>
    <n v="2441"/>
    <n v="0"/>
    <n v="1495"/>
    <n v="3420"/>
    <n v="1"/>
    <n v="1614"/>
    <n v="0"/>
    <n v="8"/>
    <n v="44"/>
    <n v="9023"/>
    <n v="122"/>
    <n v="22"/>
    <n v="0"/>
    <n v="28"/>
    <n v="0"/>
    <n v="0"/>
    <n v="44652"/>
    <n v="8052"/>
    <n v="0"/>
    <n v="10248"/>
    <n v="0"/>
    <n v="0"/>
    <n v="32861"/>
    <n v="5547"/>
    <n v="0"/>
    <n v="9344"/>
    <n v="0"/>
    <n v="0"/>
    <n v="0"/>
    <n v="7680"/>
    <n v="635"/>
    <n v="0"/>
    <n v="708"/>
    <n v="0"/>
    <n v="0"/>
    <n v="20"/>
    <n v="3607"/>
    <n v="2053"/>
    <n v="38981"/>
    <n v="0"/>
    <n v="13249"/>
    <n v="100912"/>
    <n v="34"/>
    <n v="51139"/>
    <n v="0"/>
    <n v="1253"/>
    <n v="6916"/>
    <n v="212484"/>
    <n v="60836"/>
    <n v="80996"/>
    <n v="0"/>
    <n v="74166"/>
    <n v="0"/>
    <n v="4"/>
    <n v="249546"/>
    <n v="169985"/>
    <n v="2992"/>
    <n v="2091"/>
    <n v="1728"/>
    <n v="653"/>
    <n v="1486917712"/>
    <n v="1078817191"/>
    <n v="0"/>
    <n v="408100521"/>
    <n v="4400027"/>
    <n v="412500548"/>
    <n v="419467901"/>
    <n v="-6967353"/>
    <n v="14532930"/>
    <n v="606797"/>
    <n v="0"/>
    <n v="0"/>
    <n v="6958780"/>
    <n v="266559326"/>
    <n v="0"/>
    <n v="140500456"/>
    <n v="355066791"/>
    <n v="11431"/>
    <n v="183007733"/>
    <n v="0"/>
    <n v="1293741"/>
    <n v="6907480"/>
    <n v="953346958"/>
    <n v="80275256"/>
    <n v="0"/>
    <n v="44729021"/>
    <n v="260504391"/>
    <n v="134215"/>
    <n v="118636920"/>
    <n v="0"/>
    <n v="4526078"/>
    <n v="24764873"/>
    <n v="533570754"/>
    <n v="289752554"/>
    <n v="0"/>
    <n v="135098471"/>
    <n v="480097685"/>
    <n v="-33118356"/>
    <n v="145647"/>
    <n v="167450847"/>
    <n v="0"/>
    <n v="33388739"/>
    <n v="0"/>
    <n v="5819821"/>
    <n v="0"/>
    <n v="181783"/>
    <n v="0"/>
    <n v="0"/>
    <n v="0"/>
    <n v="0"/>
    <n v="55284913"/>
    <n v="0"/>
    <n v="57389163"/>
    <n v="160752967"/>
    <n v="-1"/>
    <n v="133975057"/>
    <n v="0"/>
    <n v="-2"/>
    <n v="698424"/>
    <n v="0"/>
    <n v="55521788"/>
    <n v="6116167"/>
    <n v="6943873"/>
    <n v="0"/>
    <n v="0"/>
    <n v="102670171"/>
    <n v="64786381"/>
    <n v="117241126"/>
    <n v="0"/>
    <n v="0"/>
    <n v="0"/>
    <n v="1711042"/>
    <n v="60225321"/>
    <n v="16046479"/>
    <n v="40981819"/>
    <n v="15805562"/>
    <n v="186424234"/>
    <n v="76088949"/>
    <n v="34645283"/>
    <n v="21225522"/>
    <n v="39405954"/>
    <n v="28275161"/>
    <n v="12150261"/>
    <n v="2469755"/>
    <n v="8529904"/>
    <n v="304848"/>
    <n v="9948030"/>
    <n v="455739621"/>
    <n v="0"/>
    <n v="105448881"/>
    <n v="12729392"/>
    <n v="7000"/>
    <n v="0"/>
    <n v="573924894"/>
    <n v="162741224"/>
    <n v="0"/>
    <n v="0"/>
    <n v="411183670"/>
    <n v="573924894"/>
    <n v="339891338"/>
    <n v="269479497"/>
    <n v="-192320717"/>
    <n v="351942836"/>
    <n v="0"/>
    <n v="19503375"/>
    <n v="0"/>
    <n v="0"/>
    <n v="2578448"/>
    <n v="2919466"/>
    <n v="1360"/>
    <n v="28"/>
    <n v="239686"/>
    <n v="413104"/>
    <n v="753859"/>
    <n v="12904"/>
    <n v="309417"/>
    <n v="394144"/>
    <n v="188126"/>
    <n v="177406"/>
    <n v="60447"/>
    <n v="29355"/>
    <n v="810864"/>
    <n v="453539"/>
    <n v="496328"/>
    <n v="10339"/>
    <n v="430057"/>
    <n v="135824"/>
    <n v="241497"/>
    <n v="96817659.389357433"/>
    <n v="0"/>
    <n v="51706160.065246403"/>
    <n v="171834540.50375"/>
    <n v="40656.571031957697"/>
    <n v="84203048.906971201"/>
    <n v="0"/>
    <n v="1624582.1002062301"/>
    <n v="8841226.46343695"/>
  </r>
  <r>
    <n v="106514033"/>
    <x v="263"/>
    <d v="2023-07-01T00:00:00"/>
    <d v="2024-06-30T00:00:00"/>
    <n v="366"/>
    <x v="48"/>
    <x v="0"/>
    <x v="0"/>
    <x v="1"/>
    <x v="3"/>
    <x v="2"/>
    <x v="1"/>
    <x v="0"/>
    <x v="1"/>
    <s v="NORTH VALLEY BEHAVIORAL HEALTH LLC"/>
    <x v="2"/>
    <x v="0"/>
    <s v="530-790-2520"/>
    <s v="1535 PLUMAS COURT"/>
    <s v="YUBA CITY"/>
    <n v="95991"/>
    <s v="ARNE HYSON"/>
    <n v="0"/>
    <n v="16"/>
    <n v="5856"/>
    <n v="16"/>
    <n v="5856"/>
    <n v="16"/>
    <n v="15.8661202185792"/>
    <n v="15.8661202185792"/>
    <n v="0"/>
    <n v="0"/>
    <n v="0"/>
    <n v="0"/>
    <n v="0"/>
    <n v="0"/>
    <n v="0"/>
    <n v="0"/>
    <n v="5807"/>
    <n v="5807"/>
    <n v="5807"/>
    <n v="0"/>
    <n v="0"/>
    <n v="0"/>
    <n v="0"/>
    <n v="0"/>
    <n v="0"/>
    <n v="0"/>
    <n v="0"/>
    <n v="0"/>
    <n v="0"/>
    <n v="0"/>
    <n v="0"/>
    <n v="0"/>
    <n v="0"/>
    <n v="0"/>
    <n v="0"/>
    <n v="0"/>
    <n v="138"/>
    <n v="138"/>
    <n v="0"/>
    <n v="16"/>
    <n v="0"/>
    <n v="0"/>
    <n v="0"/>
    <n v="0"/>
    <n v="0"/>
    <n v="5856"/>
    <n v="0"/>
    <n v="0"/>
    <n v="0"/>
    <n v="0"/>
    <n v="0"/>
    <n v="5807"/>
    <n v="0"/>
    <n v="0"/>
    <n v="0"/>
    <n v="0"/>
    <n v="0"/>
    <n v="0"/>
    <n v="138"/>
    <n v="0"/>
    <n v="0"/>
    <n v="0"/>
    <n v="0"/>
    <n v="0"/>
    <n v="0"/>
    <n v="0"/>
    <n v="0"/>
    <n v="0"/>
    <n v="0"/>
    <n v="0"/>
    <n v="0"/>
    <n v="0"/>
    <n v="0"/>
    <n v="0"/>
    <n v="0"/>
    <n v="0"/>
    <n v="0"/>
    <n v="0"/>
    <n v="0"/>
    <n v="0"/>
    <n v="0"/>
    <n v="0"/>
    <n v="0"/>
    <n v="0"/>
    <n v="0"/>
    <n v="0"/>
    <n v="0"/>
    <n v="0"/>
    <n v="6144320"/>
    <n v="0"/>
    <n v="0"/>
    <n v="6144320"/>
    <n v="0"/>
    <n v="6144320"/>
    <n v="6138634"/>
    <n v="5686"/>
    <n v="1158"/>
    <n v="0"/>
    <n v="4730"/>
    <n v="0"/>
    <n v="211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481544"/>
    <n v="0"/>
    <n v="7783"/>
    <n v="0"/>
    <n v="39078"/>
    <n v="0"/>
    <n v="1528405"/>
    <n v="1049008"/>
    <n v="0"/>
    <n v="0"/>
    <n v="479397"/>
    <n v="1528405"/>
    <n v="566849"/>
    <n v="914695"/>
    <n v="0"/>
    <n v="174170"/>
    <n v="0"/>
    <n v="0"/>
    <n v="0"/>
    <n v="66465"/>
    <n v="0"/>
    <n v="0"/>
    <n v="0"/>
    <n v="0"/>
    <n v="0"/>
    <n v="0"/>
    <n v="0"/>
    <n v="0"/>
    <n v="0"/>
    <n v="0"/>
    <n v="0"/>
    <n v="0"/>
    <n v="0"/>
    <n v="0"/>
    <n v="0"/>
    <n v="0"/>
    <n v="0"/>
    <n v="0"/>
    <n v="0"/>
    <n v="0"/>
    <n v="0"/>
    <n v="0"/>
    <n v="0"/>
    <n v="0"/>
    <n v="0"/>
    <n v="0"/>
    <n v="0"/>
    <n v="0"/>
    <n v="0"/>
    <n v="0"/>
  </r>
  <r>
    <n v="106481357"/>
    <x v="264"/>
    <d v="2024-01-01T00:00:00"/>
    <d v="2024-12-31T00:00:00"/>
    <n v="366"/>
    <x v="13"/>
    <x v="7"/>
    <x v="58"/>
    <x v="0"/>
    <x v="3"/>
    <x v="0"/>
    <x v="0"/>
    <x v="0"/>
    <x v="0"/>
    <s v="NORTHBAY HEALTHCARE CORPORATION"/>
    <x v="0"/>
    <x v="0"/>
    <s v="707-646-3179"/>
    <s v="1200 B. GALE WILSON BLVD."/>
    <s v="FAIRFIELD"/>
    <n v="94533"/>
    <s v="MARK BEHL"/>
    <n v="3"/>
    <n v="204"/>
    <n v="74664"/>
    <n v="178"/>
    <n v="65148"/>
    <n v="140"/>
    <n v="134.885245901639"/>
    <n v="249.85657120866401"/>
    <n v="16669"/>
    <n v="6876"/>
    <n v="2868"/>
    <n v="15700"/>
    <n v="49"/>
    <n v="2179"/>
    <n v="4697"/>
    <n v="41"/>
    <n v="289"/>
    <n v="49368"/>
    <n v="91447.505062370998"/>
    <n v="27551.721803975099"/>
    <n v="11379.638726732057"/>
    <n v="4237.8788037150798"/>
    <n v="30189.6751508286"/>
    <n v="50.263878794000298"/>
    <n v="3960.7982017689501"/>
    <n v="12252.022220700501"/>
    <n v="49.003014464129599"/>
    <n v="1075.0451199312699"/>
    <n v="3450"/>
    <n v="1257"/>
    <n v="529"/>
    <n v="3587"/>
    <n v="8"/>
    <n v="440"/>
    <n v="1159"/>
    <n v="9"/>
    <n v="92"/>
    <n v="10531"/>
    <n v="204"/>
    <n v="0"/>
    <n v="0"/>
    <n v="0"/>
    <n v="0"/>
    <n v="0"/>
    <n v="74664"/>
    <n v="0"/>
    <n v="0"/>
    <n v="0"/>
    <n v="0"/>
    <n v="0"/>
    <n v="49368"/>
    <n v="0"/>
    <n v="0"/>
    <n v="0"/>
    <n v="0"/>
    <n v="0"/>
    <n v="0"/>
    <n v="10531"/>
    <n v="0"/>
    <n v="0"/>
    <n v="0"/>
    <n v="0"/>
    <n v="0"/>
    <n v="10"/>
    <n v="2259"/>
    <n v="1269"/>
    <n v="129258"/>
    <n v="45372"/>
    <n v="12477"/>
    <n v="97622"/>
    <n v="12"/>
    <n v="58770"/>
    <n v="69150"/>
    <n v="59"/>
    <n v="5484"/>
    <n v="418204"/>
    <n v="75589"/>
    <n v="268155"/>
    <n v="1"/>
    <n v="84128"/>
    <n v="0"/>
    <n v="9"/>
    <n v="279803"/>
    <n v="458973"/>
    <n v="2830"/>
    <n v="8845"/>
    <n v="943"/>
    <n v="473"/>
    <n v="4633365532"/>
    <n v="4153793588"/>
    <n v="71102077"/>
    <n v="550674021"/>
    <n v="28795313"/>
    <n v="579469334"/>
    <n v="777761009"/>
    <n v="-198291675"/>
    <n v="235373456"/>
    <n v="264888"/>
    <n v="0"/>
    <n v="0"/>
    <n v="36816893"/>
    <n v="862047418"/>
    <n v="353226799"/>
    <n v="140130764"/>
    <n v="720056785"/>
    <n v="2475125"/>
    <n v="115380501"/>
    <n v="286933259"/>
    <n v="2717896"/>
    <n v="18357098"/>
    <n v="2501325645"/>
    <n v="562806541"/>
    <n v="231356296"/>
    <n v="66932414"/>
    <n v="664547064"/>
    <n v="63842"/>
    <n v="94348219"/>
    <n v="461525899"/>
    <n v="530521"/>
    <n v="49929091"/>
    <n v="2132039887"/>
    <n v="1282050100"/>
    <n v="529613423"/>
    <n v="189865818"/>
    <n v="1389864466"/>
    <n v="-6725885"/>
    <n v="2538967"/>
    <n v="180609824"/>
    <n v="483121291"/>
    <n v="20136578"/>
    <n v="0"/>
    <n v="65574596"/>
    <n v="0"/>
    <n v="17144410"/>
    <n v="0"/>
    <n v="52804323"/>
    <n v="0"/>
    <n v="18297754"/>
    <n v="134953871"/>
    <n v="53988352"/>
    <n v="12542053"/>
    <n v="50611764"/>
    <n v="0"/>
    <n v="21101241"/>
    <n v="219390618"/>
    <n v="0"/>
    <n v="58086122"/>
    <n v="0"/>
    <n v="0"/>
    <n v="0"/>
    <n v="24467660"/>
    <n v="0"/>
    <n v="0"/>
    <n v="103656308"/>
    <n v="193849578"/>
    <n v="205376809"/>
    <n v="0"/>
    <n v="0"/>
    <n v="0"/>
    <n v="0"/>
    <n v="88223223"/>
    <n v="34273919"/>
    <n v="120103982"/>
    <n v="32277190"/>
    <n v="227525764"/>
    <n v="97820609"/>
    <n v="114604112"/>
    <n v="2349743"/>
    <n v="96977085"/>
    <n v="124724043"/>
    <n v="22448628"/>
    <n v="13541438"/>
    <n v="883630"/>
    <n v="11985208"/>
    <n v="64900749"/>
    <n v="249664312"/>
    <n v="334557349"/>
    <n v="251952578"/>
    <n v="2518038"/>
    <n v="50624375"/>
    <n v="0"/>
    <n v="889316652"/>
    <n v="164062143"/>
    <n v="908632"/>
    <n v="273603640"/>
    <n v="450742237"/>
    <n v="889316652"/>
    <n v="12604514"/>
    <n v="1046862948"/>
    <n v="-925709527"/>
    <n v="564608058"/>
    <n v="0"/>
    <n v="286144000"/>
    <n v="0"/>
    <n v="5258012"/>
    <n v="3307627"/>
    <n v="3782468"/>
    <n v="1796"/>
    <n v="0"/>
    <n v="118828"/>
    <n v="877038"/>
    <n v="1023133"/>
    <n v="76691"/>
    <n v="191778"/>
    <n v="618371"/>
    <n v="284579"/>
    <n v="70479"/>
    <n v="24104"/>
    <n v="22626"/>
    <n v="790777"/>
    <n v="958942"/>
    <n v="717608"/>
    <n v="0"/>
    <n v="544466"/>
    <n v="60325"/>
    <n v="235509"/>
    <n v="230322155.61895201"/>
    <n v="94495606.183593705"/>
    <n v="33470965.3610688"/>
    <n v="223815880.333303"/>
    <n v="410414.23844995099"/>
    <n v="33901839.960851401"/>
    <n v="120985540.710636"/>
    <n v="525094.09898705804"/>
    <n v="11038199.494158201"/>
  </r>
  <r>
    <n v="106141273"/>
    <x v="265"/>
    <d v="2023-07-01T00:00:00"/>
    <d v="2024-06-30T00:00:00"/>
    <n v="366"/>
    <x v="49"/>
    <x v="12"/>
    <x v="104"/>
    <x v="3"/>
    <x v="3"/>
    <x v="0"/>
    <x v="0"/>
    <x v="1"/>
    <x v="0"/>
    <s v="NORTHERN INYO HEALTHCARE DISTRICT"/>
    <x v="2"/>
    <x v="0"/>
    <s v="760-873-5811"/>
    <s v="150 PIONEER LANE"/>
    <s v="BISHOP"/>
    <n v="93514"/>
    <s v="STEPHEN DELROSSI"/>
    <n v="0"/>
    <n v="25"/>
    <n v="9150"/>
    <n v="25"/>
    <n v="9150"/>
    <n v="8"/>
    <n v="5.9371584699453548"/>
    <n v="31.828277421200301"/>
    <n v="980"/>
    <n v="182"/>
    <n v="178"/>
    <n v="323"/>
    <n v="0"/>
    <n v="417"/>
    <n v="0"/>
    <n v="0"/>
    <n v="93"/>
    <n v="2173"/>
    <n v="11649.149536159319"/>
    <n v="4635.3259547722655"/>
    <n v="1115.9073587903699"/>
    <n v="549.63148523183793"/>
    <n v="1541.17718851005"/>
    <n v="0"/>
    <n v="3170.6469351167002"/>
    <n v="0"/>
    <n v="0"/>
    <n v="383.99374538121106"/>
    <n v="312"/>
    <n v="52"/>
    <n v="42"/>
    <n v="144"/>
    <n v="0"/>
    <n v="215"/>
    <n v="0"/>
    <n v="0"/>
    <n v="38"/>
    <n v="803"/>
    <n v="25"/>
    <n v="0"/>
    <n v="0"/>
    <n v="0"/>
    <n v="0"/>
    <n v="0"/>
    <n v="9150"/>
    <n v="0"/>
    <n v="0"/>
    <n v="0"/>
    <n v="0"/>
    <n v="0"/>
    <n v="2173"/>
    <n v="0"/>
    <n v="0"/>
    <n v="0"/>
    <n v="0"/>
    <n v="0"/>
    <n v="0"/>
    <n v="803"/>
    <n v="0"/>
    <n v="0"/>
    <n v="0"/>
    <n v="0"/>
    <n v="0"/>
    <n v="6"/>
    <n v="330"/>
    <n v="218"/>
    <n v="36176"/>
    <n v="4656"/>
    <n v="4535"/>
    <n v="17240"/>
    <n v="0"/>
    <n v="44739"/>
    <n v="0"/>
    <n v="0"/>
    <n v="2817"/>
    <n v="110163"/>
    <n v="10508"/>
    <n v="55284"/>
    <n v="0"/>
    <n v="42374"/>
    <n v="0"/>
    <n v="3"/>
    <n v="17559"/>
    <n v="68305"/>
    <n v="232"/>
    <n v="1516"/>
    <n v="146"/>
    <n v="51"/>
    <n v="226783338"/>
    <n v="110078719"/>
    <n v="0"/>
    <n v="116704619"/>
    <n v="2628755"/>
    <n v="119333374"/>
    <n v="115925347"/>
    <n v="3408027"/>
    <n v="3897351"/>
    <n v="4301991"/>
    <n v="0"/>
    <n v="0"/>
    <n v="3003387"/>
    <n v="18099735"/>
    <n v="1976140"/>
    <n v="3785813"/>
    <n v="6621891"/>
    <n v="0"/>
    <n v="10631873"/>
    <n v="0"/>
    <n v="0"/>
    <n v="1188082"/>
    <n v="42303534"/>
    <n v="67510644"/>
    <n v="10140284"/>
    <n v="7904086"/>
    <n v="24974107"/>
    <n v="0"/>
    <n v="70207253"/>
    <n v="25963"/>
    <n v="0"/>
    <n v="3717467"/>
    <n v="184479804"/>
    <n v="42363155"/>
    <n v="5995651"/>
    <n v="5784591"/>
    <n v="6047770"/>
    <n v="-31125"/>
    <n v="0"/>
    <n v="40002164"/>
    <n v="12847"/>
    <n v="7438714"/>
    <n v="0"/>
    <n v="37507"/>
    <n v="0"/>
    <n v="2427445"/>
    <n v="0"/>
    <n v="0"/>
    <n v="0"/>
    <n v="0"/>
    <n v="40435636"/>
    <n v="5722334"/>
    <n v="5528554"/>
    <n v="24526236"/>
    <n v="0"/>
    <n v="38185360"/>
    <n v="1766"/>
    <n v="0"/>
    <n v="2304733"/>
    <n v="0"/>
    <n v="0"/>
    <n v="0"/>
    <n v="618662"/>
    <n v="3155532"/>
    <n v="0"/>
    <n v="8880476"/>
    <n v="29251991"/>
    <n v="37130067"/>
    <n v="0"/>
    <n v="0"/>
    <n v="0"/>
    <n v="0"/>
    <n v="14156318"/>
    <n v="9696135"/>
    <n v="11599880"/>
    <n v="5210480"/>
    <n v="38712854"/>
    <n v="22363364"/>
    <n v="0"/>
    <n v="18498764"/>
    <n v="11833678"/>
    <n v="11862180"/>
    <n v="3963056"/>
    <n v="300979"/>
    <n v="832175"/>
    <n v="0"/>
    <n v="7558297"/>
    <n v="57173285"/>
    <n v="12683552"/>
    <n v="66627689"/>
    <n v="10521159"/>
    <n v="8338503"/>
    <n v="0"/>
    <n v="155344188"/>
    <n v="29154151"/>
    <n v="39146245"/>
    <n v="47559676"/>
    <n v="39484116"/>
    <n v="155344188"/>
    <n v="26353528"/>
    <n v="56085359"/>
    <n v="-38077790"/>
    <n v="134929074"/>
    <n v="0"/>
    <n v="49484047"/>
    <n v="0"/>
    <n v="0"/>
    <n v="651897"/>
    <n v="734124"/>
    <n v="353"/>
    <n v="0"/>
    <n v="79968"/>
    <n v="138031"/>
    <n v="122696"/>
    <n v="19225"/>
    <n v="39029"/>
    <n v="134784"/>
    <n v="67094"/>
    <n v="51070"/>
    <n v="0"/>
    <n v="0"/>
    <n v="56489"/>
    <n v="137952"/>
    <n v="143417"/>
    <n v="0"/>
    <n v="136953"/>
    <n v="109781"/>
    <n v="67305"/>
    <n v="42769298.071308799"/>
    <n v="6053132.2915222598"/>
    <n v="5840048.6085278802"/>
    <n v="15784752.644565165"/>
    <n v="0"/>
    <n v="40385671.878851101"/>
    <n v="12970.615231424101"/>
    <n v="0"/>
    <n v="2450717.88999335"/>
  </r>
  <r>
    <n v="106190568"/>
    <x v="266"/>
    <d v="2023-07-01T00:00:00"/>
    <d v="2024-06-30T00:00:00"/>
    <n v="366"/>
    <x v="3"/>
    <x v="3"/>
    <x v="69"/>
    <x v="0"/>
    <x v="7"/>
    <x v="0"/>
    <x v="0"/>
    <x v="0"/>
    <x v="1"/>
    <s v="DIGNITY HEALTH"/>
    <x v="1"/>
    <x v="0"/>
    <s v="818-885-8500"/>
    <s v="18300 ROSCOE BLVD"/>
    <s v="NORTHRIDGE"/>
    <n v="91328"/>
    <s v="JEREMY ZOCH"/>
    <n v="2"/>
    <n v="394"/>
    <n v="144204"/>
    <n v="394"/>
    <n v="144204"/>
    <n v="241"/>
    <n v="228.254098360656"/>
    <n v="324.16190477273602"/>
    <n v="22098"/>
    <n v="16991"/>
    <n v="9192"/>
    <n v="17539"/>
    <n v="0"/>
    <n v="1719"/>
    <n v="15054"/>
    <n v="391"/>
    <n v="557"/>
    <n v="83541"/>
    <n v="118643.2571468213"/>
    <n v="28705.1278240549"/>
    <n v="21201.556168392101"/>
    <n v="11115.4315893605"/>
    <n v="26924.932090328901"/>
    <n v="0"/>
    <n v="2678.7840660123502"/>
    <n v="23080.6903985596"/>
    <n v="1453.22272995608"/>
    <n v="8388.0438647748706"/>
    <n v="3904"/>
    <n v="3086"/>
    <n v="1395"/>
    <n v="3418"/>
    <n v="0"/>
    <n v="278"/>
    <n v="2987"/>
    <n v="117"/>
    <n v="212"/>
    <n v="15397"/>
    <n v="318"/>
    <n v="40"/>
    <n v="0"/>
    <n v="36"/>
    <n v="0"/>
    <n v="0"/>
    <n v="116388"/>
    <n v="14640"/>
    <n v="0"/>
    <n v="13176"/>
    <n v="0"/>
    <n v="0"/>
    <n v="66978"/>
    <n v="8420"/>
    <n v="0"/>
    <n v="8143"/>
    <n v="0"/>
    <n v="0"/>
    <n v="0"/>
    <n v="13579"/>
    <n v="1334"/>
    <n v="0"/>
    <n v="484"/>
    <n v="0"/>
    <n v="0"/>
    <n v="22"/>
    <n v="1412"/>
    <n v="729"/>
    <n v="24414"/>
    <n v="10096"/>
    <n v="6227"/>
    <n v="26481"/>
    <n v="0"/>
    <n v="2393"/>
    <n v="19335"/>
    <n v="3169"/>
    <n v="877"/>
    <n v="92992"/>
    <n v="66042"/>
    <n v="27426"/>
    <n v="0"/>
    <n v="7417"/>
    <n v="0"/>
    <n v="10"/>
    <n v="358905"/>
    <n v="210360"/>
    <n v="2912"/>
    <n v="1930"/>
    <n v="533"/>
    <n v="340"/>
    <n v="3732413992"/>
    <n v="3166179308"/>
    <n v="316171"/>
    <n v="566550855"/>
    <n v="8266724"/>
    <n v="574817579"/>
    <n v="539769835"/>
    <n v="35047744"/>
    <n v="5908500"/>
    <n v="1088673"/>
    <n v="0"/>
    <n v="0"/>
    <n v="39867571"/>
    <n v="734908567"/>
    <n v="582707165"/>
    <n v="243773748"/>
    <n v="560554489"/>
    <n v="0"/>
    <n v="56933344"/>
    <n v="429748020"/>
    <n v="12867196"/>
    <n v="6634891"/>
    <n v="2628127420"/>
    <n v="219731869"/>
    <n v="144401227"/>
    <n v="51009805"/>
    <n v="299978697"/>
    <n v="0"/>
    <n v="31788084"/>
    <n v="229138721"/>
    <n v="34956082"/>
    <n v="93282087"/>
    <n v="1104286572"/>
    <n v="839143173"/>
    <n v="636422464"/>
    <n v="228829783"/>
    <n v="710497934"/>
    <n v="0"/>
    <n v="0"/>
    <n v="69854661"/>
    <n v="450863802"/>
    <n v="26272767"/>
    <n v="0"/>
    <n v="68690593"/>
    <n v="0"/>
    <n v="135604131"/>
    <n v="0"/>
    <n v="25520"/>
    <n v="0"/>
    <n v="290651"/>
    <n v="105366323"/>
    <n v="85242745"/>
    <n v="54806288"/>
    <n v="117240000"/>
    <n v="0"/>
    <n v="13803549"/>
    <n v="185983832"/>
    <n v="1514275"/>
    <n v="2593843"/>
    <n v="0"/>
    <n v="-5371344"/>
    <n v="1000"/>
    <n v="1771504"/>
    <n v="0"/>
    <n v="0"/>
    <n v="124100999"/>
    <n v="43558844"/>
    <n v="140681006"/>
    <n v="0"/>
    <n v="0"/>
    <n v="2000"/>
    <n v="6088491"/>
    <n v="72184042"/>
    <n v="16741228"/>
    <n v="115432963"/>
    <n v="20980262"/>
    <n v="174216885"/>
    <n v="91216439"/>
    <n v="37559357"/>
    <n v="21849260"/>
    <n v="59545382"/>
    <n v="68443686"/>
    <n v="17695515"/>
    <n v="1402562"/>
    <n v="5213586"/>
    <n v="2552333"/>
    <n v="60074830"/>
    <n v="336663745"/>
    <n v="0"/>
    <n v="198641924"/>
    <n v="3160692"/>
    <n v="31184666"/>
    <n v="0"/>
    <n v="569651027"/>
    <n v="95729302"/>
    <n v="539000"/>
    <n v="31818454"/>
    <n v="441564271"/>
    <n v="569651027"/>
    <n v="179706306"/>
    <n v="685612688"/>
    <n v="-598884172"/>
    <n v="282404053"/>
    <n v="0"/>
    <n v="34212698"/>
    <n v="0"/>
    <n v="2946821"/>
    <n v="3173863"/>
    <n v="3613577"/>
    <n v="1671"/>
    <n v="24"/>
    <n v="326849"/>
    <n v="774170"/>
    <n v="948280"/>
    <n v="70"/>
    <n v="238780"/>
    <n v="260929"/>
    <n v="273817"/>
    <n v="213779"/>
    <n v="100096"/>
    <n v="37093"/>
    <n v="1113285"/>
    <n v="317132"/>
    <n v="769650"/>
    <n v="52552"/>
    <n v="508601"/>
    <n v="72223"/>
    <n v="336540"/>
    <n v="135942680.18176401"/>
    <n v="103541668.531556"/>
    <n v="41977759.119689144"/>
    <n v="122541622.24717693"/>
    <n v="0"/>
    <n v="12634106.2635161"/>
    <n v="93826770.928617597"/>
    <n v="6810129.0718818698"/>
    <n v="14228374.655797977"/>
  </r>
  <r>
    <n v="106214034"/>
    <x v="267"/>
    <d v="2024-01-01T00:00:00"/>
    <d v="2024-12-31T00:00:00"/>
    <n v="366"/>
    <x v="41"/>
    <x v="9"/>
    <x v="85"/>
    <x v="0"/>
    <x v="4"/>
    <x v="0"/>
    <x v="0"/>
    <x v="0"/>
    <x v="1"/>
    <s v="SUTTER HEALTH"/>
    <x v="2"/>
    <x v="0"/>
    <s v="415-209-1300"/>
    <s v="180 ROWLAND WAY"/>
    <s v="NOVATO"/>
    <n v="94948"/>
    <s v="DAN PETERSON"/>
    <n v="0"/>
    <n v="47"/>
    <n v="17202"/>
    <n v="47"/>
    <n v="17202"/>
    <n v="19"/>
    <n v="17.532786885245901"/>
    <n v="50.555269164016302"/>
    <n v="3568"/>
    <n v="951"/>
    <n v="227"/>
    <n v="793"/>
    <n v="0"/>
    <n v="187"/>
    <n v="555"/>
    <n v="33"/>
    <n v="103"/>
    <n v="6417"/>
    <n v="18503.228514030001"/>
    <n v="8427.5537116522482"/>
    <n v="2080.9320110560998"/>
    <n v="418.88372040953499"/>
    <n v="3405.4656206319401"/>
    <n v="0"/>
    <n v="725.14013504791797"/>
    <n v="2584.8621050585198"/>
    <n v="105.247851720931"/>
    <n v="575.70848138177598"/>
    <n v="1050"/>
    <n v="261"/>
    <n v="62"/>
    <n v="210"/>
    <n v="0"/>
    <n v="49"/>
    <n v="232"/>
    <n v="4"/>
    <n v="40"/>
    <n v="1908"/>
    <n v="47"/>
    <n v="0"/>
    <n v="0"/>
    <n v="0"/>
    <n v="0"/>
    <n v="0"/>
    <n v="17202"/>
    <n v="0"/>
    <n v="0"/>
    <n v="0"/>
    <n v="0"/>
    <n v="0"/>
    <n v="6417"/>
    <n v="0"/>
    <n v="0"/>
    <n v="0"/>
    <n v="0"/>
    <n v="0"/>
    <n v="0"/>
    <n v="1908"/>
    <n v="0"/>
    <n v="0"/>
    <n v="0"/>
    <n v="0"/>
    <n v="0"/>
    <n v="0"/>
    <n v="0"/>
    <n v="0"/>
    <n v="9830"/>
    <n v="2312"/>
    <n v="599"/>
    <n v="7944"/>
    <n v="6"/>
    <n v="982"/>
    <n v="6500"/>
    <n v="133"/>
    <n v="1005"/>
    <n v="29311"/>
    <n v="18005"/>
    <n v="1"/>
    <n v="0"/>
    <n v="10408"/>
    <n v="0"/>
    <n v="3"/>
    <n v="76074"/>
    <n v="148396"/>
    <n v="514"/>
    <n v="2128"/>
    <n v="0"/>
    <n v="0"/>
    <n v="414803393"/>
    <n v="299887500"/>
    <n v="0"/>
    <n v="114915893"/>
    <n v="371596"/>
    <n v="115287489"/>
    <n v="107865567"/>
    <n v="7421922"/>
    <n v="5477251"/>
    <n v="2938137"/>
    <n v="0"/>
    <n v="0"/>
    <n v="9961036"/>
    <n v="80833354"/>
    <n v="19712558"/>
    <n v="4734253"/>
    <n v="15290697"/>
    <n v="0"/>
    <n v="3613236"/>
    <n v="18162849"/>
    <n v="303266"/>
    <n v="1205405"/>
    <n v="143855618"/>
    <n v="110093617"/>
    <n v="23421504"/>
    <n v="4001877"/>
    <n v="50373796"/>
    <n v="33965"/>
    <n v="10398007"/>
    <n v="66428971"/>
    <n v="663949"/>
    <n v="5532089"/>
    <n v="270947775"/>
    <n v="158306568"/>
    <n v="32868273"/>
    <n v="2366407"/>
    <n v="52621283"/>
    <n v="0"/>
    <n v="33965"/>
    <n v="8924350"/>
    <n v="35184326"/>
    <n v="4844686"/>
    <n v="0"/>
    <n v="3544886"/>
    <n v="0"/>
    <n v="1192756"/>
    <n v="0"/>
    <n v="0"/>
    <n v="0"/>
    <n v="0"/>
    <n v="32316086"/>
    <n v="9941051"/>
    <n v="6225744"/>
    <n v="12524718"/>
    <n v="0"/>
    <n v="4851212"/>
    <n v="48391894"/>
    <n v="298294"/>
    <n v="366894"/>
    <n v="0"/>
    <n v="-5002580"/>
    <n v="62948"/>
    <n v="3929151"/>
    <n v="0"/>
    <n v="0"/>
    <n v="14034658"/>
    <n v="11046856"/>
    <n v="41999015"/>
    <n v="0"/>
    <n v="0"/>
    <n v="124423"/>
    <n v="0"/>
    <n v="15331927"/>
    <n v="5123352"/>
    <n v="16054695"/>
    <n v="4150641"/>
    <n v="37564132"/>
    <n v="15538168"/>
    <n v="8546847"/>
    <n v="1544923"/>
    <n v="16493984"/>
    <n v="15431355"/>
    <n v="5249798"/>
    <n v="366048"/>
    <n v="397982"/>
    <n v="621192"/>
    <n v="6111138"/>
    <n v="20655479"/>
    <n v="0"/>
    <n v="36828097"/>
    <n v="7562512"/>
    <n v="36923"/>
    <n v="0"/>
    <n v="65083011"/>
    <n v="3542993"/>
    <n v="12320"/>
    <n v="272266"/>
    <n v="61255432"/>
    <n v="65083011"/>
    <n v="222"/>
    <n v="49455415"/>
    <n v="-36815918"/>
    <n v="107012326"/>
    <n v="0"/>
    <n v="0"/>
    <n v="0"/>
    <n v="0"/>
    <n v="518155"/>
    <n v="584973"/>
    <n v="279"/>
    <n v="0"/>
    <n v="53683"/>
    <n v="200792"/>
    <n v="176186"/>
    <n v="0"/>
    <n v="8741"/>
    <n v="33192"/>
    <n v="37023"/>
    <n v="3483"/>
    <n v="3302"/>
    <n v="1753"/>
    <n v="108418"/>
    <n v="61180"/>
    <n v="209441"/>
    <n v="0"/>
    <n v="79688"/>
    <n v="29040"/>
    <n v="30388"/>
    <n v="49477652.859488159"/>
    <n v="11177950.055341501"/>
    <n v="2263919.05350743"/>
    <n v="17016584.785437599"/>
    <n v="8801.8391040861097"/>
    <n v="3630934.97819087"/>
    <n v="21921495.338195607"/>
    <n v="250648.3382617"/>
    <n v="1745983.7524730032"/>
  </r>
  <r>
    <n v="106500967"/>
    <x v="268"/>
    <d v="2023-07-01T00:00:00"/>
    <d v="2024-06-30T00:00:00"/>
    <n v="366"/>
    <x v="24"/>
    <x v="4"/>
    <x v="44"/>
    <x v="3"/>
    <x v="3"/>
    <x v="0"/>
    <x v="0"/>
    <x v="1"/>
    <x v="1"/>
    <s v="OAK VALLEY DISTRICT HOSPITAL"/>
    <x v="3"/>
    <x v="2"/>
    <s v="209-847-3011"/>
    <s v="350 SOUTH OAK AVENUE"/>
    <s v="OAKDALE"/>
    <n v="95361"/>
    <s v="MATTHEW HEYN"/>
    <n v="0"/>
    <n v="150"/>
    <n v="54900"/>
    <n v="150"/>
    <n v="54900"/>
    <n v="100"/>
    <n v="90.535519125683095"/>
    <n v="407.88659650606002"/>
    <n v="2347"/>
    <n v="1249"/>
    <n v="3430"/>
    <n v="24699"/>
    <n v="0"/>
    <n v="241"/>
    <n v="150"/>
    <n v="0"/>
    <n v="1020"/>
    <n v="33136"/>
    <n v="149286.49432121811"/>
    <n v="7354.1913766020798"/>
    <n v="6567.9654306558195"/>
    <n v="10857.716921232101"/>
    <n v="108446.569703734"/>
    <n v="0"/>
    <n v="2456.5977795425019"/>
    <n v="1107.1080231651099"/>
    <n v="0"/>
    <n v="6901.8517795261496"/>
    <n v="261"/>
    <n v="77"/>
    <n v="47"/>
    <n v="204"/>
    <n v="0"/>
    <n v="61"/>
    <n v="11"/>
    <n v="0"/>
    <n v="23"/>
    <n v="684"/>
    <n v="35"/>
    <n v="0"/>
    <n v="0"/>
    <n v="0"/>
    <n v="115"/>
    <n v="0"/>
    <n v="12810"/>
    <n v="0"/>
    <n v="0"/>
    <n v="0"/>
    <n v="42090"/>
    <n v="0"/>
    <n v="1979"/>
    <n v="0"/>
    <n v="0"/>
    <n v="0"/>
    <n v="31157"/>
    <n v="0.94027643650410397"/>
    <n v="0"/>
    <n v="537"/>
    <n v="0"/>
    <n v="0"/>
    <n v="0"/>
    <n v="147"/>
    <n v="0"/>
    <n v="0"/>
    <n v="0"/>
    <n v="0"/>
    <n v="9815"/>
    <n v="6259"/>
    <n v="7355"/>
    <n v="62994"/>
    <n v="0"/>
    <n v="12264"/>
    <n v="1874"/>
    <n v="163"/>
    <n v="4991"/>
    <n v="105715"/>
    <n v="20423"/>
    <n v="54146"/>
    <n v="0"/>
    <n v="30994"/>
    <n v="0"/>
    <n v="2"/>
    <n v="12120"/>
    <n v="40320"/>
    <n v="101"/>
    <n v="672"/>
    <n v="0"/>
    <n v="0"/>
    <n v="232097149"/>
    <n v="154934777"/>
    <n v="0"/>
    <n v="77162372"/>
    <n v="13021588"/>
    <n v="90183960"/>
    <n v="83265773"/>
    <n v="6918187"/>
    <n v="3142580"/>
    <n v="0"/>
    <n v="0"/>
    <n v="0"/>
    <n v="10060767"/>
    <n v="12245405"/>
    <n v="3817631"/>
    <n v="5657549"/>
    <n v="24258435"/>
    <n v="0"/>
    <n v="3101523"/>
    <n v="966626"/>
    <n v="0"/>
    <n v="1469689"/>
    <n v="51516858"/>
    <n v="26124877"/>
    <n v="16257684"/>
    <n v="12251508"/>
    <n v="82253734"/>
    <n v="0"/>
    <n v="28513392"/>
    <n v="6167770"/>
    <n v="536333"/>
    <n v="8474993"/>
    <n v="180580291"/>
    <n v="34046590"/>
    <n v="17029830"/>
    <n v="16044333"/>
    <n v="56435086"/>
    <n v="0"/>
    <n v="0"/>
    <n v="17233885"/>
    <n v="4267230"/>
    <n v="5904706"/>
    <n v="0"/>
    <n v="534481"/>
    <n v="0"/>
    <n v="3438636"/>
    <n v="0"/>
    <n v="0"/>
    <n v="0"/>
    <n v="0"/>
    <n v="4323692"/>
    <n v="3045485"/>
    <n v="1864724"/>
    <n v="50077083"/>
    <n v="0"/>
    <n v="14381030"/>
    <n v="2867166"/>
    <n v="1852"/>
    <n v="601340"/>
    <n v="0"/>
    <n v="-9536000"/>
    <n v="0"/>
    <n v="692780"/>
    <n v="2449800"/>
    <n v="0"/>
    <n v="16936751"/>
    <n v="22392711"/>
    <n v="11701635"/>
    <n v="0"/>
    <n v="0"/>
    <n v="0"/>
    <n v="0"/>
    <n v="11717479"/>
    <n v="3443457"/>
    <n v="9134785"/>
    <n v="7938955"/>
    <n v="30153101"/>
    <n v="15475584"/>
    <n v="4463540"/>
    <n v="4530193"/>
    <n v="7354662"/>
    <n v="5709006"/>
    <n v="4716345"/>
    <n v="2182991"/>
    <n v="728168"/>
    <n v="2709641"/>
    <n v="5242542"/>
    <n v="34855519"/>
    <n v="27250693"/>
    <n v="54271591"/>
    <n v="352716"/>
    <n v="6042546"/>
    <n v="0"/>
    <n v="122773065"/>
    <n v="13445497"/>
    <n v="3338131"/>
    <n v="68670614"/>
    <n v="37318823"/>
    <n v="122773065"/>
    <n v="2965011"/>
    <n v="51125217"/>
    <n v="-40421813"/>
    <n v="147164658"/>
    <n v="1755237"/>
    <n v="60808037"/>
    <n v="0"/>
    <n v="0"/>
    <n v="830637"/>
    <n v="924629"/>
    <n v="427"/>
    <n v="0"/>
    <n v="73670"/>
    <n v="266082"/>
    <n v="96618"/>
    <n v="29431"/>
    <n v="80730"/>
    <n v="118056"/>
    <n v="86856"/>
    <n v="42295"/>
    <n v="35234"/>
    <n v="1665"/>
    <n v="223453"/>
    <n v="274726"/>
    <n v="84792"/>
    <n v="0"/>
    <n v="137920"/>
    <n v="54987"/>
    <n v="54759"/>
    <n v="11612763.012914799"/>
    <n v="6075792.6018008702"/>
    <n v="5420174.7781207999"/>
    <n v="32235900.0798724"/>
    <n v="0"/>
    <n v="9568251.6893788949"/>
    <n v="2159224.4223872824"/>
    <n v="162321.14283146578"/>
    <n v="3009757.2726934701"/>
  </r>
  <r>
    <n v="106198495"/>
    <x v="269"/>
    <d v="2024-01-01T00:00:00"/>
    <d v="2024-12-31T00:00:00"/>
    <n v="366"/>
    <x v="3"/>
    <x v="3"/>
    <x v="41"/>
    <x v="1"/>
    <x v="3"/>
    <x v="2"/>
    <x v="1"/>
    <x v="0"/>
    <x v="1"/>
    <s v="JACK STEPHENS"/>
    <x v="6"/>
    <x v="0"/>
    <s v="562-304-1740"/>
    <s v="2600 REDONDO AVE. SUITE 500"/>
    <s v="LONG BEACH"/>
    <n v="90806"/>
    <s v="JACK STEPHENS"/>
    <n v="0"/>
    <n v="79"/>
    <n v="28914"/>
    <n v="39"/>
    <n v="14274"/>
    <n v="27"/>
    <n v="27.308743169398898"/>
    <n v="33.542328219864132"/>
    <n v="4791"/>
    <n v="320"/>
    <n v="0"/>
    <n v="0"/>
    <n v="0"/>
    <n v="3883"/>
    <n v="838"/>
    <n v="0"/>
    <n v="163"/>
    <n v="9995"/>
    <n v="12276.4921284703"/>
    <n v="6905.7439632287496"/>
    <n v="320"/>
    <n v="0"/>
    <n v="0"/>
    <n v="0"/>
    <n v="3883"/>
    <n v="909.19099123767796"/>
    <n v="0"/>
    <n v="163"/>
    <n v="347"/>
    <n v="33"/>
    <n v="0"/>
    <n v="0"/>
    <n v="0"/>
    <n v="403"/>
    <n v="90"/>
    <n v="0"/>
    <n v="25"/>
    <n v="898"/>
    <n v="0"/>
    <n v="79"/>
    <n v="0"/>
    <n v="0"/>
    <n v="0"/>
    <n v="0"/>
    <n v="0"/>
    <n v="28914"/>
    <n v="0"/>
    <n v="0"/>
    <n v="0"/>
    <n v="0"/>
    <n v="0"/>
    <n v="9995"/>
    <n v="0"/>
    <n v="0"/>
    <n v="0"/>
    <n v="0"/>
    <n v="0"/>
    <n v="0"/>
    <n v="898"/>
    <n v="0"/>
    <n v="0"/>
    <n v="0"/>
    <n v="0"/>
    <n v="0"/>
    <n v="0"/>
    <n v="0"/>
    <n v="385"/>
    <n v="0"/>
    <n v="0"/>
    <n v="0"/>
    <n v="0"/>
    <n v="0"/>
    <n v="25"/>
    <n v="0"/>
    <n v="0"/>
    <n v="410"/>
    <n v="0"/>
    <n v="0"/>
    <n v="0"/>
    <n v="0"/>
    <n v="0"/>
    <n v="0"/>
    <n v="0"/>
    <n v="0"/>
    <n v="0"/>
    <n v="0"/>
    <n v="0"/>
    <n v="0"/>
    <n v="22073548"/>
    <n v="11071011"/>
    <n v="0"/>
    <n v="11002537"/>
    <n v="-21913"/>
    <n v="10980624"/>
    <n v="17349010"/>
    <n v="-6368386"/>
    <n v="0"/>
    <n v="0"/>
    <n v="0"/>
    <n v="0"/>
    <n v="-6368386"/>
    <n v="9012475"/>
    <n v="559200"/>
    <n v="0"/>
    <n v="0"/>
    <n v="0"/>
    <n v="6774875"/>
    <n v="1460800"/>
    <n v="0"/>
    <n v="163998"/>
    <n v="17971348"/>
    <n v="3978100"/>
    <n v="0"/>
    <n v="0"/>
    <n v="0"/>
    <n v="0"/>
    <n v="0"/>
    <n v="124100"/>
    <n v="0"/>
    <n v="0"/>
    <n v="4102200"/>
    <n v="5832122"/>
    <n v="212075"/>
    <n v="0"/>
    <n v="0"/>
    <n v="0"/>
    <n v="0"/>
    <n v="2770037"/>
    <n v="676199"/>
    <n v="1580578"/>
    <n v="0"/>
    <n v="0"/>
    <n v="0"/>
    <n v="0"/>
    <n v="0"/>
    <n v="0"/>
    <n v="0"/>
    <n v="0"/>
    <n v="6104642"/>
    <n v="347125"/>
    <n v="0"/>
    <n v="0"/>
    <n v="0"/>
    <n v="3867206"/>
    <n v="852130"/>
    <n v="0"/>
    <n v="-168566"/>
    <n v="0"/>
    <n v="0"/>
    <n v="0"/>
    <n v="0"/>
    <n v="0"/>
    <n v="0"/>
    <n v="6586992"/>
    <n v="673992"/>
    <n v="0"/>
    <n v="0"/>
    <n v="0"/>
    <n v="0"/>
    <n v="0"/>
    <n v="2472499"/>
    <n v="953219"/>
    <n v="3837113"/>
    <n v="2825195"/>
    <n v="7809144"/>
    <n v="2084166"/>
    <n v="144884"/>
    <n v="367901"/>
    <n v="371665"/>
    <n v="1985965"/>
    <n v="959257"/>
    <n v="767501"/>
    <n v="378683"/>
    <n v="939605"/>
    <n v="1540239"/>
    <n v="3656805"/>
    <n v="0"/>
    <n v="752931"/>
    <n v="3615435"/>
    <n v="11646913"/>
    <n v="5612234"/>
    <n v="25284318"/>
    <n v="3532043"/>
    <n v="0"/>
    <n v="24964352"/>
    <n v="-3212077"/>
    <n v="25284318"/>
    <n v="432046"/>
    <n v="1692283"/>
    <n v="-87697"/>
    <n v="1145096"/>
    <n v="0"/>
    <n v="0"/>
    <n v="21722"/>
    <n v="3904992"/>
    <n v="218675"/>
    <n v="242732"/>
    <n v="117"/>
    <n v="0"/>
    <n v="34264"/>
    <n v="17145"/>
    <n v="31163"/>
    <n v="16490"/>
    <n v="59604"/>
    <n v="30768"/>
    <n v="9386"/>
    <n v="19855"/>
    <n v="0"/>
    <n v="0"/>
    <n v="139190"/>
    <n v="6301"/>
    <n v="0"/>
    <n v="0"/>
    <n v="27795"/>
    <n v="12078"/>
    <n v="33311"/>
    <n v="10223017.9783841"/>
    <n v="440066.09819137398"/>
    <n v="0"/>
    <n v="0"/>
    <n v="0"/>
    <n v="5331532.2013309803"/>
    <n v="1247247.4231464739"/>
    <n v="0"/>
    <n v="129059.29894704701"/>
  </r>
  <r>
    <n v="106301566"/>
    <x v="270"/>
    <d v="2024-01-01T00:00:00"/>
    <d v="2024-12-31T00:00:00"/>
    <n v="366"/>
    <x v="14"/>
    <x v="8"/>
    <x v="45"/>
    <x v="1"/>
    <x v="5"/>
    <x v="0"/>
    <x v="0"/>
    <x v="0"/>
    <x v="0"/>
    <s v="KPC HEALTHCARE INC."/>
    <x v="0"/>
    <x v="0"/>
    <s v="714-953-3500"/>
    <s v="1001 NORTH TUSTIN AVENUE"/>
    <s v="SANTA ANA"/>
    <n v="92705"/>
    <s v="PETER BARONOFF"/>
    <n v="0"/>
    <n v="256"/>
    <n v="93696"/>
    <n v="256"/>
    <n v="93696"/>
    <n v="153"/>
    <n v="139.36885245901601"/>
    <n v="184.680311711814"/>
    <n v="12306"/>
    <n v="9708"/>
    <n v="5250"/>
    <n v="16806"/>
    <n v="0"/>
    <n v="580"/>
    <n v="5222"/>
    <n v="0"/>
    <n v="1137"/>
    <n v="51009"/>
    <n v="67592.994086524006"/>
    <n v="13508.987130134299"/>
    <n v="11852.4587010539"/>
    <n v="6622.9280528944801"/>
    <n v="24444.239259110898"/>
    <n v="0"/>
    <n v="761.53619944501497"/>
    <n v="7577.0787816636503"/>
    <n v="0"/>
    <n v="2101.1580001805401"/>
    <n v="1375"/>
    <n v="1521"/>
    <n v="728"/>
    <n v="3764"/>
    <n v="0"/>
    <n v="127"/>
    <n v="1169"/>
    <n v="0"/>
    <n v="701"/>
    <n v="9385"/>
    <n v="256"/>
    <n v="0"/>
    <n v="0"/>
    <n v="0"/>
    <n v="0"/>
    <n v="0"/>
    <n v="93696"/>
    <n v="0"/>
    <n v="0"/>
    <n v="0"/>
    <n v="0"/>
    <n v="0"/>
    <n v="51009"/>
    <n v="0"/>
    <n v="0"/>
    <n v="0"/>
    <n v="0"/>
    <n v="0"/>
    <n v="0"/>
    <n v="9385"/>
    <n v="0"/>
    <n v="0"/>
    <n v="0"/>
    <n v="0"/>
    <n v="0"/>
    <n v="26"/>
    <n v="2672"/>
    <n v="1874"/>
    <n v="2020"/>
    <n v="4636"/>
    <n v="2367"/>
    <n v="14581"/>
    <n v="0"/>
    <n v="551"/>
    <n v="6055"/>
    <n v="0"/>
    <n v="2849"/>
    <n v="33059"/>
    <n v="30675"/>
    <n v="496"/>
    <n v="0"/>
    <n v="8682"/>
    <n v="0"/>
    <n v="11"/>
    <n v="353767"/>
    <n v="140490"/>
    <n v="3166"/>
    <n v="1023"/>
    <n v="921"/>
    <n v="632"/>
    <n v="1074146676"/>
    <n v="837495585"/>
    <n v="0"/>
    <n v="236651091"/>
    <n v="835375"/>
    <n v="237486466"/>
    <n v="235955255"/>
    <n v="1531211"/>
    <n v="0"/>
    <n v="0"/>
    <n v="0"/>
    <n v="0"/>
    <n v="1531211"/>
    <n v="157582297"/>
    <n v="166846558"/>
    <n v="87554238"/>
    <n v="258014977"/>
    <n v="0"/>
    <n v="12792779"/>
    <n v="103951524"/>
    <n v="0"/>
    <n v="23861574"/>
    <n v="810603947"/>
    <n v="15404638"/>
    <n v="36855743"/>
    <n v="22896318"/>
    <n v="117266460"/>
    <n v="0"/>
    <n v="4004056"/>
    <n v="46881277"/>
    <n v="0"/>
    <n v="20234237"/>
    <n v="263542729"/>
    <n v="137559208"/>
    <n v="164856273"/>
    <n v="89608531"/>
    <n v="326422218"/>
    <n v="-10350134"/>
    <n v="0"/>
    <n v="7089944"/>
    <n v="70666873"/>
    <n v="37379992"/>
    <n v="0"/>
    <n v="2164041"/>
    <n v="0"/>
    <n v="12098639"/>
    <n v="0"/>
    <n v="0"/>
    <n v="0"/>
    <n v="0"/>
    <n v="27107402"/>
    <n v="32872322"/>
    <n v="29150491"/>
    <n v="50900887"/>
    <n v="0"/>
    <n v="9706891"/>
    <n v="80165928"/>
    <n v="0"/>
    <n v="6747170"/>
    <n v="0"/>
    <n v="-61528514"/>
    <n v="0"/>
    <n v="0"/>
    <n v="0"/>
    <n v="0"/>
    <n v="68286479"/>
    <n v="23799025"/>
    <n v="73151686"/>
    <n v="0"/>
    <n v="0"/>
    <n v="0"/>
    <n v="0"/>
    <n v="25121221"/>
    <n v="5300634"/>
    <n v="28567816"/>
    <n v="11728394"/>
    <n v="101208872"/>
    <n v="31499750"/>
    <n v="11391988"/>
    <n v="11477186"/>
    <n v="34967648"/>
    <n v="27670799"/>
    <n v="226710"/>
    <n v="9101673"/>
    <n v="837995"/>
    <n v="232917"/>
    <n v="7339717"/>
    <n v="66287499"/>
    <n v="0"/>
    <n v="49781868"/>
    <n v="15533676"/>
    <n v="0"/>
    <n v="0"/>
    <n v="131603043"/>
    <n v="45699911"/>
    <n v="0"/>
    <n v="36727786"/>
    <n v="49175346"/>
    <n v="131603043"/>
    <n v="0"/>
    <n v="278127867"/>
    <n v="-216630324"/>
    <n v="67523584"/>
    <n v="0"/>
    <n v="0"/>
    <n v="0"/>
    <n v="0"/>
    <n v="1789049"/>
    <n v="2016561"/>
    <n v="933"/>
    <n v="0"/>
    <n v="82850"/>
    <n v="391149"/>
    <n v="689648"/>
    <n v="15297"/>
    <n v="165662"/>
    <n v="194394"/>
    <n v="156947"/>
    <n v="16411"/>
    <n v="76691"/>
    <n v="0"/>
    <n v="733909"/>
    <n v="139965"/>
    <n v="429839"/>
    <n v="0"/>
    <n v="321865"/>
    <n v="35077"/>
    <n v="128394"/>
    <n v="37865096.366753399"/>
    <n v="44588380.373895898"/>
    <n v="24176513.369067401"/>
    <n v="82145323.730134204"/>
    <n v="0"/>
    <n v="3676657.8697486934"/>
    <n v="33015779.747368399"/>
    <n v="0"/>
    <n v="9652128.5430321209"/>
  </r>
  <r>
    <n v="106040802"/>
    <x v="271"/>
    <d v="2023-07-01T00:00:00"/>
    <d v="2024-06-30T00:00:00"/>
    <n v="366"/>
    <x v="22"/>
    <x v="2"/>
    <x v="105"/>
    <x v="3"/>
    <x v="3"/>
    <x v="0"/>
    <x v="0"/>
    <x v="1"/>
    <x v="1"/>
    <s v="ORCHARD HOSPITAL"/>
    <x v="2"/>
    <x v="0"/>
    <s v="530-846-9000"/>
    <s v="240 SPRUCE STREET"/>
    <s v="GRIDLEY"/>
    <n v="95948"/>
    <s v="AMY MICHELI"/>
    <n v="0"/>
    <n v="24"/>
    <n v="8784"/>
    <n v="24"/>
    <n v="8784"/>
    <n v="17"/>
    <n v="16.6366120218579"/>
    <n v="79.757936197448856"/>
    <n v="3885"/>
    <n v="1019"/>
    <n v="144"/>
    <n v="546"/>
    <n v="0"/>
    <n v="471"/>
    <n v="0"/>
    <n v="0"/>
    <n v="24"/>
    <n v="6089"/>
    <n v="29191.4046482663"/>
    <n v="10058.340620582499"/>
    <n v="2198.7162625397464"/>
    <n v="2729.01652097536"/>
    <n v="7851.9925937077896"/>
    <n v="0"/>
    <n v="4459.4717301041901"/>
    <n v="0"/>
    <n v="0"/>
    <n v="1364.9834945611849"/>
    <n v="313"/>
    <n v="67"/>
    <n v="11"/>
    <n v="89"/>
    <n v="0"/>
    <n v="57"/>
    <n v="0"/>
    <n v="0"/>
    <n v="6"/>
    <n v="543"/>
    <n v="24"/>
    <n v="0"/>
    <n v="0"/>
    <n v="0"/>
    <n v="0"/>
    <n v="0"/>
    <n v="8784"/>
    <n v="0"/>
    <n v="0"/>
    <n v="0"/>
    <n v="0"/>
    <n v="0"/>
    <n v="6089"/>
    <n v="0"/>
    <n v="0"/>
    <n v="0"/>
    <n v="0"/>
    <n v="0"/>
    <n v="0"/>
    <n v="543"/>
    <n v="0"/>
    <n v="0"/>
    <n v="0"/>
    <n v="0"/>
    <n v="0"/>
    <n v="0"/>
    <n v="0"/>
    <n v="0"/>
    <n v="17289"/>
    <n v="1342"/>
    <n v="5900"/>
    <n v="10871"/>
    <n v="0"/>
    <n v="6207"/>
    <n v="0"/>
    <n v="0"/>
    <n v="1633"/>
    <n v="43242"/>
    <n v="11224"/>
    <n v="20893"/>
    <n v="0"/>
    <n v="11061"/>
    <n v="0"/>
    <n v="0"/>
    <n v="0"/>
    <n v="0"/>
    <n v="0"/>
    <n v="0"/>
    <n v="0"/>
    <n v="0"/>
    <n v="101894820"/>
    <n v="72250248"/>
    <n v="0"/>
    <n v="29644572"/>
    <n v="427390"/>
    <n v="30071962"/>
    <n v="30111118"/>
    <n v="-39156"/>
    <n v="975885"/>
    <n v="203852"/>
    <n v="0"/>
    <n v="0"/>
    <n v="732877"/>
    <n v="13336308"/>
    <n v="3674217"/>
    <n v="717270"/>
    <n v="1846538"/>
    <n v="0"/>
    <n v="1608354"/>
    <n v="0"/>
    <n v="0"/>
    <n v="71431"/>
    <n v="21254118"/>
    <n v="21191653"/>
    <n v="4253713"/>
    <n v="12876075"/>
    <n v="24708412"/>
    <n v="0"/>
    <n v="13619691"/>
    <n v="0"/>
    <n v="0"/>
    <n v="3991158"/>
    <n v="80640702"/>
    <n v="27128802"/>
    <n v="6229017"/>
    <n v="11330781"/>
    <n v="22134974"/>
    <n v="0"/>
    <n v="0"/>
    <n v="2286295"/>
    <n v="0"/>
    <n v="2923466"/>
    <n v="0"/>
    <n v="216913"/>
    <n v="0"/>
    <n v="0"/>
    <n v="0"/>
    <n v="0"/>
    <n v="0"/>
    <n v="0"/>
    <n v="7399159"/>
    <n v="1698913"/>
    <n v="2262564"/>
    <n v="4419976"/>
    <n v="0"/>
    <n v="10633962"/>
    <n v="0"/>
    <n v="0"/>
    <n v="3229998"/>
    <n v="0"/>
    <n v="0"/>
    <n v="0"/>
    <n v="120547"/>
    <n v="0"/>
    <n v="0"/>
    <n v="5303558"/>
    <n v="7430396"/>
    <n v="6755266"/>
    <n v="0"/>
    <n v="0"/>
    <n v="0"/>
    <n v="0"/>
    <n v="4085871"/>
    <n v="1698883"/>
    <n v="3985190"/>
    <n v="851954"/>
    <n v="14205816"/>
    <n v="2930431"/>
    <n v="4120575"/>
    <n v="0"/>
    <n v="1793475"/>
    <n v="3737966"/>
    <n v="544706"/>
    <n v="268485"/>
    <n v="156124"/>
    <n v="132987"/>
    <n v="2220553"/>
    <n v="17152867"/>
    <n v="0"/>
    <n v="3653002"/>
    <n v="106381"/>
    <n v="0"/>
    <n v="0"/>
    <n v="20912250"/>
    <n v="12575783"/>
    <n v="0"/>
    <n v="336924"/>
    <n v="7999543"/>
    <n v="20912250"/>
    <n v="1548174"/>
    <n v="20122290"/>
    <n v="-14979894"/>
    <n v="14543243"/>
    <n v="1308183"/>
    <n v="0"/>
    <n v="0"/>
    <n v="0"/>
    <n v="294890"/>
    <n v="325900"/>
    <n v="157"/>
    <n v="0"/>
    <n v="54582"/>
    <n v="32636"/>
    <n v="57489"/>
    <n v="12283"/>
    <n v="23394"/>
    <n v="65234"/>
    <n v="22439"/>
    <n v="26833"/>
    <n v="0"/>
    <n v="0"/>
    <n v="65952"/>
    <n v="64881"/>
    <n v="52159"/>
    <n v="0"/>
    <n v="42159"/>
    <n v="27262"/>
    <n v="42477"/>
    <n v="10058593.780514101"/>
    <n v="2309543.4853610802"/>
    <n v="3959977.1174840899"/>
    <n v="7735917.4181140903"/>
    <n v="0"/>
    <n v="4436193.57443057"/>
    <n v="0"/>
    <n v="0"/>
    <n v="1183502.6240960199"/>
  </r>
  <r>
    <n v="106040937"/>
    <x v="272"/>
    <d v="2023-12-01T00:00:00"/>
    <d v="2024-11-30T00:00:00"/>
    <n v="366"/>
    <x v="22"/>
    <x v="2"/>
    <x v="105"/>
    <x v="0"/>
    <x v="3"/>
    <x v="0"/>
    <x v="0"/>
    <x v="0"/>
    <x v="0"/>
    <s v="OROHEALTH CORPORATION"/>
    <x v="0"/>
    <x v="3"/>
    <s v="530-533-8500"/>
    <s v="2767 OLIVE HIGHWAY"/>
    <s v="OROVILLE"/>
    <n v="95966"/>
    <s v="ROBERT J. WENTZ"/>
    <n v="0"/>
    <n v="279"/>
    <n v="102114"/>
    <n v="279"/>
    <n v="102114"/>
    <n v="221"/>
    <n v="219.13114754098399"/>
    <n v="529.260117451464"/>
    <n v="24804"/>
    <n v="8306"/>
    <n v="5126"/>
    <n v="36266"/>
    <n v="6"/>
    <n v="3753"/>
    <n v="755"/>
    <n v="8"/>
    <n v="1178"/>
    <n v="80202"/>
    <n v="193709.202987236"/>
    <n v="59891.031023848402"/>
    <n v="17088.4131309166"/>
    <n v="8146.8654108497103"/>
    <n v="80160.391823730097"/>
    <n v="19.641612572599932"/>
    <n v="12161.478924644887"/>
    <n v="3416.1874819572399"/>
    <n v="13.3979622950992"/>
    <n v="5813.3698819798619"/>
    <n v="4243"/>
    <n v="1472"/>
    <n v="850"/>
    <n v="4326"/>
    <n v="1"/>
    <n v="1087"/>
    <n v="275"/>
    <n v="4"/>
    <n v="104"/>
    <n v="12362"/>
    <n v="153"/>
    <n v="0"/>
    <n v="0"/>
    <n v="0"/>
    <n v="126"/>
    <n v="0"/>
    <n v="55998"/>
    <n v="0"/>
    <n v="0"/>
    <n v="0"/>
    <n v="46116"/>
    <n v="0"/>
    <n v="40315"/>
    <n v="0"/>
    <n v="0"/>
    <n v="0"/>
    <n v="39887"/>
    <n v="0.497331737363158"/>
    <n v="0"/>
    <n v="11475"/>
    <n v="0"/>
    <n v="0"/>
    <n v="0"/>
    <n v="887"/>
    <n v="0"/>
    <n v="10"/>
    <n v="908"/>
    <n v="421"/>
    <n v="223076"/>
    <n v="52254"/>
    <n v="6844"/>
    <n v="143830"/>
    <n v="124"/>
    <n v="84243"/>
    <n v="24629"/>
    <n v="70"/>
    <n v="17885"/>
    <n v="552955"/>
    <n v="26416"/>
    <n v="373473"/>
    <n v="0"/>
    <n v="191513"/>
    <n v="0"/>
    <n v="5"/>
    <n v="243157"/>
    <n v="186564"/>
    <n v="1945"/>
    <n v="2353"/>
    <n v="255"/>
    <n v="133"/>
    <n v="1236855525"/>
    <n v="823820554"/>
    <n v="0"/>
    <n v="413034971"/>
    <n v="11602522"/>
    <n v="424637493"/>
    <n v="406279336"/>
    <n v="18358157"/>
    <n v="14541330"/>
    <n v="822432"/>
    <n v="0"/>
    <n v="0"/>
    <n v="32077055"/>
    <n v="193568281"/>
    <n v="70257182"/>
    <n v="18287113"/>
    <n v="165821238"/>
    <n v="140496"/>
    <n v="48734078"/>
    <n v="10211852"/>
    <n v="95107"/>
    <n v="4983641"/>
    <n v="512098988"/>
    <n v="273816170"/>
    <n v="74286973"/>
    <n v="10777001"/>
    <n v="200700998"/>
    <n v="319432"/>
    <n v="109187175"/>
    <n v="35994242"/>
    <n v="64173"/>
    <n v="19610373"/>
    <n v="724756537"/>
    <n v="334644944"/>
    <n v="95770370"/>
    <n v="18163235"/>
    <n v="206178491"/>
    <n v="-3199597"/>
    <n v="300315"/>
    <n v="112712151"/>
    <n v="30170893"/>
    <n v="4118190"/>
    <n v="0"/>
    <n v="2474738"/>
    <n v="0"/>
    <n v="22486824"/>
    <n v="0"/>
    <n v="0"/>
    <n v="0"/>
    <n v="0"/>
    <n v="128465754"/>
    <n v="48669782"/>
    <n v="11108914"/>
    <n v="161569794"/>
    <n v="128695"/>
    <n v="40330765"/>
    <n v="16012530"/>
    <n v="0"/>
    <n v="6748737"/>
    <n v="0"/>
    <n v="0"/>
    <n v="10000000"/>
    <n v="4121202"/>
    <n v="0"/>
    <n v="0"/>
    <n v="66312967"/>
    <n v="87005897"/>
    <n v="132380001"/>
    <n v="0"/>
    <n v="0"/>
    <n v="0"/>
    <n v="0"/>
    <n v="47778430"/>
    <n v="10944027"/>
    <n v="54146197"/>
    <n v="7711817"/>
    <n v="130081336"/>
    <n v="57791115"/>
    <n v="72740185"/>
    <n v="8700693"/>
    <n v="58927988"/>
    <n v="18753640"/>
    <n v="8041208"/>
    <n v="8363135"/>
    <n v="2447908"/>
    <n v="1867098"/>
    <n v="38565030"/>
    <n v="240372362"/>
    <n v="348585"/>
    <n v="34231173"/>
    <n v="231301170"/>
    <n v="40455894"/>
    <n v="19729844"/>
    <n v="566439028"/>
    <n v="159992165"/>
    <n v="0"/>
    <n v="239970436"/>
    <n v="166476427"/>
    <n v="566439028"/>
    <n v="29714424"/>
    <n v="451613799"/>
    <n v="-260709557"/>
    <n v="162014071"/>
    <n v="0"/>
    <n v="221272044"/>
    <n v="0"/>
    <n v="1224733"/>
    <n v="3016769"/>
    <n v="3373848"/>
    <n v="1599"/>
    <n v="0"/>
    <n v="259987"/>
    <n v="1073110"/>
    <n v="507850"/>
    <n v="100905"/>
    <n v="205912"/>
    <n v="545869"/>
    <n v="207715"/>
    <n v="68244"/>
    <n v="4063"/>
    <n v="43114"/>
    <n v="685241"/>
    <n v="554066"/>
    <n v="808100"/>
    <n v="0"/>
    <n v="491015"/>
    <n v="188489"/>
    <n v="269327"/>
    <n v="149140948.40124401"/>
    <n v="46123597.643081397"/>
    <n v="9274269.8588445056"/>
    <n v="116956124.17192872"/>
    <n v="146761.61769936065"/>
    <n v="50392188.6890774"/>
    <n v="14744223.23278583"/>
    <n v="50825.760699835999"/>
    <n v="7847874.6246384727"/>
  </r>
  <r>
    <n v="106331226"/>
    <x v="273"/>
    <d v="2024-01-01T00:00:00"/>
    <d v="2024-12-31T00:00:00"/>
    <n v="366"/>
    <x v="30"/>
    <x v="12"/>
    <x v="56"/>
    <x v="1"/>
    <x v="3"/>
    <x v="0"/>
    <x v="1"/>
    <x v="0"/>
    <x v="1"/>
    <s v="VISTA BEHAVIORAL HEALTH"/>
    <x v="6"/>
    <x v="0"/>
    <s v="909-275-8400"/>
    <s v="5900 BROCKTON AVE"/>
    <s v="RIVERSIDE"/>
    <n v="92506"/>
    <s v="STEVE HYTRY"/>
    <n v="0"/>
    <n v="68"/>
    <n v="24888"/>
    <n v="68"/>
    <n v="24888"/>
    <n v="66"/>
    <n v="65.606557377049199"/>
    <n v="68.753782847093802"/>
    <n v="2380"/>
    <n v="3104"/>
    <n v="1088"/>
    <n v="14706"/>
    <n v="639"/>
    <n v="1410"/>
    <n v="664"/>
    <n v="0"/>
    <n v="21"/>
    <n v="24012"/>
    <n v="25163.8845220363"/>
    <n v="2593.75580162403"/>
    <n v="3512.7390961985798"/>
    <n v="1088"/>
    <n v="14738.74635773612"/>
    <n v="639"/>
    <n v="1684.8632129164569"/>
    <n v="864.40039658263902"/>
    <n v="0"/>
    <n v="42.806012024048101"/>
    <n v="234"/>
    <n v="345"/>
    <n v="152"/>
    <n v="1905"/>
    <n v="90"/>
    <n v="297"/>
    <n v="88"/>
    <n v="0"/>
    <n v="3"/>
    <n v="3114"/>
    <n v="0"/>
    <n v="68"/>
    <n v="0"/>
    <n v="0"/>
    <n v="0"/>
    <n v="0"/>
    <n v="0"/>
    <n v="24888"/>
    <n v="0"/>
    <n v="0"/>
    <n v="0"/>
    <n v="0"/>
    <n v="0"/>
    <n v="24012"/>
    <n v="0"/>
    <n v="0"/>
    <n v="0"/>
    <n v="0"/>
    <n v="0"/>
    <n v="0"/>
    <n v="3114"/>
    <n v="0"/>
    <n v="0"/>
    <n v="0"/>
    <n v="0"/>
    <n v="0"/>
    <n v="0"/>
    <n v="0"/>
    <n v="708"/>
    <n v="1339"/>
    <n v="0"/>
    <n v="124"/>
    <n v="0"/>
    <n v="1024"/>
    <n v="743"/>
    <n v="0"/>
    <n v="45"/>
    <n v="3983"/>
    <n v="0"/>
    <n v="0"/>
    <n v="0"/>
    <n v="0"/>
    <n v="0"/>
    <n v="0"/>
    <n v="0"/>
    <n v="0"/>
    <n v="0"/>
    <n v="0"/>
    <n v="0"/>
    <n v="0"/>
    <n v="62799121"/>
    <n v="34754095"/>
    <n v="0"/>
    <n v="28045026"/>
    <n v="8457"/>
    <n v="28053483"/>
    <n v="25634082"/>
    <n v="2419401"/>
    <n v="0"/>
    <n v="0"/>
    <n v="0"/>
    <n v="-1"/>
    <n v="2419402"/>
    <n v="5933037"/>
    <n v="7754314"/>
    <n v="2716982"/>
    <n v="36691397"/>
    <n v="1609275"/>
    <n v="3507897"/>
    <n v="1659175"/>
    <n v="0"/>
    <n v="52395"/>
    <n v="59924472"/>
    <n v="532866"/>
    <n v="1021099"/>
    <n v="0"/>
    <n v="81702"/>
    <n v="0"/>
    <n v="683824"/>
    <n v="500752"/>
    <n v="0"/>
    <n v="54406"/>
    <n v="2874649"/>
    <n v="3043551"/>
    <n v="4837848"/>
    <n v="1874689"/>
    <n v="18878913"/>
    <n v="0"/>
    <n v="776235"/>
    <n v="2433692"/>
    <n v="1266738"/>
    <n v="494397"/>
    <n v="0"/>
    <n v="504564"/>
    <n v="0"/>
    <n v="643468"/>
    <n v="0"/>
    <n v="0"/>
    <n v="0"/>
    <n v="0"/>
    <n v="3267960"/>
    <n v="3725032"/>
    <n v="767825"/>
    <n v="16946567"/>
    <n v="791383"/>
    <n v="1666183"/>
    <n v="847714"/>
    <n v="0"/>
    <n v="32362"/>
    <n v="0"/>
    <n v="0"/>
    <n v="0"/>
    <n v="0"/>
    <n v="0"/>
    <n v="0"/>
    <n v="9994672"/>
    <n v="706489"/>
    <n v="314935"/>
    <n v="0"/>
    <n v="0"/>
    <n v="0"/>
    <n v="0"/>
    <n v="3313949"/>
    <n v="2076856"/>
    <n v="7368353"/>
    <n v="1858828"/>
    <n v="13354992"/>
    <n v="2149616"/>
    <n v="2313695"/>
    <n v="0"/>
    <n v="1595604"/>
    <n v="2999522"/>
    <n v="934290"/>
    <n v="382009"/>
    <n v="307931"/>
    <n v="0"/>
    <n v="1596423"/>
    <n v="7810864"/>
    <n v="0"/>
    <n v="9381591"/>
    <n v="2887997"/>
    <n v="0"/>
    <n v="0"/>
    <n v="20080452"/>
    <n v="1285573"/>
    <n v="0"/>
    <n v="0"/>
    <n v="18794879"/>
    <n v="20080452"/>
    <n v="-122145"/>
    <n v="11559470"/>
    <n v="-3852061"/>
    <n v="15132354"/>
    <n v="0"/>
    <n v="0"/>
    <n v="0"/>
    <n v="-1008523"/>
    <n v="265656"/>
    <n v="323328"/>
    <n v="155"/>
    <n v="0"/>
    <n v="36140"/>
    <n v="67421"/>
    <n v="70493"/>
    <n v="14008"/>
    <n v="0"/>
    <n v="40930"/>
    <n v="9420"/>
    <n v="27244"/>
    <n v="0"/>
    <n v="0"/>
    <n v="134282"/>
    <n v="9498"/>
    <n v="0"/>
    <n v="0"/>
    <n v="44136"/>
    <n v="32898"/>
    <n v="44842"/>
    <n v="2638457.4007711802"/>
    <n v="3580869.2729652198"/>
    <n v="1108683.7005847599"/>
    <n v="15005522.8489882"/>
    <n v="656676.03328197903"/>
    <n v="1710461.3685695501"/>
    <n v="881373.47223976266"/>
    <n v="0"/>
    <n v="43580.9025993373"/>
  </r>
  <r>
    <n v="106190696"/>
    <x v="274"/>
    <d v="2024-01-01T00:00:00"/>
    <d v="2024-12-31T00:00:00"/>
    <n v="366"/>
    <x v="3"/>
    <x v="3"/>
    <x v="106"/>
    <x v="1"/>
    <x v="3"/>
    <x v="0"/>
    <x v="0"/>
    <x v="0"/>
    <x v="0"/>
    <s v="PACIFICA OF THE VALLEY CORPORATION"/>
    <x v="0"/>
    <x v="3"/>
    <s v="818-767-3310"/>
    <s v="9449 SAN FERNANDO ROAD"/>
    <s v="SUN VALLEY"/>
    <n v="91352"/>
    <s v="PRECIOUS MAYES"/>
    <n v="0"/>
    <n v="231"/>
    <n v="84546"/>
    <n v="231"/>
    <n v="84546"/>
    <n v="149"/>
    <n v="135.707650273224"/>
    <n v="179.96007691957001"/>
    <n v="5242"/>
    <n v="1243"/>
    <n v="20011"/>
    <n v="20387"/>
    <n v="0"/>
    <n v="1207"/>
    <n v="869"/>
    <n v="0"/>
    <n v="710"/>
    <n v="49669"/>
    <n v="65865.388152562518"/>
    <n v="6152.3003504704802"/>
    <n v="2107.71489147078"/>
    <n v="22379.55447391776"/>
    <n v="29535.688338138913"/>
    <n v="0"/>
    <n v="2200.1025014187699"/>
    <n v="1926.2660002539401"/>
    <n v="0"/>
    <n v="1498.5189569008701"/>
    <n v="391"/>
    <n v="121"/>
    <n v="1791"/>
    <n v="494"/>
    <n v="0"/>
    <n v="98"/>
    <n v="54"/>
    <n v="0"/>
    <n v="57"/>
    <n v="3006"/>
    <n v="79"/>
    <n v="54"/>
    <n v="0"/>
    <n v="0"/>
    <n v="98"/>
    <n v="0"/>
    <n v="28914"/>
    <n v="19764"/>
    <n v="0"/>
    <n v="0"/>
    <n v="35868"/>
    <n v="0"/>
    <n v="13364"/>
    <n v="13708"/>
    <n v="0"/>
    <n v="0"/>
    <n v="22597"/>
    <n v="0.45495178078882198"/>
    <n v="0"/>
    <n v="1242"/>
    <n v="1721"/>
    <n v="0"/>
    <n v="0"/>
    <n v="43"/>
    <n v="0"/>
    <n v="0"/>
    <n v="0"/>
    <n v="0"/>
    <n v="983"/>
    <n v="588"/>
    <n v="13058"/>
    <n v="5885"/>
    <n v="0"/>
    <n v="1241"/>
    <n v="945"/>
    <n v="0"/>
    <n v="2415"/>
    <n v="25115"/>
    <n v="10918"/>
    <n v="14223"/>
    <n v="0"/>
    <n v="130"/>
    <n v="0"/>
    <n v="3"/>
    <n v="4379"/>
    <n v="6342"/>
    <n v="72"/>
    <n v="176"/>
    <n v="0"/>
    <n v="0"/>
    <n v="192997229"/>
    <n v="81467847"/>
    <n v="0"/>
    <n v="111529382"/>
    <n v="8158252"/>
    <n v="119687634"/>
    <n v="117756017"/>
    <n v="1931617"/>
    <n v="260514"/>
    <n v="0"/>
    <n v="0"/>
    <n v="0"/>
    <n v="2192131"/>
    <n v="19411050"/>
    <n v="4421390"/>
    <n v="59927845"/>
    <n v="51037557"/>
    <n v="0"/>
    <n v="4266019"/>
    <n v="2961328"/>
    <n v="0"/>
    <n v="3513760"/>
    <n v="145538949"/>
    <n v="3370829"/>
    <n v="3075818"/>
    <n v="7093217"/>
    <n v="22903159"/>
    <n v="0"/>
    <n v="3510020"/>
    <n v="3602890"/>
    <n v="0"/>
    <n v="3902347"/>
    <n v="47458280"/>
    <n v="11993876"/>
    <n v="3500000"/>
    <n v="32158648"/>
    <n v="27683396"/>
    <n v="-9304755"/>
    <n v="0"/>
    <n v="5858987"/>
    <n v="4473819"/>
    <n v="2894478"/>
    <n v="0"/>
    <n v="0"/>
    <n v="0"/>
    <n v="2209398"/>
    <n v="0"/>
    <n v="0"/>
    <n v="0"/>
    <n v="0"/>
    <n v="10788003"/>
    <n v="3997208"/>
    <n v="40445267"/>
    <n v="49979222"/>
    <n v="0"/>
    <n v="1917052"/>
    <n v="2090399"/>
    <n v="0"/>
    <n v="2312231"/>
    <n v="0"/>
    <n v="0"/>
    <n v="260000"/>
    <n v="514"/>
    <n v="0"/>
    <n v="0"/>
    <n v="25668159"/>
    <n v="8408639"/>
    <n v="13631658"/>
    <n v="0"/>
    <n v="0"/>
    <n v="0"/>
    <n v="0"/>
    <n v="11709014"/>
    <n v="5074517"/>
    <n v="39585461"/>
    <n v="13678569"/>
    <n v="47456308"/>
    <n v="11267918"/>
    <n v="5622871"/>
    <n v="3965427"/>
    <n v="7089699"/>
    <n v="5645151"/>
    <n v="1067006"/>
    <n v="817320"/>
    <n v="1386507"/>
    <n v="10189458"/>
    <n v="23248352"/>
    <n v="79371167"/>
    <n v="0"/>
    <n v="15811400"/>
    <n v="8035989"/>
    <n v="1780455"/>
    <n v="0"/>
    <n v="104999011"/>
    <n v="123029427"/>
    <n v="0"/>
    <n v="60110101"/>
    <n v="-78140517"/>
    <n v="104999011"/>
    <n v="12695406"/>
    <n v="143364495"/>
    <n v="-81083468"/>
    <n v="45141922"/>
    <n v="0"/>
    <n v="0"/>
    <n v="0"/>
    <n v="0"/>
    <n v="907621"/>
    <n v="1057125"/>
    <n v="507"/>
    <n v="0"/>
    <n v="57329"/>
    <n v="203816"/>
    <n v="210205"/>
    <n v="117597"/>
    <n v="98423"/>
    <n v="78199"/>
    <n v="112800"/>
    <n v="27449"/>
    <n v="0"/>
    <n v="1803"/>
    <n v="389592"/>
    <n v="96496"/>
    <n v="140063"/>
    <n v="0"/>
    <n v="171280"/>
    <n v="32474"/>
    <n v="77716"/>
    <n v="12937196.216948975"/>
    <n v="4257456.1551871812"/>
    <n v="38059399.3042586"/>
    <n v="41988878.586954944"/>
    <n v="0"/>
    <n v="4415796.5343265887"/>
    <n v="3727637.0520986598"/>
    <n v="0"/>
    <n v="4211401.1502250899"/>
  </r>
  <r>
    <n v="106196405"/>
    <x v="275"/>
    <d v="2024-01-01T00:00:00"/>
    <d v="2024-12-31T00:00:00"/>
    <n v="366"/>
    <x v="3"/>
    <x v="3"/>
    <x v="26"/>
    <x v="1"/>
    <x v="9"/>
    <x v="0"/>
    <x v="0"/>
    <x v="0"/>
    <x v="0"/>
    <s v="UNIVERSAL HEALTH SERVICES, INC"/>
    <x v="3"/>
    <x v="0"/>
    <s v="661-382-5000"/>
    <s v="38600 MEDICAL CENTER DRIVE"/>
    <s v="PALMDALE"/>
    <n v="93551"/>
    <s v="NANA DEEB"/>
    <n v="0"/>
    <n v="184"/>
    <n v="67344"/>
    <n v="184"/>
    <n v="67344"/>
    <n v="131"/>
    <n v="144.66939890710401"/>
    <n v="275.18168318839349"/>
    <n v="15731"/>
    <n v="12919"/>
    <n v="2460"/>
    <n v="13833"/>
    <n v="0"/>
    <n v="1885"/>
    <n v="5685"/>
    <n v="6"/>
    <n v="430"/>
    <n v="52949"/>
    <n v="100716.496046952"/>
    <n v="21062.332983771401"/>
    <n v="20402.215192838699"/>
    <n v="4478.2760803654101"/>
    <n v="33480.427669906603"/>
    <n v="0"/>
    <n v="3832.4088384800998"/>
    <n v="13671.413971568891"/>
    <n v="62.581516329294246"/>
    <n v="1433.2947494254595"/>
    <n v="2466"/>
    <n v="2407"/>
    <n v="485"/>
    <n v="2952"/>
    <n v="0"/>
    <n v="366"/>
    <n v="1400"/>
    <n v="3"/>
    <n v="113"/>
    <n v="10192"/>
    <n v="157"/>
    <n v="0"/>
    <n v="0"/>
    <n v="27"/>
    <n v="0"/>
    <n v="0"/>
    <n v="57462"/>
    <n v="0"/>
    <n v="0"/>
    <n v="9882"/>
    <n v="0"/>
    <n v="0"/>
    <n v="44486"/>
    <n v="0"/>
    <n v="0"/>
    <n v="8463"/>
    <n v="0"/>
    <n v="0"/>
    <n v="0"/>
    <n v="9558"/>
    <n v="0"/>
    <n v="0"/>
    <n v="634"/>
    <n v="0"/>
    <n v="0"/>
    <n v="25"/>
    <n v="0"/>
    <n v="0"/>
    <n v="7579"/>
    <n v="9055"/>
    <n v="6199"/>
    <n v="57645"/>
    <n v="0"/>
    <n v="1894"/>
    <n v="14927"/>
    <n v="737"/>
    <n v="7719"/>
    <n v="105755"/>
    <n v="99549"/>
    <n v="3511"/>
    <n v="0"/>
    <n v="8114"/>
    <n v="0"/>
    <n v="7"/>
    <n v="258842"/>
    <n v="272021"/>
    <n v="2033"/>
    <n v="2570"/>
    <n v="0"/>
    <n v="0"/>
    <n v="3399298729"/>
    <n v="3124592345"/>
    <n v="0"/>
    <n v="274706384"/>
    <n v="985482"/>
    <n v="275691866"/>
    <n v="287588023"/>
    <n v="-11896157"/>
    <n v="417770"/>
    <n v="0"/>
    <n v="0"/>
    <n v="0"/>
    <n v="-11478387"/>
    <n v="433981321"/>
    <n v="472481801"/>
    <n v="81551551"/>
    <n v="489329162"/>
    <n v="0"/>
    <n v="64478439"/>
    <n v="227665055"/>
    <n v="284305"/>
    <n v="17318619"/>
    <n v="1787090253"/>
    <n v="147078948"/>
    <n v="273680857"/>
    <n v="66907945"/>
    <n v="695008987"/>
    <n v="0"/>
    <n v="66613200"/>
    <n v="319828914"/>
    <n v="2681068"/>
    <n v="40408557"/>
    <n v="1612208476"/>
    <n v="523118244"/>
    <n v="661694014"/>
    <n v="125179713"/>
    <n v="1138764487"/>
    <n v="-3418800"/>
    <n v="0"/>
    <n v="116022621"/>
    <n v="497586266"/>
    <n v="24771802"/>
    <n v="0"/>
    <n v="4908946"/>
    <n v="0"/>
    <n v="35965052"/>
    <n v="0"/>
    <n v="0"/>
    <n v="0"/>
    <n v="0"/>
    <n v="57007208"/>
    <n v="84301409"/>
    <n v="26596026"/>
    <n v="45325420"/>
    <n v="0"/>
    <n v="14770534"/>
    <n v="44982095"/>
    <n v="0"/>
    <n v="1723692"/>
    <n v="0"/>
    <n v="0"/>
    <n v="0"/>
    <n v="417770"/>
    <n v="0"/>
    <n v="0"/>
    <n v="57188623"/>
    <n v="24251270"/>
    <n v="72386955"/>
    <n v="0"/>
    <n v="0"/>
    <n v="0"/>
    <n v="2866461"/>
    <n v="28358059"/>
    <n v="4906333"/>
    <n v="75019016"/>
    <n v="22611306"/>
    <n v="96366622"/>
    <n v="17907354"/>
    <n v="23527099"/>
    <n v="9178026"/>
    <n v="42786565"/>
    <n v="19067383"/>
    <n v="15967349"/>
    <n v="1412868"/>
    <n v="5502653"/>
    <n v="0"/>
    <n v="55872104"/>
    <n v="61095965"/>
    <n v="0"/>
    <n v="142831370"/>
    <n v="2417028"/>
    <n v="0"/>
    <n v="26165535"/>
    <n v="232509898"/>
    <n v="260670569"/>
    <n v="0"/>
    <n v="0"/>
    <n v="-28160671"/>
    <n v="232509898"/>
    <n v="0"/>
    <n v="163900190"/>
    <n v="-115270602"/>
    <n v="339327274"/>
    <n v="0"/>
    <n v="0"/>
    <n v="4880633"/>
    <n v="220512553"/>
    <n v="1874553"/>
    <n v="2082528"/>
    <n v="977"/>
    <n v="16"/>
    <n v="82105"/>
    <n v="470216"/>
    <n v="663567"/>
    <n v="44590"/>
    <n v="193621"/>
    <n v="210255"/>
    <n v="114432"/>
    <n v="45840"/>
    <n v="44467"/>
    <n v="5460"/>
    <n v="665870"/>
    <n v="301237"/>
    <n v="425879"/>
    <n v="27380"/>
    <n v="222457"/>
    <n v="43915"/>
    <n v="187815"/>
    <n v="48990501.5257468"/>
    <n v="62910656.235565603"/>
    <n v="12516954.872541105"/>
    <n v="99854219.933912903"/>
    <n v="0"/>
    <n v="11052631.685685201"/>
    <n v="46160451.0833138"/>
    <n v="250017.28431876001"/>
    <n v="4867108.3789159404"/>
  </r>
  <r>
    <n v="106331288"/>
    <x v="276"/>
    <d v="2023-07-01T00:00:00"/>
    <d v="2024-06-30T00:00:00"/>
    <n v="366"/>
    <x v="30"/>
    <x v="12"/>
    <x v="107"/>
    <x v="3"/>
    <x v="3"/>
    <x v="0"/>
    <x v="0"/>
    <x v="1"/>
    <x v="1"/>
    <s v="PALO VERDE HEALTH CARE DISTRICT"/>
    <x v="2"/>
    <x v="0"/>
    <s v="706-922-5201"/>
    <s v="250 NORTH FIRST ST."/>
    <s v="BLYTHE"/>
    <s v="92225-1702"/>
    <s v="SANDRA ARAYA"/>
    <n v="0"/>
    <n v="25"/>
    <n v="9150"/>
    <n v="16"/>
    <n v="5856"/>
    <n v="4"/>
    <n v="3.65573770491803"/>
    <n v="25.647664883503602"/>
    <n v="260"/>
    <n v="213"/>
    <n v="36"/>
    <n v="371"/>
    <n v="0"/>
    <n v="113"/>
    <n v="65"/>
    <n v="0"/>
    <n v="280"/>
    <n v="1338"/>
    <n v="9387.0453473623093"/>
    <n v="1629.1833090729299"/>
    <n v="820.53847011857602"/>
    <n v="387.20966108297603"/>
    <n v="4642.8825244557847"/>
    <n v="0"/>
    <n v="497.61454146384494"/>
    <n v="528.54901813076197"/>
    <n v="0"/>
    <n v="2816.9985118124882"/>
    <n v="71"/>
    <n v="58"/>
    <n v="9"/>
    <n v="116"/>
    <n v="0"/>
    <n v="44"/>
    <n v="25"/>
    <n v="0"/>
    <n v="86"/>
    <n v="409"/>
    <n v="25"/>
    <n v="0"/>
    <n v="0"/>
    <n v="0"/>
    <n v="0"/>
    <n v="0"/>
    <n v="9150"/>
    <n v="0"/>
    <n v="0"/>
    <n v="0"/>
    <n v="0"/>
    <n v="0"/>
    <n v="1338"/>
    <n v="0"/>
    <n v="0"/>
    <n v="0"/>
    <n v="0"/>
    <n v="0"/>
    <n v="0"/>
    <n v="409"/>
    <n v="0"/>
    <n v="0"/>
    <n v="0"/>
    <n v="0"/>
    <n v="0"/>
    <n v="4"/>
    <n v="0"/>
    <n v="0"/>
    <n v="2171"/>
    <n v="860"/>
    <n v="3604"/>
    <n v="5261"/>
    <n v="0"/>
    <n v="1586"/>
    <n v="1603"/>
    <n v="0"/>
    <n v="4124"/>
    <n v="19209"/>
    <n v="24442"/>
    <n v="2603"/>
    <n v="0"/>
    <n v="0"/>
    <n v="0"/>
    <n v="2"/>
    <n v="2120"/>
    <n v="8616"/>
    <n v="53"/>
    <n v="374"/>
    <n v="10"/>
    <n v="0"/>
    <n v="60034617"/>
    <n v="48464513"/>
    <n v="0"/>
    <n v="11570104"/>
    <n v="37370"/>
    <n v="11607474"/>
    <n v="26696767"/>
    <n v="-15089293"/>
    <n v="332856"/>
    <n v="700"/>
    <n v="0"/>
    <n v="0"/>
    <n v="-14757137"/>
    <n v="1758009"/>
    <n v="1667541"/>
    <n v="231030"/>
    <n v="1367059"/>
    <n v="0"/>
    <n v="2006483"/>
    <n v="623912"/>
    <n v="0"/>
    <n v="903112"/>
    <n v="8557146"/>
    <n v="9257833"/>
    <n v="4756316"/>
    <n v="2253888"/>
    <n v="15741012"/>
    <n v="0"/>
    <n v="6829403"/>
    <n v="4449443"/>
    <n v="6741"/>
    <n v="8182835"/>
    <n v="51477471"/>
    <n v="2855456"/>
    <n v="6255257"/>
    <n v="2483117"/>
    <n v="17095673"/>
    <n v="0"/>
    <n v="0"/>
    <n v="6331028"/>
    <n v="3635125"/>
    <n v="6885960"/>
    <n v="0"/>
    <n v="752933"/>
    <n v="0"/>
    <n v="2169964"/>
    <n v="0"/>
    <n v="0"/>
    <n v="0"/>
    <n v="0"/>
    <n v="8160386"/>
    <n v="168600"/>
    <n v="1801"/>
    <n v="12398"/>
    <n v="0"/>
    <n v="2504858"/>
    <n v="692038"/>
    <n v="0"/>
    <n v="30023"/>
    <n v="0"/>
    <n v="0"/>
    <n v="0"/>
    <n v="217332"/>
    <n v="115524"/>
    <n v="0"/>
    <n v="1513589"/>
    <n v="5408957"/>
    <n v="7277657"/>
    <n v="0"/>
    <n v="0"/>
    <n v="0"/>
    <n v="0"/>
    <n v="5748919"/>
    <n v="1656824"/>
    <n v="3627138"/>
    <n v="1463683"/>
    <n v="7004751"/>
    <n v="2574481"/>
    <n v="2537095"/>
    <n v="5224919"/>
    <n v="1855925"/>
    <n v="4071164"/>
    <n v="774192"/>
    <n v="120135"/>
    <n v="819601"/>
    <n v="33836"/>
    <n v="1680668"/>
    <n v="29584666"/>
    <n v="0"/>
    <n v="6186684"/>
    <n v="145666"/>
    <n v="0"/>
    <n v="0"/>
    <n v="35917016"/>
    <n v="11026307"/>
    <n v="189406"/>
    <n v="10050070"/>
    <n v="14651233"/>
    <n v="35917016"/>
    <n v="12888225"/>
    <n v="180568929"/>
    <n v="-165560120"/>
    <n v="15456467"/>
    <n v="0"/>
    <n v="0"/>
    <n v="0"/>
    <n v="0"/>
    <n v="126761"/>
    <n v="138214"/>
    <n v="53"/>
    <n v="0"/>
    <n v="25410"/>
    <n v="34942"/>
    <n v="9086"/>
    <n v="1938"/>
    <n v="0"/>
    <n v="14340"/>
    <n v="9309"/>
    <n v="3114"/>
    <n v="27738"/>
    <n v="884"/>
    <n v="10345"/>
    <n v="21678"/>
    <n v="38502"/>
    <n v="0"/>
    <n v="24528"/>
    <n v="16039"/>
    <n v="15669"/>
    <n v="4891772.7778170696"/>
    <n v="2852623.4128257865"/>
    <n v="1103470.27739756"/>
    <n v="7597131.1134238932"/>
    <n v="0"/>
    <n v="3923726.0849143402"/>
    <n v="2252909.9347287398"/>
    <n v="2993.4561784078701"/>
    <n v="4034769.9427141999"/>
  </r>
  <r>
    <n v="106374382"/>
    <x v="277"/>
    <d v="2023-07-01T00:00:00"/>
    <d v="2024-06-30T00:00:00"/>
    <n v="366"/>
    <x v="17"/>
    <x v="11"/>
    <x v="31"/>
    <x v="3"/>
    <x v="3"/>
    <x v="0"/>
    <x v="0"/>
    <x v="0"/>
    <x v="1"/>
    <s v="PALOMAR HEALTH"/>
    <x v="0"/>
    <x v="0"/>
    <s v="760-739-3000"/>
    <s v="2185 CITRACADO PARKWAY"/>
    <s v="ESCONDIDO"/>
    <n v="92029"/>
    <s v="DIANE L. HANSEN"/>
    <n v="2"/>
    <n v="292"/>
    <n v="106872"/>
    <n v="292"/>
    <n v="106872"/>
    <n v="224"/>
    <n v="221.88797814207601"/>
    <n v="346.13634132616943"/>
    <n v="13530"/>
    <n v="24649"/>
    <n v="10184"/>
    <n v="17363"/>
    <n v="0"/>
    <n v="2478"/>
    <n v="12174"/>
    <n v="0"/>
    <n v="833"/>
    <n v="81211"/>
    <n v="126685.900925378"/>
    <n v="19684.230082572401"/>
    <n v="35999.56128823811"/>
    <n v="12827.7539948024"/>
    <n v="28156.298277159898"/>
    <n v="0"/>
    <n v="4020.2349036856899"/>
    <n v="23281.6438960206"/>
    <n v="0"/>
    <n v="1402.45708978318"/>
    <n v="3178"/>
    <n v="5790"/>
    <n v="2392"/>
    <n v="4078"/>
    <n v="0"/>
    <n v="582"/>
    <n v="2860"/>
    <n v="0"/>
    <n v="196"/>
    <n v="19076"/>
    <n v="292"/>
    <n v="0"/>
    <n v="0"/>
    <n v="0"/>
    <n v="0"/>
    <n v="0"/>
    <n v="106872"/>
    <n v="0"/>
    <n v="0"/>
    <n v="0"/>
    <n v="0"/>
    <n v="0"/>
    <n v="81211"/>
    <n v="0"/>
    <n v="0"/>
    <n v="0"/>
    <n v="0"/>
    <n v="0"/>
    <n v="0"/>
    <n v="19076"/>
    <n v="0"/>
    <n v="0"/>
    <n v="0"/>
    <n v="0"/>
    <n v="0"/>
    <n v="0"/>
    <n v="0"/>
    <n v="0"/>
    <n v="13148"/>
    <n v="16803"/>
    <n v="5222"/>
    <n v="32415"/>
    <n v="0"/>
    <n v="3914"/>
    <n v="22053"/>
    <n v="0"/>
    <n v="7073"/>
    <n v="100628"/>
    <n v="91501"/>
    <n v="8969"/>
    <n v="0"/>
    <n v="12004"/>
    <n v="0"/>
    <n v="10"/>
    <n v="509526"/>
    <n v="291492"/>
    <n v="4190"/>
    <n v="2805"/>
    <n v="936"/>
    <n v="2661"/>
    <n v="4184639199"/>
    <n v="3611188042"/>
    <n v="0"/>
    <n v="573451157"/>
    <n v="5653153"/>
    <n v="579104310"/>
    <n v="592149272"/>
    <n v="-13044962"/>
    <n v="21479510"/>
    <n v="8066372"/>
    <n v="0"/>
    <n v="0"/>
    <n v="368176"/>
    <n v="568499555"/>
    <n v="699908438"/>
    <n v="223112164"/>
    <n v="578432147"/>
    <n v="0"/>
    <n v="83243547"/>
    <n v="393653989"/>
    <n v="0"/>
    <n v="135680193"/>
    <n v="2682530033"/>
    <n v="258586627"/>
    <n v="322299226"/>
    <n v="57919646"/>
    <n v="359568663"/>
    <n v="0"/>
    <n v="51808355"/>
    <n v="359172690"/>
    <n v="0"/>
    <n v="92753959"/>
    <n v="1502109166"/>
    <n v="731349712"/>
    <n v="903885590"/>
    <n v="248501956"/>
    <n v="829425805"/>
    <n v="0"/>
    <n v="0"/>
    <n v="119419439"/>
    <n v="696077389"/>
    <n v="18840092"/>
    <n v="0"/>
    <n v="3796270"/>
    <n v="0"/>
    <n v="59891789"/>
    <n v="0"/>
    <n v="0"/>
    <n v="0"/>
    <n v="0"/>
    <n v="79424934"/>
    <n v="98162412"/>
    <n v="26987432"/>
    <n v="90076046"/>
    <n v="0"/>
    <n v="12969012"/>
    <n v="41224444"/>
    <n v="0"/>
    <n v="224606877"/>
    <n v="0"/>
    <n v="0"/>
    <n v="42860"/>
    <n v="191050"/>
    <n v="15188207"/>
    <n v="0"/>
    <n v="145188762"/>
    <n v="65409332"/>
    <n v="184677988"/>
    <n v="0"/>
    <n v="0"/>
    <n v="0"/>
    <n v="0"/>
    <n v="113682897"/>
    <n v="14282377"/>
    <n v="39275972"/>
    <n v="29631944"/>
    <n v="195837181"/>
    <n v="85015414"/>
    <n v="42053300"/>
    <n v="36216589"/>
    <n v="85697869"/>
    <n v="27439088"/>
    <n v="29280583"/>
    <n v="6816321"/>
    <n v="1456623"/>
    <n v="0"/>
    <n v="82336304"/>
    <n v="8488270159"/>
    <n v="2206478"/>
    <n v="810570772"/>
    <n v="32496958"/>
    <n v="0"/>
    <n v="932899"/>
    <n v="9334477266"/>
    <n v="8793051159"/>
    <n v="40432"/>
    <n v="0"/>
    <n v="541385675"/>
    <n v="9334477266"/>
    <n v="898972599"/>
    <n v="372263092"/>
    <n v="-244380252"/>
    <n v="1212768331"/>
    <n v="0"/>
    <n v="0"/>
    <n v="7231765569"/>
    <n v="8742949824"/>
    <n v="3777740"/>
    <n v="4199432"/>
    <n v="1979"/>
    <n v="0"/>
    <n v="276528"/>
    <n v="960820"/>
    <n v="1334874"/>
    <n v="4187"/>
    <n v="479986"/>
    <n v="254002"/>
    <n v="326680"/>
    <n v="56948"/>
    <n v="78738"/>
    <n v="4977"/>
    <n v="1401088"/>
    <n v="532814"/>
    <n v="1154303"/>
    <n v="0"/>
    <n v="530134"/>
    <n v="99045"/>
    <n v="60356"/>
    <n v="115919870.926375"/>
    <n v="143267029.54255199"/>
    <n v="39387879.824844465"/>
    <n v="131465057.92311101"/>
    <n v="0"/>
    <n v="18928135.167661879"/>
    <n v="105512065.56079499"/>
    <n v="0"/>
    <n v="32016080.054660901"/>
  </r>
  <r>
    <n v="106370977"/>
    <x v="278"/>
    <d v="2023-07-01T00:00:00"/>
    <d v="2024-06-30T00:00:00"/>
    <n v="366"/>
    <x v="17"/>
    <x v="11"/>
    <x v="31"/>
    <x v="3"/>
    <x v="3"/>
    <x v="0"/>
    <x v="0"/>
    <x v="0"/>
    <x v="1"/>
    <s v="PALOMAR HEALTH"/>
    <x v="3"/>
    <x v="4"/>
    <s v="760-485-6511"/>
    <s v="15615 POMERADO ROAD"/>
    <s v="POWAY"/>
    <n v="92064"/>
    <s v="DIANE L. HANSEN"/>
    <n v="2"/>
    <n v="182"/>
    <n v="66612"/>
    <n v="182"/>
    <n v="66612"/>
    <n v="158"/>
    <n v="156.47540983606601"/>
    <n v="283.77292677276051"/>
    <n v="13879"/>
    <n v="10263"/>
    <n v="5081"/>
    <n v="24770"/>
    <n v="0"/>
    <n v="417"/>
    <n v="2819"/>
    <n v="0"/>
    <n v="41"/>
    <n v="57270"/>
    <n v="103860.89119883"/>
    <n v="20882.1935678558"/>
    <n v="16542.847587277702"/>
    <n v="7128.3398371878029"/>
    <n v="45208.952873234601"/>
    <n v="0"/>
    <n v="1250.9316142518801"/>
    <n v="8842.9750450563697"/>
    <n v="0"/>
    <n v="108.003212826428"/>
    <n v="2031"/>
    <n v="1508"/>
    <n v="384"/>
    <n v="1041"/>
    <n v="0"/>
    <n v="99"/>
    <n v="587"/>
    <n v="0"/>
    <n v="10"/>
    <n v="5660"/>
    <n v="80"/>
    <n v="0"/>
    <n v="0"/>
    <n v="0"/>
    <n v="102"/>
    <n v="0"/>
    <n v="29280"/>
    <n v="0"/>
    <n v="0"/>
    <n v="0"/>
    <n v="37332"/>
    <n v="0"/>
    <n v="21553"/>
    <n v="0"/>
    <n v="0"/>
    <n v="0"/>
    <n v="35717"/>
    <n v="0.62365985681857872"/>
    <n v="0"/>
    <n v="5133"/>
    <n v="0"/>
    <n v="0"/>
    <n v="0"/>
    <n v="527"/>
    <n v="0"/>
    <n v="0"/>
    <n v="0"/>
    <n v="0"/>
    <n v="9275"/>
    <n v="9161"/>
    <n v="1755"/>
    <n v="13085"/>
    <n v="0"/>
    <n v="2187"/>
    <n v="13582"/>
    <n v="0"/>
    <n v="1562"/>
    <n v="50607"/>
    <n v="33111"/>
    <n v="0"/>
    <n v="0"/>
    <n v="18652"/>
    <n v="5484"/>
    <n v="11"/>
    <n v="87303"/>
    <n v="221364"/>
    <n v="811"/>
    <n v="2724"/>
    <n v="0"/>
    <n v="0"/>
    <n v="1142263019"/>
    <n v="966537297"/>
    <n v="0"/>
    <n v="175725722"/>
    <n v="3704323"/>
    <n v="179430045"/>
    <n v="195030378"/>
    <n v="-15600333"/>
    <n v="11488306"/>
    <n v="200"/>
    <n v="0"/>
    <n v="0"/>
    <n v="-4112227"/>
    <n v="208568178"/>
    <n v="159524078"/>
    <n v="36493949"/>
    <n v="138320569"/>
    <n v="0"/>
    <n v="10238142"/>
    <n v="69379199"/>
    <n v="0"/>
    <n v="7331862"/>
    <n v="629855977"/>
    <n v="105241251"/>
    <n v="97611507"/>
    <n v="14704884"/>
    <n v="114135147"/>
    <n v="0"/>
    <n v="20474605"/>
    <n v="148257738"/>
    <n v="0"/>
    <n v="11981910"/>
    <n v="512407042"/>
    <n v="265679218"/>
    <n v="217697669"/>
    <n v="43346263"/>
    <n v="213735569"/>
    <n v="0"/>
    <n v="0"/>
    <n v="26002209"/>
    <n v="184257088"/>
    <n v="9759140"/>
    <n v="0"/>
    <n v="747652"/>
    <n v="0"/>
    <n v="5312489"/>
    <n v="0"/>
    <n v="0"/>
    <n v="0"/>
    <n v="0"/>
    <n v="43784242"/>
    <n v="35876828"/>
    <n v="7143514"/>
    <n v="35223870"/>
    <n v="0"/>
    <n v="4285196"/>
    <n v="30365780"/>
    <n v="0"/>
    <n v="19046292"/>
    <n v="0"/>
    <n v="-1037255"/>
    <n v="67447"/>
    <n v="0"/>
    <n v="8178264"/>
    <n v="0"/>
    <n v="55412959"/>
    <n v="23645494"/>
    <n v="56014177"/>
    <n v="243"/>
    <n v="0"/>
    <n v="0"/>
    <n v="0"/>
    <n v="17562452"/>
    <n v="4099906"/>
    <n v="15035038"/>
    <n v="23260109"/>
    <n v="80117290"/>
    <n v="23693214"/>
    <n v="14299929"/>
    <n v="4705112"/>
    <n v="22796087"/>
    <n v="13385714"/>
    <n v="6805851"/>
    <n v="3541646"/>
    <n v="686432"/>
    <n v="4924214"/>
    <n v="20074889"/>
    <n v="2654028696"/>
    <n v="0"/>
    <n v="54171488"/>
    <n v="2661244"/>
    <n v="7672107"/>
    <n v="0"/>
    <n v="2718533535"/>
    <n v="2599545974"/>
    <n v="0"/>
    <n v="0"/>
    <n v="118987561"/>
    <n v="2718533535"/>
    <n v="300754912"/>
    <n v="93127063"/>
    <n v="-81548458"/>
    <n v="176940824"/>
    <n v="0"/>
    <n v="0"/>
    <n v="2310915610"/>
    <n v="2587999499"/>
    <n v="2101414"/>
    <n v="2512167"/>
    <n v="1192"/>
    <n v="0"/>
    <n v="170129"/>
    <n v="566413"/>
    <n v="661221"/>
    <n v="71613"/>
    <n v="290336"/>
    <n v="140619"/>
    <n v="145272"/>
    <n v="22592"/>
    <n v="29739"/>
    <n v="3480"/>
    <n v="985100"/>
    <n v="265850"/>
    <n v="457977"/>
    <n v="0"/>
    <n v="291316"/>
    <n v="63774"/>
    <n v="37397"/>
    <n v="52562254.991792388"/>
    <n v="43069535.001874402"/>
    <n v="8575670.0300684609"/>
    <n v="42285669.238216296"/>
    <n v="0"/>
    <n v="5144304.4412550395"/>
    <n v="36453615.223354734"/>
    <n v="0"/>
    <n v="3235006.0734387301"/>
  </r>
  <r>
    <n v="106374572"/>
    <x v="279"/>
    <d v="2024-01-01T00:00:00"/>
    <d v="2024-12-31T00:00:00"/>
    <n v="366"/>
    <x v="17"/>
    <x v="11"/>
    <x v="31"/>
    <x v="1"/>
    <x v="3"/>
    <x v="0"/>
    <x v="2"/>
    <x v="0"/>
    <x v="1"/>
    <s v="LIFEPOINT HEALTH"/>
    <x v="6"/>
    <x v="0"/>
    <s v="442-277-6100"/>
    <s v="2181 CITRICADO PKWY"/>
    <s v="ESCONDIDO"/>
    <n v="92029"/>
    <s v="JENNIFER WHITNEY"/>
    <n v="0"/>
    <n v="52"/>
    <n v="19032"/>
    <n v="52"/>
    <n v="19032"/>
    <n v="42"/>
    <n v="41.587431693989068"/>
    <n v="41.587431693989068"/>
    <n v="8863"/>
    <n v="2904"/>
    <n v="6"/>
    <n v="227"/>
    <n v="0"/>
    <n v="3221"/>
    <n v="0"/>
    <n v="0"/>
    <n v="0"/>
    <n v="15221"/>
    <n v="15221"/>
    <n v="8863"/>
    <n v="2904"/>
    <n v="6"/>
    <n v="227"/>
    <n v="0"/>
    <n v="3221"/>
    <n v="0"/>
    <n v="0"/>
    <n v="0"/>
    <n v="788"/>
    <n v="233"/>
    <n v="1"/>
    <n v="15"/>
    <n v="0"/>
    <n v="234"/>
    <n v="0"/>
    <n v="0"/>
    <n v="0"/>
    <n v="1271"/>
    <n v="0"/>
    <n v="0"/>
    <n v="0"/>
    <n v="52"/>
    <n v="0"/>
    <n v="0"/>
    <n v="0"/>
    <n v="0"/>
    <n v="0"/>
    <n v="19032"/>
    <n v="0"/>
    <n v="0"/>
    <n v="0"/>
    <n v="0"/>
    <n v="0"/>
    <n v="15221"/>
    <n v="0"/>
    <n v="0"/>
    <n v="0"/>
    <n v="0"/>
    <n v="0"/>
    <n v="0"/>
    <n v="1271"/>
    <n v="0"/>
    <n v="0"/>
    <n v="0"/>
    <n v="0"/>
    <n v="0"/>
    <n v="0"/>
    <n v="0"/>
    <n v="0"/>
    <n v="0"/>
    <n v="0"/>
    <n v="0"/>
    <n v="0"/>
    <n v="0"/>
    <n v="0"/>
    <n v="0"/>
    <n v="0"/>
    <n v="0"/>
    <n v="0"/>
    <n v="0"/>
    <n v="0"/>
    <n v="0"/>
    <n v="0"/>
    <n v="0"/>
    <n v="0"/>
    <n v="0"/>
    <n v="0"/>
    <n v="0"/>
    <n v="93159905"/>
    <n v="53470474"/>
    <n v="0"/>
    <n v="39689431"/>
    <n v="55940"/>
    <n v="39745371"/>
    <n v="29606775"/>
    <n v="10138596"/>
    <n v="45955"/>
    <n v="0"/>
    <n v="12590"/>
    <n v="0"/>
    <n v="10171961"/>
    <n v="54085958"/>
    <n v="18742748"/>
    <n v="42009"/>
    <n v="1805295"/>
    <n v="0"/>
    <n v="18483895"/>
    <n v="0"/>
    <n v="0"/>
    <n v="0"/>
    <n v="93159905"/>
    <n v="0"/>
    <n v="0"/>
    <n v="0"/>
    <n v="0"/>
    <n v="0"/>
    <n v="0"/>
    <n v="0"/>
    <n v="0"/>
    <n v="0"/>
    <n v="0"/>
    <n v="31114396"/>
    <n v="11151985"/>
    <n v="75624"/>
    <n v="1401353"/>
    <n v="0"/>
    <n v="0"/>
    <n v="8620776"/>
    <n v="0"/>
    <n v="1106340"/>
    <n v="0"/>
    <n v="0"/>
    <n v="0"/>
    <n v="0"/>
    <n v="0"/>
    <n v="0"/>
    <n v="0"/>
    <n v="0"/>
    <n v="22943162"/>
    <n v="7590763"/>
    <n v="-33615"/>
    <n v="403942"/>
    <n v="0"/>
    <n v="8785179"/>
    <n v="0"/>
    <n v="0"/>
    <n v="0"/>
    <n v="0"/>
    <n v="0"/>
    <n v="0"/>
    <n v="0"/>
    <n v="0"/>
    <n v="0"/>
    <n v="10587183"/>
    <n v="0"/>
    <n v="4661111"/>
    <n v="0"/>
    <n v="0"/>
    <n v="0"/>
    <n v="0"/>
    <n v="3464018"/>
    <n v="475129"/>
    <n v="5075938"/>
    <n v="5343396"/>
    <n v="13208267"/>
    <n v="3324145"/>
    <n v="2167947"/>
    <n v="881153"/>
    <n v="995440"/>
    <n v="1667045"/>
    <n v="624654"/>
    <n v="4184642"/>
    <n v="244666"/>
    <n v="0"/>
    <n v="2308816"/>
    <n v="9158454"/>
    <n v="0"/>
    <n v="1965649"/>
    <n v="0"/>
    <n v="33993887"/>
    <n v="11500000"/>
    <n v="56617990"/>
    <n v="4353672"/>
    <n v="0"/>
    <n v="34986892"/>
    <n v="17277426"/>
    <n v="56617990"/>
    <n v="2163088"/>
    <n v="8293712"/>
    <n v="-2082923"/>
    <n v="3099004"/>
    <n v="0"/>
    <n v="0"/>
    <n v="0"/>
    <n v="0"/>
    <n v="286648"/>
    <n v="306206"/>
    <n v="142"/>
    <n v="0"/>
    <n v="62391"/>
    <n v="54568"/>
    <n v="79219"/>
    <n v="16698"/>
    <n v="31776"/>
    <n v="10498"/>
    <n v="19619"/>
    <n v="0"/>
    <n v="2346"/>
    <n v="9533"/>
    <n v="138450"/>
    <n v="0"/>
    <n v="55118"/>
    <n v="0"/>
    <n v="35651"/>
    <n v="10039"/>
    <n v="47390"/>
    <n v="17156363.788423035"/>
    <n v="5945302.9025156302"/>
    <n v="13325.486189740101"/>
    <n v="572649.51774398005"/>
    <n v="0"/>
    <n v="5863193.3051276198"/>
    <n v="0"/>
    <n v="0"/>
    <n v="0"/>
  </r>
  <r>
    <n v="106370759"/>
    <x v="280"/>
    <d v="2024-01-01T00:00:00"/>
    <d v="2024-12-31T00:00:00"/>
    <n v="366"/>
    <x v="17"/>
    <x v="11"/>
    <x v="108"/>
    <x v="1"/>
    <x v="11"/>
    <x v="0"/>
    <x v="0"/>
    <x v="0"/>
    <x v="0"/>
    <s v="PRIME HEALTHCARE SERVICES, INC."/>
    <x v="0"/>
    <x v="0"/>
    <s v="619-470-4280"/>
    <s v="2400 EAST 4TH STREET"/>
    <s v="NATIONAL CITY"/>
    <n v="91950"/>
    <s v="NEERAV JADEJA"/>
    <n v="0"/>
    <n v="291"/>
    <n v="106506"/>
    <n v="291"/>
    <n v="106506"/>
    <n v="128"/>
    <n v="127.43442622950801"/>
    <n v="163.77167532927896"/>
    <n v="11852"/>
    <n v="6206"/>
    <n v="16209"/>
    <n v="5203"/>
    <n v="0"/>
    <n v="6718"/>
    <n v="245"/>
    <n v="29"/>
    <n v="179"/>
    <n v="46641"/>
    <n v="59940.433170516102"/>
    <n v="13796.186951193948"/>
    <n v="7592.2371887258723"/>
    <n v="17722.428048936901"/>
    <n v="8683.7397422841568"/>
    <n v="0"/>
    <n v="8272.7737753934634"/>
    <n v="305.93383420524998"/>
    <n v="175.87509585196099"/>
    <n v="1305.60536040652"/>
    <n v="1447"/>
    <n v="1016"/>
    <n v="2028"/>
    <n v="1361"/>
    <n v="0"/>
    <n v="1423"/>
    <n v="66"/>
    <n v="7"/>
    <n v="69"/>
    <n v="7417"/>
    <n v="191"/>
    <n v="78"/>
    <n v="0"/>
    <n v="22"/>
    <n v="0"/>
    <n v="0"/>
    <n v="69906"/>
    <n v="28548"/>
    <n v="0"/>
    <n v="8052"/>
    <n v="0"/>
    <n v="0"/>
    <n v="24221"/>
    <n v="20492"/>
    <n v="0"/>
    <n v="1928"/>
    <n v="0"/>
    <n v="0"/>
    <n v="0"/>
    <n v="5028"/>
    <n v="2236"/>
    <n v="0"/>
    <n v="153"/>
    <n v="0"/>
    <n v="0"/>
    <n v="0"/>
    <n v="0"/>
    <n v="0"/>
    <n v="3104"/>
    <n v="3813"/>
    <n v="4168"/>
    <n v="19007"/>
    <n v="0"/>
    <n v="2649"/>
    <n v="304"/>
    <n v="571"/>
    <n v="2144"/>
    <n v="35760"/>
    <n v="23235"/>
    <n v="0"/>
    <n v="0"/>
    <n v="18596"/>
    <n v="0"/>
    <n v="5"/>
    <n v="59373"/>
    <n v="45826"/>
    <n v="233"/>
    <n v="273"/>
    <n v="0"/>
    <n v="0"/>
    <n v="502028725"/>
    <n v="344218235"/>
    <n v="0"/>
    <n v="157810490"/>
    <n v="6904676"/>
    <n v="164715166"/>
    <n v="154644189"/>
    <n v="10070977"/>
    <n v="2619625"/>
    <n v="918150"/>
    <n v="0"/>
    <n v="0"/>
    <n v="11772452"/>
    <n v="101835156"/>
    <n v="62397131"/>
    <n v="98152212"/>
    <n v="60254813"/>
    <n v="0"/>
    <n v="63275977"/>
    <n v="2126159"/>
    <n v="207351"/>
    <n v="2391050"/>
    <n v="390639849"/>
    <n v="16704909"/>
    <n v="13937677"/>
    <n v="9164434"/>
    <n v="40309691"/>
    <n v="0"/>
    <n v="14644214"/>
    <n v="528796"/>
    <n v="1050162"/>
    <n v="15048993"/>
    <n v="111388876"/>
    <n v="96033149"/>
    <n v="56653141"/>
    <n v="54423084"/>
    <n v="78208224"/>
    <n v="-12662037"/>
    <n v="0"/>
    <n v="50094865"/>
    <n v="1357704"/>
    <n v="13748425"/>
    <n v="0"/>
    <n v="1623972"/>
    <n v="0"/>
    <n v="4737708"/>
    <n v="0"/>
    <n v="0"/>
    <n v="0"/>
    <n v="0"/>
    <n v="16711095"/>
    <n v="19649497"/>
    <n v="59139621"/>
    <n v="28252811"/>
    <n v="0"/>
    <n v="27696840"/>
    <n v="1315563"/>
    <n v="-2313935"/>
    <n v="7358998"/>
    <n v="0"/>
    <n v="0"/>
    <n v="0"/>
    <n v="0"/>
    <n v="0"/>
    <n v="0"/>
    <n v="35865977"/>
    <n v="13775076"/>
    <n v="23239778"/>
    <n v="0"/>
    <n v="0"/>
    <n v="0"/>
    <n v="0"/>
    <n v="24618068"/>
    <n v="4249534"/>
    <n v="46161877"/>
    <n v="6733879"/>
    <n v="66162616"/>
    <n v="13795612"/>
    <n v="2301787"/>
    <n v="4850713"/>
    <n v="9856495"/>
    <n v="14907095"/>
    <n v="2756802"/>
    <n v="1703979"/>
    <n v="1512641"/>
    <n v="0"/>
    <n v="36796449"/>
    <n v="64746224"/>
    <n v="0"/>
    <n v="38323336"/>
    <n v="2498628"/>
    <n v="0"/>
    <n v="0"/>
    <n v="105568188"/>
    <n v="24697982"/>
    <n v="0"/>
    <n v="29877025"/>
    <n v="50993181"/>
    <n v="105568188"/>
    <n v="131559"/>
    <n v="138550635"/>
    <n v="-120731771"/>
    <n v="88406363"/>
    <n v="23000000"/>
    <n v="0"/>
    <n v="0"/>
    <n v="-45300353"/>
    <n v="1308851"/>
    <n v="1596888"/>
    <n v="757"/>
    <n v="0"/>
    <n v="203664"/>
    <n v="298951"/>
    <n v="292056"/>
    <n v="70466"/>
    <n v="2694"/>
    <n v="270432"/>
    <n v="85222"/>
    <n v="63259"/>
    <n v="22107"/>
    <n v="0"/>
    <n v="464527"/>
    <n v="155093"/>
    <n v="197161"/>
    <n v="0"/>
    <n v="286655"/>
    <n v="74573"/>
    <n v="130842"/>
    <n v="34884560.587819599"/>
    <n v="22464187.400568601"/>
    <n v="31581676.958491564"/>
    <n v="29594622.989046201"/>
    <n v="0"/>
    <n v="22930741.804081"/>
    <n v="781313.37751025101"/>
    <n v="370067.18731317401"/>
    <n v="5132342.6951696025"/>
  </r>
  <r>
    <n v="106454013"/>
    <x v="281"/>
    <d v="2024-01-01T00:00:00"/>
    <d v="2024-12-31T00:00:00"/>
    <n v="366"/>
    <x v="46"/>
    <x v="2"/>
    <x v="100"/>
    <x v="1"/>
    <x v="3"/>
    <x v="0"/>
    <x v="2"/>
    <x v="0"/>
    <x v="1"/>
    <s v="DR. JAMES D. TATE"/>
    <x v="2"/>
    <x v="0"/>
    <s v="530-225-8700"/>
    <s v="2900 EUREKA WAY"/>
    <s v="REDDING"/>
    <n v="96001"/>
    <s v="JUSTIN OLDS"/>
    <n v="0"/>
    <n v="10"/>
    <n v="3660"/>
    <n v="5"/>
    <n v="1830"/>
    <n v="5"/>
    <n v="0.42896174863387998"/>
    <n v="6.5219236988171563"/>
    <n v="114"/>
    <n v="0"/>
    <n v="0"/>
    <n v="0"/>
    <n v="0"/>
    <n v="18"/>
    <n v="10"/>
    <n v="0"/>
    <n v="15"/>
    <n v="157"/>
    <n v="2387.0240737670802"/>
    <n v="1736.7330033409"/>
    <n v="0"/>
    <n v="0"/>
    <n v="0"/>
    <n v="0"/>
    <n v="451.768290448394"/>
    <n v="195.5727147855203"/>
    <n v="0"/>
    <n v="37.371423960213797"/>
    <n v="29"/>
    <n v="0"/>
    <n v="0"/>
    <n v="0"/>
    <n v="0"/>
    <n v="6"/>
    <n v="8"/>
    <n v="0"/>
    <n v="15"/>
    <n v="58"/>
    <n v="10"/>
    <n v="0"/>
    <n v="0"/>
    <n v="0"/>
    <n v="0"/>
    <n v="0"/>
    <n v="3660"/>
    <n v="0"/>
    <n v="0"/>
    <n v="0"/>
    <n v="0"/>
    <n v="0"/>
    <n v="157"/>
    <n v="0"/>
    <n v="0"/>
    <n v="0"/>
    <n v="0"/>
    <n v="0"/>
    <n v="0"/>
    <n v="58"/>
    <n v="0"/>
    <n v="0"/>
    <n v="0"/>
    <n v="0"/>
    <n v="0"/>
    <n v="0"/>
    <n v="0"/>
    <n v="0"/>
    <n v="612"/>
    <n v="0"/>
    <n v="0"/>
    <n v="2"/>
    <n v="0"/>
    <n v="218"/>
    <n v="262"/>
    <n v="0"/>
    <n v="29"/>
    <n v="1123"/>
    <n v="0"/>
    <n v="0"/>
    <n v="0"/>
    <n v="77"/>
    <n v="0"/>
    <n v="2"/>
    <n v="9382"/>
    <n v="114098"/>
    <n v="56"/>
    <n v="1046"/>
    <n v="0"/>
    <n v="0"/>
    <n v="51451118"/>
    <n v="41906751"/>
    <n v="0"/>
    <n v="9544367"/>
    <n v="31035"/>
    <n v="9575402"/>
    <n v="13507038"/>
    <n v="-3931636"/>
    <n v="534"/>
    <n v="0"/>
    <n v="0"/>
    <n v="0"/>
    <n v="-3931102"/>
    <n v="1927923"/>
    <n v="0"/>
    <n v="0"/>
    <n v="0"/>
    <n v="0"/>
    <n v="382030"/>
    <n v="572222"/>
    <n v="0"/>
    <n v="501882"/>
    <n v="3384057"/>
    <n v="27443020"/>
    <n v="0"/>
    <n v="0"/>
    <n v="50391"/>
    <n v="0"/>
    <n v="9206250"/>
    <n v="10618879"/>
    <n v="0"/>
    <n v="748521"/>
    <n v="48067061"/>
    <n v="23931479"/>
    <n v="0"/>
    <n v="0"/>
    <n v="46022"/>
    <n v="0"/>
    <n v="0"/>
    <n v="7698947"/>
    <n v="9037258"/>
    <n v="-1655"/>
    <n v="0"/>
    <n v="0"/>
    <n v="0"/>
    <n v="1194700"/>
    <n v="0"/>
    <n v="0"/>
    <n v="0"/>
    <n v="0"/>
    <n v="5439464"/>
    <n v="0"/>
    <n v="0"/>
    <n v="4369"/>
    <n v="0"/>
    <n v="1889333"/>
    <n v="2153843"/>
    <n v="0"/>
    <n v="57358"/>
    <n v="0"/>
    <n v="0"/>
    <n v="0"/>
    <n v="534"/>
    <n v="0"/>
    <n v="0"/>
    <n v="1850176"/>
    <n v="0"/>
    <n v="6549309"/>
    <n v="0"/>
    <n v="0"/>
    <n v="0"/>
    <n v="0"/>
    <n v="2079470"/>
    <n v="334852"/>
    <n v="1596727"/>
    <n v="1096504"/>
    <n v="4347267"/>
    <n v="1313419"/>
    <n v="0"/>
    <n v="0"/>
    <n v="4262429"/>
    <n v="778226"/>
    <n v="95327"/>
    <n v="950690"/>
    <n v="123459"/>
    <n v="45170"/>
    <n v="1591051"/>
    <n v="1179592"/>
    <n v="0"/>
    <n v="657513"/>
    <n v="0"/>
    <n v="0"/>
    <n v="0"/>
    <n v="1837105"/>
    <n v="6163223"/>
    <n v="0"/>
    <n v="3028950"/>
    <n v="-7355068"/>
    <n v="1837105"/>
    <n v="175628"/>
    <n v="6907119"/>
    <n v="-6025721"/>
    <n v="2105314"/>
    <n v="0"/>
    <n v="0"/>
    <n v="0"/>
    <n v="0"/>
    <n v="100116"/>
    <n v="109861"/>
    <n v="53"/>
    <n v="0"/>
    <n v="19113"/>
    <n v="18432"/>
    <n v="28643"/>
    <n v="6917"/>
    <n v="2003"/>
    <n v="11263"/>
    <n v="13745"/>
    <n v="0"/>
    <n v="0"/>
    <n v="0"/>
    <n v="28087"/>
    <n v="0"/>
    <n v="22226"/>
    <n v="0"/>
    <n v="26842"/>
    <n v="4455"/>
    <n v="18506"/>
    <n v="7692795.2465644972"/>
    <n v="0"/>
    <n v="0"/>
    <n v="13198.338414589942"/>
    <n v="0"/>
    <n v="2511348.5394980102"/>
    <n v="2931157.1159503902"/>
    <n v="0"/>
    <n v="327503.75957251299"/>
  </r>
  <r>
    <n v="106361768"/>
    <x v="282"/>
    <d v="2023-07-01T00:00:00"/>
    <d v="2024-06-30T00:00:00"/>
    <n v="366"/>
    <x v="18"/>
    <x v="12"/>
    <x v="27"/>
    <x v="4"/>
    <x v="3"/>
    <x v="1"/>
    <x v="2"/>
    <x v="0"/>
    <x v="1"/>
    <s v="STATE OF CA"/>
    <x v="4"/>
    <x v="4"/>
    <s v="909-672-1445"/>
    <s v="3102 EAST HIGHLAND AVENUE"/>
    <s v="PATTON"/>
    <n v="92369"/>
    <s v="VERONICA KAUFMAN"/>
    <n v="0"/>
    <n v="1287"/>
    <n v="471042"/>
    <n v="1560"/>
    <n v="570960"/>
    <n v="1315"/>
    <n v="1339.1393442622953"/>
    <n v="1339.1393442622953"/>
    <n v="213806"/>
    <n v="0"/>
    <n v="0"/>
    <n v="0"/>
    <n v="0"/>
    <n v="232"/>
    <n v="0"/>
    <n v="0"/>
    <n v="276087"/>
    <n v="490125"/>
    <n v="490125"/>
    <n v="0"/>
    <n v="0"/>
    <n v="0"/>
    <n v="0"/>
    <n v="0"/>
    <n v="0"/>
    <n v="0"/>
    <n v="0"/>
    <n v="0"/>
    <n v="95"/>
    <n v="0"/>
    <n v="0"/>
    <n v="0"/>
    <n v="0"/>
    <n v="20"/>
    <n v="0"/>
    <n v="0"/>
    <n v="896"/>
    <n v="1011"/>
    <n v="0"/>
    <n v="427"/>
    <n v="0"/>
    <n v="0"/>
    <n v="860"/>
    <n v="0"/>
    <n v="0"/>
    <n v="156282"/>
    <n v="0"/>
    <n v="0"/>
    <n v="314760"/>
    <n v="0"/>
    <n v="0"/>
    <n v="144399"/>
    <n v="0"/>
    <n v="0"/>
    <n v="345726"/>
    <n v="0.70538332058148401"/>
    <n v="0"/>
    <n v="0"/>
    <n v="298"/>
    <n v="0"/>
    <n v="0"/>
    <n v="713"/>
    <n v="0"/>
    <n v="0"/>
    <n v="0"/>
    <n v="0"/>
    <n v="0"/>
    <n v="0"/>
    <n v="0"/>
    <n v="0"/>
    <n v="0"/>
    <n v="0"/>
    <n v="0"/>
    <n v="0"/>
    <n v="0"/>
    <n v="0"/>
    <n v="0"/>
    <n v="0"/>
    <n v="0"/>
    <n v="0"/>
    <n v="0"/>
    <n v="0"/>
    <n v="0"/>
    <n v="0"/>
    <n v="0"/>
    <n v="0"/>
    <n v="0"/>
    <n v="0"/>
    <n v="530312037"/>
    <n v="252"/>
    <n v="0"/>
    <n v="530311785"/>
    <n v="0"/>
    <n v="530311785"/>
    <n v="455214872"/>
    <n v="75096913"/>
    <n v="252"/>
    <n v="0"/>
    <n v="0"/>
    <n v="0"/>
    <n v="75097165"/>
    <n v="0"/>
    <n v="0"/>
    <n v="0"/>
    <n v="0"/>
    <n v="0"/>
    <n v="0"/>
    <n v="0"/>
    <n v="0"/>
    <n v="0"/>
    <n v="0"/>
    <n v="0"/>
    <n v="0"/>
    <n v="0"/>
    <n v="0"/>
    <n v="0"/>
    <n v="0"/>
    <n v="0"/>
    <n v="0"/>
    <n v="0"/>
    <n v="0"/>
    <n v="25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491001"/>
    <x v="283"/>
    <d v="2023-07-01T00:00:00"/>
    <d v="2024-06-30T00:00:00"/>
    <n v="366"/>
    <x v="19"/>
    <x v="7"/>
    <x v="109"/>
    <x v="0"/>
    <x v="22"/>
    <x v="0"/>
    <x v="0"/>
    <x v="0"/>
    <x v="1"/>
    <s v="SANTA ROSA MEMORIAL HOSPITAL"/>
    <x v="6"/>
    <x v="0"/>
    <s v="707-778-1111"/>
    <s v="400 NORTH MCDOWELL BLVD"/>
    <s v="PETALUMA"/>
    <n v="94952"/>
    <s v="TROY GIDEON"/>
    <n v="0"/>
    <n v="80"/>
    <n v="29280"/>
    <n v="59"/>
    <n v="21594"/>
    <n v="20"/>
    <n v="18.133879781420799"/>
    <n v="59.166869172904001"/>
    <n v="3189"/>
    <n v="1135"/>
    <n v="339"/>
    <n v="1361"/>
    <n v="0"/>
    <n v="154"/>
    <n v="436"/>
    <n v="18"/>
    <n v="5"/>
    <n v="6637"/>
    <n v="21655.0741172829"/>
    <n v="6814.3223518172272"/>
    <n v="3557.3095528991398"/>
    <n v="952.13255883700037"/>
    <n v="5481.4364503480201"/>
    <n v="0"/>
    <n v="621.84933818957097"/>
    <n v="3202.3275483790098"/>
    <n v="63.635472820067498"/>
    <n v="778.46892054389002"/>
    <n v="772"/>
    <n v="273"/>
    <n v="49"/>
    <n v="328"/>
    <n v="0"/>
    <n v="40"/>
    <n v="133"/>
    <n v="4"/>
    <n v="1"/>
    <n v="1600"/>
    <n v="80"/>
    <n v="0"/>
    <n v="0"/>
    <n v="0"/>
    <n v="0"/>
    <n v="0"/>
    <n v="29280"/>
    <n v="0"/>
    <n v="0"/>
    <n v="0"/>
    <n v="0"/>
    <n v="0"/>
    <n v="6637"/>
    <n v="0"/>
    <n v="0"/>
    <n v="0"/>
    <n v="0"/>
    <n v="0"/>
    <n v="0"/>
    <n v="1600"/>
    <n v="0"/>
    <n v="0"/>
    <n v="0"/>
    <n v="0"/>
    <n v="0"/>
    <n v="0"/>
    <n v="0"/>
    <n v="0"/>
    <n v="5505"/>
    <n v="3592"/>
    <n v="863"/>
    <n v="8158"/>
    <n v="0"/>
    <n v="1154"/>
    <n v="5458"/>
    <n v="333"/>
    <n v="810"/>
    <n v="25873"/>
    <n v="20493"/>
    <n v="0"/>
    <n v="0"/>
    <n v="4637"/>
    <n v="0"/>
    <n v="10"/>
    <n v="33086"/>
    <n v="113152"/>
    <n v="325"/>
    <n v="1799"/>
    <n v="0"/>
    <n v="0"/>
    <n v="574078351"/>
    <n v="490516576"/>
    <n v="0"/>
    <n v="83561775"/>
    <n v="654836"/>
    <n v="84216611"/>
    <n v="95309170"/>
    <n v="-11092559"/>
    <n v="47332"/>
    <n v="0"/>
    <n v="0"/>
    <n v="0"/>
    <n v="-11045227"/>
    <n v="81720228"/>
    <n v="31543733"/>
    <n v="6135170"/>
    <n v="36178003"/>
    <n v="0"/>
    <n v="4649141"/>
    <n v="14025867"/>
    <n v="1630578"/>
    <n v="64866"/>
    <n v="175947586"/>
    <n v="92901276"/>
    <n v="67320428"/>
    <n v="11096379"/>
    <n v="109529142"/>
    <n v="0"/>
    <n v="14124010"/>
    <n v="88991152"/>
    <n v="4134011"/>
    <n v="10034367"/>
    <n v="398130765"/>
    <n v="155426957"/>
    <n v="86048218"/>
    <n v="10302234"/>
    <n v="130524068"/>
    <n v="0"/>
    <n v="0"/>
    <n v="15689370"/>
    <n v="59935338"/>
    <n v="17733684"/>
    <n v="0"/>
    <n v="7216587"/>
    <n v="0"/>
    <n v="7640120"/>
    <n v="0"/>
    <n v="0"/>
    <n v="0"/>
    <n v="0"/>
    <n v="16974428"/>
    <n v="12016661"/>
    <n v="6138941"/>
    <n v="13175131"/>
    <n v="0"/>
    <n v="1863634"/>
    <n v="33392980"/>
    <n v="0"/>
    <n v="0"/>
    <n v="0"/>
    <n v="-39110804"/>
    <n v="0"/>
    <n v="46497"/>
    <n v="0"/>
    <n v="0"/>
    <n v="13672424"/>
    <n v="13849811"/>
    <n v="23078988"/>
    <n v="0"/>
    <n v="0"/>
    <n v="0"/>
    <n v="0"/>
    <n v="15496008"/>
    <n v="1669118"/>
    <n v="22147795"/>
    <n v="5395026"/>
    <n v="29851691"/>
    <n v="11196160"/>
    <n v="6576105"/>
    <n v="4273724"/>
    <n v="9047492"/>
    <n v="19334471"/>
    <n v="5679194"/>
    <n v="832267"/>
    <n v="535987"/>
    <n v="14023"/>
    <n v="7968056"/>
    <n v="30868377"/>
    <n v="0"/>
    <n v="51387900"/>
    <n v="4691079"/>
    <n v="568871"/>
    <n v="0"/>
    <n v="87516227"/>
    <n v="92921735"/>
    <n v="0"/>
    <n v="501210"/>
    <n v="-5906718"/>
    <n v="87516227"/>
    <n v="0"/>
    <n v="44510160"/>
    <n v="-34065733"/>
    <n v="108901967"/>
    <n v="0"/>
    <n v="0"/>
    <n v="0"/>
    <n v="0"/>
    <n v="485840"/>
    <n v="541271"/>
    <n v="235"/>
    <n v="0"/>
    <n v="37412"/>
    <n v="145053"/>
    <n v="144752"/>
    <n v="0"/>
    <n v="55282"/>
    <n v="13451"/>
    <n v="36758"/>
    <n v="1556"/>
    <n v="21355"/>
    <n v="30221"/>
    <n v="114557"/>
    <n v="84970"/>
    <n v="135667"/>
    <n v="0"/>
    <n v="88155"/>
    <n v="0"/>
    <n v="62491"/>
    <n v="28791683.459943496"/>
    <n v="16300773.7526123"/>
    <n v="2841146.6684681964"/>
    <n v="24024269.06535"/>
    <n v="0"/>
    <n v="3095326.7997148898"/>
    <n v="16985499.117193405"/>
    <n v="950468.40144425898"/>
    <n v="1665166.7352734259"/>
  </r>
  <r>
    <n v="106190243"/>
    <x v="284"/>
    <d v="2023-10-01T00:00:00"/>
    <d v="2024-09-30T00:00:00"/>
    <n v="366"/>
    <x v="3"/>
    <x v="3"/>
    <x v="49"/>
    <x v="0"/>
    <x v="33"/>
    <x v="0"/>
    <x v="0"/>
    <x v="0"/>
    <x v="1"/>
    <s v="PIH HEALTH HOSPITAL"/>
    <x v="3"/>
    <x v="0"/>
    <s v="562-904-5000"/>
    <s v="11500 BROOKSHIRE AVE"/>
    <s v="DOWNEY"/>
    <n v="90241"/>
    <s v="JIM WEST"/>
    <n v="0"/>
    <n v="199"/>
    <n v="72834"/>
    <n v="189"/>
    <n v="69174"/>
    <n v="88"/>
    <n v="84.491803278688494"/>
    <n v="165.90645969624401"/>
    <n v="6882"/>
    <n v="11501"/>
    <n v="1550"/>
    <n v="7175"/>
    <n v="0"/>
    <n v="189"/>
    <n v="3415"/>
    <n v="25"/>
    <n v="187"/>
    <n v="30924"/>
    <n v="60721.764248825202"/>
    <n v="10042.204583138"/>
    <n v="18469.938640867502"/>
    <n v="2652.1215509073299"/>
    <n v="17242.174453442345"/>
    <n v="0"/>
    <n v="829.45571955719561"/>
    <n v="10031.564021697999"/>
    <n v="57.423313656853637"/>
    <n v="850.13078224860703"/>
    <n v="1888"/>
    <n v="3125"/>
    <n v="475"/>
    <n v="2240"/>
    <n v="0"/>
    <n v="75"/>
    <n v="1188"/>
    <n v="12"/>
    <n v="89"/>
    <n v="9092"/>
    <n v="199"/>
    <n v="0"/>
    <n v="0"/>
    <n v="0"/>
    <n v="0"/>
    <n v="0"/>
    <n v="72834"/>
    <n v="0"/>
    <n v="0"/>
    <n v="0"/>
    <n v="0"/>
    <n v="0"/>
    <n v="30924"/>
    <n v="0"/>
    <n v="0"/>
    <n v="0"/>
    <n v="0"/>
    <n v="0"/>
    <n v="0"/>
    <n v="9092"/>
    <n v="0"/>
    <n v="0"/>
    <n v="0"/>
    <n v="0"/>
    <n v="0"/>
    <n v="0"/>
    <n v="0"/>
    <n v="0"/>
    <n v="9838"/>
    <n v="25295"/>
    <n v="3954"/>
    <n v="41202"/>
    <n v="0"/>
    <n v="3378"/>
    <n v="30519"/>
    <n v="148"/>
    <n v="2738"/>
    <n v="117072"/>
    <n v="64624"/>
    <n v="0"/>
    <n v="0"/>
    <n v="57673"/>
    <n v="0"/>
    <n v="16"/>
    <n v="118656"/>
    <n v="187941"/>
    <n v="1231"/>
    <n v="2576"/>
    <n v="0"/>
    <n v="0"/>
    <n v="1370259573"/>
    <n v="1152059246"/>
    <n v="0"/>
    <n v="218200327"/>
    <n v="36388439"/>
    <n v="254588766"/>
    <n v="220227132"/>
    <n v="34361634"/>
    <n v="6533267"/>
    <n v="67801"/>
    <n v="0"/>
    <n v="0"/>
    <n v="40827100"/>
    <n v="152266723"/>
    <n v="251029918"/>
    <n v="36181762"/>
    <n v="163712006"/>
    <n v="0"/>
    <n v="4063374"/>
    <n v="84718684"/>
    <n v="1665779"/>
    <n v="4198972"/>
    <n v="697837218"/>
    <n v="69920662"/>
    <n v="152109564"/>
    <n v="25726903"/>
    <n v="229702763"/>
    <n v="0"/>
    <n v="13769371"/>
    <n v="164142488"/>
    <n v="2160403"/>
    <n v="14890201"/>
    <n v="672422355"/>
    <n v="187834188"/>
    <n v="354629964"/>
    <n v="48972707"/>
    <n v="331691191"/>
    <n v="0"/>
    <n v="0"/>
    <n v="15002750"/>
    <n v="187917105"/>
    <n v="5639214"/>
    <n v="0"/>
    <n v="3617315"/>
    <n v="0"/>
    <n v="16754812"/>
    <n v="0"/>
    <n v="0"/>
    <n v="0"/>
    <n v="0"/>
    <n v="32782842"/>
    <n v="48445360"/>
    <n v="12876826"/>
    <n v="61712127"/>
    <n v="0"/>
    <n v="2797439"/>
    <n v="58880855"/>
    <n v="208867"/>
    <n v="496011"/>
    <n v="0"/>
    <n v="0"/>
    <n v="0"/>
    <n v="6347315"/>
    <n v="0"/>
    <n v="0"/>
    <n v="34110361"/>
    <n v="25988704"/>
    <n v="67838118"/>
    <n v="0"/>
    <n v="1232106"/>
    <n v="0"/>
    <n v="713321"/>
    <n v="28576097"/>
    <n v="5977775"/>
    <n v="44815326"/>
    <n v="10975324"/>
    <n v="88384248"/>
    <n v="28351322"/>
    <n v="22059744"/>
    <n v="1323227"/>
    <n v="27689626"/>
    <n v="12963938"/>
    <n v="7232892"/>
    <n v="1782093"/>
    <n v="2299362"/>
    <n v="4976188"/>
    <n v="23164492"/>
    <n v="84511467"/>
    <n v="0"/>
    <n v="80938393"/>
    <n v="39001724"/>
    <n v="1421238"/>
    <n v="0"/>
    <n v="205872822"/>
    <n v="45805655"/>
    <n v="0"/>
    <n v="208638582"/>
    <n v="-48571415"/>
    <n v="205872822"/>
    <n v="220184"/>
    <n v="112520588"/>
    <n v="-76050385"/>
    <n v="149819589"/>
    <n v="0"/>
    <n v="0"/>
    <n v="0"/>
    <n v="203098994"/>
    <n v="1901305"/>
    <n v="2107249"/>
    <n v="1008"/>
    <n v="21"/>
    <n v="161964"/>
    <n v="600711"/>
    <n v="474054"/>
    <n v="46295"/>
    <n v="179743"/>
    <n v="236458"/>
    <n v="148223"/>
    <n v="42995"/>
    <n v="8225"/>
    <n v="2637"/>
    <n v="405295"/>
    <n v="340417"/>
    <n v="483727"/>
    <n v="40637"/>
    <n v="322259"/>
    <n v="131477"/>
    <n v="177493"/>
    <n v="29809416.5983891"/>
    <n v="54086566.463693701"/>
    <n v="8305877.4287978299"/>
    <n v="52781865.8340123"/>
    <n v="0"/>
    <n v="2392501.82812062"/>
    <n v="33388062.744027399"/>
    <n v="513333.61351391627"/>
    <n v="2561068.4894451699"/>
  </r>
  <r>
    <n v="106190392"/>
    <x v="285"/>
    <d v="2023-10-01T00:00:00"/>
    <d v="2024-09-30T00:00:00"/>
    <n v="366"/>
    <x v="3"/>
    <x v="3"/>
    <x v="17"/>
    <x v="0"/>
    <x v="33"/>
    <x v="0"/>
    <x v="0"/>
    <x v="0"/>
    <x v="1"/>
    <s v="PIH HEALTH INC"/>
    <x v="1"/>
    <x v="1"/>
    <s v="213-977-2121"/>
    <s v="1225 WILSHIRE BOULEVARD"/>
    <s v="LOS ANGELES"/>
    <n v="90017"/>
    <s v="JAMES R WEST"/>
    <n v="0"/>
    <n v="408"/>
    <n v="149328"/>
    <n v="359"/>
    <n v="131394"/>
    <n v="163"/>
    <n v="157.08469945355199"/>
    <n v="241.72916581147837"/>
    <n v="14017"/>
    <n v="10526"/>
    <n v="5460"/>
    <n v="20242"/>
    <n v="0"/>
    <n v="231"/>
    <n v="5596"/>
    <n v="1421"/>
    <n v="0"/>
    <n v="57493"/>
    <n v="88472.874687001095"/>
    <n v="19182.9822972035"/>
    <n v="14492.9209204573"/>
    <n v="7093.5117710192199"/>
    <n v="32724.759827282611"/>
    <n v="0"/>
    <n v="509.44200886039403"/>
    <n v="11489.1904017417"/>
    <n v="2887.1583035819399"/>
    <n v="0"/>
    <n v="2896"/>
    <n v="2111"/>
    <n v="882"/>
    <n v="4630"/>
    <n v="0"/>
    <n v="57"/>
    <n v="1330"/>
    <n v="355"/>
    <n v="0"/>
    <n v="12261"/>
    <n v="357"/>
    <n v="0"/>
    <n v="0"/>
    <n v="23"/>
    <n v="28"/>
    <n v="0"/>
    <n v="130662"/>
    <n v="0"/>
    <n v="0"/>
    <n v="8418"/>
    <n v="10248"/>
    <n v="0"/>
    <n v="45895"/>
    <n v="0"/>
    <n v="0"/>
    <n v="5462"/>
    <n v="6136"/>
    <n v="0.106726036213104"/>
    <n v="0"/>
    <n v="11232"/>
    <n v="0"/>
    <n v="0"/>
    <n v="478"/>
    <n v="551"/>
    <n v="0"/>
    <n v="10"/>
    <n v="2917"/>
    <n v="1299"/>
    <n v="10219"/>
    <n v="6984"/>
    <n v="4303"/>
    <n v="28127"/>
    <n v="0"/>
    <n v="1000"/>
    <n v="12348"/>
    <n v="6985"/>
    <n v="0"/>
    <n v="69966"/>
    <n v="57664"/>
    <n v="933"/>
    <n v="0"/>
    <n v="10236"/>
    <n v="1171"/>
    <n v="20"/>
    <n v="257766"/>
    <n v="642167"/>
    <n v="1620"/>
    <n v="7526"/>
    <n v="1019"/>
    <n v="448"/>
    <n v="1733248102"/>
    <n v="1405281720"/>
    <n v="31518952"/>
    <n v="359485334"/>
    <n v="15078479"/>
    <n v="374563813"/>
    <n v="405871102"/>
    <n v="-31307289"/>
    <n v="23572709"/>
    <n v="89530"/>
    <n v="0"/>
    <n v="0"/>
    <n v="-7824110"/>
    <n v="314597188"/>
    <n v="228355620"/>
    <n v="87122702"/>
    <n v="329623089"/>
    <n v="0"/>
    <n v="6106726"/>
    <n v="121454577"/>
    <n v="39069874"/>
    <n v="0"/>
    <n v="1126329776"/>
    <n v="115945174"/>
    <n v="86060107"/>
    <n v="26065194"/>
    <n v="203270717"/>
    <n v="0"/>
    <n v="7360905"/>
    <n v="127904744"/>
    <n v="40311485"/>
    <n v="0"/>
    <n v="606918326"/>
    <n v="354482686"/>
    <n v="259021060"/>
    <n v="72648924"/>
    <n v="441108614"/>
    <n v="0"/>
    <n v="0"/>
    <n v="11951943"/>
    <n v="178309253"/>
    <n v="12896382"/>
    <n v="0"/>
    <n v="39780863"/>
    <n v="0"/>
    <n v="35081995"/>
    <n v="27761946"/>
    <n v="3757006"/>
    <n v="0"/>
    <n v="0"/>
    <n v="72991950"/>
    <n v="80896323"/>
    <n v="39641934"/>
    <n v="91292666"/>
    <n v="0"/>
    <n v="1407170"/>
    <n v="69432485"/>
    <n v="3822806"/>
    <n v="0"/>
    <n v="0"/>
    <n v="-1832965"/>
    <n v="492890"/>
    <n v="17643691"/>
    <n v="0"/>
    <n v="0"/>
    <n v="76319704"/>
    <n v="18693812"/>
    <n v="117721884"/>
    <n v="20408400"/>
    <n v="0"/>
    <n v="551642"/>
    <n v="1004540"/>
    <n v="62582798"/>
    <n v="7067949"/>
    <n v="87887734"/>
    <n v="13632639"/>
    <n v="138975672"/>
    <n v="37527908"/>
    <n v="12325218"/>
    <n v="25206676"/>
    <n v="58294024"/>
    <n v="59720733"/>
    <n v="8362430"/>
    <n v="3494142"/>
    <n v="2191162"/>
    <n v="390993"/>
    <n v="59382144"/>
    <n v="338517015"/>
    <n v="9865405"/>
    <n v="310694973"/>
    <n v="11567396"/>
    <n v="44153718"/>
    <n v="0"/>
    <n v="714798507"/>
    <n v="318326613"/>
    <n v="40551927"/>
    <n v="21810718"/>
    <n v="334109249"/>
    <n v="714798507"/>
    <n v="4268938"/>
    <n v="343057538"/>
    <n v="-247645619"/>
    <n v="349366121"/>
    <n v="0"/>
    <n v="0"/>
    <n v="165010110"/>
    <n v="217430164"/>
    <n v="2621200"/>
    <n v="2921344"/>
    <n v="1213"/>
    <n v="7"/>
    <n v="95052"/>
    <n v="707335"/>
    <n v="785414"/>
    <n v="24781"/>
    <n v="195929"/>
    <n v="270953"/>
    <n v="67788"/>
    <n v="76136"/>
    <n v="145453"/>
    <n v="252359"/>
    <n v="823474"/>
    <n v="209762"/>
    <n v="687021"/>
    <n v="5588"/>
    <n v="584192"/>
    <n v="111363"/>
    <n v="199800"/>
    <n v="97073684.237385407"/>
    <n v="70890801.221706405"/>
    <n v="25520290.3258054"/>
    <n v="120150697.402693"/>
    <n v="0"/>
    <n v="3036524.7987365802"/>
    <n v="56222639.454007603"/>
    <n v="17897985.55966609"/>
    <n v="0"/>
  </r>
  <r>
    <n v="106190631"/>
    <x v="286"/>
    <d v="2023-10-01T00:00:00"/>
    <d v="2024-09-30T00:00:00"/>
    <n v="366"/>
    <x v="3"/>
    <x v="3"/>
    <x v="110"/>
    <x v="0"/>
    <x v="33"/>
    <x v="0"/>
    <x v="0"/>
    <x v="0"/>
    <x v="1"/>
    <s v="PIH HEALTH HOSPITAL"/>
    <x v="4"/>
    <x v="1"/>
    <s v="562-698-0811"/>
    <s v="12401 E. WASHINGTON BLVD"/>
    <s v="WHITTIER"/>
    <s v="90602-1006"/>
    <s v="JAMES R WEST"/>
    <n v="0"/>
    <n v="533"/>
    <n v="195078"/>
    <n v="493"/>
    <n v="180438"/>
    <n v="301"/>
    <n v="290.75136612021902"/>
    <n v="616.20122179874295"/>
    <n v="22930"/>
    <n v="43399"/>
    <n v="4828"/>
    <n v="13691"/>
    <n v="0"/>
    <n v="2053"/>
    <n v="18635"/>
    <n v="399"/>
    <n v="480"/>
    <n v="106415"/>
    <n v="225529.64717834"/>
    <n v="39039.7007119634"/>
    <n v="88560.605033083397"/>
    <n v="5927.5530925175699"/>
    <n v="24939.583537411869"/>
    <n v="0"/>
    <n v="7537.1267899148825"/>
    <n v="53365.540296815401"/>
    <n v="978.63450270096598"/>
    <n v="2814.9512080254899"/>
    <n v="4360"/>
    <n v="8869"/>
    <n v="771"/>
    <n v="3314"/>
    <n v="0"/>
    <n v="515"/>
    <n v="4846"/>
    <n v="48"/>
    <n v="161"/>
    <n v="22884"/>
    <n v="481"/>
    <n v="0"/>
    <n v="0"/>
    <n v="17"/>
    <n v="35"/>
    <n v="0"/>
    <n v="176046"/>
    <n v="0"/>
    <n v="0"/>
    <n v="6222"/>
    <n v="12810"/>
    <n v="0"/>
    <n v="92126"/>
    <n v="0"/>
    <n v="0"/>
    <n v="4196"/>
    <n v="10093"/>
    <n v="9.4845651458910898E-2"/>
    <n v="0"/>
    <n v="21680"/>
    <n v="0"/>
    <n v="0"/>
    <n v="339"/>
    <n v="865"/>
    <n v="0"/>
    <n v="0"/>
    <n v="0"/>
    <n v="0"/>
    <n v="118584"/>
    <n v="108813"/>
    <n v="10214"/>
    <n v="35188"/>
    <n v="0"/>
    <n v="21893"/>
    <n v="199910"/>
    <n v="358"/>
    <n v="10241"/>
    <n v="505201"/>
    <n v="80952"/>
    <n v="0"/>
    <n v="138341"/>
    <n v="269128"/>
    <n v="5307"/>
    <n v="17"/>
    <n v="570406"/>
    <n v="696097"/>
    <n v="3937"/>
    <n v="9306"/>
    <n v="1362"/>
    <n v="546"/>
    <n v="5239287978"/>
    <n v="4494024988"/>
    <n v="123345557"/>
    <n v="868608547"/>
    <n v="35951102"/>
    <n v="904559649"/>
    <n v="890460987"/>
    <n v="14098662"/>
    <n v="141161714"/>
    <n v="5530203"/>
    <n v="0"/>
    <n v="0"/>
    <n v="149730173"/>
    <n v="495957111"/>
    <n v="973903428"/>
    <n v="113323285"/>
    <n v="335546474"/>
    <n v="0"/>
    <n v="47761070"/>
    <n v="483356745"/>
    <n v="9689311"/>
    <n v="12593567"/>
    <n v="2472130991"/>
    <n v="348439626"/>
    <n v="1013457498"/>
    <n v="25808817"/>
    <n v="275686403"/>
    <n v="0"/>
    <n v="127582934"/>
    <n v="900844696"/>
    <n v="14075837"/>
    <n v="61261176"/>
    <n v="2767156987"/>
    <n v="724347755"/>
    <n v="1877175593"/>
    <n v="117153409"/>
    <n v="538448343"/>
    <n v="0"/>
    <n v="0"/>
    <n v="130559964"/>
    <n v="985940889"/>
    <n v="27440678"/>
    <n v="0"/>
    <n v="22534031"/>
    <n v="0"/>
    <n v="70424326"/>
    <n v="111129627"/>
    <n v="0"/>
    <n v="0"/>
    <n v="12215930"/>
    <n v="114997574"/>
    <n v="220817673"/>
    <n v="21779944"/>
    <n v="72745236"/>
    <n v="0"/>
    <n v="32556227"/>
    <n v="401140475"/>
    <n v="1231117"/>
    <n v="3340301"/>
    <n v="0"/>
    <n v="0"/>
    <n v="0"/>
    <n v="139559946"/>
    <n v="0"/>
    <n v="0"/>
    <n v="128064450"/>
    <n v="68374715"/>
    <n v="290878244"/>
    <n v="35783041"/>
    <n v="1232588"/>
    <n v="1242639"/>
    <n v="2130913"/>
    <n v="147622039"/>
    <n v="26726542"/>
    <n v="144819328"/>
    <n v="43586488"/>
    <n v="307117945"/>
    <n v="116108820"/>
    <n v="52174612"/>
    <n v="12226288"/>
    <n v="138470509"/>
    <n v="117039840"/>
    <n v="27103666"/>
    <n v="7264852"/>
    <n v="2989715"/>
    <n v="24013835"/>
    <n v="85950905"/>
    <n v="901099272"/>
    <n v="781981558"/>
    <n v="283649346"/>
    <n v="15535869"/>
    <n v="34750772"/>
    <n v="0"/>
    <n v="2017016817"/>
    <n v="265084483"/>
    <n v="41285952"/>
    <n v="671992393"/>
    <n v="1038653989"/>
    <n v="2017016817"/>
    <n v="22685930"/>
    <n v="516726927"/>
    <n v="-335606514"/>
    <n v="677427483"/>
    <n v="0"/>
    <n v="645437051"/>
    <n v="598866939"/>
    <n v="0"/>
    <n v="6255412"/>
    <n v="6959219"/>
    <n v="3330"/>
    <n v="17"/>
    <n v="454602"/>
    <n v="1957456"/>
    <n v="1761018"/>
    <n v="188888"/>
    <n v="565201"/>
    <n v="822419"/>
    <n v="322431"/>
    <n v="149816"/>
    <n v="14083"/>
    <n v="19498"/>
    <n v="1554980"/>
    <n v="803981"/>
    <n v="1649644"/>
    <n v="56215"/>
    <n v="922772"/>
    <n v="533071"/>
    <n v="734749"/>
    <n v="137718209.355555"/>
    <n v="324131745.27925396"/>
    <n v="22691968.255811013"/>
    <n v="99689984.140339106"/>
    <n v="0"/>
    <n v="28598005.172198098"/>
    <n v="225758503.66164899"/>
    <n v="3876014.0633155298"/>
    <n v="12045455.071878999"/>
  </r>
  <r>
    <n v="106130760"/>
    <x v="287"/>
    <d v="2023-07-01T00:00:00"/>
    <d v="2024-06-30T00:00:00"/>
    <n v="366"/>
    <x v="34"/>
    <x v="11"/>
    <x v="67"/>
    <x v="3"/>
    <x v="3"/>
    <x v="0"/>
    <x v="0"/>
    <x v="0"/>
    <x v="0"/>
    <s v="PIONEERS MEMORIAL HEALTHCARE DISTRICT"/>
    <x v="0"/>
    <x v="4"/>
    <s v="760-351-3333"/>
    <s v="207 WEST LEGION ROAD"/>
    <s v="BRAWLEY"/>
    <n v="92227"/>
    <s v="DAMON SORENSEN"/>
    <n v="4"/>
    <n v="206"/>
    <n v="75396"/>
    <n v="206"/>
    <n v="75396"/>
    <n v="131"/>
    <n v="130.745901639344"/>
    <n v="276.90919195719499"/>
    <n v="9149"/>
    <n v="2275"/>
    <n v="3375"/>
    <n v="20464"/>
    <n v="0"/>
    <n v="146"/>
    <n v="2128"/>
    <n v="75"/>
    <n v="10241"/>
    <n v="47853"/>
    <n v="101348.764256333"/>
    <n v="22217.337050848699"/>
    <n v="4935.1677304057903"/>
    <n v="8330.2066697420305"/>
    <n v="60791.467988988697"/>
    <n v="0"/>
    <n v="771.07986606540601"/>
    <n v="7172.2661284020496"/>
    <n v="117.23357024826301"/>
    <n v="12585.659632665011"/>
    <n v="1231"/>
    <n v="648"/>
    <n v="246"/>
    <n v="1880"/>
    <n v="0"/>
    <n v="12"/>
    <n v="214"/>
    <n v="73"/>
    <n v="1402"/>
    <n v="5706"/>
    <n v="107"/>
    <n v="0"/>
    <n v="0"/>
    <n v="0"/>
    <n v="99"/>
    <n v="0"/>
    <n v="39162"/>
    <n v="0"/>
    <n v="0"/>
    <n v="0"/>
    <n v="36234"/>
    <n v="0"/>
    <n v="18681"/>
    <n v="0"/>
    <n v="0"/>
    <n v="0"/>
    <n v="29172"/>
    <n v="0.60961695191524001"/>
    <n v="0"/>
    <n v="5625"/>
    <n v="0"/>
    <n v="0"/>
    <n v="0"/>
    <n v="81"/>
    <n v="0"/>
    <n v="0"/>
    <n v="0"/>
    <n v="0"/>
    <n v="20523"/>
    <n v="9937"/>
    <n v="29641"/>
    <n v="66731"/>
    <n v="0"/>
    <n v="820"/>
    <n v="10256"/>
    <n v="153"/>
    <n v="6186"/>
    <n v="144247"/>
    <n v="46553"/>
    <n v="96762"/>
    <n v="0"/>
    <n v="1"/>
    <n v="0"/>
    <n v="6"/>
    <n v="192733"/>
    <n v="416339"/>
    <n v="1344"/>
    <n v="3125"/>
    <n v="1454"/>
    <n v="747"/>
    <n v="508908546"/>
    <n v="351052811"/>
    <n v="0"/>
    <n v="157855735"/>
    <n v="6556283"/>
    <n v="164412018"/>
    <n v="157751653"/>
    <n v="6660365"/>
    <n v="3170337"/>
    <n v="92323"/>
    <n v="0"/>
    <n v="0"/>
    <n v="9738379"/>
    <n v="46713907"/>
    <n v="25177069"/>
    <n v="8304699"/>
    <n v="55923444"/>
    <n v="0"/>
    <n v="733791"/>
    <n v="10685203"/>
    <n v="1054809"/>
    <n v="91694178"/>
    <n v="240287100"/>
    <n v="66725662"/>
    <n v="29439660"/>
    <n v="12193037"/>
    <n v="110205771"/>
    <n v="0"/>
    <n v="3141630"/>
    <n v="25328481"/>
    <n v="593978"/>
    <n v="20993227"/>
    <n v="268621446"/>
    <n v="64176510"/>
    <n v="31184737"/>
    <n v="8103410"/>
    <n v="112781520"/>
    <n v="-3598385"/>
    <n v="0"/>
    <n v="2351062"/>
    <n v="21848060"/>
    <n v="10639968"/>
    <n v="0"/>
    <n v="3367107"/>
    <n v="0"/>
    <n v="100198822"/>
    <n v="0"/>
    <n v="0"/>
    <n v="0"/>
    <n v="0"/>
    <n v="49263059"/>
    <n v="23431992"/>
    <n v="12438445"/>
    <n v="55183641"/>
    <n v="0"/>
    <n v="1524359"/>
    <n v="14165624"/>
    <n v="0"/>
    <n v="1848615"/>
    <n v="0"/>
    <n v="0"/>
    <n v="447195"/>
    <n v="1010701"/>
    <n v="1645836"/>
    <n v="0"/>
    <n v="44068461"/>
    <n v="23074744"/>
    <n v="43409463"/>
    <n v="0"/>
    <n v="0"/>
    <n v="0"/>
    <n v="0"/>
    <n v="20406492"/>
    <n v="6587487"/>
    <n v="14283348"/>
    <n v="5921658"/>
    <n v="61044342"/>
    <n v="24970983"/>
    <n v="16115085"/>
    <n v="3257892"/>
    <n v="18141717"/>
    <n v="8851990"/>
    <n v="3355376"/>
    <n v="4389441"/>
    <n v="1769136"/>
    <n v="666822"/>
    <n v="15188869"/>
    <n v="74042616"/>
    <n v="0"/>
    <n v="28997252"/>
    <n v="766043"/>
    <n v="85034945"/>
    <n v="0"/>
    <n v="188840856"/>
    <n v="56087551"/>
    <n v="0"/>
    <n v="78750258"/>
    <n v="54003047"/>
    <n v="188840856"/>
    <n v="21478417"/>
    <n v="113362038"/>
    <n v="-65222854"/>
    <n v="128746245"/>
    <n v="0"/>
    <n v="18996350"/>
    <n v="0"/>
    <n v="0"/>
    <n v="1830448"/>
    <n v="2082448"/>
    <n v="981"/>
    <n v="0"/>
    <n v="156411"/>
    <n v="365000"/>
    <n v="423791"/>
    <n v="100130"/>
    <n v="239073"/>
    <n v="292560"/>
    <n v="131905"/>
    <n v="79111"/>
    <n v="0"/>
    <n v="42467"/>
    <n v="666717"/>
    <n v="303481"/>
    <n v="314015"/>
    <n v="0"/>
    <n v="256528"/>
    <n v="107577"/>
    <n v="182130"/>
    <n v="33702593.014807701"/>
    <n v="16226484.334465725"/>
    <n v="6089822.6273494698"/>
    <n v="49356546.136158913"/>
    <n v="0"/>
    <n v="1151377.2299684864"/>
    <n v="10699569.3435321"/>
    <n v="489850.21469101001"/>
    <n v="33479127.099026602"/>
  </r>
  <r>
    <n v="106320986"/>
    <x v="288"/>
    <d v="2023-07-01T00:00:00"/>
    <d v="2024-06-30T00:00:00"/>
    <n v="366"/>
    <x v="33"/>
    <x v="2"/>
    <x v="111"/>
    <x v="3"/>
    <x v="3"/>
    <x v="0"/>
    <x v="0"/>
    <x v="1"/>
    <x v="1"/>
    <s v="PLUMAS HOSPITAL DISTRICT"/>
    <x v="2"/>
    <x v="0"/>
    <s v="530-283-2121"/>
    <s v="1065 BUCKS LAKE RD"/>
    <s v="QUINCY"/>
    <n v="95971"/>
    <s v="JODEE READ"/>
    <n v="0"/>
    <n v="16"/>
    <n v="5856"/>
    <n v="16"/>
    <n v="5856"/>
    <n v="2"/>
    <n v="1.68306010928962"/>
    <n v="13.064151565221501"/>
    <n v="328"/>
    <n v="40"/>
    <n v="23"/>
    <n v="125"/>
    <n v="0"/>
    <n v="95"/>
    <n v="0"/>
    <n v="0"/>
    <n v="5"/>
    <n v="616"/>
    <n v="4781.4794728710804"/>
    <n v="1976.5058027525399"/>
    <n v="188.69148130870701"/>
    <n v="195.94326351196688"/>
    <n v="1023.12323267523"/>
    <n v="0"/>
    <n v="1440.0422475248399"/>
    <n v="0"/>
    <n v="0"/>
    <n v="102.640360422274"/>
    <n v="150"/>
    <n v="18"/>
    <n v="11"/>
    <n v="57"/>
    <n v="0"/>
    <n v="44"/>
    <n v="0"/>
    <n v="0"/>
    <n v="2"/>
    <n v="282"/>
    <n v="16"/>
    <n v="0"/>
    <n v="0"/>
    <n v="0"/>
    <n v="0"/>
    <n v="0"/>
    <n v="5856"/>
    <n v="0"/>
    <n v="0"/>
    <n v="0"/>
    <n v="0"/>
    <n v="0"/>
    <n v="616"/>
    <n v="0"/>
    <n v="0"/>
    <n v="0"/>
    <n v="0"/>
    <n v="0"/>
    <n v="0"/>
    <n v="282"/>
    <n v="0"/>
    <n v="0"/>
    <n v="0"/>
    <n v="0"/>
    <n v="0"/>
    <n v="2"/>
    <n v="0"/>
    <n v="0"/>
    <n v="9021"/>
    <n v="924"/>
    <n v="2662"/>
    <n v="5718"/>
    <n v="0"/>
    <n v="8268"/>
    <n v="0"/>
    <n v="0"/>
    <n v="594"/>
    <n v="27187"/>
    <n v="4940"/>
    <n v="21215"/>
    <n v="0"/>
    <n v="762"/>
    <n v="0"/>
    <n v="1"/>
    <n v="1556"/>
    <n v="21619"/>
    <n v="38"/>
    <n v="177"/>
    <n v="0"/>
    <n v="0"/>
    <n v="61214922"/>
    <n v="21975937"/>
    <n v="0"/>
    <n v="39238985"/>
    <n v="567362"/>
    <n v="39806347"/>
    <n v="42301278"/>
    <n v="-2494931"/>
    <n v="3128552"/>
    <n v="0"/>
    <n v="0"/>
    <n v="0"/>
    <n v="633621"/>
    <n v="4509584"/>
    <n v="585219"/>
    <n v="257753"/>
    <n v="1377435"/>
    <n v="0"/>
    <n v="1103970"/>
    <n v="0"/>
    <n v="0"/>
    <n v="52383"/>
    <n v="7886344"/>
    <n v="22664864"/>
    <n v="2175427"/>
    <n v="1938115"/>
    <n v="9896851"/>
    <n v="0"/>
    <n v="15630382"/>
    <n v="0"/>
    <n v="0"/>
    <n v="1022939"/>
    <n v="53328578"/>
    <n v="8452485"/>
    <n v="858744"/>
    <n v="683003"/>
    <n v="3506704"/>
    <n v="0"/>
    <n v="0"/>
    <n v="5205011"/>
    <n v="0"/>
    <n v="800065"/>
    <n v="0"/>
    <n v="463218"/>
    <n v="0"/>
    <n v="2006707"/>
    <n v="0"/>
    <n v="0"/>
    <n v="0"/>
    <n v="0"/>
    <n v="18721963"/>
    <n v="1901902"/>
    <n v="1512865"/>
    <n v="7767582"/>
    <n v="0"/>
    <n v="8892040"/>
    <n v="0"/>
    <n v="0"/>
    <n v="442633"/>
    <n v="0"/>
    <n v="0"/>
    <n v="0"/>
    <n v="170961"/>
    <n v="766041"/>
    <n v="0"/>
    <n v="3021452"/>
    <n v="13363674"/>
    <n v="11002941"/>
    <n v="0"/>
    <n v="0"/>
    <n v="0"/>
    <n v="0"/>
    <n v="6145414"/>
    <n v="2398836"/>
    <n v="5135437"/>
    <n v="1233524"/>
    <n v="15514094"/>
    <n v="6444679"/>
    <n v="4365237"/>
    <n v="3541820"/>
    <n v="3306590"/>
    <n v="4912344"/>
    <n v="1541306"/>
    <n v="249047"/>
    <n v="312741"/>
    <n v="57172"/>
    <n v="2056248"/>
    <n v="19777528"/>
    <n v="0"/>
    <n v="7017135"/>
    <n v="18083557"/>
    <n v="1202954"/>
    <n v="0"/>
    <n v="46081174"/>
    <n v="4188713"/>
    <n v="0"/>
    <n v="15170583"/>
    <n v="26721878"/>
    <n v="46081174"/>
    <n v="22494501"/>
    <n v="1090351"/>
    <n v="-4877832"/>
    <n v="20312016"/>
    <n v="0"/>
    <n v="15863287"/>
    <n v="0"/>
    <n v="0"/>
    <n v="582762"/>
    <n v="629137"/>
    <n v="225"/>
    <n v="0"/>
    <n v="76364"/>
    <n v="107713"/>
    <n v="38804"/>
    <n v="13444"/>
    <n v="30517"/>
    <n v="108158"/>
    <n v="28480"/>
    <n v="17594"/>
    <n v="21037"/>
    <n v="140651"/>
    <n v="49526"/>
    <n v="182887"/>
    <n v="166411"/>
    <n v="0"/>
    <n v="61324"/>
    <n v="46008"/>
    <n v="76606"/>
    <n v="18526465.331089798"/>
    <n v="1882099.4049414301"/>
    <n v="1497056.0717056501"/>
    <n v="7686362.8917794907"/>
    <n v="0"/>
    <n v="11408820.233119501"/>
    <n v="0"/>
    <n v="0"/>
    <n v="733112.06736409804"/>
  </r>
  <r>
    <n v="106190630"/>
    <x v="289"/>
    <d v="2024-01-01T00:00:00"/>
    <d v="2024-12-31T00:00:00"/>
    <n v="366"/>
    <x v="3"/>
    <x v="3"/>
    <x v="25"/>
    <x v="0"/>
    <x v="3"/>
    <x v="0"/>
    <x v="0"/>
    <x v="0"/>
    <x v="0"/>
    <s v="POMONA VALLEY HOSPITAL MEDICAL CENTER"/>
    <x v="1"/>
    <x v="0"/>
    <s v="909-865-9500"/>
    <s v="1798 NORTH GAREY AVENUE"/>
    <s v="POMONA"/>
    <n v="91767"/>
    <s v="RICHARD E YOCHUM"/>
    <n v="2"/>
    <n v="427"/>
    <n v="156282"/>
    <n v="375"/>
    <n v="137250"/>
    <n v="254"/>
    <n v="247.35792349726779"/>
    <n v="399.19305138380503"/>
    <n v="13491"/>
    <n v="16988"/>
    <n v="18394"/>
    <n v="24726"/>
    <n v="0"/>
    <n v="884"/>
    <n v="14911"/>
    <n v="0"/>
    <n v="1139"/>
    <n v="90533"/>
    <n v="146104.65680647301"/>
    <n v="19604.933007112701"/>
    <n v="29025.481458082599"/>
    <n v="21139.813028038599"/>
    <n v="41041.4597031374"/>
    <n v="0"/>
    <n v="967.05451714585797"/>
    <n v="40673.3944525509"/>
    <n v="0"/>
    <n v="2399.6110910621601"/>
    <n v="3224"/>
    <n v="4060"/>
    <n v="4396"/>
    <n v="5911"/>
    <n v="0"/>
    <n v="211"/>
    <n v="3564"/>
    <n v="0"/>
    <n v="272"/>
    <n v="21638"/>
    <n v="427"/>
    <n v="0"/>
    <n v="0"/>
    <n v="0"/>
    <n v="0"/>
    <n v="0"/>
    <n v="156282"/>
    <n v="0"/>
    <n v="0"/>
    <n v="0"/>
    <n v="0"/>
    <n v="0"/>
    <n v="90533"/>
    <n v="0"/>
    <n v="0"/>
    <n v="0"/>
    <n v="0"/>
    <n v="0"/>
    <n v="0"/>
    <n v="21638"/>
    <n v="0"/>
    <n v="0"/>
    <n v="0"/>
    <n v="0"/>
    <n v="0"/>
    <n v="0"/>
    <n v="0"/>
    <n v="0"/>
    <n v="46978"/>
    <n v="79903"/>
    <n v="18496"/>
    <n v="112110"/>
    <n v="191"/>
    <n v="3888"/>
    <n v="102891"/>
    <n v="0"/>
    <n v="9184"/>
    <n v="373641"/>
    <n v="102643"/>
    <n v="12001"/>
    <n v="0"/>
    <n v="268231"/>
    <n v="0"/>
    <n v="11"/>
    <n v="552662"/>
    <n v="521165"/>
    <n v="4309"/>
    <n v="6720"/>
    <n v="4159"/>
    <n v="1655"/>
    <n v="6181656158"/>
    <n v="5405236693"/>
    <n v="35781140"/>
    <n v="812200605"/>
    <n v="27152057"/>
    <n v="839352662"/>
    <n v="801567067"/>
    <n v="37785595"/>
    <n v="27668437"/>
    <n v="38297403"/>
    <n v="0"/>
    <n v="0"/>
    <n v="27156629"/>
    <n v="686208445"/>
    <n v="752831987"/>
    <n v="691089386"/>
    <n v="1007531329"/>
    <n v="0"/>
    <n v="264247821"/>
    <n v="383718274"/>
    <n v="0"/>
    <n v="44804239"/>
    <n v="3830431481"/>
    <n v="310980095"/>
    <n v="533447203"/>
    <n v="103164197"/>
    <n v="664819898"/>
    <n v="1431359"/>
    <n v="24826895"/>
    <n v="662967040"/>
    <n v="0"/>
    <n v="49587990"/>
    <n v="2351224677"/>
    <n v="879629209"/>
    <n v="1189640760"/>
    <n v="644994741"/>
    <n v="1497483479"/>
    <n v="-13144397"/>
    <n v="1431359"/>
    <n v="287639528"/>
    <n v="819287215"/>
    <n v="44490248"/>
    <n v="0"/>
    <n v="49635828"/>
    <n v="0"/>
    <n v="4148723"/>
    <n v="35781140"/>
    <n v="0"/>
    <n v="0"/>
    <n v="0"/>
    <n v="113410608"/>
    <n v="132419570"/>
    <n v="146590559"/>
    <n v="174867748"/>
    <n v="0"/>
    <n v="1435188"/>
    <n v="227398099"/>
    <n v="0"/>
    <n v="16078833"/>
    <n v="0"/>
    <n v="0"/>
    <n v="944342"/>
    <n v="4427133"/>
    <n v="0"/>
    <n v="0"/>
    <n v="183215368"/>
    <n v="66511004"/>
    <n v="231434297"/>
    <n v="0"/>
    <n v="0"/>
    <n v="0"/>
    <n v="4533257"/>
    <n v="115004159"/>
    <n v="28632414"/>
    <n v="139186097"/>
    <n v="33050471"/>
    <n v="314188009"/>
    <n v="138489438"/>
    <n v="47118042"/>
    <n v="19549092"/>
    <n v="112475180"/>
    <n v="42414971"/>
    <n v="37942994"/>
    <n v="14621047"/>
    <n v="6962196"/>
    <n v="860369"/>
    <n v="66945729"/>
    <n v="438631097"/>
    <n v="22920252"/>
    <n v="298410867"/>
    <n v="31912670"/>
    <n v="5830390"/>
    <n v="0"/>
    <n v="797705276"/>
    <n v="157064635"/>
    <n v="23033482"/>
    <n v="29437719"/>
    <n v="588169440"/>
    <n v="797705276"/>
    <n v="85952703"/>
    <n v="958152043"/>
    <n v="-798740551"/>
    <n v="1040689515"/>
    <n v="0"/>
    <n v="0"/>
    <n v="0"/>
    <n v="0"/>
    <n v="5593066"/>
    <n v="6333715"/>
    <n v="2997"/>
    <n v="23"/>
    <n v="467772"/>
    <n v="1565137"/>
    <n v="2045162"/>
    <n v="0"/>
    <n v="116026"/>
    <n v="892786"/>
    <n v="392345"/>
    <n v="13394"/>
    <n v="65938"/>
    <n v="34506"/>
    <n v="1673267"/>
    <n v="547877"/>
    <n v="1302488"/>
    <n v="55972"/>
    <n v="1066261"/>
    <n v="425683"/>
    <n v="521518"/>
    <n v="124924090.4764"/>
    <n v="161140297.410027"/>
    <n v="99501149.966982797"/>
    <n v="209505973.65475699"/>
    <n v="179315.35917992902"/>
    <n v="36214210.781066097"/>
    <n v="131124863.17427477"/>
    <n v="0"/>
    <n v="11825109.1773127"/>
  </r>
  <r>
    <n v="106541123"/>
    <x v="290"/>
    <d v="2023-07-01T00:00:00"/>
    <d v="2024-06-30T00:00:00"/>
    <n v="366"/>
    <x v="12"/>
    <x v="1"/>
    <x v="112"/>
    <x v="4"/>
    <x v="3"/>
    <x v="1"/>
    <x v="2"/>
    <x v="0"/>
    <x v="1"/>
    <s v="STATE OF CALIFORNIA"/>
    <x v="4"/>
    <x v="2"/>
    <s v="559-782-2222"/>
    <s v="26501 AVENUE 140"/>
    <s v="PORTERVILLE"/>
    <n v="93257"/>
    <s v="GABRIELA MALESCEWSKI"/>
    <n v="0"/>
    <n v="607"/>
    <n v="222162"/>
    <n v="197"/>
    <n v="72102"/>
    <n v="197"/>
    <n v="179.90163934426201"/>
    <n v="179.90163934426201"/>
    <n v="24306"/>
    <n v="0"/>
    <n v="38901"/>
    <n v="0"/>
    <n v="0"/>
    <n v="0"/>
    <n v="0"/>
    <n v="0"/>
    <n v="2637"/>
    <n v="65844"/>
    <n v="65844"/>
    <n v="0"/>
    <n v="0"/>
    <n v="0"/>
    <n v="0"/>
    <n v="0"/>
    <n v="0"/>
    <n v="0"/>
    <n v="0"/>
    <n v="0"/>
    <n v="27"/>
    <n v="0"/>
    <n v="1"/>
    <n v="0"/>
    <n v="0"/>
    <n v="0"/>
    <n v="0"/>
    <n v="0"/>
    <n v="125"/>
    <n v="153"/>
    <n v="17"/>
    <n v="0"/>
    <n v="0"/>
    <n v="0"/>
    <n v="590"/>
    <n v="0"/>
    <n v="6222"/>
    <n v="0"/>
    <n v="0"/>
    <n v="0"/>
    <n v="215940"/>
    <n v="0"/>
    <n v="8"/>
    <n v="0"/>
    <n v="0"/>
    <n v="0"/>
    <n v="65836"/>
    <n v="0.99987850069862105"/>
    <n v="0"/>
    <n v="0"/>
    <n v="0"/>
    <n v="0"/>
    <n v="0"/>
    <n v="153"/>
    <n v="0"/>
    <n v="0"/>
    <n v="0"/>
    <n v="0"/>
    <n v="0"/>
    <n v="0"/>
    <n v="0"/>
    <n v="0"/>
    <n v="0"/>
    <n v="0"/>
    <n v="0"/>
    <n v="0"/>
    <n v="0"/>
    <n v="0"/>
    <n v="0"/>
    <n v="0"/>
    <n v="0"/>
    <n v="0"/>
    <n v="0"/>
    <n v="0"/>
    <n v="0"/>
    <n v="0"/>
    <n v="0"/>
    <n v="0"/>
    <n v="0"/>
    <n v="0"/>
    <n v="198309426"/>
    <n v="17123"/>
    <n v="0"/>
    <n v="198292303"/>
    <n v="0"/>
    <n v="198292303"/>
    <n v="69586896"/>
    <n v="128705407"/>
    <n v="16238"/>
    <n v="0"/>
    <n v="0"/>
    <n v="0"/>
    <n v="128721645"/>
    <n v="0"/>
    <n v="0"/>
    <n v="0"/>
    <n v="0"/>
    <n v="0"/>
    <n v="0"/>
    <n v="0"/>
    <n v="0"/>
    <n v="0"/>
    <n v="0"/>
    <n v="0"/>
    <n v="0"/>
    <n v="0"/>
    <n v="0"/>
    <n v="0"/>
    <n v="0"/>
    <n v="0"/>
    <n v="0"/>
    <n v="0"/>
    <n v="0"/>
    <n v="8956"/>
    <n v="0"/>
    <n v="0"/>
    <n v="0"/>
    <n v="0"/>
    <n v="0"/>
    <n v="0"/>
    <n v="0"/>
    <n v="0"/>
    <n v="0"/>
    <n v="0"/>
    <n v="0"/>
    <n v="8167"/>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190385"/>
    <x v="291"/>
    <d v="2024-01-01T00:00:00"/>
    <d v="2024-12-31T00:00:00"/>
    <n v="366"/>
    <x v="3"/>
    <x v="3"/>
    <x v="76"/>
    <x v="0"/>
    <x v="22"/>
    <x v="0"/>
    <x v="0"/>
    <x v="0"/>
    <x v="0"/>
    <s v="PROVIDENCE HEALTH AND SERVICES"/>
    <x v="1"/>
    <x v="5"/>
    <s v="818-365-8051"/>
    <s v="15031 RINALDI STREET"/>
    <s v="MISSION HILLS"/>
    <s v="91345-1285"/>
    <s v="BERNIE KLEIN, MD"/>
    <n v="2"/>
    <n v="378"/>
    <n v="138348"/>
    <n v="358"/>
    <n v="131028"/>
    <n v="288"/>
    <n v="263.60109289617498"/>
    <n v="411.640011218361"/>
    <n v="26228"/>
    <n v="22079"/>
    <n v="7606"/>
    <n v="23453"/>
    <n v="0"/>
    <n v="966"/>
    <n v="15429"/>
    <n v="531"/>
    <n v="186"/>
    <n v="96478"/>
    <n v="150660.24410591999"/>
    <n v="31975.432870009001"/>
    <n v="33836.729693445079"/>
    <n v="9633.74450301262"/>
    <n v="42741.278362940502"/>
    <n v="0"/>
    <n v="1419.53075040302"/>
    <n v="28704.158280433501"/>
    <n v="977.57183125976007"/>
    <n v="807.89576699119004"/>
    <n v="3639"/>
    <n v="3744"/>
    <n v="1142"/>
    <n v="4368"/>
    <n v="0"/>
    <n v="232"/>
    <n v="3292"/>
    <n v="154"/>
    <n v="52"/>
    <n v="16623"/>
    <n v="317"/>
    <n v="0"/>
    <n v="0"/>
    <n v="13"/>
    <n v="48"/>
    <n v="0"/>
    <n v="116022"/>
    <n v="0"/>
    <n v="0"/>
    <n v="4758"/>
    <n v="17568"/>
    <n v="0"/>
    <n v="78115"/>
    <n v="0"/>
    <n v="0"/>
    <n v="2803"/>
    <n v="15560"/>
    <n v="0.161280291880014"/>
    <n v="0"/>
    <n v="15776"/>
    <n v="0"/>
    <n v="0"/>
    <n v="210"/>
    <n v="637"/>
    <n v="0"/>
    <n v="20"/>
    <n v="3949"/>
    <n v="2231"/>
    <n v="8055"/>
    <n v="16902"/>
    <n v="6990"/>
    <n v="63786"/>
    <n v="0"/>
    <n v="1772"/>
    <n v="26482"/>
    <n v="1970"/>
    <n v="2693"/>
    <n v="128650"/>
    <n v="110472"/>
    <n v="566"/>
    <n v="0"/>
    <n v="21432"/>
    <n v="6562"/>
    <n v="10"/>
    <n v="602030"/>
    <n v="336758"/>
    <n v="5813"/>
    <n v="4728"/>
    <n v="2450"/>
    <n v="1649"/>
    <n v="3316193964"/>
    <n v="2737249193"/>
    <n v="52881557"/>
    <n v="631826328"/>
    <n v="15503679"/>
    <n v="647330007"/>
    <n v="614110555"/>
    <n v="33219452"/>
    <n v="15705805"/>
    <n v="0"/>
    <n v="0"/>
    <n v="0"/>
    <n v="48925257"/>
    <n v="525795907"/>
    <n v="533847964"/>
    <n v="178154766"/>
    <n v="456674627"/>
    <n v="0"/>
    <n v="29012010"/>
    <n v="380523863"/>
    <n v="14565678"/>
    <n v="5009699"/>
    <n v="2123584514"/>
    <n v="115219486"/>
    <n v="284290052"/>
    <n v="47495707"/>
    <n v="375579556"/>
    <n v="0"/>
    <n v="13620951"/>
    <n v="327403883"/>
    <n v="12249758"/>
    <n v="16750057"/>
    <n v="1192609450"/>
    <n v="568059402"/>
    <n v="708064232"/>
    <n v="130962083"/>
    <n v="728250394"/>
    <n v="-7807829"/>
    <n v="0"/>
    <n v="25734591"/>
    <n v="473113211"/>
    <n v="19124379"/>
    <n v="0"/>
    <n v="54986667"/>
    <n v="0"/>
    <n v="36762063"/>
    <n v="38409760"/>
    <n v="14461166"/>
    <n v="0"/>
    <n v="10631"/>
    <n v="69739795"/>
    <n v="147632527"/>
    <n v="89527193"/>
    <n v="106780342"/>
    <n v="0"/>
    <n v="5689646"/>
    <n v="206614702"/>
    <n v="0"/>
    <n v="5842123"/>
    <n v="0"/>
    <n v="101723156"/>
    <n v="1102673"/>
    <n v="13602231"/>
    <n v="0"/>
    <n v="0"/>
    <n v="128928806"/>
    <n v="50611719"/>
    <n v="169271052"/>
    <n v="6347805"/>
    <n v="0"/>
    <n v="47853"/>
    <n v="0"/>
    <n v="77617681"/>
    <n v="17718763"/>
    <n v="138100433"/>
    <n v="25466443"/>
    <n v="188232141"/>
    <n v="86199584"/>
    <n v="28070482"/>
    <n v="8055546"/>
    <n v="87453891"/>
    <n v="130853006"/>
    <n v="25885428"/>
    <n v="2923962"/>
    <n v="2771130"/>
    <n v="959470"/>
    <n v="52705915"/>
    <n v="577078849"/>
    <n v="0"/>
    <n v="174127818"/>
    <n v="20510408"/>
    <n v="60461547"/>
    <n v="0"/>
    <n v="832178622"/>
    <n v="114509265"/>
    <n v="0"/>
    <n v="149494109"/>
    <n v="568175248"/>
    <n v="832178622"/>
    <n v="362349973"/>
    <n v="366664641"/>
    <n v="-269717672"/>
    <n v="432914801"/>
    <n v="0"/>
    <n v="145606387"/>
    <n v="0"/>
    <n v="0"/>
    <n v="3520465"/>
    <n v="3931907"/>
    <n v="1831"/>
    <n v="0"/>
    <n v="183030"/>
    <n v="957369"/>
    <n v="1308607"/>
    <n v="18144"/>
    <n v="430681"/>
    <n v="175427"/>
    <n v="212671"/>
    <n v="110876"/>
    <n v="110612"/>
    <n v="13048"/>
    <n v="1380507"/>
    <n v="370223"/>
    <n v="871450"/>
    <n v="731"/>
    <n v="565319"/>
    <n v="0"/>
    <n v="332235"/>
    <n v="115709824.587221"/>
    <n v="147682266.84300101"/>
    <n v="40732214.754870199"/>
    <n v="150230379.14303401"/>
    <n v="0"/>
    <n v="7695684.8350502104"/>
    <n v="127788187.62326819"/>
    <n v="4840460.0414796304"/>
    <n v="3927858.1720747198"/>
  </r>
  <r>
    <n v="106190680"/>
    <x v="292"/>
    <d v="2024-01-01T00:00:00"/>
    <d v="2024-12-31T00:00:00"/>
    <n v="366"/>
    <x v="3"/>
    <x v="3"/>
    <x v="41"/>
    <x v="0"/>
    <x v="22"/>
    <x v="0"/>
    <x v="0"/>
    <x v="0"/>
    <x v="0"/>
    <s v="PROVIDENCE ST JOSEPH HEALTH"/>
    <x v="1"/>
    <x v="4"/>
    <s v="310-832-3311"/>
    <s v="1300 WEST SEVENTH STREET"/>
    <s v="SAN PEDRO"/>
    <n v="90732"/>
    <s v="MICHAEL RICKS"/>
    <n v="0"/>
    <n v="356"/>
    <n v="130296"/>
    <n v="267"/>
    <n v="97722"/>
    <n v="209"/>
    <n v="191.56284153005501"/>
    <n v="298.12890705874401"/>
    <n v="18919"/>
    <n v="15014"/>
    <n v="7550"/>
    <n v="18948"/>
    <n v="0"/>
    <n v="1365"/>
    <n v="7717"/>
    <n v="392"/>
    <n v="207"/>
    <n v="70112"/>
    <n v="109115.1799835"/>
    <n v="24225.282797002099"/>
    <n v="19218.440716040099"/>
    <n v="9950.4439512651898"/>
    <n v="34506.539430401099"/>
    <n v="0"/>
    <n v="2651.8542923824498"/>
    <n v="16582.116815850601"/>
    <n v="817.94412984167411"/>
    <n v="1306.29679474554"/>
    <n v="1581"/>
    <n v="1487"/>
    <n v="823"/>
    <n v="1842"/>
    <n v="0"/>
    <n v="193"/>
    <n v="1014"/>
    <n v="67"/>
    <n v="38"/>
    <n v="7045"/>
    <n v="138"/>
    <n v="25"/>
    <n v="48"/>
    <n v="20"/>
    <n v="125"/>
    <n v="0"/>
    <n v="50508"/>
    <n v="9150"/>
    <n v="17568"/>
    <n v="7320"/>
    <n v="45750"/>
    <n v="0"/>
    <n v="16280"/>
    <n v="8185"/>
    <n v="3765"/>
    <n v="5582"/>
    <n v="36300"/>
    <n v="0.51774303970789604"/>
    <n v="0"/>
    <n v="3696"/>
    <n v="731"/>
    <n v="552"/>
    <n v="383"/>
    <n v="1683"/>
    <n v="0"/>
    <n v="0"/>
    <n v="0"/>
    <n v="0"/>
    <n v="4434"/>
    <n v="5178"/>
    <n v="2756"/>
    <n v="27307"/>
    <n v="0"/>
    <n v="1748"/>
    <n v="9491"/>
    <n v="557"/>
    <n v="1421"/>
    <n v="52892"/>
    <n v="45164"/>
    <n v="0"/>
    <n v="0"/>
    <n v="7291"/>
    <n v="0"/>
    <n v="6"/>
    <n v="69865"/>
    <n v="123349"/>
    <n v="1335"/>
    <n v="3313"/>
    <n v="0"/>
    <n v="0"/>
    <n v="1004804388"/>
    <n v="799094530"/>
    <n v="4470863"/>
    <n v="210180721"/>
    <n v="1813075"/>
    <n v="211993796"/>
    <n v="239376487"/>
    <n v="-27382691"/>
    <n v="1381222"/>
    <n v="0"/>
    <n v="0"/>
    <n v="0"/>
    <n v="-26001469"/>
    <n v="166882151"/>
    <n v="167600326"/>
    <n v="47257552"/>
    <n v="174833550"/>
    <n v="0"/>
    <n v="12390217"/>
    <n v="71562018"/>
    <n v="3359969"/>
    <n v="1751655"/>
    <n v="645637438"/>
    <n v="46806062"/>
    <n v="46933904"/>
    <n v="15025047"/>
    <n v="143558934"/>
    <n v="0"/>
    <n v="11680882"/>
    <n v="82208844"/>
    <n v="3650916"/>
    <n v="9302361"/>
    <n v="359166950"/>
    <n v="178038114"/>
    <n v="174795969"/>
    <n v="31483954"/>
    <n v="269739207"/>
    <n v="-3000000"/>
    <n v="0"/>
    <n v="14848604"/>
    <n v="105337068"/>
    <n v="4143235"/>
    <n v="0"/>
    <n v="11080638"/>
    <n v="0"/>
    <n v="12627741"/>
    <n v="4470863"/>
    <n v="0"/>
    <n v="0"/>
    <n v="0"/>
    <n v="34554043"/>
    <n v="42447519"/>
    <n v="29930047"/>
    <n v="47523152"/>
    <n v="0"/>
    <n v="9072841"/>
    <n v="40087201"/>
    <n v="0"/>
    <n v="6565918"/>
    <n v="0"/>
    <n v="38920967"/>
    <n v="522738"/>
    <n v="712188"/>
    <n v="0"/>
    <n v="0"/>
    <n v="58264697"/>
    <n v="19770598"/>
    <n v="49424323"/>
    <n v="0"/>
    <n v="0"/>
    <n v="0"/>
    <n v="0"/>
    <n v="43597597"/>
    <n v="6028825"/>
    <n v="54871328"/>
    <n v="7419119"/>
    <n v="85964790"/>
    <n v="37278340"/>
    <n v="5578856"/>
    <n v="10228039"/>
    <n v="21379070"/>
    <n v="49611451"/>
    <n v="6183467"/>
    <n v="633813"/>
    <n v="1714576"/>
    <n v="755785"/>
    <n v="20048300"/>
    <n v="94195467"/>
    <n v="0"/>
    <n v="30413592"/>
    <n v="26453602"/>
    <n v="26363299"/>
    <n v="0"/>
    <n v="177425960"/>
    <n v="45591341"/>
    <n v="0"/>
    <n v="17774725"/>
    <n v="114059894"/>
    <n v="177425960"/>
    <n v="21203574"/>
    <n v="115316715"/>
    <n v="-78416546"/>
    <n v="165718001"/>
    <n v="0"/>
    <n v="18556402"/>
    <n v="0"/>
    <n v="0"/>
    <n v="1814251"/>
    <n v="2015289"/>
    <n v="899"/>
    <n v="0"/>
    <n v="125765"/>
    <n v="491172"/>
    <n v="457611"/>
    <n v="134100"/>
    <n v="224527"/>
    <n v="78530"/>
    <n v="116159"/>
    <n v="40828"/>
    <n v="108728"/>
    <n v="36831"/>
    <n v="762888"/>
    <n v="182731"/>
    <n v="388195"/>
    <n v="0"/>
    <n v="309789"/>
    <n v="0"/>
    <n v="170648"/>
    <n v="50521774.7759903"/>
    <n v="50721796.479249403"/>
    <n v="14725320.573209699"/>
    <n v="75276746.158273548"/>
    <n v="0"/>
    <n v="5691070.2991772601"/>
    <n v="36355663.927396335"/>
    <n v="1657566.1707198101"/>
    <n v="2613473.6159836436"/>
  </r>
  <r>
    <n v="106190470"/>
    <x v="293"/>
    <d v="2024-01-01T00:00:00"/>
    <d v="2024-12-31T00:00:00"/>
    <n v="366"/>
    <x v="3"/>
    <x v="3"/>
    <x v="60"/>
    <x v="0"/>
    <x v="22"/>
    <x v="0"/>
    <x v="0"/>
    <x v="0"/>
    <x v="1"/>
    <s v="PROVIDENCE HEALTH AND SERVICES"/>
    <x v="1"/>
    <x v="5"/>
    <s v="310-540-6767"/>
    <s v="4101 TORRANCE BLVD"/>
    <s v="TORRANCE"/>
    <n v="90503"/>
    <s v="GARRY OLNEY"/>
    <n v="0"/>
    <n v="441"/>
    <n v="161406"/>
    <n v="441"/>
    <n v="161406"/>
    <n v="281"/>
    <n v="256.46174863387978"/>
    <n v="418.38127701474599"/>
    <n v="26261"/>
    <n v="27533"/>
    <n v="5762"/>
    <n v="14939"/>
    <n v="0"/>
    <n v="1065"/>
    <n v="17808"/>
    <n v="408"/>
    <n v="89"/>
    <n v="93865"/>
    <n v="153127.54738739703"/>
    <n v="36933.976646393501"/>
    <n v="38663.232542506303"/>
    <n v="7511.9278916051398"/>
    <n v="27143.006783337802"/>
    <n v="0"/>
    <n v="1906.12124242965"/>
    <n v="36467.076063665503"/>
    <n v="618.54564809021804"/>
    <n v="1387.8897055271"/>
    <n v="3966"/>
    <n v="4289"/>
    <n v="814"/>
    <n v="3405"/>
    <n v="0"/>
    <n v="283"/>
    <n v="4427"/>
    <n v="128"/>
    <n v="32"/>
    <n v="17344"/>
    <n v="360"/>
    <n v="0"/>
    <n v="0"/>
    <n v="0"/>
    <n v="81"/>
    <n v="0"/>
    <n v="131760"/>
    <n v="0"/>
    <n v="0"/>
    <n v="0"/>
    <n v="29646"/>
    <n v="0"/>
    <n v="74561"/>
    <n v="0"/>
    <n v="0"/>
    <n v="0"/>
    <n v="19304"/>
    <n v="0.20565706067224199"/>
    <n v="0"/>
    <n v="16032"/>
    <n v="0"/>
    <n v="0"/>
    <n v="0"/>
    <n v="1312"/>
    <n v="0"/>
    <n v="38"/>
    <n v="4368"/>
    <n v="2475"/>
    <n v="9851"/>
    <n v="15007"/>
    <n v="4009"/>
    <n v="27005"/>
    <n v="0"/>
    <n v="2475"/>
    <n v="32744"/>
    <n v="302"/>
    <n v="1379"/>
    <n v="92772"/>
    <n v="64894"/>
    <n v="0"/>
    <n v="0"/>
    <n v="26548"/>
    <n v="0"/>
    <n v="11"/>
    <n v="466606"/>
    <n v="520551"/>
    <n v="4991"/>
    <n v="10375"/>
    <n v="1865"/>
    <n v="816"/>
    <n v="2683287844"/>
    <n v="2173905509"/>
    <n v="27502003"/>
    <n v="536884338"/>
    <n v="5879212"/>
    <n v="542763550"/>
    <n v="577571256"/>
    <n v="-34807706"/>
    <n v="8607717"/>
    <n v="129966"/>
    <n v="0"/>
    <n v="0"/>
    <n v="-26329955"/>
    <n v="408538313"/>
    <n v="452946146"/>
    <n v="104096673"/>
    <n v="278745810"/>
    <n v="0"/>
    <n v="25647424"/>
    <n v="362951099"/>
    <n v="10235828"/>
    <n v="1655840"/>
    <n v="1644817133"/>
    <n v="166037846"/>
    <n v="183103764"/>
    <n v="31614313"/>
    <n v="227713753"/>
    <n v="0"/>
    <n v="20255956"/>
    <n v="380297179"/>
    <n v="5282130"/>
    <n v="24165770"/>
    <n v="1038470711"/>
    <n v="494417094"/>
    <n v="554592074"/>
    <n v="98235840"/>
    <n v="437081411"/>
    <n v="0"/>
    <n v="0"/>
    <n v="29459194"/>
    <n v="499749211"/>
    <n v="11667420"/>
    <n v="0"/>
    <n v="22655583"/>
    <n v="0"/>
    <n v="26047682"/>
    <n v="27502003"/>
    <n v="0"/>
    <n v="0"/>
    <n v="0"/>
    <n v="77569482"/>
    <n v="106417973"/>
    <n v="33480065"/>
    <n v="64053534"/>
    <n v="0"/>
    <n v="15692959"/>
    <n v="229173705"/>
    <n v="0"/>
    <n v="10496620"/>
    <n v="0"/>
    <n v="99814956"/>
    <n v="4834365"/>
    <n v="1787648"/>
    <n v="0"/>
    <n v="0"/>
    <n v="109764127"/>
    <n v="37038876"/>
    <n v="180333272"/>
    <n v="0"/>
    <n v="0"/>
    <n v="0"/>
    <n v="0"/>
    <n v="86384654"/>
    <n v="15871632"/>
    <n v="135457754"/>
    <n v="12720941"/>
    <n v="179819716"/>
    <n v="78681428"/>
    <n v="17641495"/>
    <n v="18054904"/>
    <n v="89283182"/>
    <n v="132914417"/>
    <n v="15031875"/>
    <n v="2351889"/>
    <n v="1009447"/>
    <n v="0"/>
    <n v="42782903"/>
    <n v="311389638"/>
    <n v="0"/>
    <n v="73523683"/>
    <n v="22619732"/>
    <n v="109757701"/>
    <n v="0"/>
    <n v="517290754"/>
    <n v="152278287"/>
    <n v="0"/>
    <n v="88457081"/>
    <n v="276555386"/>
    <n v="517290754"/>
    <n v="170054905"/>
    <n v="234729384"/>
    <n v="-150789111"/>
    <n v="447166782"/>
    <n v="0"/>
    <n v="89260362"/>
    <n v="6312471"/>
    <n v="0"/>
    <n v="3441037"/>
    <n v="3834134"/>
    <n v="1780"/>
    <n v="0"/>
    <n v="165365"/>
    <n v="916685"/>
    <n v="1271231"/>
    <n v="11375"/>
    <n v="353315"/>
    <n v="239383"/>
    <n v="246467"/>
    <n v="105129"/>
    <n v="96067"/>
    <n v="36020"/>
    <n v="1221337"/>
    <n v="326865"/>
    <n v="1046147"/>
    <n v="0"/>
    <n v="561607"/>
    <n v="7986"/>
    <n v="277095"/>
    <n v="122417212.714201"/>
    <n v="135514597.86433411"/>
    <n v="28914114.135417886"/>
    <n v="107904525.94277"/>
    <n v="0"/>
    <n v="9780015.6615283806"/>
    <n v="158353912.04839399"/>
    <n v="3306202.55577998"/>
    <n v="5501463.0775746303"/>
  </r>
  <r>
    <n v="106301262"/>
    <x v="294"/>
    <d v="2023-07-01T00:00:00"/>
    <d v="2024-06-30T00:00:00"/>
    <n v="366"/>
    <x v="14"/>
    <x v="8"/>
    <x v="22"/>
    <x v="0"/>
    <x v="22"/>
    <x v="0"/>
    <x v="0"/>
    <x v="0"/>
    <x v="1"/>
    <s v="ST. JOSEPH HEALTH SYSTEM"/>
    <x v="4"/>
    <x v="0"/>
    <s v="949-364-1400"/>
    <s v="27700 MEDICAL CENTER ROAD"/>
    <s v="MISSION VIEJO"/>
    <n v="92691"/>
    <s v="EILEEN HAUBL"/>
    <n v="2"/>
    <n v="504"/>
    <n v="184464"/>
    <n v="405"/>
    <n v="148230"/>
    <n v="239"/>
    <n v="217.73497267759564"/>
    <n v="423.61420811748297"/>
    <n v="24974"/>
    <n v="20885"/>
    <n v="2891"/>
    <n v="9391"/>
    <n v="0"/>
    <n v="2401"/>
    <n v="18647"/>
    <n v="226"/>
    <n v="276"/>
    <n v="79691"/>
    <n v="155042.80017099899"/>
    <n v="43322.565900910296"/>
    <n v="37092.052622268202"/>
    <n v="4383.0492625248899"/>
    <n v="17602.474543436299"/>
    <n v="0"/>
    <n v="4793.2977312297398"/>
    <n v="46323.113564482315"/>
    <n v="459.84364553425155"/>
    <n v="1163.6282825959522"/>
    <n v="5297"/>
    <n v="4156"/>
    <n v="576"/>
    <n v="2972"/>
    <n v="0"/>
    <n v="411"/>
    <n v="5096"/>
    <n v="86"/>
    <n v="103"/>
    <n v="18697"/>
    <n v="446"/>
    <n v="36"/>
    <n v="0"/>
    <n v="22"/>
    <n v="0"/>
    <n v="0"/>
    <n v="163236"/>
    <n v="13176"/>
    <n v="0"/>
    <n v="8052"/>
    <n v="0"/>
    <n v="0"/>
    <n v="70636"/>
    <n v="4088"/>
    <n v="0"/>
    <n v="4967"/>
    <n v="0"/>
    <n v="0"/>
    <n v="0"/>
    <n v="17755"/>
    <n v="546"/>
    <n v="0"/>
    <n v="396"/>
    <n v="0"/>
    <n v="0"/>
    <n v="71"/>
    <n v="3438"/>
    <n v="1607"/>
    <n v="21954"/>
    <n v="19216"/>
    <n v="4491"/>
    <n v="24744"/>
    <n v="0"/>
    <n v="6430"/>
    <n v="63483"/>
    <n v="798"/>
    <n v="3008"/>
    <n v="144124"/>
    <n v="93238"/>
    <n v="0"/>
    <n v="0"/>
    <n v="49029"/>
    <n v="1235"/>
    <n v="17"/>
    <n v="583764"/>
    <n v="554772"/>
    <n v="3970"/>
    <n v="5235"/>
    <n v="1134"/>
    <n v="488"/>
    <n v="3544404824"/>
    <n v="2771301728"/>
    <n v="74203980"/>
    <n v="847307076"/>
    <n v="19503070"/>
    <n v="866810146"/>
    <n v="870892713"/>
    <n v="-4082567"/>
    <n v="13781065"/>
    <n v="24292879"/>
    <n v="0"/>
    <n v="0"/>
    <n v="-14594381"/>
    <n v="569946247"/>
    <n v="475650725"/>
    <n v="74372883"/>
    <n v="222802793"/>
    <n v="0"/>
    <n v="40305315"/>
    <n v="425020341"/>
    <n v="6190127"/>
    <n v="7512804"/>
    <n v="1821801235"/>
    <n v="418743344"/>
    <n v="369111627"/>
    <n v="38383952"/>
    <n v="194818386"/>
    <n v="0"/>
    <n v="40159231"/>
    <n v="630820573"/>
    <n v="6404964"/>
    <n v="24161512"/>
    <n v="1722603589"/>
    <n v="811322966"/>
    <n v="753482991"/>
    <n v="81657492"/>
    <n v="294503122"/>
    <n v="0"/>
    <n v="0"/>
    <n v="40701192"/>
    <n v="577005384"/>
    <n v="60093253"/>
    <n v="0"/>
    <n v="19148594"/>
    <n v="0"/>
    <n v="133386734"/>
    <n v="48502847"/>
    <n v="0"/>
    <n v="0"/>
    <n v="25701133"/>
    <n v="170702431"/>
    <n v="134975917"/>
    <n v="19020272"/>
    <n v="65743435"/>
    <n v="0"/>
    <n v="21441677"/>
    <n v="429094210"/>
    <n v="0"/>
    <n v="6329134"/>
    <n v="0"/>
    <n v="1763315"/>
    <n v="898985"/>
    <n v="1938443"/>
    <n v="0"/>
    <n v="0"/>
    <n v="110587719"/>
    <n v="67406843"/>
    <n v="267171358"/>
    <n v="29288677"/>
    <n v="0"/>
    <n v="0"/>
    <n v="1713551"/>
    <n v="118720810"/>
    <n v="33082527"/>
    <n v="183399320"/>
    <n v="59521908"/>
    <n v="221705710"/>
    <n v="95065094"/>
    <n v="36285413"/>
    <n v="20196287"/>
    <n v="152430819"/>
    <n v="230160550"/>
    <n v="41171458"/>
    <n v="8598132"/>
    <n v="5554890"/>
    <n v="5692234"/>
    <n v="54032126"/>
    <n v="204285036"/>
    <n v="30649247"/>
    <n v="288640396"/>
    <n v="24134421"/>
    <n v="60330133"/>
    <n v="10397730"/>
    <n v="618436963"/>
    <n v="238707145"/>
    <n v="1507398"/>
    <n v="230460948"/>
    <n v="147761472"/>
    <n v="618436963"/>
    <n v="0"/>
    <n v="334436777"/>
    <n v="-201759435"/>
    <n v="723118687"/>
    <n v="0"/>
    <n v="171413151"/>
    <n v="0"/>
    <n v="0"/>
    <n v="4296679"/>
    <n v="4778510"/>
    <n v="2175"/>
    <n v="0"/>
    <n v="420918"/>
    <n v="1317734"/>
    <n v="1242524"/>
    <n v="2062"/>
    <n v="441681"/>
    <n v="234995"/>
    <n v="329752"/>
    <n v="53079"/>
    <n v="185904"/>
    <n v="68030"/>
    <n v="1198812"/>
    <n v="492879"/>
    <n v="1365698"/>
    <n v="17700"/>
    <n v="712321"/>
    <n v="0"/>
    <n v="506306"/>
    <n v="237489824.023359"/>
    <n v="202917542.71947101"/>
    <n v="27084942.6810451"/>
    <n v="100315388.38071799"/>
    <n v="0"/>
    <n v="19328119.809910599"/>
    <n v="253620019.00809199"/>
    <n v="3025424.7363146301"/>
    <n v="7608381.6410890799"/>
  </r>
  <r>
    <n v="106281047"/>
    <x v="295"/>
    <d v="2023-07-01T00:00:00"/>
    <d v="2024-06-30T00:00:00"/>
    <n v="366"/>
    <x v="11"/>
    <x v="7"/>
    <x v="12"/>
    <x v="0"/>
    <x v="22"/>
    <x v="0"/>
    <x v="0"/>
    <x v="0"/>
    <x v="1"/>
    <s v="ST JOSEPH HEALTH NORTHERN CALIFORNIA LLC"/>
    <x v="3"/>
    <x v="0"/>
    <s v="707-252-4411"/>
    <s v="1000 TRANCAS STREET"/>
    <s v="NAPA"/>
    <n v="94558"/>
    <s v="GARRY OLNEY"/>
    <n v="3"/>
    <n v="198"/>
    <n v="72468"/>
    <n v="180"/>
    <n v="65880"/>
    <n v="68"/>
    <n v="61.9016393442623"/>
    <n v="147.72848103075901"/>
    <n v="9590"/>
    <n v="2804"/>
    <n v="904"/>
    <n v="4974"/>
    <n v="0"/>
    <n v="645"/>
    <n v="3225"/>
    <n v="107"/>
    <n v="407"/>
    <n v="22656"/>
    <n v="54068.624057257803"/>
    <n v="19554.918625116708"/>
    <n v="6676.8313549999812"/>
    <n v="1817.96997623026"/>
    <n v="11873.402089904799"/>
    <n v="0"/>
    <n v="1745.2312122513313"/>
    <n v="11199.11956648981"/>
    <n v="228.76991909669201"/>
    <n v="1092.05068159044"/>
    <n v="2369"/>
    <n v="665"/>
    <n v="281"/>
    <n v="1506"/>
    <n v="0"/>
    <n v="171"/>
    <n v="958"/>
    <n v="29"/>
    <n v="105"/>
    <n v="6084"/>
    <n v="184"/>
    <n v="0"/>
    <n v="0"/>
    <n v="14"/>
    <n v="0"/>
    <n v="0"/>
    <n v="67344"/>
    <n v="0"/>
    <n v="0"/>
    <n v="5124"/>
    <n v="0"/>
    <n v="0"/>
    <n v="19647"/>
    <n v="0"/>
    <n v="0"/>
    <n v="3009"/>
    <n v="0"/>
    <n v="0"/>
    <n v="0"/>
    <n v="5824"/>
    <n v="0"/>
    <n v="0"/>
    <n v="260"/>
    <n v="0"/>
    <n v="0"/>
    <n v="17"/>
    <n v="1312"/>
    <n v="727"/>
    <n v="10952"/>
    <n v="5365"/>
    <n v="7787"/>
    <n v="11405"/>
    <n v="0"/>
    <n v="2160"/>
    <n v="11731"/>
    <n v="232"/>
    <n v="1292"/>
    <n v="50924"/>
    <n v="34822"/>
    <n v="994"/>
    <n v="0"/>
    <n v="14612"/>
    <n v="1877"/>
    <n v="10"/>
    <n v="139193"/>
    <n v="303605"/>
    <n v="1186"/>
    <n v="3593"/>
    <n v="533"/>
    <n v="269"/>
    <n v="1780809710"/>
    <n v="1466590708"/>
    <n v="28356325"/>
    <n v="342575327"/>
    <n v="6116087"/>
    <n v="348691414"/>
    <n v="353698823"/>
    <n v="-5007409"/>
    <n v="7258176"/>
    <n v="726150"/>
    <n v="0"/>
    <n v="0"/>
    <n v="1524617"/>
    <n v="314758731"/>
    <n v="99790732"/>
    <n v="31030214"/>
    <n v="159922498"/>
    <n v="0"/>
    <n v="19446050"/>
    <n v="103030381"/>
    <n v="3810351"/>
    <n v="14411367"/>
    <n v="746200324"/>
    <n v="327064144"/>
    <n v="137829057"/>
    <n v="31372438"/>
    <n v="221827426"/>
    <n v="0"/>
    <n v="33170777"/>
    <n v="254752427"/>
    <n v="4336319"/>
    <n v="24256798"/>
    <n v="1034609386"/>
    <n v="555295499"/>
    <n v="196298815"/>
    <n v="40174142"/>
    <n v="306046346"/>
    <n v="0"/>
    <n v="0"/>
    <n v="38818264"/>
    <n v="219835370"/>
    <n v="28642059"/>
    <n v="0"/>
    <n v="11148634"/>
    <n v="0"/>
    <n v="70331579"/>
    <n v="76480"/>
    <n v="22914705"/>
    <n v="0"/>
    <n v="5365140"/>
    <n v="80509743"/>
    <n v="40156753"/>
    <n v="19549049"/>
    <n v="52575774"/>
    <n v="0"/>
    <n v="9130258"/>
    <n v="136932820"/>
    <n v="0"/>
    <n v="3720930"/>
    <n v="0"/>
    <n v="4992730"/>
    <n v="280001"/>
    <n v="6243522"/>
    <n v="0"/>
    <n v="0"/>
    <n v="50398743"/>
    <n v="22617312"/>
    <n v="103446013"/>
    <n v="8509469"/>
    <n v="0"/>
    <n v="0"/>
    <n v="0"/>
    <n v="51587149"/>
    <n v="5821021"/>
    <n v="87594654"/>
    <n v="23724462"/>
    <n v="106869134"/>
    <n v="45070527"/>
    <n v="18658011"/>
    <n v="7657780"/>
    <n v="39643119"/>
    <n v="82637386"/>
    <n v="17201090"/>
    <n v="1365153"/>
    <n v="2619083"/>
    <n v="5036616"/>
    <n v="26940924"/>
    <n v="191422839"/>
    <n v="19611139"/>
    <n v="142155847"/>
    <n v="25212292"/>
    <n v="47633455"/>
    <n v="172123"/>
    <n v="426207695"/>
    <n v="102554537"/>
    <n v="82367"/>
    <n v="72586151"/>
    <n v="250984640"/>
    <n v="426207695"/>
    <n v="106854607"/>
    <n v="123458223"/>
    <n v="-77511262"/>
    <n v="449414271"/>
    <n v="0"/>
    <n v="68992026"/>
    <n v="0"/>
    <n v="0"/>
    <n v="1600338"/>
    <n v="1811740"/>
    <n v="820"/>
    <n v="0"/>
    <n v="130078"/>
    <n v="530922"/>
    <n v="496472"/>
    <n v="4003"/>
    <n v="134005"/>
    <n v="99854"/>
    <n v="93327"/>
    <n v="6179"/>
    <n v="55209"/>
    <n v="50289"/>
    <n v="363468"/>
    <n v="153955"/>
    <n v="545258"/>
    <n v="0"/>
    <n v="270199"/>
    <n v="0"/>
    <n v="267458"/>
    <n v="125272537.35599072"/>
    <n v="46379203.754657596"/>
    <n v="12179900.184739999"/>
    <n v="74510871.266370207"/>
    <n v="0"/>
    <n v="10269879.2496469"/>
    <n v="69832911.736764222"/>
    <n v="1590086.7071805899"/>
    <n v="7547345.7446497418"/>
  </r>
  <r>
    <n v="106121051"/>
    <x v="296"/>
    <d v="2023-07-01T00:00:00"/>
    <d v="2024-06-30T00:00:00"/>
    <n v="366"/>
    <x v="39"/>
    <x v="2"/>
    <x v="113"/>
    <x v="0"/>
    <x v="22"/>
    <x v="0"/>
    <x v="0"/>
    <x v="1"/>
    <x v="1"/>
    <s v="ST JOSEPH HEALTH NORTHERN CALIFORNIA LLC"/>
    <x v="2"/>
    <x v="0"/>
    <s v="707-725-3361"/>
    <s v="3300 RENNER DRIVE"/>
    <s v="FORTUNA"/>
    <n v="95540"/>
    <s v="MICHAEL KELEMAN"/>
    <n v="0"/>
    <n v="20"/>
    <n v="7320"/>
    <n v="19"/>
    <n v="6954"/>
    <n v="12"/>
    <n v="10.7595628415301"/>
    <n v="50.156483177412902"/>
    <n v="2383"/>
    <n v="470"/>
    <n v="59"/>
    <n v="681"/>
    <n v="0"/>
    <n v="117"/>
    <n v="205"/>
    <n v="4"/>
    <n v="19"/>
    <n v="3938"/>
    <n v="18357.272842933111"/>
    <n v="8674.4728217618722"/>
    <n v="1306.8913148382501"/>
    <n v="174.76660405860099"/>
    <n v="3895.3428767362461"/>
    <n v="0"/>
    <n v="635.79187655351768"/>
    <n v="2025.4455214263901"/>
    <n v="53.6636758068218"/>
    <n v="82.843471558195972"/>
    <n v="519"/>
    <n v="80"/>
    <n v="15"/>
    <n v="142"/>
    <n v="0"/>
    <n v="26"/>
    <n v="64"/>
    <n v="2"/>
    <n v="4"/>
    <n v="852"/>
    <n v="20"/>
    <n v="0"/>
    <n v="0"/>
    <n v="0"/>
    <n v="0"/>
    <n v="0"/>
    <n v="7320"/>
    <n v="0"/>
    <n v="0"/>
    <n v="0"/>
    <n v="0"/>
    <n v="0"/>
    <n v="3938"/>
    <n v="0"/>
    <n v="0"/>
    <n v="0"/>
    <n v="0"/>
    <n v="0"/>
    <n v="0"/>
    <n v="852"/>
    <n v="0"/>
    <n v="0"/>
    <n v="0"/>
    <n v="0"/>
    <n v="0"/>
    <n v="0"/>
    <n v="0"/>
    <n v="0"/>
    <n v="6851"/>
    <n v="953"/>
    <n v="315"/>
    <n v="6444"/>
    <n v="0"/>
    <n v="1104"/>
    <n v="4974"/>
    <n v="198"/>
    <n v="236"/>
    <n v="21075"/>
    <n v="12793"/>
    <n v="3949"/>
    <n v="0"/>
    <n v="3039"/>
    <n v="0"/>
    <n v="4"/>
    <n v="12671"/>
    <n v="72667"/>
    <n v="132"/>
    <n v="1791"/>
    <n v="0"/>
    <n v="0"/>
    <n v="230729234"/>
    <n v="179777966"/>
    <n v="166333"/>
    <n v="51117601"/>
    <n v="645032"/>
    <n v="51762633"/>
    <n v="53097380"/>
    <n v="-1334747"/>
    <n v="2429089"/>
    <n v="20715"/>
    <n v="0"/>
    <n v="0"/>
    <n v="1073627"/>
    <n v="25350098"/>
    <n v="5162057"/>
    <n v="1251170"/>
    <n v="10710610"/>
    <n v="0"/>
    <n v="1877996"/>
    <n v="4649103"/>
    <n v="91501"/>
    <n v="403473"/>
    <n v="49496008"/>
    <n v="66928012"/>
    <n v="9191661"/>
    <n v="2454978"/>
    <n v="50554439"/>
    <n v="0"/>
    <n v="8327257"/>
    <n v="41285067"/>
    <n v="1136069"/>
    <n v="1355743"/>
    <n v="181233226"/>
    <n v="73158991"/>
    <n v="10244095"/>
    <n v="1313515"/>
    <n v="48420967"/>
    <n v="0"/>
    <n v="0"/>
    <n v="7254739"/>
    <n v="25811799"/>
    <n v="10472972"/>
    <n v="0"/>
    <n v="1745707"/>
    <n v="0"/>
    <n v="1355181"/>
    <n v="0"/>
    <n v="166333"/>
    <n v="0"/>
    <n v="0"/>
    <n v="12903841"/>
    <n v="3596558"/>
    <n v="2184779"/>
    <n v="11857450"/>
    <n v="0"/>
    <n v="1796774"/>
    <n v="18778199"/>
    <n v="0"/>
    <n v="0"/>
    <n v="0"/>
    <n v="812426"/>
    <n v="265"/>
    <n v="2329736"/>
    <n v="0"/>
    <n v="0"/>
    <n v="7211503"/>
    <n v="10953167"/>
    <n v="13566692"/>
    <n v="0"/>
    <n v="0"/>
    <n v="0"/>
    <n v="0"/>
    <n v="7715140"/>
    <n v="942892"/>
    <n v="9168681"/>
    <n v="3539305"/>
    <n v="19132587"/>
    <n v="8391603"/>
    <n v="5519846"/>
    <n v="2306391"/>
    <n v="4709289"/>
    <n v="7096474"/>
    <n v="3411799"/>
    <n v="174262"/>
    <n v="537226"/>
    <n v="242715"/>
    <n v="1575188"/>
    <n v="125329279"/>
    <n v="23049319"/>
    <n v="7981357"/>
    <n v="11326915"/>
    <n v="4609438"/>
    <n v="3333"/>
    <n v="172299641"/>
    <n v="5759019"/>
    <n v="0"/>
    <n v="1059606"/>
    <n v="165481016"/>
    <n v="172299641"/>
    <n v="97599090"/>
    <n v="19805389"/>
    <n v="-10278971"/>
    <n v="40169430"/>
    <n v="0"/>
    <n v="1096777"/>
    <n v="0"/>
    <n v="0"/>
    <n v="320729"/>
    <n v="360153"/>
    <n v="160"/>
    <n v="0"/>
    <n v="26282"/>
    <n v="96008"/>
    <n v="92028"/>
    <n v="8"/>
    <n v="23536"/>
    <n v="15358"/>
    <n v="33215"/>
    <n v="6896"/>
    <n v="17279"/>
    <n v="10119"/>
    <n v="62035"/>
    <n v="63817"/>
    <n v="83327"/>
    <n v="0"/>
    <n v="67143"/>
    <n v="0"/>
    <n v="44407"/>
    <n v="20977851.200694699"/>
    <n v="3263072.4706079699"/>
    <n v="842529.406722271"/>
    <n v="13927561.820731601"/>
    <n v="0"/>
    <n v="2319989.8534922712"/>
    <n v="10442348.497248299"/>
    <n v="279067.05933223898"/>
    <n v="399927.69117054302"/>
  </r>
  <r>
    <n v="106491064"/>
    <x v="297"/>
    <d v="2023-07-01T00:00:00"/>
    <d v="2024-06-30T00:00:00"/>
    <n v="366"/>
    <x v="19"/>
    <x v="7"/>
    <x v="28"/>
    <x v="0"/>
    <x v="22"/>
    <x v="0"/>
    <x v="0"/>
    <x v="0"/>
    <x v="1"/>
    <s v="ST JOSEPH HEALTH NORTHERN CALIFORNIA LLC"/>
    <x v="1"/>
    <x v="0"/>
    <s v="707-525-5300"/>
    <s v="1165 MONTGOMERY DRIVE"/>
    <s v="SANTA ROSA"/>
    <n v="95405"/>
    <s v="GARRY OLNEY"/>
    <n v="2"/>
    <n v="329"/>
    <n v="120414"/>
    <n v="269"/>
    <n v="98454"/>
    <n v="172"/>
    <n v="163.58196721311475"/>
    <n v="334.07197842723798"/>
    <n v="24023"/>
    <n v="9735"/>
    <n v="3083"/>
    <n v="13653"/>
    <n v="0"/>
    <n v="2240"/>
    <n v="6482"/>
    <n v="199"/>
    <n v="456"/>
    <n v="59871"/>
    <n v="122270.344104369"/>
    <n v="45748.072584305599"/>
    <n v="18762.8170885775"/>
    <n v="4602.6042726819296"/>
    <n v="27703.214830167501"/>
    <n v="0"/>
    <n v="4348.1160506156402"/>
    <n v="17900.462640950998"/>
    <n v="586.70523660500805"/>
    <n v="1857.10242875376"/>
    <n v="4696"/>
    <n v="1614"/>
    <n v="535"/>
    <n v="2818"/>
    <n v="0"/>
    <n v="386"/>
    <n v="1564"/>
    <n v="55"/>
    <n v="120"/>
    <n v="11788"/>
    <n v="313"/>
    <n v="0"/>
    <n v="0"/>
    <n v="16"/>
    <n v="0"/>
    <n v="0"/>
    <n v="114558"/>
    <n v="0"/>
    <n v="0"/>
    <n v="5856"/>
    <n v="0"/>
    <n v="0"/>
    <n v="56129"/>
    <n v="0"/>
    <n v="0"/>
    <n v="3742"/>
    <n v="0"/>
    <n v="0"/>
    <n v="0"/>
    <n v="11493"/>
    <n v="0"/>
    <n v="0"/>
    <n v="295"/>
    <n v="0"/>
    <n v="0"/>
    <n v="17"/>
    <n v="1689"/>
    <n v="901"/>
    <n v="33553"/>
    <n v="15873"/>
    <n v="3393"/>
    <n v="37806"/>
    <n v="0"/>
    <n v="7842"/>
    <n v="29511"/>
    <n v="1054"/>
    <n v="3729"/>
    <n v="132761"/>
    <n v="55460"/>
    <n v="46307"/>
    <n v="0"/>
    <n v="26647"/>
    <n v="1179"/>
    <n v="19"/>
    <n v="404475"/>
    <n v="476708"/>
    <n v="3095"/>
    <n v="7140"/>
    <n v="640"/>
    <n v="318"/>
    <n v="3721911860"/>
    <n v="3046714168"/>
    <n v="17773014"/>
    <n v="692970706"/>
    <n v="9083315"/>
    <n v="702054021"/>
    <n v="744353964"/>
    <n v="-42299943"/>
    <n v="12906639"/>
    <n v="2814379"/>
    <n v="0"/>
    <n v="0"/>
    <n v="-32207683"/>
    <n v="746134616"/>
    <n v="301775030"/>
    <n v="85250109"/>
    <n v="373478101"/>
    <n v="0"/>
    <n v="70836367"/>
    <n v="224043310"/>
    <n v="6463367"/>
    <n v="14493606"/>
    <n v="1822474506"/>
    <n v="674762881"/>
    <n v="279853084"/>
    <n v="42019601"/>
    <n v="384343921"/>
    <n v="0"/>
    <n v="66665751"/>
    <n v="394666795"/>
    <n v="12592368"/>
    <n v="44532953"/>
    <n v="1899437354"/>
    <n v="1221436684"/>
    <n v="485390306"/>
    <n v="69830559"/>
    <n v="663150076"/>
    <n v="0"/>
    <n v="0"/>
    <n v="85460177"/>
    <n v="384264206"/>
    <n v="91698809"/>
    <n v="0"/>
    <n v="28700654"/>
    <n v="0"/>
    <n v="16782697"/>
    <n v="935524"/>
    <n v="0"/>
    <n v="0"/>
    <n v="16837490"/>
    <n v="186397344"/>
    <n v="92564842"/>
    <n v="50071237"/>
    <n v="81364955"/>
    <n v="0"/>
    <n v="43987565"/>
    <n v="233851814"/>
    <n v="0"/>
    <n v="4732949"/>
    <n v="0"/>
    <n v="-23749889"/>
    <n v="104020"/>
    <n v="3718011"/>
    <n v="0"/>
    <n v="0"/>
    <n v="126956582"/>
    <n v="73769207"/>
    <n v="202436876"/>
    <n v="21925856"/>
    <n v="0"/>
    <n v="0"/>
    <n v="0"/>
    <n v="90911500"/>
    <n v="14668836"/>
    <n v="165944709"/>
    <n v="47740398"/>
    <n v="210037713"/>
    <n v="84767824"/>
    <n v="49480478"/>
    <n v="24853050"/>
    <n v="112391729"/>
    <n v="160467137"/>
    <n v="36917398"/>
    <n v="5893026"/>
    <n v="3787940"/>
    <n v="4140532"/>
    <n v="51617137"/>
    <n v="222824572"/>
    <n v="28657736"/>
    <n v="215195964"/>
    <n v="32720319"/>
    <n v="13064454"/>
    <n v="477341"/>
    <n v="512940386"/>
    <n v="278671187"/>
    <n v="44564"/>
    <n v="118880862"/>
    <n v="115343773"/>
    <n v="512940386"/>
    <n v="0"/>
    <n v="323244416"/>
    <n v="-200541718"/>
    <n v="606985749"/>
    <n v="0"/>
    <n v="106983918"/>
    <n v="0"/>
    <n v="0"/>
    <n v="3215777"/>
    <n v="3585491"/>
    <n v="1551"/>
    <n v="0"/>
    <n v="203102"/>
    <n v="865981"/>
    <n v="1025290"/>
    <n v="3823"/>
    <n v="382302"/>
    <n v="159067"/>
    <n v="177222"/>
    <n v="38570"/>
    <n v="118731"/>
    <n v="241689"/>
    <n v="899909"/>
    <n v="429618"/>
    <n v="923446"/>
    <n v="0"/>
    <n v="479138"/>
    <n v="24345"/>
    <n v="459296"/>
    <n v="280700958.02367198"/>
    <n v="114901721.734331"/>
    <n v="25142369.241850302"/>
    <n v="149709157.79355201"/>
    <n v="0"/>
    <n v="27163800.579827402"/>
    <n v="122227338.410482"/>
    <n v="3764496.0890132501"/>
    <n v="11660807.1272722"/>
  </r>
  <r>
    <n v="106190756"/>
    <x v="298"/>
    <d v="2024-01-01T00:00:00"/>
    <d v="2024-12-31T00:00:00"/>
    <n v="366"/>
    <x v="3"/>
    <x v="3"/>
    <x v="39"/>
    <x v="0"/>
    <x v="22"/>
    <x v="0"/>
    <x v="0"/>
    <x v="0"/>
    <x v="1"/>
    <s v="PROVIDENCE HEALTH AND SERVICES"/>
    <x v="0"/>
    <x v="0"/>
    <s v="310-829-5511"/>
    <s v="2121 SANTA MONICA BLVD"/>
    <s v="SANTA MONICA"/>
    <n v="90404"/>
    <s v="MICHAEL R. RICKS"/>
    <n v="0"/>
    <n v="237"/>
    <n v="86742"/>
    <n v="228"/>
    <n v="83448"/>
    <n v="151"/>
    <n v="137.680327868852"/>
    <n v="245.14215974477611"/>
    <n v="22634"/>
    <n v="8818"/>
    <n v="1187"/>
    <n v="3934"/>
    <n v="0"/>
    <n v="599"/>
    <n v="12762"/>
    <n v="221"/>
    <n v="236"/>
    <n v="50391"/>
    <n v="89722.030466588098"/>
    <n v="35836.963059941598"/>
    <n v="13759.835493123306"/>
    <n v="1675.65996461902"/>
    <n v="6411.9703184015798"/>
    <n v="0"/>
    <n v="1078.7644120874099"/>
    <n v="30528.0787180429"/>
    <n v="348.15749820501799"/>
    <n v="640.63884106720195"/>
    <n v="5059"/>
    <n v="1725"/>
    <n v="215"/>
    <n v="839"/>
    <n v="0"/>
    <n v="179"/>
    <n v="3582"/>
    <n v="59"/>
    <n v="64"/>
    <n v="11722"/>
    <n v="237"/>
    <n v="0"/>
    <n v="0"/>
    <n v="0"/>
    <n v="0"/>
    <n v="0"/>
    <n v="86742"/>
    <n v="0"/>
    <n v="0"/>
    <n v="0"/>
    <n v="0"/>
    <n v="0"/>
    <n v="50391"/>
    <n v="0"/>
    <n v="0"/>
    <n v="0"/>
    <n v="0"/>
    <n v="0"/>
    <n v="0"/>
    <n v="11722"/>
    <n v="0"/>
    <n v="0"/>
    <n v="0"/>
    <n v="0"/>
    <n v="0"/>
    <n v="41"/>
    <n v="3690"/>
    <n v="1819"/>
    <n v="22973"/>
    <n v="9219"/>
    <n v="1734"/>
    <n v="8626"/>
    <n v="0"/>
    <n v="1704"/>
    <n v="33549"/>
    <n v="484"/>
    <n v="1314"/>
    <n v="79603"/>
    <n v="38978"/>
    <n v="20158"/>
    <n v="0"/>
    <n v="18142"/>
    <n v="0"/>
    <n v="17"/>
    <n v="706830"/>
    <n v="848699"/>
    <n v="4105"/>
    <n v="7950"/>
    <n v="1320"/>
    <n v="608"/>
    <n v="1859849134"/>
    <n v="1414592365"/>
    <n v="18936843"/>
    <n v="464193612"/>
    <n v="4581401"/>
    <n v="468775013"/>
    <n v="538756596"/>
    <n v="-69981583"/>
    <n v="21222141"/>
    <n v="978926"/>
    <n v="0"/>
    <n v="0"/>
    <n v="-49738368"/>
    <n v="487330090"/>
    <n v="183741863"/>
    <n v="23932636"/>
    <n v="76601535"/>
    <n v="0"/>
    <n v="12202188"/>
    <n v="250419107"/>
    <n v="5395598"/>
    <n v="4932676"/>
    <n v="1044555693"/>
    <n v="284271502"/>
    <n v="102973697"/>
    <n v="9852503"/>
    <n v="48250211"/>
    <n v="0"/>
    <n v="9773248"/>
    <n v="348610372"/>
    <n v="3104483"/>
    <n v="8457425"/>
    <n v="815293441"/>
    <n v="627732158"/>
    <n v="240814854"/>
    <n v="11740744"/>
    <n v="111268345"/>
    <n v="0"/>
    <n v="0"/>
    <n v="12469268"/>
    <n v="372720804"/>
    <n v="9638865"/>
    <n v="0"/>
    <n v="10929960"/>
    <n v="0"/>
    <n v="17277367"/>
    <n v="18796063"/>
    <n v="0"/>
    <n v="0"/>
    <n v="140780"/>
    <n v="139222751"/>
    <n v="63457150"/>
    <n v="21240443"/>
    <n v="11883194"/>
    <n v="0"/>
    <n v="9070684"/>
    <n v="218332808"/>
    <n v="0"/>
    <n v="986582"/>
    <n v="0"/>
    <n v="93904585"/>
    <n v="5633770"/>
    <n v="2343523"/>
    <n v="0"/>
    <n v="0"/>
    <n v="76467726"/>
    <n v="39414321"/>
    <n v="187094154"/>
    <n v="0"/>
    <n v="0"/>
    <n v="0"/>
    <n v="0"/>
    <n v="83864435"/>
    <n v="12794934"/>
    <n v="117958995"/>
    <n v="21162031"/>
    <n v="144552980"/>
    <n v="54776217"/>
    <n v="23075753"/>
    <n v="14344402"/>
    <n v="103376723"/>
    <n v="139201289"/>
    <n v="13137838"/>
    <n v="5829141"/>
    <n v="4268389"/>
    <n v="951829"/>
    <n v="35242035"/>
    <n v="202968949"/>
    <n v="0"/>
    <n v="273265055"/>
    <n v="18271911"/>
    <n v="279923993"/>
    <n v="0"/>
    <n v="774429908"/>
    <n v="245474507"/>
    <n v="23359488"/>
    <n v="123067589"/>
    <n v="382528324"/>
    <n v="774429908"/>
    <n v="95838377"/>
    <n v="154340144"/>
    <n v="-91985298"/>
    <n v="382924531"/>
    <n v="0"/>
    <n v="118740000"/>
    <n v="0"/>
    <n v="0"/>
    <n v="2491227"/>
    <n v="2756849"/>
    <n v="1248"/>
    <n v="0"/>
    <n v="286681"/>
    <n v="768946"/>
    <n v="826722"/>
    <n v="0"/>
    <n v="212091"/>
    <n v="199922"/>
    <n v="0"/>
    <n v="35664"/>
    <n v="94530"/>
    <n v="66671"/>
    <n v="763325"/>
    <n v="392643"/>
    <n v="829035"/>
    <n v="0"/>
    <n v="206044"/>
    <n v="0"/>
    <n v="278108"/>
    <n v="221614981.20143199"/>
    <n v="82348797.745298311"/>
    <n v="9703573.7380551994"/>
    <n v="35859201.989251502"/>
    <n v="0"/>
    <n v="6311658.6156982444"/>
    <n v="172049809.25919199"/>
    <n v="2441344.484713885"/>
    <n v="3845827.9663584237"/>
  </r>
  <r>
    <n v="106301340"/>
    <x v="299"/>
    <d v="2023-07-01T00:00:00"/>
    <d v="2024-06-30T00:00:00"/>
    <n v="366"/>
    <x v="14"/>
    <x v="8"/>
    <x v="45"/>
    <x v="0"/>
    <x v="22"/>
    <x v="0"/>
    <x v="0"/>
    <x v="0"/>
    <x v="1"/>
    <s v="ST. JOSEPH HEALTH"/>
    <x v="1"/>
    <x v="0"/>
    <s v="714-771-8000"/>
    <s v="1100 WEST STEWART DRIVE"/>
    <s v="ORANGE"/>
    <s v="92863-5600"/>
    <s v="BRIAN HELLELAND"/>
    <n v="0"/>
    <n v="463"/>
    <n v="169458"/>
    <n v="361"/>
    <n v="132126"/>
    <n v="269"/>
    <n v="251.07923497267799"/>
    <n v="515.42743024616698"/>
    <n v="20017"/>
    <n v="24043"/>
    <n v="4984"/>
    <n v="20897"/>
    <n v="0"/>
    <n v="1818"/>
    <n v="19372"/>
    <n v="292"/>
    <n v="472"/>
    <n v="91895"/>
    <n v="188646.43947009699"/>
    <n v="36911.341236034299"/>
    <n v="46240.744755513297"/>
    <n v="9201.3194126029794"/>
    <n v="43180.7856891704"/>
    <n v="0"/>
    <n v="2719.9081361905601"/>
    <n v="49652.682585013499"/>
    <n v="812.36699902415"/>
    <n v="1401.21667733506"/>
    <n v="4064"/>
    <n v="4897"/>
    <n v="1099"/>
    <n v="5312"/>
    <n v="0"/>
    <n v="406"/>
    <n v="5221"/>
    <n v="142"/>
    <n v="233"/>
    <n v="21374"/>
    <n v="426"/>
    <n v="37"/>
    <n v="0"/>
    <n v="0"/>
    <n v="0"/>
    <n v="0"/>
    <n v="155916"/>
    <n v="13542"/>
    <n v="0"/>
    <n v="0"/>
    <n v="0"/>
    <n v="0"/>
    <n v="86150"/>
    <n v="5745"/>
    <n v="0"/>
    <n v="0"/>
    <n v="0"/>
    <n v="0"/>
    <n v="0"/>
    <n v="20421"/>
    <n v="953"/>
    <n v="0"/>
    <n v="0"/>
    <n v="0"/>
    <n v="0"/>
    <n v="59"/>
    <n v="7980"/>
    <n v="4019"/>
    <n v="22530"/>
    <n v="21674"/>
    <n v="12867"/>
    <n v="63973"/>
    <n v="0"/>
    <n v="4622"/>
    <n v="68519"/>
    <n v="1042"/>
    <n v="1860"/>
    <n v="197087"/>
    <n v="98457"/>
    <n v="25617"/>
    <n v="0"/>
    <n v="47273"/>
    <n v="4642"/>
    <n v="19"/>
    <n v="766883"/>
    <n v="527428"/>
    <n v="5242"/>
    <n v="5823"/>
    <n v="2688"/>
    <n v="1345"/>
    <n v="3139697226"/>
    <n v="2427472135"/>
    <n v="203275436"/>
    <n v="915500527"/>
    <n v="11482018"/>
    <n v="926982545"/>
    <n v="968350834"/>
    <n v="-41368289"/>
    <n v="22114236"/>
    <n v="5729857"/>
    <n v="0"/>
    <n v="0"/>
    <n v="-24983910"/>
    <n v="365184850"/>
    <n v="450788154"/>
    <n v="74766671"/>
    <n v="283813497"/>
    <n v="0"/>
    <n v="35979762"/>
    <n v="308098953"/>
    <n v="4127684"/>
    <n v="6675479"/>
    <n v="1529435050"/>
    <n v="308215890"/>
    <n v="416191007"/>
    <n v="63265436"/>
    <n v="302648186"/>
    <n v="0"/>
    <n v="17849527"/>
    <n v="481594394"/>
    <n v="7355858"/>
    <n v="13141878"/>
    <n v="1610262176"/>
    <n v="498029226"/>
    <n v="785730609"/>
    <n v="94239941"/>
    <n v="468205277"/>
    <n v="0"/>
    <n v="0"/>
    <n v="20666485"/>
    <n v="472934757"/>
    <n v="47821046"/>
    <n v="0"/>
    <n v="21898309"/>
    <n v="0"/>
    <n v="17946485"/>
    <n v="141289299"/>
    <n v="0"/>
    <n v="0"/>
    <n v="61986137"/>
    <n v="169435643"/>
    <n v="217718881"/>
    <n v="39418853"/>
    <n v="105762125"/>
    <n v="0"/>
    <n v="24862693"/>
    <n v="355570421"/>
    <n v="3777"/>
    <n v="2728134"/>
    <n v="0"/>
    <n v="27415219"/>
    <n v="2053616"/>
    <n v="10022130"/>
    <n v="0"/>
    <n v="0"/>
    <n v="121807940"/>
    <n v="56734865"/>
    <n v="303425348"/>
    <n v="100918304"/>
    <n v="0"/>
    <n v="1749248"/>
    <n v="0"/>
    <n v="113190371"/>
    <n v="12270844"/>
    <n v="208046398"/>
    <n v="50207516"/>
    <n v="236653735"/>
    <n v="99427604"/>
    <n v="29607621"/>
    <n v="13854505"/>
    <n v="170462333"/>
    <n v="299263313"/>
    <n v="40954176"/>
    <n v="4857469"/>
    <n v="5220496"/>
    <n v="9714631"/>
    <n v="58334951"/>
    <n v="398455637"/>
    <n v="89101416"/>
    <n v="319150116"/>
    <n v="17172710"/>
    <n v="33991797"/>
    <n v="7247806"/>
    <n v="865119482"/>
    <n v="129954670"/>
    <n v="10163986"/>
    <n v="334285371"/>
    <n v="390715455"/>
    <n v="865119482"/>
    <n v="163762487"/>
    <n v="241755114"/>
    <n v="-119634733"/>
    <n v="989507251"/>
    <n v="0"/>
    <n v="253183654"/>
    <n v="0"/>
    <n v="0"/>
    <n v="4303639"/>
    <n v="4841709"/>
    <n v="2266"/>
    <n v="0"/>
    <n v="309054"/>
    <n v="1244262"/>
    <n v="1421355"/>
    <n v="3701"/>
    <n v="481473"/>
    <n v="334397"/>
    <n v="263451"/>
    <n v="117720"/>
    <n v="94532"/>
    <n v="33694"/>
    <n v="1180865"/>
    <n v="579091"/>
    <n v="1472309"/>
    <n v="19743"/>
    <n v="672755"/>
    <n v="989"/>
    <n v="374075"/>
    <n v="205228760.09870499"/>
    <n v="264224625.35970101"/>
    <n v="42067310.727074303"/>
    <n v="178732806.333848"/>
    <n v="0"/>
    <n v="16405265.961639499"/>
    <n v="240670639.095238"/>
    <n v="3499777.98688104"/>
    <n v="6039630.4369124901"/>
  </r>
  <r>
    <n v="106121080"/>
    <x v="300"/>
    <d v="2023-07-01T00:00:00"/>
    <d v="2024-06-30T00:00:00"/>
    <n v="366"/>
    <x v="39"/>
    <x v="2"/>
    <x v="91"/>
    <x v="0"/>
    <x v="22"/>
    <x v="0"/>
    <x v="0"/>
    <x v="0"/>
    <x v="1"/>
    <s v="ST JOSEPH HEALTH NORTHERN CALIFORNIA LLC"/>
    <x v="3"/>
    <x v="0"/>
    <s v="707-445-8121"/>
    <s v="2700 DOLBEER ST"/>
    <s v="EUREKA"/>
    <n v="95501"/>
    <s v="MICHAEL KELEMAN"/>
    <n v="3"/>
    <n v="153"/>
    <n v="55998"/>
    <n v="141"/>
    <n v="51606"/>
    <n v="110"/>
    <n v="100.360655737705"/>
    <n v="235.59889404863401"/>
    <n v="18409"/>
    <n v="2957"/>
    <n v="1209"/>
    <n v="8907"/>
    <n v="0"/>
    <n v="1824"/>
    <n v="3267"/>
    <n v="40"/>
    <n v="119"/>
    <n v="36732"/>
    <n v="86229.195221800095"/>
    <n v="39891.197758563976"/>
    <n v="5831.7775706655002"/>
    <n v="1715.5383653892586"/>
    <n v="20105.037063533"/>
    <n v="0"/>
    <n v="4308.9621412450997"/>
    <n v="13125.755483942014"/>
    <n v="134.288823018996"/>
    <n v="339.92370799762199"/>
    <n v="3144"/>
    <n v="399"/>
    <n v="166"/>
    <n v="1825"/>
    <n v="0"/>
    <n v="290"/>
    <n v="915"/>
    <n v="10"/>
    <n v="27"/>
    <n v="6776"/>
    <n v="138"/>
    <n v="0"/>
    <n v="0"/>
    <n v="15"/>
    <n v="0"/>
    <n v="0"/>
    <n v="50508"/>
    <n v="0"/>
    <n v="0"/>
    <n v="5490"/>
    <n v="0"/>
    <n v="0"/>
    <n v="33732"/>
    <n v="0"/>
    <n v="0"/>
    <n v="3000"/>
    <n v="0"/>
    <n v="0"/>
    <n v="0"/>
    <n v="6643"/>
    <n v="0"/>
    <n v="0"/>
    <n v="133"/>
    <n v="0"/>
    <n v="0"/>
    <n v="11"/>
    <n v="1108"/>
    <n v="670"/>
    <n v="15592"/>
    <n v="2530"/>
    <n v="1151"/>
    <n v="20384"/>
    <n v="0"/>
    <n v="4970"/>
    <n v="13089"/>
    <n v="333"/>
    <n v="800"/>
    <n v="58849"/>
    <n v="38560"/>
    <n v="0"/>
    <n v="0"/>
    <n v="19271"/>
    <n v="0"/>
    <n v="3"/>
    <n v="258150"/>
    <n v="349773"/>
    <n v="2747"/>
    <n v="6130"/>
    <n v="505"/>
    <n v="197"/>
    <n v="1845440981"/>
    <n v="1464602066"/>
    <n v="2723011"/>
    <n v="383561926"/>
    <n v="3675084"/>
    <n v="387237010"/>
    <n v="392496328"/>
    <n v="-5259318"/>
    <n v="1499711"/>
    <n v="104191"/>
    <n v="0"/>
    <n v="0"/>
    <n v="-3863798"/>
    <n v="386377032"/>
    <n v="56978757"/>
    <n v="27044506"/>
    <n v="191053832"/>
    <n v="0"/>
    <n v="41038777"/>
    <n v="77115148"/>
    <n v="1606534"/>
    <n v="4908234"/>
    <n v="786122820"/>
    <n v="450878799"/>
    <n v="55394404"/>
    <n v="11330918"/>
    <n v="240196238"/>
    <n v="0"/>
    <n v="55909982"/>
    <n v="232708720"/>
    <n v="3786955"/>
    <n v="9112145"/>
    <n v="1059318161"/>
    <n v="701846960"/>
    <n v="95387626"/>
    <n v="14730213"/>
    <n v="339229021"/>
    <n v="0"/>
    <n v="0"/>
    <n v="73948110"/>
    <n v="191053981"/>
    <n v="28024181"/>
    <n v="0"/>
    <n v="9355275"/>
    <n v="0"/>
    <n v="11026699"/>
    <n v="77194"/>
    <n v="0"/>
    <n v="0"/>
    <n v="2645817"/>
    <n v="125078871"/>
    <n v="15932458"/>
    <n v="21368253"/>
    <n v="85759853"/>
    <n v="0"/>
    <n v="17876749"/>
    <n v="117266568"/>
    <n v="0"/>
    <n v="279174"/>
    <n v="0"/>
    <n v="24381170"/>
    <n v="205437"/>
    <n v="1215467"/>
    <n v="0"/>
    <n v="0"/>
    <n v="66165641"/>
    <n v="34061273"/>
    <n v="144543800"/>
    <n v="0"/>
    <n v="0"/>
    <n v="0"/>
    <n v="3146089"/>
    <n v="49242653"/>
    <n v="7095270"/>
    <n v="61045656"/>
    <n v="27195946"/>
    <n v="114485613"/>
    <n v="47849384"/>
    <n v="31586834"/>
    <n v="16034616"/>
    <n v="72463037"/>
    <n v="59010486"/>
    <n v="25432167"/>
    <n v="1210309"/>
    <n v="2902642"/>
    <n v="1320578"/>
    <n v="20200662"/>
    <n v="117264796"/>
    <n v="17884751"/>
    <n v="153974376"/>
    <n v="16101402"/>
    <n v="2026763"/>
    <n v="10922"/>
    <n v="307263010"/>
    <n v="168269623"/>
    <n v="229802"/>
    <n v="64548037"/>
    <n v="74215548"/>
    <n v="307263010"/>
    <n v="0"/>
    <n v="134666893"/>
    <n v="-85182377"/>
    <n v="364143381"/>
    <n v="0"/>
    <n v="62581307"/>
    <n v="0"/>
    <n v="0"/>
    <n v="2037950"/>
    <n v="2277714"/>
    <n v="999"/>
    <n v="18"/>
    <n v="168326"/>
    <n v="536730"/>
    <n v="642108"/>
    <n v="8431"/>
    <n v="188158"/>
    <n v="117765"/>
    <n v="138674"/>
    <n v="38078"/>
    <n v="93043"/>
    <n v="106637"/>
    <n v="556358"/>
    <n v="218068"/>
    <n v="671036"/>
    <n v="43706"/>
    <n v="335969"/>
    <n v="0"/>
    <n v="212813"/>
    <n v="176403828.19464099"/>
    <n v="23676223.028577201"/>
    <n v="8085427.9558818704"/>
    <n v="90861311.9676283"/>
    <n v="0"/>
    <n v="20426411.609332401"/>
    <n v="65277677.8108472"/>
    <n v="1136369.63959907"/>
    <n v="2953993.7934929146"/>
  </r>
  <r>
    <n v="106190758"/>
    <x v="301"/>
    <d v="2024-01-01T00:00:00"/>
    <d v="2024-12-31T00:00:00"/>
    <n v="366"/>
    <x v="3"/>
    <x v="3"/>
    <x v="106"/>
    <x v="0"/>
    <x v="22"/>
    <x v="0"/>
    <x v="0"/>
    <x v="0"/>
    <x v="1"/>
    <s v="PROVIDENCE HEALTH AND SERVICES"/>
    <x v="1"/>
    <x v="0"/>
    <s v="818-843-5111"/>
    <s v="501 SOUTH BUENA VISTA STREET"/>
    <s v="BURBANK"/>
    <s v="91505-4866"/>
    <s v="KARL KEELER"/>
    <n v="0"/>
    <n v="392"/>
    <n v="143472"/>
    <n v="341"/>
    <n v="124806"/>
    <n v="236"/>
    <n v="214.78415300546499"/>
    <n v="354.41687199968453"/>
    <n v="29726"/>
    <n v="11760"/>
    <n v="5015"/>
    <n v="14414"/>
    <n v="0"/>
    <n v="1169"/>
    <n v="16019"/>
    <n v="416"/>
    <n v="92"/>
    <n v="78611"/>
    <n v="129716.57515188452"/>
    <n v="42463.639672238292"/>
    <n v="18119.506686979599"/>
    <n v="6330.9644671105298"/>
    <n v="25003.277895398001"/>
    <n v="0"/>
    <n v="2205.7777434660902"/>
    <n v="35246.9920794262"/>
    <n v="721.71629471763401"/>
    <n v="657.56834703377206"/>
    <n v="5709"/>
    <n v="2409"/>
    <n v="683"/>
    <n v="3364"/>
    <n v="0"/>
    <n v="363"/>
    <n v="3521"/>
    <n v="152"/>
    <n v="31"/>
    <n v="16232"/>
    <n v="367"/>
    <n v="0"/>
    <n v="0"/>
    <n v="25"/>
    <n v="0"/>
    <n v="0"/>
    <n v="134322"/>
    <n v="0"/>
    <n v="0"/>
    <n v="9150"/>
    <n v="0"/>
    <n v="0"/>
    <n v="74465"/>
    <n v="0"/>
    <n v="0"/>
    <n v="4146"/>
    <n v="0"/>
    <n v="0"/>
    <n v="0"/>
    <n v="15895"/>
    <n v="0"/>
    <n v="0"/>
    <n v="337"/>
    <n v="0"/>
    <n v="0"/>
    <n v="42"/>
    <n v="3631"/>
    <n v="2018"/>
    <n v="17062"/>
    <n v="14115"/>
    <n v="4014"/>
    <n v="35549"/>
    <n v="0"/>
    <n v="3111"/>
    <n v="34593"/>
    <n v="1215"/>
    <n v="2121"/>
    <n v="111780"/>
    <n v="83973"/>
    <n v="9778"/>
    <n v="0"/>
    <n v="24522"/>
    <n v="0"/>
    <n v="15"/>
    <n v="778901"/>
    <n v="338183"/>
    <n v="5441"/>
    <n v="6658"/>
    <n v="1481"/>
    <n v="732"/>
    <n v="3118511157"/>
    <n v="2541175642"/>
    <n v="3242"/>
    <n v="577338757"/>
    <n v="6788922"/>
    <n v="584127679"/>
    <n v="561847020"/>
    <n v="22280659"/>
    <n v="8477071"/>
    <n v="20386"/>
    <n v="0"/>
    <n v="0"/>
    <n v="30737344"/>
    <n v="734507163"/>
    <n v="325936988"/>
    <n v="107822557"/>
    <n v="337831557"/>
    <n v="0"/>
    <n v="18587773"/>
    <n v="351744338"/>
    <n v="11131319"/>
    <n v="2322310"/>
    <n v="1889884005"/>
    <n v="314737522"/>
    <n v="176258372"/>
    <n v="28293251"/>
    <n v="248188722"/>
    <n v="0"/>
    <n v="16485363"/>
    <n v="422207213"/>
    <n v="8180350"/>
    <n v="14276359"/>
    <n v="1228627152"/>
    <n v="914474774"/>
    <n v="411432242"/>
    <n v="86072558"/>
    <n v="512722814"/>
    <n v="0"/>
    <n v="0"/>
    <n v="24961681"/>
    <n v="516105656"/>
    <n v="17308107"/>
    <n v="0"/>
    <n v="29499993"/>
    <n v="0"/>
    <n v="28597817"/>
    <n v="0"/>
    <n v="0"/>
    <n v="0"/>
    <n v="3242"/>
    <n v="129281929"/>
    <n v="89831682"/>
    <n v="48234130"/>
    <n v="62722618"/>
    <n v="0"/>
    <n v="7083712"/>
    <n v="237579586"/>
    <n v="0"/>
    <n v="2605100"/>
    <n v="0"/>
    <n v="92503497"/>
    <n v="789935"/>
    <n v="4698024"/>
    <n v="0"/>
    <n v="0"/>
    <n v="115639939"/>
    <n v="45680912"/>
    <n v="160337517"/>
    <n v="0"/>
    <n v="0"/>
    <n v="0"/>
    <n v="0"/>
    <n v="82740209"/>
    <n v="18966249"/>
    <n v="115356175"/>
    <n v="23126019"/>
    <n v="182188257"/>
    <n v="80644651"/>
    <n v="18169818"/>
    <n v="11798477"/>
    <n v="81032632"/>
    <n v="118044520"/>
    <n v="23048423"/>
    <n v="2934353"/>
    <n v="2063514"/>
    <n v="1396583"/>
    <n v="40525792"/>
    <n v="427886369"/>
    <n v="0"/>
    <n v="208970414"/>
    <n v="8024906"/>
    <n v="40322994"/>
    <n v="0"/>
    <n v="685204683"/>
    <n v="93584656"/>
    <n v="793951"/>
    <n v="34652040"/>
    <n v="556174036"/>
    <n v="685204683"/>
    <n v="254415987"/>
    <n v="259299400"/>
    <n v="-174303459"/>
    <n v="783338178"/>
    <n v="0"/>
    <n v="22048102"/>
    <n v="1300"/>
    <n v="0"/>
    <n v="3088788"/>
    <n v="3446442"/>
    <n v="1599"/>
    <n v="0"/>
    <n v="180373"/>
    <n v="870166"/>
    <n v="1203225"/>
    <n v="6568"/>
    <n v="267622"/>
    <n v="150453"/>
    <n v="257345"/>
    <n v="32134"/>
    <n v="77339"/>
    <n v="43563"/>
    <n v="484292"/>
    <n v="980522"/>
    <n v="813099"/>
    <n v="0"/>
    <n v="560850"/>
    <n v="0"/>
    <n v="250025"/>
    <n v="186753142.72499463"/>
    <n v="89384833.759639263"/>
    <n v="24227003.750371099"/>
    <n v="104304677.801468"/>
    <n v="0"/>
    <n v="6242603.3382491199"/>
    <n v="137754221.234043"/>
    <n v="3437248.6499799183"/>
    <n v="2954366.7412543944"/>
  </r>
  <r>
    <n v="106301342"/>
    <x v="302"/>
    <d v="2023-07-01T00:00:00"/>
    <d v="2024-06-30T00:00:00"/>
    <n v="366"/>
    <x v="14"/>
    <x v="8"/>
    <x v="82"/>
    <x v="0"/>
    <x v="22"/>
    <x v="0"/>
    <x v="0"/>
    <x v="0"/>
    <x v="1"/>
    <s v="PROVIDENCE ST JOSEPH HEALTH"/>
    <x v="1"/>
    <x v="0"/>
    <s v="714-992-3000"/>
    <s v="101 E. VALENCIA MESA DR."/>
    <s v="FULLERTON"/>
    <n v="92835"/>
    <s v="LAURA RAMOS"/>
    <n v="0"/>
    <n v="320"/>
    <n v="117120"/>
    <n v="320"/>
    <n v="117120"/>
    <n v="252"/>
    <n v="229.50819672131101"/>
    <n v="538.65891091620097"/>
    <n v="23029"/>
    <n v="27582"/>
    <n v="3465"/>
    <n v="10316"/>
    <n v="0"/>
    <n v="1168"/>
    <n v="17970"/>
    <n v="242"/>
    <n v="228"/>
    <n v="84000"/>
    <n v="197149.1613953296"/>
    <n v="43377.942163341118"/>
    <n v="61691.148969346796"/>
    <n v="5895.3975456230901"/>
    <n v="23725.855308002301"/>
    <n v="0"/>
    <n v="3251.6891699778416"/>
    <n v="57077.343598350802"/>
    <n v="715.19998350378"/>
    <n v="1227.241971592616"/>
    <n v="4163"/>
    <n v="4812"/>
    <n v="534"/>
    <n v="2045"/>
    <n v="0"/>
    <n v="142"/>
    <n v="4239"/>
    <n v="50"/>
    <n v="46"/>
    <n v="16031"/>
    <n v="290"/>
    <n v="0"/>
    <n v="0"/>
    <n v="30"/>
    <n v="0"/>
    <n v="0"/>
    <n v="106140"/>
    <n v="0"/>
    <n v="0"/>
    <n v="10980"/>
    <n v="0"/>
    <n v="0"/>
    <n v="76183"/>
    <n v="0"/>
    <n v="0"/>
    <n v="7817"/>
    <n v="0"/>
    <n v="0"/>
    <n v="0"/>
    <n v="15464"/>
    <n v="0"/>
    <n v="0"/>
    <n v="567"/>
    <n v="0"/>
    <n v="0"/>
    <n v="25"/>
    <n v="3543"/>
    <n v="1446"/>
    <n v="17026"/>
    <n v="23327"/>
    <n v="4799"/>
    <n v="24370"/>
    <n v="0"/>
    <n v="2477"/>
    <n v="60908"/>
    <n v="713"/>
    <n v="1396"/>
    <n v="135016"/>
    <n v="80604"/>
    <n v="1354"/>
    <n v="0"/>
    <n v="49686"/>
    <n v="3652"/>
    <n v="12"/>
    <n v="481144"/>
    <n v="835168"/>
    <n v="3196"/>
    <n v="11556"/>
    <n v="1158"/>
    <n v="461"/>
    <n v="3402245991"/>
    <n v="2722162507"/>
    <n v="229486200"/>
    <n v="909569684"/>
    <n v="21044761"/>
    <n v="930614445"/>
    <n v="947607829"/>
    <n v="-16993384"/>
    <n v="16550441"/>
    <n v="557346"/>
    <n v="0"/>
    <n v="0"/>
    <n v="-1000289"/>
    <n v="400281663"/>
    <n v="489196701"/>
    <n v="57629046"/>
    <n v="163410668"/>
    <n v="0"/>
    <n v="11780059"/>
    <n v="318723925"/>
    <n v="4582868"/>
    <n v="4001354"/>
    <n v="1449606284"/>
    <n v="353697877"/>
    <n v="604962771"/>
    <n v="40421787"/>
    <n v="212418904"/>
    <n v="0"/>
    <n v="21015395"/>
    <n v="693625267"/>
    <n v="8961211"/>
    <n v="17536495"/>
    <n v="1952639707"/>
    <n v="593423383"/>
    <n v="1006512391"/>
    <n v="67813658"/>
    <n v="317916552"/>
    <n v="0"/>
    <n v="0"/>
    <n v="13128182"/>
    <n v="635055820"/>
    <n v="48402617"/>
    <n v="0"/>
    <n v="21403866"/>
    <n v="0"/>
    <n v="18506038"/>
    <n v="164839864"/>
    <n v="0"/>
    <n v="0"/>
    <n v="64646336"/>
    <n v="155641587"/>
    <n v="248239399"/>
    <n v="26048225"/>
    <n v="50400071"/>
    <n v="0"/>
    <n v="9448032"/>
    <n v="419605328"/>
    <n v="0"/>
    <n v="187042"/>
    <n v="0"/>
    <n v="-2014054"/>
    <n v="1332708"/>
    <n v="9905781"/>
    <n v="0"/>
    <n v="0"/>
    <n v="118354762"/>
    <n v="43321742"/>
    <n v="306135091"/>
    <n v="93804154"/>
    <n v="0"/>
    <n v="0"/>
    <n v="0"/>
    <n v="104829542"/>
    <n v="24982723"/>
    <n v="193490186"/>
    <n v="62689629"/>
    <n v="240540553"/>
    <n v="107123317"/>
    <n v="9957981"/>
    <n v="18447422"/>
    <n v="156877235"/>
    <n v="284806089"/>
    <n v="52371791"/>
    <n v="7077797"/>
    <n v="5075074"/>
    <n v="11398607"/>
    <n v="53931963"/>
    <n v="438980155"/>
    <n v="102456482"/>
    <n v="500240286"/>
    <n v="5205066"/>
    <n v="38834967"/>
    <n v="804836"/>
    <n v="1086521792"/>
    <n v="158073674"/>
    <n v="1357434"/>
    <n v="313691857"/>
    <n v="613398827"/>
    <n v="1086521792"/>
    <n v="239994265"/>
    <n v="244165078"/>
    <n v="-120471833"/>
    <n v="1112176027"/>
    <n v="0"/>
    <n v="241373723"/>
    <n v="0"/>
    <n v="0"/>
    <n v="4392780"/>
    <n v="4930343"/>
    <n v="2326"/>
    <n v="0"/>
    <n v="338067"/>
    <n v="1392163"/>
    <n v="1368347"/>
    <n v="1989"/>
    <n v="547770"/>
    <n v="300131"/>
    <n v="270445"/>
    <n v="81217"/>
    <n v="73561"/>
    <n v="19090"/>
    <n v="1138672"/>
    <n v="450098"/>
    <n v="1739085"/>
    <n v="0"/>
    <n v="601534"/>
    <n v="0"/>
    <n v="463391"/>
    <n v="205337767.357113"/>
    <n v="297981909.57955903"/>
    <n v="26703031.140241701"/>
    <n v="102352916.925649"/>
    <n v="0"/>
    <n v="8931469.5513128955"/>
    <n v="275701808.66056103"/>
    <n v="3688576.141957859"/>
    <n v="5865588.6436051503"/>
  </r>
  <r>
    <n v="106361343"/>
    <x v="303"/>
    <d v="2023-07-01T00:00:00"/>
    <d v="2024-06-30T00:00:00"/>
    <n v="366"/>
    <x v="18"/>
    <x v="12"/>
    <x v="62"/>
    <x v="0"/>
    <x v="22"/>
    <x v="0"/>
    <x v="0"/>
    <x v="1"/>
    <x v="0"/>
    <s v="PROVIDENCE ST JOSEPH HEALTH"/>
    <x v="0"/>
    <x v="0"/>
    <s v="760-242-2311"/>
    <s v="18300 HIGHWAY 18"/>
    <s v="APPLE VALLEY"/>
    <n v="92307"/>
    <s v="RANDALL CASTILLO"/>
    <n v="0"/>
    <n v="213"/>
    <n v="77958"/>
    <n v="208"/>
    <n v="76128"/>
    <n v="167"/>
    <n v="155.505464480874"/>
    <n v="309.55393229969201"/>
    <n v="12477"/>
    <n v="16613"/>
    <n v="3959"/>
    <n v="15931"/>
    <n v="0"/>
    <n v="956"/>
    <n v="6453"/>
    <n v="313"/>
    <n v="213"/>
    <n v="56915"/>
    <n v="113296.73922168743"/>
    <n v="18081.141729270599"/>
    <n v="28448.458819018899"/>
    <n v="6966.5537749116284"/>
    <n v="38963.497479094003"/>
    <n v="0"/>
    <n v="2296.4339622827347"/>
    <n v="16940.190487567899"/>
    <n v="630.93536057787605"/>
    <n v="904.96281191165804"/>
    <n v="2316"/>
    <n v="3467"/>
    <n v="654"/>
    <n v="4114"/>
    <n v="0"/>
    <n v="224"/>
    <n v="1737"/>
    <n v="85"/>
    <n v="57"/>
    <n v="12654"/>
    <n v="213"/>
    <n v="0"/>
    <n v="0"/>
    <n v="0"/>
    <n v="0"/>
    <n v="0"/>
    <n v="77958"/>
    <n v="0"/>
    <n v="0"/>
    <n v="0"/>
    <n v="0"/>
    <n v="0"/>
    <n v="56915"/>
    <n v="0"/>
    <n v="0"/>
    <n v="0"/>
    <n v="0"/>
    <n v="0"/>
    <n v="0"/>
    <n v="12654"/>
    <n v="0"/>
    <n v="0"/>
    <n v="0"/>
    <n v="0"/>
    <n v="0"/>
    <n v="32"/>
    <n v="2018"/>
    <n v="1200"/>
    <n v="8763"/>
    <n v="22255"/>
    <n v="5010"/>
    <n v="46744"/>
    <n v="0"/>
    <n v="2996"/>
    <n v="21412"/>
    <n v="653"/>
    <n v="1372"/>
    <n v="109205"/>
    <n v="99784"/>
    <n v="0"/>
    <n v="0"/>
    <n v="21488"/>
    <n v="0"/>
    <n v="9"/>
    <n v="190845"/>
    <n v="246302"/>
    <n v="1617"/>
    <n v="3144"/>
    <n v="992"/>
    <n v="434"/>
    <n v="1803418600"/>
    <n v="1418377408"/>
    <n v="627334"/>
    <n v="385668526"/>
    <n v="9268896"/>
    <n v="394937422"/>
    <n v="398516584"/>
    <n v="-3579162"/>
    <n v="15085144"/>
    <n v="2819088"/>
    <n v="0"/>
    <n v="0"/>
    <n v="8686894"/>
    <n v="193676450"/>
    <n v="284320982"/>
    <n v="48933172"/>
    <n v="246376898"/>
    <n v="0"/>
    <n v="15229259"/>
    <n v="108878612"/>
    <n v="5148236"/>
    <n v="3389822"/>
    <n v="905953431"/>
    <n v="86991286"/>
    <n v="202556388"/>
    <n v="37173313"/>
    <n v="356203332"/>
    <n v="0"/>
    <n v="21353364"/>
    <n v="176945722"/>
    <n v="5229413"/>
    <n v="11012351"/>
    <n v="897465169"/>
    <n v="225724194"/>
    <n v="400330920"/>
    <n v="59619147"/>
    <n v="489172318"/>
    <n v="-502746"/>
    <n v="0"/>
    <n v="20944394"/>
    <n v="155229464"/>
    <n v="33357953"/>
    <n v="0"/>
    <n v="20637198"/>
    <n v="0"/>
    <n v="13864566"/>
    <n v="627334"/>
    <n v="0"/>
    <n v="0"/>
    <n v="0"/>
    <n v="52081997"/>
    <n v="79192286"/>
    <n v="22308439"/>
    <n v="102557024"/>
    <n v="0"/>
    <n v="11242730"/>
    <n v="117286050"/>
    <n v="0"/>
    <n v="1000000"/>
    <n v="0"/>
    <n v="5175987"/>
    <n v="641819"/>
    <n v="12528794"/>
    <n v="0"/>
    <n v="0"/>
    <n v="80216948"/>
    <n v="38479286"/>
    <n v="106835300"/>
    <n v="0"/>
    <n v="0"/>
    <n v="0"/>
    <n v="0"/>
    <n v="53980944"/>
    <n v="13859391"/>
    <n v="81408156"/>
    <n v="23736559"/>
    <n v="126206771"/>
    <n v="58437804"/>
    <n v="22871319"/>
    <n v="17395383"/>
    <n v="43412700"/>
    <n v="91344593"/>
    <n v="18055723"/>
    <n v="1476920"/>
    <n v="7357528"/>
    <n v="1614571"/>
    <n v="10343272"/>
    <n v="405631641"/>
    <n v="90469397"/>
    <n v="96622962"/>
    <n v="11401430"/>
    <n v="2603519"/>
    <n v="94963"/>
    <n v="606823912"/>
    <n v="29483727"/>
    <n v="20074"/>
    <n v="40949747"/>
    <n v="536370364"/>
    <n v="606823912"/>
    <n v="237019427"/>
    <n v="148910077"/>
    <n v="-86562726"/>
    <n v="286034596"/>
    <n v="0"/>
    <n v="37425442"/>
    <n v="0"/>
    <n v="0"/>
    <n v="2572796"/>
    <n v="2904444"/>
    <n v="1278"/>
    <n v="0"/>
    <n v="178347"/>
    <n v="694978"/>
    <n v="956236"/>
    <n v="3159"/>
    <n v="143686"/>
    <n v="105957"/>
    <n v="135795"/>
    <n v="108637"/>
    <n v="110919"/>
    <n v="135082"/>
    <n v="788993"/>
    <n v="352149"/>
    <n v="690806"/>
    <n v="0"/>
    <n v="355852"/>
    <n v="0"/>
    <n v="362536"/>
    <n v="60578984.4544103"/>
    <n v="105087022.287571"/>
    <n v="18585119.5102771"/>
    <n v="130060187.55823401"/>
    <n v="0"/>
    <n v="7895949.0734572802"/>
    <n v="61691978.325852796"/>
    <n v="2239899.2003994598"/>
    <n v="3108547.5897975201"/>
  </r>
  <r>
    <n v="106190517"/>
    <x v="304"/>
    <d v="2024-01-01T00:00:00"/>
    <d v="2024-12-31T00:00:00"/>
    <n v="366"/>
    <x v="3"/>
    <x v="3"/>
    <x v="69"/>
    <x v="0"/>
    <x v="22"/>
    <x v="0"/>
    <x v="0"/>
    <x v="0"/>
    <x v="1"/>
    <s v="PROVIDENCE HEALTH AND SERVICES"/>
    <x v="0"/>
    <x v="0"/>
    <s v="818-881-0800"/>
    <s v="18321 CLARK STREET"/>
    <s v="TARZANA"/>
    <n v="91356"/>
    <s v="NICK LYMBEROPOULOS"/>
    <n v="0"/>
    <n v="204"/>
    <n v="74664"/>
    <n v="204"/>
    <n v="74664"/>
    <n v="156"/>
    <n v="142.34699453551912"/>
    <n v="223.08731611459999"/>
    <n v="20071"/>
    <n v="7443"/>
    <n v="2148"/>
    <n v="8203"/>
    <n v="0"/>
    <n v="284"/>
    <n v="13578"/>
    <n v="127"/>
    <n v="245"/>
    <n v="52099"/>
    <n v="81649.957697943668"/>
    <n v="27167.302460856899"/>
    <n v="10828.3353815227"/>
    <n v="2929.3785657759909"/>
    <n v="15811.3732803441"/>
    <n v="0"/>
    <n v="448.51720618384797"/>
    <n v="24236.661695126597"/>
    <n v="218.25022836762901"/>
    <n v="537.298939615103"/>
    <n v="4337"/>
    <n v="1685"/>
    <n v="514"/>
    <n v="2614"/>
    <n v="0"/>
    <n v="87"/>
    <n v="4224"/>
    <n v="36"/>
    <n v="72"/>
    <n v="13569"/>
    <n v="204"/>
    <n v="0"/>
    <n v="0"/>
    <n v="0"/>
    <n v="0"/>
    <n v="0"/>
    <n v="74664"/>
    <n v="0"/>
    <n v="0"/>
    <n v="0"/>
    <n v="0"/>
    <n v="0"/>
    <n v="52099"/>
    <n v="0"/>
    <n v="0"/>
    <n v="0"/>
    <n v="0"/>
    <n v="0"/>
    <n v="0"/>
    <n v="13569"/>
    <n v="0"/>
    <n v="0"/>
    <n v="0"/>
    <n v="0"/>
    <n v="0"/>
    <n v="32"/>
    <n v="4962"/>
    <n v="2408"/>
    <n v="12171"/>
    <n v="5865"/>
    <n v="3083"/>
    <n v="25323"/>
    <n v="0"/>
    <n v="1187"/>
    <n v="22650"/>
    <n v="331"/>
    <n v="1059"/>
    <n v="71669"/>
    <n v="64185"/>
    <n v="0"/>
    <n v="0"/>
    <n v="12129"/>
    <n v="0"/>
    <n v="10"/>
    <n v="356623"/>
    <n v="439165"/>
    <n v="5382"/>
    <n v="4346"/>
    <n v="1675"/>
    <n v="940"/>
    <n v="1940143843"/>
    <n v="1595199816"/>
    <n v="14797"/>
    <n v="344958824"/>
    <n v="10599403"/>
    <n v="355558227"/>
    <n v="470139656"/>
    <n v="-114581429"/>
    <n v="9024194"/>
    <n v="878582"/>
    <n v="0"/>
    <n v="0"/>
    <n v="-106435817"/>
    <n v="490399834"/>
    <n v="191980299"/>
    <n v="49835646"/>
    <n v="179404930"/>
    <n v="0"/>
    <n v="7700836"/>
    <n v="309075252"/>
    <n v="3261189"/>
    <n v="6304126"/>
    <n v="1237962112"/>
    <n v="173385758"/>
    <n v="87319320"/>
    <n v="18128727"/>
    <n v="166400058"/>
    <n v="0"/>
    <n v="4460986"/>
    <n v="242622518"/>
    <n v="2343183"/>
    <n v="7521181"/>
    <n v="702181731"/>
    <n v="572472100"/>
    <n v="235038748"/>
    <n v="49882023"/>
    <n v="317950534"/>
    <n v="0"/>
    <n v="0"/>
    <n v="5486713"/>
    <n v="371042016"/>
    <n v="24349514"/>
    <n v="0"/>
    <n v="6395113"/>
    <n v="0"/>
    <n v="12583055"/>
    <n v="0"/>
    <n v="0"/>
    <n v="0"/>
    <n v="14797"/>
    <n v="87377707"/>
    <n v="43294175"/>
    <n v="17645879"/>
    <n v="24949613"/>
    <n v="0"/>
    <n v="1697437"/>
    <n v="165094596"/>
    <n v="0"/>
    <n v="4899417"/>
    <n v="0"/>
    <n v="99190320"/>
    <n v="1044785"/>
    <n v="6378870"/>
    <n v="0"/>
    <n v="0"/>
    <n v="76814832"/>
    <n v="36397504"/>
    <n v="103641594"/>
    <n v="0"/>
    <n v="0"/>
    <n v="0"/>
    <n v="0"/>
    <n v="60304610"/>
    <n v="13796711"/>
    <n v="117153797"/>
    <n v="62030608"/>
    <n v="137791199"/>
    <n v="31975670"/>
    <n v="18539914"/>
    <n v="8359796"/>
    <n v="55138995"/>
    <n v="144133513"/>
    <n v="31947514"/>
    <n v="2997262"/>
    <n v="2907496"/>
    <n v="34378"/>
    <n v="36313919"/>
    <n v="91840574"/>
    <n v="0"/>
    <n v="672110593"/>
    <n v="43308552"/>
    <n v="90621681"/>
    <n v="0"/>
    <n v="897881400"/>
    <n v="83439908"/>
    <n v="74400"/>
    <n v="7722219"/>
    <n v="806644873"/>
    <n v="897881400"/>
    <n v="17763227"/>
    <n v="151595660"/>
    <n v="-89034723"/>
    <n v="803266069"/>
    <n v="0"/>
    <n v="0"/>
    <n v="0"/>
    <n v="0"/>
    <n v="2269437"/>
    <n v="2514228"/>
    <n v="1158"/>
    <n v="0"/>
    <n v="104512"/>
    <n v="657505"/>
    <n v="877165"/>
    <n v="11281"/>
    <n v="218455"/>
    <n v="117893"/>
    <n v="172609"/>
    <n v="4506"/>
    <n v="89052"/>
    <n v="16459"/>
    <n v="828116"/>
    <n v="261528"/>
    <n v="584467"/>
    <n v="0"/>
    <n v="394487"/>
    <n v="24"/>
    <n v="200809"/>
    <n v="157223496.590729"/>
    <n v="66154588.507004596"/>
    <n v="16097963.7030997"/>
    <n v="81906974.190357506"/>
    <n v="0"/>
    <n v="2880635.2575276401"/>
    <n v="130674503.192151"/>
    <n v="1327445.1459247374"/>
    <n v="3274646.41320549"/>
  </r>
  <r>
    <n v="106370673"/>
    <x v="305"/>
    <d v="2023-07-01T00:00:00"/>
    <d v="2024-06-30T00:00:00"/>
    <n v="366"/>
    <x v="17"/>
    <x v="11"/>
    <x v="84"/>
    <x v="0"/>
    <x v="3"/>
    <x v="0"/>
    <x v="0"/>
    <x v="0"/>
    <x v="0"/>
    <s v="RADY CHILDRENS HOSPITAL - SAN DIEGO"/>
    <x v="4"/>
    <x v="1"/>
    <s v="858-576-1700"/>
    <s v="3020 CHILDRENS WAY"/>
    <s v="SAN DIEGO"/>
    <n v="92123"/>
    <s v="PATRICIO A. FRIAS, M.D."/>
    <n v="1"/>
    <n v="505"/>
    <n v="184830"/>
    <n v="436"/>
    <n v="159576"/>
    <n v="331"/>
    <n v="301.19672131147502"/>
    <n v="485.51455606788602"/>
    <n v="242"/>
    <n v="0"/>
    <n v="41244"/>
    <n v="17623"/>
    <n v="3334"/>
    <n v="7260"/>
    <n v="37317"/>
    <n v="1226"/>
    <n v="1992"/>
    <n v="110238"/>
    <n v="177698.32752084601"/>
    <n v="422.59598796355561"/>
    <n v="0"/>
    <n v="52321.894515681714"/>
    <n v="52050.398997785298"/>
    <n v="3334"/>
    <n v="12187.758536435775"/>
    <n v="61568.175223284044"/>
    <n v="1494.77372206526"/>
    <n v="4486.3648535601496"/>
    <n v="53"/>
    <n v="0"/>
    <n v="5108"/>
    <n v="5168"/>
    <n v="556"/>
    <n v="1390"/>
    <n v="6624"/>
    <n v="186"/>
    <n v="381"/>
    <n v="19466"/>
    <n v="438"/>
    <n v="24"/>
    <n v="0"/>
    <n v="0"/>
    <n v="43"/>
    <n v="0"/>
    <n v="160308"/>
    <n v="8784"/>
    <n v="0"/>
    <n v="0"/>
    <n v="15738"/>
    <n v="0"/>
    <n v="96770"/>
    <n v="4485"/>
    <n v="0"/>
    <n v="0"/>
    <n v="8983"/>
    <n v="8.1487327418857378E-2"/>
    <n v="0"/>
    <n v="18598"/>
    <n v="788"/>
    <n v="0"/>
    <n v="0"/>
    <n v="80"/>
    <n v="0"/>
    <n v="0"/>
    <n v="0"/>
    <n v="0"/>
    <n v="874"/>
    <n v="0"/>
    <n v="67943"/>
    <n v="195645"/>
    <n v="0"/>
    <n v="22321"/>
    <n v="102692"/>
    <n v="1444"/>
    <n v="5571"/>
    <n v="396490"/>
    <n v="154832"/>
    <n v="109710"/>
    <n v="4522"/>
    <n v="116317"/>
    <n v="0"/>
    <n v="16"/>
    <n v="891940"/>
    <n v="1186752"/>
    <n v="6371"/>
    <n v="14128"/>
    <n v="0"/>
    <n v="0"/>
    <n v="3900216787"/>
    <n v="2704265012"/>
    <n v="65985462"/>
    <n v="1261937237"/>
    <n v="109119231"/>
    <n v="1371056468"/>
    <n v="1219662828"/>
    <n v="151393640"/>
    <n v="530041351"/>
    <n v="363299441"/>
    <n v="0"/>
    <n v="0"/>
    <n v="318135550"/>
    <n v="5968540"/>
    <n v="0"/>
    <n v="1065580551"/>
    <n v="249767033"/>
    <n v="24906330"/>
    <n v="157289387"/>
    <n v="891903755"/>
    <n v="14093071"/>
    <n v="10053206"/>
    <n v="2419561873"/>
    <n v="4454109"/>
    <n v="0"/>
    <n v="286208635"/>
    <n v="487932208"/>
    <n v="0"/>
    <n v="106760898"/>
    <n v="579620930"/>
    <n v="3089598"/>
    <n v="12588536"/>
    <n v="1480654914"/>
    <n v="8486322"/>
    <n v="0"/>
    <n v="1023382723"/>
    <n v="504984863"/>
    <n v="-13215381"/>
    <n v="17529751"/>
    <n v="205306315"/>
    <n v="903624539"/>
    <n v="20941736"/>
    <n v="0"/>
    <n v="17182669"/>
    <n v="0"/>
    <n v="16041475"/>
    <n v="0"/>
    <n v="20664302"/>
    <n v="0"/>
    <n v="45321160"/>
    <n v="1879978"/>
    <n v="0"/>
    <n v="332030089"/>
    <n v="251765992"/>
    <n v="7250177"/>
    <n v="57321132"/>
    <n v="605303875"/>
    <n v="0"/>
    <n v="6385994"/>
    <n v="0"/>
    <n v="0"/>
    <n v="0"/>
    <n v="212681120"/>
    <n v="0"/>
    <n v="0"/>
    <n v="249994305"/>
    <n v="117170673"/>
    <n v="229356182"/>
    <n v="0"/>
    <n v="0"/>
    <n v="18151914"/>
    <n v="463144"/>
    <n v="324600358"/>
    <n v="45149700"/>
    <n v="217949249"/>
    <n v="16827303"/>
    <n v="455715027"/>
    <n v="97199080"/>
    <n v="0"/>
    <n v="57221639"/>
    <n v="212810377"/>
    <n v="224527338"/>
    <n v="45137546"/>
    <n v="6125724"/>
    <n v="2217315"/>
    <n v="2918106"/>
    <n v="115790676"/>
    <n v="2644400538"/>
    <n v="16787834"/>
    <n v="443270525"/>
    <n v="202109988"/>
    <n v="627692706"/>
    <n v="16358784"/>
    <n v="3950620375"/>
    <n v="575294399"/>
    <n v="3042192"/>
    <n v="604516947"/>
    <n v="2767766837"/>
    <n v="3950620375"/>
    <n v="32951275"/>
    <n v="489883484"/>
    <n v="-246305955"/>
    <n v="1117260570"/>
    <n v="0"/>
    <n v="537233133"/>
    <n v="0"/>
    <n v="0"/>
    <n v="10935673"/>
    <n v="11853857"/>
    <n v="5061"/>
    <n v="145"/>
    <n v="1040645"/>
    <n v="3166835"/>
    <n v="2167420"/>
    <n v="39283"/>
    <n v="243142"/>
    <n v="1966076"/>
    <n v="457222"/>
    <n v="527481"/>
    <n v="299738"/>
    <n v="1027831"/>
    <n v="2486393"/>
    <n v="1299353"/>
    <n v="1929123"/>
    <n v="187828"/>
    <n v="1770952"/>
    <n v="796780"/>
    <n v="811290"/>
    <n v="2967734.0370691698"/>
    <n v="0"/>
    <n v="384907021.06865799"/>
    <n v="210051700.54520601"/>
    <n v="7091802.0245598797"/>
    <n v="75185398.480973005"/>
    <n v="419000380.23558003"/>
    <n v="4892574.9719666522"/>
    <n v="6446985.6359874122"/>
  </r>
  <r>
    <n v="106361308"/>
    <x v="306"/>
    <d v="2023-10-01T00:00:00"/>
    <d v="2024-09-30T00:00:00"/>
    <n v="366"/>
    <x v="18"/>
    <x v="12"/>
    <x v="27"/>
    <x v="0"/>
    <x v="3"/>
    <x v="0"/>
    <x v="0"/>
    <x v="0"/>
    <x v="1"/>
    <s v="REDLANDS COMMUNITY HOSPITAL"/>
    <x v="0"/>
    <x v="1"/>
    <s v="909-335-5500"/>
    <s v="350 TERRACINA BLVD"/>
    <s v="REDLANDS"/>
    <n v="92373"/>
    <s v="JAMES HOLMES"/>
    <n v="0"/>
    <n v="211"/>
    <n v="77226"/>
    <n v="196"/>
    <n v="71736"/>
    <n v="123"/>
    <n v="123.16120218579201"/>
    <n v="283.83265358195456"/>
    <n v="7210"/>
    <n v="17671"/>
    <n v="3122"/>
    <n v="7182"/>
    <n v="0"/>
    <n v="264"/>
    <n v="9381"/>
    <n v="227"/>
    <n v="20"/>
    <n v="45077"/>
    <n v="103882.751210995"/>
    <n v="14095.8039830342"/>
    <n v="36848.1096424723"/>
    <n v="5507.3708617761804"/>
    <n v="15568.329104103899"/>
    <n v="0"/>
    <n v="502.54797856997402"/>
    <n v="30201.067458373502"/>
    <n v="610.61506329909798"/>
    <n v="183.05238761705499"/>
    <n v="1615"/>
    <n v="3416"/>
    <n v="604"/>
    <n v="1814"/>
    <n v="0"/>
    <n v="65"/>
    <n v="2560"/>
    <n v="79"/>
    <n v="8"/>
    <n v="10161"/>
    <n v="195"/>
    <n v="0"/>
    <n v="0"/>
    <n v="0"/>
    <n v="16"/>
    <n v="0"/>
    <n v="71370"/>
    <n v="0"/>
    <n v="0"/>
    <n v="0"/>
    <n v="5856"/>
    <n v="0"/>
    <n v="41796"/>
    <n v="0"/>
    <n v="0"/>
    <n v="0"/>
    <n v="3281"/>
    <n v="7.27865652106396E-2"/>
    <n v="0"/>
    <n v="9885"/>
    <n v="0"/>
    <n v="0"/>
    <n v="0"/>
    <n v="276"/>
    <n v="0"/>
    <n v="24"/>
    <n v="2507"/>
    <n v="1407"/>
    <n v="32399"/>
    <n v="56615"/>
    <n v="3418"/>
    <n v="32466"/>
    <n v="0"/>
    <n v="753"/>
    <n v="36072"/>
    <n v="359"/>
    <n v="5192"/>
    <n v="167274"/>
    <n v="61021"/>
    <n v="24481"/>
    <n v="31625"/>
    <n v="38213"/>
    <n v="7895"/>
    <n v="14"/>
    <n v="224858"/>
    <n v="311248"/>
    <n v="2798"/>
    <n v="3873"/>
    <n v="1101"/>
    <n v="474"/>
    <n v="2486417569"/>
    <n v="2215394127"/>
    <n v="129032256"/>
    <n v="400055698"/>
    <n v="5163370"/>
    <n v="405219068"/>
    <n v="414335519"/>
    <n v="-9116451"/>
    <n v="59551946"/>
    <n v="0"/>
    <n v="0"/>
    <n v="0"/>
    <n v="50435495"/>
    <n v="184788321"/>
    <n v="434304946"/>
    <n v="45201911"/>
    <n v="199592546"/>
    <n v="0"/>
    <n v="7939701"/>
    <n v="201219779"/>
    <n v="1463212"/>
    <n v="4400601"/>
    <n v="1078911017"/>
    <n v="176479356"/>
    <n v="471321010"/>
    <n v="34536618"/>
    <n v="233061651"/>
    <n v="0"/>
    <n v="7174241"/>
    <n v="446584519"/>
    <n v="2472732"/>
    <n v="35876425"/>
    <n v="1407506552"/>
    <n v="321702396"/>
    <n v="829971750"/>
    <n v="42237714"/>
    <n v="408749148"/>
    <n v="0"/>
    <n v="0"/>
    <n v="12875871"/>
    <n v="554463821"/>
    <n v="41680052"/>
    <n v="0"/>
    <n v="3713375"/>
    <n v="0"/>
    <n v="0"/>
    <n v="60272357"/>
    <n v="0"/>
    <n v="0"/>
    <n v="68759899"/>
    <n v="39375405"/>
    <n v="135418765"/>
    <n v="37394030"/>
    <n v="23314141"/>
    <n v="0"/>
    <n v="2050742"/>
    <n v="158867976"/>
    <n v="222569"/>
    <n v="3412070"/>
    <n v="0"/>
    <n v="0"/>
    <n v="0"/>
    <n v="59549946"/>
    <n v="0"/>
    <n v="0"/>
    <n v="51394732"/>
    <n v="40519694"/>
    <n v="124183639"/>
    <n v="30964235"/>
    <n v="38084430"/>
    <n v="0"/>
    <n v="0"/>
    <n v="44750679"/>
    <n v="7810671"/>
    <n v="61820630"/>
    <n v="14806809"/>
    <n v="125696157"/>
    <n v="46062498"/>
    <n v="22875053"/>
    <n v="10105808"/>
    <n v="59741227"/>
    <n v="90427823"/>
    <n v="12544410"/>
    <n v="2226873"/>
    <n v="1855049"/>
    <n v="4010145"/>
    <n v="38790476"/>
    <n v="51413264"/>
    <n v="380627503"/>
    <n v="135138640"/>
    <n v="5795511"/>
    <n v="93171"/>
    <n v="9850772"/>
    <n v="582918861"/>
    <n v="82295525"/>
    <n v="0"/>
    <n v="91254767"/>
    <n v="409368569"/>
    <n v="582918861"/>
    <n v="12221103"/>
    <n v="169235098"/>
    <n v="-146809340"/>
    <n v="371093029"/>
    <n v="0"/>
    <n v="86073898"/>
    <n v="93171"/>
    <n v="0"/>
    <n v="2682835"/>
    <n v="2987005"/>
    <n v="1401"/>
    <n v="0"/>
    <n v="174383"/>
    <n v="879214"/>
    <n v="785669"/>
    <n v="45213"/>
    <n v="182842"/>
    <n v="347302"/>
    <n v="194825"/>
    <n v="0"/>
    <n v="72255"/>
    <n v="1132"/>
    <n v="630257"/>
    <n v="436532"/>
    <n v="733826"/>
    <n v="0"/>
    <n v="471880"/>
    <n v="132019"/>
    <n v="278321"/>
    <n v="59451265.791119359"/>
    <n v="149032456.666453"/>
    <n v="13122005.6018792"/>
    <n v="71198840.358724698"/>
    <n v="0"/>
    <n v="2487194.5103285899"/>
    <n v="106604570.386261"/>
    <n v="647710.45897627203"/>
    <n v="6628105.2262581103"/>
  </r>
  <r>
    <n v="106430705"/>
    <x v="307"/>
    <d v="2024-01-01T00:00:00"/>
    <d v="2024-12-31T00:00:00"/>
    <n v="366"/>
    <x v="25"/>
    <x v="13"/>
    <x v="46"/>
    <x v="1"/>
    <x v="21"/>
    <x v="0"/>
    <x v="0"/>
    <x v="0"/>
    <x v="1"/>
    <s v="HCA"/>
    <x v="0"/>
    <x v="0"/>
    <s v="408-259-5000"/>
    <s v="225 NORTH JACKSON AVE."/>
    <s v="SAN JOSE"/>
    <n v="95116"/>
    <s v="JACKIE VAN BLARICUM"/>
    <n v="2"/>
    <n v="258"/>
    <n v="94428"/>
    <n v="258"/>
    <n v="94428"/>
    <n v="111"/>
    <n v="110.42896174863399"/>
    <n v="177.46387047238201"/>
    <n v="11859"/>
    <n v="12300"/>
    <n v="3452"/>
    <n v="8022"/>
    <n v="0"/>
    <n v="546"/>
    <n v="2986"/>
    <n v="642"/>
    <n v="610"/>
    <n v="40417"/>
    <n v="64951.776592891656"/>
    <n v="15184.859965609699"/>
    <n v="16519.733149015501"/>
    <n v="4216.9932184135432"/>
    <n v="17515.080214122201"/>
    <n v="0"/>
    <n v="838.67813342251395"/>
    <n v="5447.2071694159304"/>
    <n v="944.22612711569684"/>
    <n v="14662.0690704885"/>
    <n v="2249"/>
    <n v="2332"/>
    <n v="511"/>
    <n v="1669"/>
    <n v="0"/>
    <n v="124"/>
    <n v="684"/>
    <n v="172"/>
    <n v="343"/>
    <n v="8084"/>
    <n v="258"/>
    <n v="0"/>
    <n v="0"/>
    <n v="0"/>
    <n v="0"/>
    <n v="0"/>
    <n v="94428"/>
    <n v="0"/>
    <n v="0"/>
    <n v="0"/>
    <n v="0"/>
    <n v="0"/>
    <n v="40417"/>
    <n v="0"/>
    <n v="0"/>
    <n v="0"/>
    <n v="0"/>
    <n v="0"/>
    <n v="0"/>
    <n v="8084"/>
    <n v="0"/>
    <n v="0"/>
    <n v="0"/>
    <n v="0"/>
    <n v="0"/>
    <n v="0"/>
    <n v="0"/>
    <n v="0"/>
    <n v="12723"/>
    <n v="15183"/>
    <n v="3743"/>
    <n v="52180"/>
    <n v="0"/>
    <n v="3115"/>
    <n v="12645"/>
    <n v="1102"/>
    <n v="14190"/>
    <n v="114881"/>
    <n v="93282"/>
    <n v="0"/>
    <n v="0"/>
    <n v="28162"/>
    <n v="0"/>
    <n v="7"/>
    <n v="145715"/>
    <n v="71974"/>
    <n v="1231"/>
    <n v="1045"/>
    <n v="0"/>
    <n v="0"/>
    <n v="4223375255"/>
    <n v="3857946064"/>
    <n v="0"/>
    <n v="365429191"/>
    <n v="4346341"/>
    <n v="369775532"/>
    <n v="509487276"/>
    <n v="-139711744"/>
    <n v="363013"/>
    <n v="170548316"/>
    <n v="0"/>
    <n v="0"/>
    <n v="-309897047"/>
    <n v="699690303"/>
    <n v="773241067"/>
    <n v="221260469"/>
    <n v="540169783"/>
    <n v="0"/>
    <n v="109075954"/>
    <n v="233116842"/>
    <n v="43924772"/>
    <n v="7565286"/>
    <n v="2628044476"/>
    <n v="196228347"/>
    <n v="265274062"/>
    <n v="49033244"/>
    <n v="639226512"/>
    <n v="0"/>
    <n v="58469133"/>
    <n v="192146297"/>
    <n v="20677903"/>
    <n v="174275281"/>
    <n v="1595330779"/>
    <n v="819263272"/>
    <n v="977823716"/>
    <n v="195958049"/>
    <n v="1118050069"/>
    <n v="0"/>
    <n v="0"/>
    <n v="134915370"/>
    <n v="359460512"/>
    <n v="0"/>
    <n v="0"/>
    <n v="71382747"/>
    <n v="0"/>
    <n v="181092329"/>
    <n v="0"/>
    <n v="0"/>
    <n v="0"/>
    <n v="0"/>
    <n v="75580195"/>
    <n v="60401474"/>
    <n v="73548601"/>
    <n v="60084964"/>
    <n v="0"/>
    <n v="31776727"/>
    <n v="63348512"/>
    <n v="-59520"/>
    <n v="748238"/>
    <n v="0"/>
    <n v="0"/>
    <n v="0"/>
    <n v="353528"/>
    <n v="0"/>
    <n v="0"/>
    <n v="85605606"/>
    <n v="46735385"/>
    <n v="89298199"/>
    <n v="0"/>
    <n v="0"/>
    <n v="0"/>
    <n v="0"/>
    <n v="48209797"/>
    <n v="12933519"/>
    <n v="129302531"/>
    <n v="97402239"/>
    <n v="127233397"/>
    <n v="70018373"/>
    <n v="31866355"/>
    <n v="7051139"/>
    <n v="24420011"/>
    <n v="25089217"/>
    <n v="25018137"/>
    <n v="1969115"/>
    <n v="2692584"/>
    <n v="73272731"/>
    <n v="120856217"/>
    <n v="52549874"/>
    <n v="0"/>
    <n v="-7800136"/>
    <n v="19195307"/>
    <n v="110671083"/>
    <n v="22288778"/>
    <n v="196904906"/>
    <n v="40877204"/>
    <n v="0"/>
    <n v="764186047"/>
    <n v="-608158345"/>
    <n v="196904906"/>
    <n v="-6625"/>
    <n v="36816261"/>
    <n v="-17410758"/>
    <n v="333936634"/>
    <n v="0"/>
    <n v="0"/>
    <n v="0"/>
    <n v="764719186"/>
    <n v="1436765"/>
    <n v="1785905"/>
    <n v="853"/>
    <n v="0"/>
    <n v="91890"/>
    <n v="352065"/>
    <n v="508137"/>
    <n v="0"/>
    <n v="189282"/>
    <n v="180655"/>
    <n v="100009"/>
    <n v="2098"/>
    <n v="9357"/>
    <n v="3272"/>
    <n v="338963"/>
    <n v="194283"/>
    <n v="347556"/>
    <n v="0"/>
    <n v="397901"/>
    <n v="9750"/>
    <n v="148312"/>
    <n v="107157227.86156701"/>
    <n v="124212619.4336254"/>
    <n v="32328744.349154841"/>
    <n v="141062849.313833"/>
    <n v="0"/>
    <n v="20039394.273961201"/>
    <n v="50864014.368880697"/>
    <n v="7726866.2343860604"/>
    <n v="21749219.164592121"/>
  </r>
  <r>
    <n v="106334533"/>
    <x v="308"/>
    <d v="2024-01-01T00:00:00"/>
    <d v="2024-12-31T00:00:00"/>
    <n v="366"/>
    <x v="30"/>
    <x v="12"/>
    <x v="61"/>
    <x v="1"/>
    <x v="12"/>
    <x v="0"/>
    <x v="2"/>
    <x v="0"/>
    <x v="1"/>
    <s v="JOINT VENTURE EISENHOWER MED CTR &amp; ERNEST HC"/>
    <x v="6"/>
    <x v="0"/>
    <s v="760-895-6600"/>
    <s v="70077 RAMON ROAD"/>
    <s v="RANCHO MIRAGE"/>
    <n v="92270"/>
    <s v="PATRICH PETRE"/>
    <n v="0"/>
    <n v="50"/>
    <n v="18300"/>
    <n v="50"/>
    <n v="18300"/>
    <n v="29"/>
    <n v="28.7841530054645"/>
    <n v="28.7841530054645"/>
    <n v="7877"/>
    <n v="717"/>
    <n v="127"/>
    <n v="950"/>
    <n v="0"/>
    <n v="829"/>
    <n v="0"/>
    <n v="0"/>
    <n v="35"/>
    <n v="10535"/>
    <n v="10535"/>
    <n v="7877"/>
    <n v="717"/>
    <n v="127"/>
    <n v="950"/>
    <n v="0"/>
    <n v="829"/>
    <n v="0"/>
    <n v="0"/>
    <n v="35"/>
    <n v="617"/>
    <n v="46"/>
    <n v="10"/>
    <n v="50"/>
    <n v="0"/>
    <n v="48"/>
    <n v="0"/>
    <n v="0"/>
    <n v="12"/>
    <n v="783"/>
    <n v="0"/>
    <n v="0"/>
    <n v="0"/>
    <n v="50"/>
    <n v="0"/>
    <n v="0"/>
    <n v="0"/>
    <n v="0"/>
    <n v="0"/>
    <n v="18300"/>
    <n v="0"/>
    <n v="0"/>
    <n v="0"/>
    <n v="0"/>
    <n v="0"/>
    <n v="10535"/>
    <n v="0"/>
    <n v="0"/>
    <n v="0"/>
    <n v="0"/>
    <n v="0"/>
    <n v="0"/>
    <n v="783"/>
    <n v="0"/>
    <n v="0"/>
    <n v="0"/>
    <n v="0"/>
    <n v="0"/>
    <n v="0"/>
    <n v="0"/>
    <n v="0"/>
    <n v="0"/>
    <n v="0"/>
    <n v="0"/>
    <n v="0"/>
    <n v="0"/>
    <n v="0"/>
    <n v="0"/>
    <n v="0"/>
    <n v="0"/>
    <n v="0"/>
    <n v="0"/>
    <n v="0"/>
    <n v="0"/>
    <n v="0"/>
    <n v="0"/>
    <n v="0"/>
    <n v="0"/>
    <n v="0"/>
    <n v="0"/>
    <n v="37562307"/>
    <n v="14500483"/>
    <n v="0"/>
    <n v="23061824"/>
    <n v="21130"/>
    <n v="23082954"/>
    <n v="23425584"/>
    <n v="-342630"/>
    <n v="167889"/>
    <n v="0"/>
    <n v="0"/>
    <n v="2"/>
    <n v="-174743"/>
    <n v="27975277"/>
    <n v="2404580"/>
    <n v="490091"/>
    <n v="3736870"/>
    <n v="0"/>
    <n v="2756006"/>
    <n v="0"/>
    <n v="0"/>
    <n v="199483"/>
    <n v="37562307"/>
    <n v="0"/>
    <n v="0"/>
    <n v="0"/>
    <n v="0"/>
    <n v="0"/>
    <n v="0"/>
    <n v="0"/>
    <n v="0"/>
    <n v="0"/>
    <n v="0"/>
    <n v="9569165"/>
    <n v="879917"/>
    <n v="324174"/>
    <n v="2471777"/>
    <n v="0"/>
    <n v="0"/>
    <n v="1155406"/>
    <n v="0"/>
    <n v="100044"/>
    <n v="0"/>
    <n v="0"/>
    <n v="0"/>
    <n v="0"/>
    <n v="0"/>
    <n v="0"/>
    <n v="0"/>
    <n v="0"/>
    <n v="18406112"/>
    <n v="1524663"/>
    <n v="165917"/>
    <n v="1265093"/>
    <n v="0"/>
    <n v="1600600"/>
    <n v="0"/>
    <n v="0"/>
    <n v="99439"/>
    <n v="0"/>
    <n v="0"/>
    <n v="0"/>
    <n v="0"/>
    <n v="0"/>
    <n v="0"/>
    <n v="6178467"/>
    <n v="0"/>
    <n v="3178984"/>
    <n v="0"/>
    <n v="0"/>
    <n v="0"/>
    <n v="0"/>
    <n v="3813558"/>
    <n v="263925"/>
    <n v="5112457"/>
    <n v="4878193"/>
    <n v="10903097"/>
    <n v="2336269"/>
    <n v="0"/>
    <n v="3241996"/>
    <n v="883765"/>
    <n v="671350"/>
    <n v="344931"/>
    <n v="4096162"/>
    <n v="194428"/>
    <n v="0"/>
    <n v="753586"/>
    <n v="4297844"/>
    <n v="0"/>
    <n v="2491408"/>
    <n v="0"/>
    <n v="22641137"/>
    <n v="2520000"/>
    <n v="31950389"/>
    <n v="34727919"/>
    <n v="0"/>
    <n v="0"/>
    <n v="-2777530"/>
    <n v="31950389"/>
    <n v="193165"/>
    <n v="3610838"/>
    <n v="-119113"/>
    <n v="4316952"/>
    <n v="0"/>
    <n v="0"/>
    <n v="0"/>
    <n v="6672378"/>
    <n v="243236"/>
    <n v="269697"/>
    <n v="129"/>
    <n v="0"/>
    <n v="49816"/>
    <n v="48500"/>
    <n v="47799"/>
    <n v="18682"/>
    <n v="41295"/>
    <n v="12288"/>
    <n v="24079"/>
    <n v="0"/>
    <n v="0"/>
    <n v="777"/>
    <n v="106361"/>
    <n v="0"/>
    <n v="40077"/>
    <n v="0"/>
    <n v="39635"/>
    <n v="3876"/>
    <n v="53287"/>
    <n v="17430933.719905902"/>
    <n v="1498254.14076191"/>
    <n v="305367.61933482898"/>
    <n v="2328382.0671339501"/>
    <n v="0"/>
    <n v="1717221.8855120901"/>
    <n v="0"/>
    <n v="0"/>
    <n v="124294.567351308"/>
  </r>
  <r>
    <n v="106190930"/>
    <x v="309"/>
    <d v="2023-07-01T00:00:00"/>
    <d v="2024-06-30T00:00:00"/>
    <n v="366"/>
    <x v="3"/>
    <x v="3"/>
    <x v="39"/>
    <x v="0"/>
    <x v="29"/>
    <x v="0"/>
    <x v="1"/>
    <x v="0"/>
    <x v="1"/>
    <s v="REGENTS OF THE UNIVERSITY OF CA"/>
    <x v="6"/>
    <x v="0"/>
    <s v="310-825-9989"/>
    <s v="150 UCLA MEDICAL PLAZA"/>
    <s v="LOS ANGELES"/>
    <s v="90095-4700"/>
    <s v="JOHNESE SPISSO"/>
    <n v="0"/>
    <n v="74"/>
    <n v="27084"/>
    <n v="74"/>
    <n v="27084"/>
    <n v="68"/>
    <n v="66.683060109289599"/>
    <n v="75.232413241707107"/>
    <n v="4114"/>
    <n v="1305"/>
    <n v="7469"/>
    <n v="218"/>
    <n v="0"/>
    <n v="199"/>
    <n v="10185"/>
    <n v="501"/>
    <n v="415"/>
    <n v="24406"/>
    <n v="27535.063246464801"/>
    <n v="4385.6085883542"/>
    <n v="1502.89257619201"/>
    <n v="7501.9085470636001"/>
    <n v="218"/>
    <n v="0"/>
    <n v="263.85031770430197"/>
    <n v="12594.639423808099"/>
    <n v="501"/>
    <n v="501.81597040640798"/>
    <n v="212"/>
    <n v="86"/>
    <n v="524"/>
    <n v="15"/>
    <n v="0"/>
    <n v="12"/>
    <n v="780"/>
    <n v="40"/>
    <n v="33"/>
    <n v="1702"/>
    <n v="0"/>
    <n v="74"/>
    <n v="0"/>
    <n v="0"/>
    <n v="0"/>
    <n v="0"/>
    <n v="0"/>
    <n v="27084"/>
    <n v="0"/>
    <n v="0"/>
    <n v="0"/>
    <n v="0"/>
    <n v="0"/>
    <n v="24406"/>
    <n v="0"/>
    <n v="0"/>
    <n v="0"/>
    <n v="0"/>
    <n v="0"/>
    <n v="0"/>
    <n v="1702"/>
    <n v="0"/>
    <n v="0"/>
    <n v="0"/>
    <n v="0"/>
    <n v="0"/>
    <n v="0"/>
    <n v="0"/>
    <n v="954"/>
    <n v="447"/>
    <n v="81"/>
    <n v="0"/>
    <n v="0"/>
    <n v="128"/>
    <n v="13500"/>
    <n v="0"/>
    <n v="93"/>
    <n v="15203"/>
    <n v="0"/>
    <n v="3716"/>
    <n v="0"/>
    <n v="1991"/>
    <n v="0"/>
    <n v="0"/>
    <n v="0"/>
    <n v="0"/>
    <n v="0"/>
    <n v="0"/>
    <n v="0"/>
    <n v="0"/>
    <n v="175753249"/>
    <n v="102244646"/>
    <n v="534158"/>
    <n v="74042761"/>
    <n v="1570326"/>
    <n v="75613087"/>
    <n v="92834099"/>
    <n v="-17221012"/>
    <n v="-6793367"/>
    <n v="2174923"/>
    <n v="0"/>
    <n v="0"/>
    <n v="-26189302"/>
    <n v="27448146"/>
    <n v="6953682"/>
    <n v="47957137"/>
    <n v="1398365"/>
    <n v="0"/>
    <n v="739052"/>
    <n v="69794597"/>
    <n v="814796"/>
    <n v="675011"/>
    <n v="155780786"/>
    <n v="1812142"/>
    <n v="1054469"/>
    <n v="211300"/>
    <n v="0"/>
    <n v="0"/>
    <n v="240843"/>
    <n v="16512500"/>
    <n v="0"/>
    <n v="141209"/>
    <n v="19972463"/>
    <n v="20343232"/>
    <n v="4589713"/>
    <n v="41930753"/>
    <n v="642872"/>
    <n v="0"/>
    <n v="0"/>
    <n v="733067"/>
    <n v="38369612"/>
    <n v="3382110"/>
    <n v="0"/>
    <n v="863484"/>
    <n v="0"/>
    <n v="-8610197"/>
    <n v="534158"/>
    <n v="0"/>
    <n v="0"/>
    <n v="0"/>
    <n v="8749855"/>
    <n v="2667336"/>
    <n v="5648759"/>
    <n v="332277"/>
    <n v="0"/>
    <n v="246052"/>
    <n v="46000830"/>
    <n v="10106955"/>
    <n v="290697"/>
    <n v="0"/>
    <n v="0"/>
    <n v="0"/>
    <n v="-6793367"/>
    <n v="0"/>
    <n v="0"/>
    <n v="43135093"/>
    <n v="5874932"/>
    <n v="3461341"/>
    <n v="0"/>
    <n v="0"/>
    <n v="0"/>
    <n v="7529464"/>
    <n v="12190442"/>
    <n v="1915315"/>
    <n v="16794847"/>
    <n v="1932665"/>
    <n v="52215852"/>
    <n v="20335661"/>
    <n v="340000"/>
    <n v="196837"/>
    <n v="1414930"/>
    <n v="14499909"/>
    <n v="890148"/>
    <n v="465386"/>
    <n v="1040471"/>
    <n v="0"/>
    <n v="1434905"/>
    <n v="11347138"/>
    <n v="0"/>
    <n v="21360269"/>
    <n v="153025026"/>
    <n v="22425144"/>
    <n v="0"/>
    <n v="208157577"/>
    <n v="399766728"/>
    <n v="0"/>
    <n v="0"/>
    <n v="-191609151"/>
    <n v="208157577"/>
    <n v="0"/>
    <n v="18132827"/>
    <n v="-6994315"/>
    <n v="40874193"/>
    <n v="0"/>
    <n v="0"/>
    <n v="0"/>
    <n v="7912873"/>
    <n v="652712"/>
    <n v="757049"/>
    <n v="363"/>
    <n v="51"/>
    <n v="75687"/>
    <n v="162004"/>
    <n v="244360"/>
    <n v="1231"/>
    <n v="105830"/>
    <n v="25099"/>
    <n v="27816"/>
    <n v="8448"/>
    <n v="2237"/>
    <n v="0"/>
    <n v="400606"/>
    <n v="62684"/>
    <n v="15757"/>
    <n v="5172"/>
    <n v="94368"/>
    <n v="0"/>
    <n v="74125"/>
    <n v="15194053.578756999"/>
    <n v="4158410.0389161101"/>
    <n v="25012529.356614102"/>
    <n v="726132.04397231399"/>
    <n v="0"/>
    <n v="508832.21421320603"/>
    <n v="44816874.531275272"/>
    <n v="423100.89633283502"/>
    <n v="423840.33991917799"/>
  </r>
  <r>
    <n v="106454068"/>
    <x v="310"/>
    <d v="2024-01-01T00:00:00"/>
    <d v="2024-12-31T00:00:00"/>
    <n v="366"/>
    <x v="46"/>
    <x v="2"/>
    <x v="100"/>
    <x v="1"/>
    <x v="3"/>
    <x v="2"/>
    <x v="1"/>
    <x v="0"/>
    <x v="1"/>
    <s v="O  NWANGBURUKA"/>
    <x v="2"/>
    <x v="0"/>
    <s v="530-262-6700"/>
    <s v="2750 EUREKA WAY"/>
    <s v="REDDING"/>
    <n v="96001"/>
    <s v="O NWANGBURUKA"/>
    <n v="0"/>
    <n v="16"/>
    <n v="5856"/>
    <n v="16"/>
    <n v="5856"/>
    <n v="16"/>
    <n v="14.609289617486301"/>
    <n v="14.609289617486301"/>
    <n v="0"/>
    <n v="0"/>
    <n v="0"/>
    <n v="0"/>
    <n v="5347"/>
    <n v="0"/>
    <n v="0"/>
    <n v="0"/>
    <n v="0"/>
    <n v="5347"/>
    <n v="5347"/>
    <n v="0"/>
    <n v="0"/>
    <n v="0"/>
    <n v="0"/>
    <n v="0"/>
    <n v="0"/>
    <n v="0"/>
    <n v="0"/>
    <n v="0"/>
    <n v="0"/>
    <n v="0"/>
    <n v="0"/>
    <n v="0"/>
    <n v="410"/>
    <n v="0"/>
    <n v="0"/>
    <n v="0"/>
    <n v="0"/>
    <n v="410"/>
    <n v="0"/>
    <n v="16"/>
    <n v="0"/>
    <n v="0"/>
    <n v="0"/>
    <n v="0"/>
    <n v="0"/>
    <n v="5856"/>
    <n v="0"/>
    <n v="0"/>
    <n v="0"/>
    <n v="0"/>
    <n v="0"/>
    <n v="5347"/>
    <n v="0"/>
    <n v="0"/>
    <n v="0"/>
    <n v="0"/>
    <n v="0"/>
    <n v="0"/>
    <n v="410"/>
    <n v="0"/>
    <n v="0"/>
    <n v="0"/>
    <n v="0"/>
    <n v="0"/>
    <n v="0"/>
    <n v="0"/>
    <n v="0"/>
    <n v="0"/>
    <n v="0"/>
    <n v="0"/>
    <n v="0"/>
    <n v="0"/>
    <n v="0"/>
    <n v="0"/>
    <n v="0"/>
    <n v="0"/>
    <n v="0"/>
    <n v="0"/>
    <n v="0"/>
    <n v="0"/>
    <n v="0"/>
    <n v="0"/>
    <n v="0"/>
    <n v="0"/>
    <n v="0"/>
    <n v="0"/>
    <n v="0"/>
    <n v="0"/>
    <n v="6121726"/>
    <n v="0"/>
    <n v="0"/>
    <n v="6121726"/>
    <n v="0"/>
    <n v="6121726"/>
    <n v="5685135"/>
    <n v="436591"/>
    <n v="198740"/>
    <n v="0"/>
    <n v="0"/>
    <n v="0"/>
    <n v="635331"/>
    <n v="0"/>
    <n v="0"/>
    <n v="0"/>
    <n v="0"/>
    <n v="0"/>
    <n v="0"/>
    <n v="0"/>
    <n v="0"/>
    <n v="0"/>
    <n v="0"/>
    <n v="0"/>
    <n v="0"/>
    <n v="0"/>
    <n v="0"/>
    <n v="0"/>
    <n v="0"/>
    <n v="0"/>
    <n v="0"/>
    <n v="0"/>
    <n v="0"/>
    <n v="0"/>
    <n v="0"/>
    <n v="0"/>
    <n v="0"/>
    <n v="0"/>
    <n v="0"/>
    <n v="0"/>
    <n v="0"/>
    <n v="0"/>
    <n v="0"/>
    <n v="0"/>
    <n v="0"/>
    <n v="0"/>
    <n v="0"/>
    <n v="0"/>
    <n v="0"/>
    <n v="0"/>
    <n v="0"/>
    <n v="0"/>
    <n v="0"/>
    <n v="0"/>
    <n v="0"/>
    <n v="0"/>
    <n v="0"/>
    <n v="0"/>
    <n v="0"/>
    <n v="0"/>
    <n v="0"/>
    <n v="0"/>
    <n v="0"/>
    <n v="0"/>
    <n v="0"/>
    <n v="4580060"/>
    <n v="0"/>
    <n v="0"/>
    <n v="0"/>
    <n v="0"/>
    <n v="0"/>
    <n v="0"/>
    <n v="205784"/>
    <n v="19090"/>
    <n v="913896"/>
    <n v="85064"/>
    <n v="2729370"/>
    <n v="1608818"/>
    <n v="188000"/>
    <n v="60489"/>
    <n v="271822"/>
    <n v="404042"/>
    <n v="4263"/>
    <n v="238457"/>
    <n v="68713"/>
    <n v="160"/>
    <n v="110999"/>
    <n v="1600497"/>
    <n v="0"/>
    <n v="1355"/>
    <n v="0"/>
    <n v="595754"/>
    <n v="0"/>
    <n v="2197606"/>
    <n v="482883"/>
    <n v="0"/>
    <n v="398631"/>
    <n v="1316092"/>
    <n v="2197606"/>
    <n v="725733"/>
    <n v="788400"/>
    <n v="0"/>
    <n v="428924"/>
    <n v="0"/>
    <n v="0"/>
    <n v="48694"/>
    <n v="0"/>
    <n v="97597"/>
    <n v="104592"/>
    <n v="50"/>
    <n v="0"/>
    <n v="12633"/>
    <n v="6233"/>
    <n v="543"/>
    <n v="27719"/>
    <n v="41275"/>
    <n v="3867"/>
    <n v="0"/>
    <n v="2927"/>
    <n v="0"/>
    <n v="550"/>
    <n v="86728"/>
    <n v="0"/>
    <n v="0"/>
    <n v="0"/>
    <n v="0"/>
    <n v="1920"/>
    <n v="8949"/>
    <n v="0"/>
    <n v="0"/>
    <n v="0"/>
    <n v="0"/>
    <n v="0"/>
    <n v="0"/>
    <n v="0"/>
    <n v="0"/>
    <n v="0"/>
  </r>
  <r>
    <n v="106524017"/>
    <x v="311"/>
    <d v="2024-01-01T00:00:00"/>
    <d v="2024-12-31T00:00:00"/>
    <n v="366"/>
    <x v="50"/>
    <x v="2"/>
    <x v="114"/>
    <x v="1"/>
    <x v="3"/>
    <x v="2"/>
    <x v="1"/>
    <x v="0"/>
    <x v="1"/>
    <s v="O  NWANGBURUKA"/>
    <x v="2"/>
    <x v="0"/>
    <s v="530-567-7300"/>
    <s v="925 WALNUT STREET"/>
    <s v="RED BLUFF"/>
    <n v="96080"/>
    <s v="O NWANGBURUKA"/>
    <n v="0"/>
    <n v="16"/>
    <n v="5856"/>
    <n v="16"/>
    <n v="5856"/>
    <n v="16"/>
    <n v="14.674863387978142"/>
    <n v="14.674863387978142"/>
    <n v="0"/>
    <n v="0"/>
    <n v="0"/>
    <n v="0"/>
    <n v="3948"/>
    <n v="1423"/>
    <n v="0"/>
    <n v="0"/>
    <n v="0"/>
    <n v="5371"/>
    <n v="5371"/>
    <n v="0"/>
    <n v="0"/>
    <n v="0"/>
    <n v="0"/>
    <n v="0"/>
    <n v="0"/>
    <n v="0"/>
    <n v="0"/>
    <n v="0"/>
    <n v="0"/>
    <n v="0"/>
    <n v="0"/>
    <n v="0"/>
    <n v="249"/>
    <n v="175"/>
    <n v="0"/>
    <n v="0"/>
    <n v="0"/>
    <n v="424"/>
    <n v="0"/>
    <n v="16"/>
    <n v="0"/>
    <n v="0"/>
    <n v="0"/>
    <n v="0"/>
    <n v="0"/>
    <n v="5856"/>
    <n v="0"/>
    <n v="0"/>
    <n v="0"/>
    <n v="0"/>
    <n v="0"/>
    <n v="5371"/>
    <n v="0"/>
    <n v="0"/>
    <n v="0"/>
    <n v="0"/>
    <n v="0"/>
    <n v="0"/>
    <n v="424"/>
    <n v="0"/>
    <n v="0"/>
    <n v="0"/>
    <n v="0"/>
    <n v="0"/>
    <n v="0"/>
    <n v="0"/>
    <n v="0"/>
    <n v="0"/>
    <n v="0"/>
    <n v="0"/>
    <n v="0"/>
    <n v="0"/>
    <n v="0"/>
    <n v="0"/>
    <n v="0"/>
    <n v="0"/>
    <n v="0"/>
    <n v="0"/>
    <n v="0"/>
    <n v="0"/>
    <n v="0"/>
    <n v="0"/>
    <n v="0"/>
    <n v="0"/>
    <n v="0"/>
    <n v="0"/>
    <n v="0"/>
    <n v="0"/>
    <n v="6582366"/>
    <n v="0"/>
    <n v="0"/>
    <n v="6582366"/>
    <n v="0"/>
    <n v="6582366"/>
    <n v="5856127"/>
    <n v="726239"/>
    <n v="86390"/>
    <n v="0"/>
    <n v="0"/>
    <n v="0"/>
    <n v="812629"/>
    <n v="0"/>
    <n v="0"/>
    <n v="0"/>
    <n v="0"/>
    <n v="0"/>
    <n v="0"/>
    <n v="0"/>
    <n v="0"/>
    <n v="0"/>
    <n v="0"/>
    <n v="0"/>
    <n v="0"/>
    <n v="0"/>
    <n v="0"/>
    <n v="0"/>
    <n v="0"/>
    <n v="0"/>
    <n v="0"/>
    <n v="0"/>
    <n v="0"/>
    <n v="0"/>
    <n v="0"/>
    <n v="0"/>
    <n v="0"/>
    <n v="0"/>
    <n v="0"/>
    <n v="0"/>
    <n v="0"/>
    <n v="0"/>
    <n v="0"/>
    <n v="0"/>
    <n v="0"/>
    <n v="0"/>
    <n v="0"/>
    <n v="0"/>
    <n v="0"/>
    <n v="0"/>
    <n v="0"/>
    <n v="0"/>
    <n v="0"/>
    <n v="0"/>
    <n v="0"/>
    <n v="0"/>
    <n v="0"/>
    <n v="0"/>
    <n v="0"/>
    <n v="0"/>
    <n v="0"/>
    <n v="0"/>
    <n v="0"/>
    <n v="0"/>
    <n v="0"/>
    <n v="4897283"/>
    <n v="0"/>
    <n v="0"/>
    <n v="0"/>
    <n v="0"/>
    <n v="0"/>
    <n v="0"/>
    <n v="0"/>
    <n v="0"/>
    <n v="438150"/>
    <n v="194005"/>
    <n v="2678495"/>
    <n v="1439007"/>
    <n v="0"/>
    <n v="47425"/>
    <n v="58945"/>
    <n v="450822"/>
    <n v="21539"/>
    <n v="233966"/>
    <n v="76341"/>
    <n v="0"/>
    <n v="167725"/>
    <n v="2102354"/>
    <n v="0"/>
    <n v="317"/>
    <n v="0"/>
    <n v="674255"/>
    <n v="0"/>
    <n v="2776926"/>
    <n v="483153"/>
    <n v="0"/>
    <n v="493371"/>
    <n v="1800402"/>
    <n v="2776926"/>
    <n v="1348958"/>
    <n v="678272"/>
    <n v="0"/>
    <n v="233519"/>
    <n v="0"/>
    <n v="0"/>
    <n v="4790"/>
    <n v="0"/>
    <n v="73195"/>
    <n v="78595"/>
    <n v="38"/>
    <n v="0"/>
    <n v="11280"/>
    <n v="6232"/>
    <n v="543"/>
    <n v="27717"/>
    <n v="41271"/>
    <n v="3229"/>
    <n v="0"/>
    <n v="2740"/>
    <n v="0"/>
    <n v="590"/>
    <n v="72318"/>
    <n v="0"/>
    <n v="0"/>
    <n v="0"/>
    <n v="0"/>
    <n v="240"/>
    <n v="637"/>
    <n v="0"/>
    <n v="0"/>
    <n v="0"/>
    <n v="0"/>
    <n v="0"/>
    <n v="0"/>
    <n v="0"/>
    <n v="0"/>
    <n v="0"/>
  </r>
  <r>
    <n v="106150782"/>
    <x v="312"/>
    <d v="2024-01-01T00:00:00"/>
    <d v="2024-12-31T00:00:00"/>
    <n v="366"/>
    <x v="1"/>
    <x v="1"/>
    <x v="115"/>
    <x v="0"/>
    <x v="3"/>
    <x v="0"/>
    <x v="0"/>
    <x v="1"/>
    <x v="1"/>
    <s v="RIDGECREST REGIONAL HOSPITAL"/>
    <x v="3"/>
    <x v="2"/>
    <s v="760-499-3902"/>
    <s v="1081 N. CHINA LAKE BLVD"/>
    <s v="RIDGECREST"/>
    <n v="93555"/>
    <s v="JIM SUVER"/>
    <n v="3"/>
    <n v="150"/>
    <n v="54900"/>
    <n v="150"/>
    <n v="54900"/>
    <n v="116"/>
    <n v="72.502732240437197"/>
    <n v="338.66281889376938"/>
    <n v="8152"/>
    <n v="0"/>
    <n v="1768"/>
    <n v="13420"/>
    <n v="0"/>
    <n v="599"/>
    <n v="0"/>
    <n v="0"/>
    <n v="2597"/>
    <n v="26536"/>
    <n v="123950.59171512"/>
    <n v="32495.703508730701"/>
    <n v="0"/>
    <n v="9796.2649360973592"/>
    <n v="44698.394417785428"/>
    <n v="0"/>
    <n v="6720.56009279298"/>
    <n v="0"/>
    <n v="0"/>
    <n v="6319.8404923840899"/>
    <n v="530"/>
    <n v="0"/>
    <n v="47"/>
    <n v="243"/>
    <n v="0"/>
    <n v="183"/>
    <n v="0"/>
    <n v="0"/>
    <n v="25"/>
    <n v="1028"/>
    <n v="25"/>
    <n v="0"/>
    <n v="0"/>
    <n v="0"/>
    <n v="125"/>
    <n v="0"/>
    <n v="9150"/>
    <n v="0"/>
    <n v="0"/>
    <n v="0"/>
    <n v="45750"/>
    <n v="0"/>
    <n v="3367"/>
    <n v="0"/>
    <n v="0"/>
    <n v="0"/>
    <n v="23169"/>
    <n v="0.87311576725957185"/>
    <n v="0"/>
    <n v="898"/>
    <n v="0"/>
    <n v="0"/>
    <n v="0"/>
    <n v="130"/>
    <n v="0"/>
    <n v="4"/>
    <n v="86"/>
    <n v="374"/>
    <n v="63490"/>
    <n v="0"/>
    <n v="13040"/>
    <n v="41703"/>
    <n v="0"/>
    <n v="68372"/>
    <n v="0"/>
    <n v="0"/>
    <n v="4094"/>
    <n v="190699"/>
    <n v="18921"/>
    <n v="104699"/>
    <n v="0"/>
    <n v="63981"/>
    <n v="0"/>
    <n v="4"/>
    <n v="16320"/>
    <n v="211834"/>
    <n v="162"/>
    <n v="3149"/>
    <n v="44"/>
    <n v="20"/>
    <n v="333059939"/>
    <n v="187905737"/>
    <n v="0"/>
    <n v="145154202"/>
    <n v="1156425"/>
    <n v="146310627"/>
    <n v="154227623"/>
    <n v="-7916996"/>
    <n v="9352958"/>
    <n v="4870925"/>
    <n v="0"/>
    <n v="0"/>
    <n v="-3434963"/>
    <n v="34850780"/>
    <n v="0"/>
    <n v="3064271"/>
    <n v="21983390"/>
    <n v="0"/>
    <n v="8670915"/>
    <n v="0"/>
    <n v="0"/>
    <n v="2733882"/>
    <n v="71303238"/>
    <n v="104072259"/>
    <n v="0"/>
    <n v="13914468"/>
    <n v="51237343"/>
    <n v="0"/>
    <n v="88613568"/>
    <n v="0"/>
    <n v="0"/>
    <n v="3919063"/>
    <n v="261756701"/>
    <n v="85381966"/>
    <n v="0"/>
    <n v="13059828"/>
    <n v="51118780"/>
    <n v="0"/>
    <n v="0"/>
    <n v="29195145"/>
    <n v="0"/>
    <n v="7634439"/>
    <n v="0"/>
    <n v="518395"/>
    <n v="0"/>
    <n v="997184"/>
    <n v="0"/>
    <n v="0"/>
    <n v="0"/>
    <n v="0"/>
    <n v="51546571"/>
    <n v="0"/>
    <n v="3483814"/>
    <n v="20961034"/>
    <n v="0"/>
    <n v="67241356"/>
    <n v="0"/>
    <n v="0"/>
    <n v="1921427"/>
    <n v="0"/>
    <n v="0"/>
    <n v="1264292"/>
    <n v="1575537"/>
    <n v="0"/>
    <n v="0"/>
    <n v="16628316"/>
    <n v="52235328"/>
    <n v="29539150"/>
    <n v="0"/>
    <n v="0"/>
    <n v="0"/>
    <n v="0"/>
    <n v="18567985"/>
    <n v="11335783"/>
    <n v="17799676"/>
    <n v="8121385"/>
    <n v="54268658"/>
    <n v="21318729"/>
    <n v="19242456"/>
    <n v="11131885"/>
    <n v="11220408"/>
    <n v="18412603"/>
    <n v="6596305"/>
    <n v="896027"/>
    <n v="1197710"/>
    <n v="2095596"/>
    <n v="7847246"/>
    <n v="76241254"/>
    <n v="10034640"/>
    <n v="55365033"/>
    <n v="3205828"/>
    <n v="2485"/>
    <n v="907648"/>
    <n v="145756888"/>
    <n v="42266762"/>
    <n v="0"/>
    <n v="39483180"/>
    <n v="64006946"/>
    <n v="145756888"/>
    <n v="17421728"/>
    <n v="48819650"/>
    <n v="-31969148"/>
    <n v="173644406"/>
    <n v="37359309"/>
    <n v="0"/>
    <n v="0"/>
    <n v="9861562"/>
    <n v="1389230"/>
    <n v="1537371"/>
    <n v="717"/>
    <n v="0"/>
    <n v="197160"/>
    <n v="166672"/>
    <n v="146821"/>
    <n v="95446"/>
    <n v="96665"/>
    <n v="217707"/>
    <n v="190841"/>
    <n v="232717"/>
    <n v="23759"/>
    <n v="21442"/>
    <n v="220417"/>
    <n v="507034"/>
    <n v="203392"/>
    <n v="0"/>
    <n v="230009"/>
    <n v="83725"/>
    <n v="144653"/>
    <n v="63847714.838891871"/>
    <n v="0"/>
    <n v="7803267.8654256295"/>
    <n v="33651556.3907196"/>
    <n v="0"/>
    <n v="44711028.304189503"/>
    <n v="0"/>
    <n v="0"/>
    <n v="3057630.6007733601"/>
  </r>
  <r>
    <n v="106200030"/>
    <x v="313"/>
    <d v="2024-01-01T00:00:00"/>
    <d v="2024-12-31T00:00:00"/>
    <n v="366"/>
    <x v="51"/>
    <x v="1"/>
    <x v="116"/>
    <x v="1"/>
    <x v="9"/>
    <x v="0"/>
    <x v="1"/>
    <x v="0"/>
    <x v="1"/>
    <s v="UHS OF DELAWARE, INC."/>
    <x v="5"/>
    <x v="0"/>
    <s v="559-603-6000"/>
    <s v="40886 GOODWIN WAY"/>
    <s v="MADERA"/>
    <n v="93636"/>
    <s v="ROBERT DUTILE"/>
    <n v="0"/>
    <n v="128"/>
    <n v="46848"/>
    <n v="59"/>
    <n v="21594"/>
    <n v="59"/>
    <n v="45.554644808743198"/>
    <n v="45.645807977301899"/>
    <n v="1604"/>
    <n v="773"/>
    <n v="1641"/>
    <n v="9"/>
    <n v="10642"/>
    <n v="750"/>
    <n v="1222"/>
    <n v="7"/>
    <n v="25"/>
    <n v="16673"/>
    <n v="16706.365719692501"/>
    <n v="1616.6290178817101"/>
    <n v="773"/>
    <n v="1641"/>
    <n v="9"/>
    <n v="10642"/>
    <n v="750"/>
    <n v="1243.1277303134"/>
    <n v="7"/>
    <n v="25"/>
    <n v="103"/>
    <n v="61"/>
    <n v="166"/>
    <n v="1"/>
    <n v="905"/>
    <n v="91"/>
    <n v="141"/>
    <n v="1"/>
    <n v="3"/>
    <n v="1472"/>
    <n v="0"/>
    <n v="128"/>
    <n v="0"/>
    <n v="0"/>
    <n v="0"/>
    <n v="0"/>
    <n v="0"/>
    <n v="46848"/>
    <n v="0"/>
    <n v="0"/>
    <n v="0"/>
    <n v="0"/>
    <n v="0"/>
    <n v="16673"/>
    <n v="0"/>
    <n v="0"/>
    <n v="0"/>
    <n v="0"/>
    <n v="0"/>
    <n v="0"/>
    <n v="1472"/>
    <n v="0"/>
    <n v="0"/>
    <n v="0"/>
    <n v="0"/>
    <n v="0"/>
    <n v="0"/>
    <n v="0"/>
    <n v="35"/>
    <n v="0"/>
    <n v="0"/>
    <n v="0"/>
    <n v="0"/>
    <n v="0"/>
    <n v="57"/>
    <n v="0"/>
    <n v="0"/>
    <n v="92"/>
    <n v="0"/>
    <n v="0"/>
    <n v="0"/>
    <n v="0"/>
    <n v="0"/>
    <n v="0"/>
    <n v="0"/>
    <n v="0"/>
    <n v="0"/>
    <n v="0"/>
    <n v="0"/>
    <n v="0"/>
    <n v="38123640"/>
    <n v="14391784"/>
    <n v="0"/>
    <n v="23731856"/>
    <n v="9314"/>
    <n v="23741170"/>
    <n v="24972433"/>
    <n v="-1231263"/>
    <n v="2587"/>
    <n v="0"/>
    <n v="11231"/>
    <n v="0"/>
    <n v="-1239907"/>
    <n v="3635000"/>
    <n v="1856375"/>
    <n v="3807546"/>
    <n v="22500"/>
    <n v="24186819"/>
    <n v="1717497"/>
    <n v="2748494"/>
    <n v="17500"/>
    <n v="55769"/>
    <n v="38047500"/>
    <n v="28620"/>
    <n v="0"/>
    <n v="0"/>
    <n v="0"/>
    <n v="0"/>
    <n v="0"/>
    <n v="47520"/>
    <n v="0"/>
    <n v="0"/>
    <n v="76140"/>
    <n v="2111461"/>
    <n v="893191"/>
    <n v="1625300"/>
    <n v="0"/>
    <n v="0"/>
    <n v="4959876"/>
    <n v="382290"/>
    <n v="643861"/>
    <n v="367053"/>
    <n v="0"/>
    <n v="17500"/>
    <n v="0"/>
    <n v="3391252"/>
    <n v="0"/>
    <n v="0"/>
    <n v="0"/>
    <n v="0"/>
    <n v="941530"/>
    <n v="743267"/>
    <n v="1697449"/>
    <n v="22283"/>
    <n v="17932331"/>
    <n v="971885"/>
    <n v="1367879"/>
    <n v="0"/>
    <n v="55232"/>
    <n v="0"/>
    <n v="0"/>
    <n v="0"/>
    <n v="0"/>
    <n v="0"/>
    <n v="0"/>
    <n v="9161577"/>
    <n v="221216"/>
    <n v="205756"/>
    <n v="0"/>
    <n v="0"/>
    <n v="0"/>
    <n v="0"/>
    <n v="3856279"/>
    <n v="1922387"/>
    <n v="5614284"/>
    <n v="3990934"/>
    <n v="12026760"/>
    <n v="1598495"/>
    <n v="2644223"/>
    <n v="0"/>
    <n v="733870"/>
    <n v="1833589"/>
    <n v="3800941"/>
    <n v="3860"/>
    <n v="251830"/>
    <n v="0"/>
    <n v="2078865"/>
    <n v="8933701"/>
    <n v="0"/>
    <n v="69851179"/>
    <n v="13364"/>
    <n v="734"/>
    <n v="0"/>
    <n v="78798978"/>
    <n v="87797668"/>
    <n v="0"/>
    <n v="0"/>
    <n v="-8998690"/>
    <n v="78798978"/>
    <n v="0"/>
    <n v="14258172"/>
    <n v="-5518250"/>
    <n v="74528444"/>
    <n v="0"/>
    <n v="0"/>
    <n v="0"/>
    <n v="82993686"/>
    <n v="241495"/>
    <n v="265396"/>
    <n v="128"/>
    <n v="0"/>
    <n v="44827"/>
    <n v="86344"/>
    <n v="39694"/>
    <n v="12546"/>
    <n v="0"/>
    <n v="25725"/>
    <n v="19760"/>
    <n v="12599"/>
    <n v="0"/>
    <n v="0"/>
    <n v="122616"/>
    <n v="3058"/>
    <n v="0"/>
    <n v="0"/>
    <n v="47660"/>
    <n v="25712"/>
    <n v="42449"/>
    <n v="2398915.26703064"/>
    <n v="1215542.64056698"/>
    <n v="2493157.1039904398"/>
    <n v="14732.8580770357"/>
    <n v="15837376.5183089"/>
    <n v="1124606.2021659799"/>
    <n v="1830812.33081799"/>
    <n v="11458.889615472184"/>
    <n v="36517.18942658676"/>
  </r>
  <r>
    <n v="106331312"/>
    <x v="314"/>
    <d v="2024-01-01T00:00:00"/>
    <d v="2024-12-31T00:00:00"/>
    <n v="366"/>
    <x v="30"/>
    <x v="12"/>
    <x v="56"/>
    <x v="1"/>
    <x v="21"/>
    <x v="0"/>
    <x v="0"/>
    <x v="2"/>
    <x v="1"/>
    <s v="HCA CORP"/>
    <x v="4"/>
    <x v="0"/>
    <s v="951-788-3000"/>
    <s v="4445 MAGNOLIA AVE"/>
    <s v="RIVERSIDE"/>
    <n v="92501"/>
    <s v="PETER HEMSTED"/>
    <n v="1"/>
    <n v="503"/>
    <n v="184098"/>
    <n v="503"/>
    <n v="184098"/>
    <n v="381"/>
    <n v="379.49453551912569"/>
    <n v="517.32004449497197"/>
    <n v="27141"/>
    <n v="37530"/>
    <n v="13256"/>
    <n v="37048"/>
    <n v="0"/>
    <n v="5181"/>
    <n v="16765"/>
    <n v="1149"/>
    <n v="825"/>
    <n v="138895"/>
    <n v="189339.13628515985"/>
    <n v="32747.149957678783"/>
    <n v="46653.668694360698"/>
    <n v="15007.9499284391"/>
    <n v="56563.965098666202"/>
    <n v="0"/>
    <n v="7200.9935469389502"/>
    <n v="25718.444002631"/>
    <n v="1693.4465418445302"/>
    <n v="3794.1677292896347"/>
    <n v="4655"/>
    <n v="6866"/>
    <n v="1748"/>
    <n v="8801"/>
    <n v="0"/>
    <n v="1387"/>
    <n v="4064"/>
    <n v="297"/>
    <n v="350"/>
    <n v="28168"/>
    <n v="503"/>
    <n v="0"/>
    <n v="0"/>
    <n v="0"/>
    <n v="0"/>
    <n v="0"/>
    <n v="184098"/>
    <n v="0"/>
    <n v="0"/>
    <n v="0"/>
    <n v="0"/>
    <n v="0"/>
    <n v="138895"/>
    <n v="0"/>
    <n v="0"/>
    <n v="0"/>
    <n v="0"/>
    <n v="0"/>
    <n v="0"/>
    <n v="28168"/>
    <n v="0"/>
    <n v="0"/>
    <n v="0"/>
    <n v="0"/>
    <n v="0"/>
    <n v="31"/>
    <n v="5680"/>
    <n v="3651"/>
    <n v="10822"/>
    <n v="20230"/>
    <n v="5923"/>
    <n v="61053"/>
    <n v="0"/>
    <n v="5220"/>
    <n v="21119"/>
    <n v="986"/>
    <n v="12900"/>
    <n v="138253"/>
    <n v="142655"/>
    <n v="0"/>
    <n v="0"/>
    <n v="16350"/>
    <n v="0"/>
    <n v="17"/>
    <n v="833661"/>
    <n v="402753"/>
    <n v="5725"/>
    <n v="3991"/>
    <n v="2485"/>
    <n v="1349"/>
    <n v="9687370424"/>
    <n v="8811245067"/>
    <n v="0"/>
    <n v="876125357"/>
    <n v="7495390"/>
    <n v="883620747"/>
    <n v="851659001"/>
    <n v="31961746"/>
    <n v="145185490"/>
    <n v="3150290"/>
    <n v="40402091"/>
    <n v="0"/>
    <n v="133594855"/>
    <n v="1326151549"/>
    <n v="2189584100"/>
    <n v="565589079"/>
    <n v="1722493940"/>
    <n v="0"/>
    <n v="295372380"/>
    <n v="890861230"/>
    <n v="69506635"/>
    <n v="46881633"/>
    <n v="7106440546"/>
    <n v="273925222"/>
    <n v="532295228"/>
    <n v="74749830"/>
    <n v="907366973"/>
    <n v="0"/>
    <n v="115161224"/>
    <n v="475769528"/>
    <n v="32935289"/>
    <n v="168726584"/>
    <n v="2580929878"/>
    <n v="1362912094"/>
    <n v="2523050744"/>
    <n v="565530123"/>
    <n v="2541549468"/>
    <n v="0"/>
    <n v="0"/>
    <n v="258038361"/>
    <n v="1229607973"/>
    <n v="35163937"/>
    <n v="0"/>
    <n v="110701922"/>
    <n v="0"/>
    <n v="184690445"/>
    <n v="0"/>
    <n v="0"/>
    <n v="0"/>
    <n v="0"/>
    <n v="234886707"/>
    <n v="191652156"/>
    <n v="74808786"/>
    <n v="87077818"/>
    <n v="0"/>
    <n v="152061296"/>
    <n v="128756878"/>
    <n v="0"/>
    <n v="6881716"/>
    <n v="0"/>
    <n v="0"/>
    <n v="0"/>
    <n v="137426128"/>
    <n v="0"/>
    <n v="0"/>
    <n v="172956253"/>
    <n v="61822566"/>
    <n v="223760912"/>
    <n v="0"/>
    <n v="0"/>
    <n v="258477"/>
    <n v="61744123"/>
    <n v="93995917"/>
    <n v="4380238"/>
    <n v="194390378"/>
    <n v="38350137"/>
    <n v="262260167"/>
    <n v="115798237"/>
    <n v="53072362"/>
    <n v="32561206"/>
    <n v="108863684"/>
    <n v="53441161"/>
    <n v="43160041"/>
    <n v="4096288"/>
    <n v="8223466"/>
    <n v="12705563"/>
    <n v="157476826"/>
    <n v="132005611"/>
    <n v="0"/>
    <n v="423765614"/>
    <n v="44548024"/>
    <n v="1239612013"/>
    <n v="7676541"/>
    <n v="1847607803"/>
    <n v="67708138"/>
    <n v="0"/>
    <n v="175782695"/>
    <n v="1604116970"/>
    <n v="1847607803"/>
    <n v="34327"/>
    <n v="535604328"/>
    <n v="-415069452"/>
    <n v="799592208"/>
    <n v="0"/>
    <n v="0"/>
    <n v="1239253765"/>
    <n v="173835862"/>
    <n v="4592780"/>
    <n v="5200820"/>
    <n v="2402"/>
    <n v="162"/>
    <n v="468655"/>
    <n v="796060"/>
    <n v="1767657"/>
    <n v="22333"/>
    <n v="973132"/>
    <n v="49640"/>
    <n v="310468"/>
    <n v="0"/>
    <n v="89285"/>
    <n v="115550"/>
    <n v="1682856"/>
    <n v="455594"/>
    <n v="1156188"/>
    <n v="5503"/>
    <n v="607952"/>
    <n v="32949"/>
    <n v="651738"/>
    <n v="139431706.00127101"/>
    <n v="237186293.25232187"/>
    <n v="55799539.196524523"/>
    <n v="229167750.130191"/>
    <n v="0"/>
    <n v="35774158.974132359"/>
    <n v="119089072.171619"/>
    <n v="8926854.3161499277"/>
    <n v="18788236.957789276"/>
  </r>
  <r>
    <n v="106334487"/>
    <x v="315"/>
    <d v="2023-07-01T00:00:00"/>
    <d v="2024-06-30T00:00:00"/>
    <n v="366"/>
    <x v="30"/>
    <x v="12"/>
    <x v="75"/>
    <x v="2"/>
    <x v="3"/>
    <x v="0"/>
    <x v="0"/>
    <x v="2"/>
    <x v="0"/>
    <s v="COUNTY OF RIVERSIDE"/>
    <x v="1"/>
    <x v="0"/>
    <s v="951-486-4000"/>
    <s v="26520 CACTUS AVE"/>
    <s v="MORENO VALLEY"/>
    <s v="92555-3911"/>
    <s v="JENNIFER LYNN CRUIKSHANK"/>
    <n v="1"/>
    <n v="439"/>
    <n v="160674"/>
    <n v="439"/>
    <n v="160674"/>
    <n v="418"/>
    <n v="349.47814207650299"/>
    <n v="566.98103405855602"/>
    <n v="17744"/>
    <n v="17269"/>
    <n v="30263"/>
    <n v="36530"/>
    <n v="16893"/>
    <n v="4307"/>
    <n v="2435"/>
    <n v="2468"/>
    <n v="0"/>
    <n v="127909"/>
    <n v="207515.058465432"/>
    <n v="23597.957373925852"/>
    <n v="23569.7208847906"/>
    <n v="43195.193200058202"/>
    <n v="67968.504793708795"/>
    <n v="48774.17925455494"/>
    <n v="6637.9101203759501"/>
    <n v="3900.5892714506399"/>
    <n v="11802.1012839537"/>
    <n v="0"/>
    <n v="2589"/>
    <n v="2914"/>
    <n v="3440"/>
    <n v="8019"/>
    <n v="2382"/>
    <n v="853"/>
    <n v="1248"/>
    <n v="66"/>
    <n v="0"/>
    <n v="21511"/>
    <n v="362"/>
    <n v="77"/>
    <n v="0"/>
    <n v="0"/>
    <n v="0"/>
    <n v="0"/>
    <n v="132492"/>
    <n v="28182"/>
    <n v="0"/>
    <n v="0"/>
    <n v="0"/>
    <n v="0"/>
    <n v="103151"/>
    <n v="24758"/>
    <n v="0"/>
    <n v="0"/>
    <n v="0"/>
    <n v="0"/>
    <n v="0"/>
    <n v="19357"/>
    <n v="2154"/>
    <n v="0"/>
    <n v="0"/>
    <n v="0"/>
    <n v="0"/>
    <n v="32"/>
    <n v="2806"/>
    <n v="0"/>
    <n v="17049"/>
    <n v="17101"/>
    <n v="31647"/>
    <n v="149175"/>
    <n v="16602"/>
    <n v="6639"/>
    <n v="10495"/>
    <n v="4621"/>
    <n v="683"/>
    <n v="254012"/>
    <n v="104949"/>
    <n v="96375"/>
    <n v="0"/>
    <n v="63174"/>
    <n v="0"/>
    <n v="10"/>
    <n v="846788"/>
    <n v="571885"/>
    <n v="6335"/>
    <n v="5489"/>
    <n v="1241"/>
    <n v="636"/>
    <n v="3908935338"/>
    <n v="2963085479"/>
    <n v="1397182"/>
    <n v="947247041"/>
    <n v="41236739"/>
    <n v="988483780"/>
    <n v="1031135183"/>
    <n v="-42651403"/>
    <n v="17665403"/>
    <n v="0"/>
    <n v="0"/>
    <n v="0"/>
    <n v="-24986000"/>
    <n v="330431462"/>
    <n v="371041493"/>
    <n v="381124202"/>
    <n v="999117111"/>
    <n v="3317991"/>
    <n v="153570046"/>
    <n v="117889582"/>
    <n v="9021587"/>
    <n v="43892445"/>
    <n v="2409405919"/>
    <n v="109013283"/>
    <n v="135377201"/>
    <n v="162864614"/>
    <n v="859861705"/>
    <n v="6261852"/>
    <n v="83110744"/>
    <n v="70955937"/>
    <n v="34120100"/>
    <n v="37963983"/>
    <n v="1499529419"/>
    <n v="382059033"/>
    <n v="430713432"/>
    <n v="349101841"/>
    <n v="1369080370"/>
    <n v="-94469478"/>
    <n v="9579843"/>
    <n v="298696301"/>
    <n v="95338562"/>
    <n v="79843888"/>
    <n v="0"/>
    <n v="43141687"/>
    <n v="0"/>
    <n v="0"/>
    <n v="0"/>
    <n v="1397182"/>
    <n v="0"/>
    <n v="0"/>
    <n v="57385712"/>
    <n v="75705262"/>
    <n v="220972707"/>
    <n v="559679374"/>
    <n v="0"/>
    <n v="-62015511"/>
    <n v="93506957"/>
    <n v="0"/>
    <n v="2012540"/>
    <n v="0"/>
    <n v="0"/>
    <n v="0"/>
    <n v="11537208"/>
    <n v="0"/>
    <n v="32265806"/>
    <n v="172613107"/>
    <n v="123228366"/>
    <n v="220091090"/>
    <n v="0"/>
    <n v="0"/>
    <n v="2057771"/>
    <n v="22589909"/>
    <n v="189712916"/>
    <n v="17786059"/>
    <n v="279575637"/>
    <n v="3480328"/>
    <n v="402742199"/>
    <n v="218233595"/>
    <n v="104200405"/>
    <n v="30403020"/>
    <n v="135137281"/>
    <n v="37007953"/>
    <n v="36288049"/>
    <n v="10510328"/>
    <n v="0"/>
    <n v="3480328"/>
    <n v="53132025"/>
    <n v="370828862"/>
    <n v="260175512"/>
    <n v="380151190"/>
    <n v="45597924"/>
    <n v="0"/>
    <n v="0"/>
    <n v="1056753488"/>
    <n v="494923733"/>
    <n v="24832432"/>
    <n v="711416335"/>
    <n v="-174419012"/>
    <n v="1056753488"/>
    <n v="42088131"/>
    <n v="49595596"/>
    <n v="0"/>
    <n v="752337723"/>
    <n v="0"/>
    <n v="27360069"/>
    <n v="0"/>
    <n v="0"/>
    <n v="7000521"/>
    <n v="7908008"/>
    <n v="3779"/>
    <n v="158"/>
    <n v="798027"/>
    <n v="1519412"/>
    <n v="1745849"/>
    <n v="164114"/>
    <n v="482340"/>
    <n v="981726"/>
    <n v="0"/>
    <n v="1261957"/>
    <n v="34543"/>
    <n v="12553"/>
    <n v="2184879"/>
    <n v="1011936"/>
    <n v="1079568"/>
    <n v="470739"/>
    <n v="1177146"/>
    <n v="227200"/>
    <n v="849053"/>
    <n v="111284948.8889337"/>
    <n v="128245425.8912359"/>
    <n v="137759680.30909401"/>
    <n v="470767633.19622898"/>
    <n v="2425998.60562449"/>
    <n v="59937022.612802997"/>
    <n v="47823222.757662416"/>
    <n v="10925197.052424399"/>
    <n v="20729314.685992401"/>
  </r>
  <r>
    <n v="106190796"/>
    <x v="316"/>
    <d v="2023-07-01T00:00:00"/>
    <d v="2024-06-30T00:00:00"/>
    <n v="366"/>
    <x v="3"/>
    <x v="3"/>
    <x v="39"/>
    <x v="0"/>
    <x v="29"/>
    <x v="0"/>
    <x v="0"/>
    <x v="2"/>
    <x v="0"/>
    <s v="REGENTS OF THE UNIVERSITY OF CA"/>
    <x v="1"/>
    <x v="0"/>
    <s v="310-825-9111"/>
    <s v="757 WESTWOOD PLAZA"/>
    <s v="LOS ANGELES"/>
    <n v="90095"/>
    <s v="JOHNESE SPISSO"/>
    <n v="1"/>
    <n v="446"/>
    <n v="163236"/>
    <n v="557"/>
    <n v="203862"/>
    <n v="503"/>
    <n v="493.34426229508199"/>
    <n v="805.71687218766999"/>
    <n v="41542"/>
    <n v="19848"/>
    <n v="25638"/>
    <n v="31845"/>
    <n v="23"/>
    <n v="960"/>
    <n v="54835"/>
    <n v="51"/>
    <n v="5822"/>
    <n v="180564"/>
    <n v="294892.37522068701"/>
    <n v="70034.580899309396"/>
    <n v="29142.756222176646"/>
    <n v="29977.5777730382"/>
    <n v="40265.097403764601"/>
    <n v="47.130752865613402"/>
    <n v="1720.1436039973601"/>
    <n v="111168.67337577289"/>
    <n v="91.825753440053901"/>
    <n v="12579.001844312699"/>
    <n v="5667"/>
    <n v="2441"/>
    <n v="2253"/>
    <n v="3582"/>
    <n v="4"/>
    <n v="121"/>
    <n v="8063"/>
    <n v="7"/>
    <n v="763"/>
    <n v="22901"/>
    <n v="446"/>
    <n v="0"/>
    <n v="0"/>
    <n v="0"/>
    <n v="0"/>
    <n v="0"/>
    <n v="163236"/>
    <n v="0"/>
    <n v="0"/>
    <n v="0"/>
    <n v="0"/>
    <n v="0"/>
    <n v="180564"/>
    <n v="0"/>
    <n v="0"/>
    <n v="0"/>
    <n v="0"/>
    <n v="0"/>
    <n v="0"/>
    <n v="22901"/>
    <n v="0"/>
    <n v="0"/>
    <n v="0"/>
    <n v="0"/>
    <n v="0"/>
    <n v="10"/>
    <n v="3382"/>
    <n v="1709"/>
    <n v="172247"/>
    <n v="50755"/>
    <n v="33724"/>
    <n v="50352"/>
    <n v="76"/>
    <n v="3336"/>
    <n v="272468"/>
    <n v="64"/>
    <n v="11128"/>
    <n v="594150"/>
    <n v="55189"/>
    <n v="560034"/>
    <n v="0"/>
    <n v="20835"/>
    <n v="0"/>
    <n v="23"/>
    <n v="2453815"/>
    <n v="2052600"/>
    <n v="8484"/>
    <n v="21167"/>
    <n v="1248"/>
    <n v="674"/>
    <n v="7681326394"/>
    <n v="4835303934"/>
    <n v="25035914"/>
    <n v="2871058374"/>
    <n v="500649412"/>
    <n v="3371707786"/>
    <n v="2864257743"/>
    <n v="507450043"/>
    <n v="211158556"/>
    <n v="44558249"/>
    <n v="0"/>
    <n v="0"/>
    <n v="674050350"/>
    <n v="1120772009"/>
    <n v="507368551"/>
    <n v="628124156"/>
    <n v="851759481"/>
    <n v="618105"/>
    <n v="26420713"/>
    <n v="1510659593"/>
    <n v="498248"/>
    <n v="57091727"/>
    <n v="4703312583"/>
    <n v="768708467"/>
    <n v="237599103"/>
    <n v="106318497"/>
    <n v="225212680"/>
    <n v="648493"/>
    <n v="20920350"/>
    <n v="1551946824"/>
    <n v="398850"/>
    <n v="66260547"/>
    <n v="2978013811"/>
    <n v="1282121221"/>
    <n v="430851691"/>
    <n v="461189578"/>
    <n v="749423306"/>
    <n v="0"/>
    <n v="795101"/>
    <n v="27144549"/>
    <n v="1745353184"/>
    <n v="73152827"/>
    <n v="0"/>
    <n v="7701686"/>
    <n v="0"/>
    <n v="57570791"/>
    <n v="2135991"/>
    <n v="2745069"/>
    <n v="0"/>
    <n v="20154854"/>
    <n v="600927008"/>
    <n v="314031522"/>
    <n v="270963252"/>
    <n v="307158245"/>
    <n v="461275"/>
    <n v="19539760"/>
    <n v="1298899046"/>
    <n v="3359568"/>
    <n v="55718698"/>
    <n v="0"/>
    <n v="-341431587"/>
    <n v="0"/>
    <n v="167617324"/>
    <n v="0"/>
    <n v="0"/>
    <n v="426701094"/>
    <n v="126584647"/>
    <n v="1383311387"/>
    <n v="0"/>
    <n v="0"/>
    <n v="0"/>
    <n v="43660935"/>
    <n v="397318841"/>
    <n v="80732866"/>
    <n v="349574577"/>
    <n v="56373396"/>
    <n v="1022742605"/>
    <n v="453454375"/>
    <n v="84027526"/>
    <n v="56043164"/>
    <n v="684534799"/>
    <n v="323100561"/>
    <n v="90069045"/>
    <n v="31041164"/>
    <n v="27033749"/>
    <n v="0"/>
    <n v="92210755"/>
    <n v="3969326385"/>
    <n v="277757896"/>
    <n v="1019185550"/>
    <n v="57338363"/>
    <n v="0"/>
    <n v="0"/>
    <n v="5323608194"/>
    <n v="3982253953"/>
    <n v="0"/>
    <n v="1821421473"/>
    <n v="-480067232"/>
    <n v="5323608194"/>
    <n v="2188458482"/>
    <n v="577780056"/>
    <n v="-133142186"/>
    <n v="2124272823"/>
    <n v="0"/>
    <n v="1844005447"/>
    <n v="0"/>
    <n v="294731416"/>
    <n v="14670053"/>
    <n v="17074271"/>
    <n v="8021"/>
    <n v="805"/>
    <n v="1202641"/>
    <n v="5618622"/>
    <n v="3617587"/>
    <n v="159299"/>
    <n v="973057"/>
    <n v="1574176"/>
    <n v="882661"/>
    <n v="251743"/>
    <n v="187061"/>
    <n v="203206"/>
    <n v="3349859"/>
    <n v="1256391"/>
    <n v="4751539"/>
    <n v="59695"/>
    <n v="2680042"/>
    <n v="709657"/>
    <n v="1862870"/>
    <n v="581408934.50692296"/>
    <n v="229232773.48236653"/>
    <n v="225994142.70802301"/>
    <n v="331393335.13845122"/>
    <n v="389742.79066781898"/>
    <n v="14567240.7557892"/>
    <n v="942389591.39265287"/>
    <n v="276044.552432989"/>
    <n v="37956525.67269291"/>
  </r>
  <r>
    <n v="106344210"/>
    <x v="317"/>
    <d v="2024-01-01T00:00:00"/>
    <d v="2024-12-31T00:00:00"/>
    <n v="366"/>
    <x v="31"/>
    <x v="0"/>
    <x v="57"/>
    <x v="1"/>
    <x v="6"/>
    <x v="0"/>
    <x v="1"/>
    <x v="0"/>
    <x v="1"/>
    <s v="SIGNATURE HEALTH CARE"/>
    <x v="5"/>
    <x v="0"/>
    <s v="877-978-4848"/>
    <s v="1400 EXPO PARKWAY"/>
    <s v="SACRAMENTO"/>
    <n v="95815"/>
    <s v="JOHN BEALL"/>
    <n v="0"/>
    <n v="117"/>
    <n v="42822"/>
    <n v="117"/>
    <n v="42822"/>
    <n v="101"/>
    <n v="100.937158469945"/>
    <n v="100.937158469945"/>
    <n v="2686"/>
    <n v="656"/>
    <n v="815"/>
    <n v="0"/>
    <n v="31162"/>
    <n v="8"/>
    <n v="1528"/>
    <n v="88"/>
    <n v="0"/>
    <n v="36943"/>
    <n v="36943"/>
    <n v="2686"/>
    <n v="656"/>
    <n v="815"/>
    <n v="0"/>
    <n v="31162"/>
    <n v="8"/>
    <n v="1528"/>
    <n v="88"/>
    <n v="0"/>
    <n v="207"/>
    <n v="56"/>
    <n v="89"/>
    <n v="0"/>
    <n v="1005"/>
    <n v="2"/>
    <n v="191"/>
    <n v="14"/>
    <n v="0"/>
    <n v="1564"/>
    <n v="0"/>
    <n v="117"/>
    <n v="0"/>
    <n v="0"/>
    <n v="0"/>
    <n v="0"/>
    <n v="0"/>
    <n v="42822"/>
    <n v="0"/>
    <n v="0"/>
    <n v="0"/>
    <n v="0"/>
    <n v="0"/>
    <n v="36943"/>
    <n v="0"/>
    <n v="0"/>
    <n v="0"/>
    <n v="0"/>
    <n v="0"/>
    <n v="0"/>
    <n v="1564"/>
    <n v="0"/>
    <n v="0"/>
    <n v="0"/>
    <n v="0"/>
    <n v="0"/>
    <n v="0"/>
    <n v="0"/>
    <n v="0"/>
    <n v="0"/>
    <n v="0"/>
    <n v="0"/>
    <n v="0"/>
    <n v="0"/>
    <n v="0"/>
    <n v="0"/>
    <n v="0"/>
    <n v="0"/>
    <n v="0"/>
    <n v="0"/>
    <n v="0"/>
    <n v="0"/>
    <n v="0"/>
    <n v="0"/>
    <n v="0"/>
    <n v="0"/>
    <n v="0"/>
    <n v="0"/>
    <n v="0"/>
    <n v="0"/>
    <n v="81314169"/>
    <n v="35768644"/>
    <n v="0"/>
    <n v="45545525"/>
    <n v="5063151"/>
    <n v="50608676"/>
    <n v="47749837"/>
    <n v="2858839"/>
    <n v="0"/>
    <n v="0"/>
    <n v="0"/>
    <n v="-5"/>
    <n v="2858844"/>
    <n v="6174700"/>
    <n v="1492500"/>
    <n v="2022650"/>
    <n v="0"/>
    <n v="67791600"/>
    <n v="18350"/>
    <n v="3737000"/>
    <n v="77369"/>
    <n v="0"/>
    <n v="81314169"/>
    <n v="0"/>
    <n v="0"/>
    <n v="0"/>
    <n v="0"/>
    <n v="0"/>
    <n v="0"/>
    <n v="0"/>
    <n v="0"/>
    <n v="0"/>
    <n v="0"/>
    <n v="1750011"/>
    <n v="501651"/>
    <n v="807303"/>
    <n v="0"/>
    <n v="0"/>
    <n v="29348306"/>
    <n v="4490"/>
    <n v="1198813"/>
    <n v="52319"/>
    <n v="0"/>
    <n v="758686"/>
    <n v="0"/>
    <n v="1347065"/>
    <n v="0"/>
    <n v="0"/>
    <n v="0"/>
    <n v="0"/>
    <n v="4420702"/>
    <n v="975506"/>
    <n v="678621"/>
    <n v="-6875"/>
    <n v="37137708"/>
    <n v="13848"/>
    <n v="2320312"/>
    <n v="5703"/>
    <n v="0"/>
    <n v="0"/>
    <n v="0"/>
    <n v="0"/>
    <n v="0"/>
    <n v="0"/>
    <n v="0"/>
    <n v="17067770"/>
    <n v="0"/>
    <n v="353624"/>
    <n v="0"/>
    <n v="0"/>
    <n v="0"/>
    <n v="0"/>
    <n v="10133752"/>
    <n v="2956931"/>
    <n v="11346013"/>
    <n v="5891747"/>
    <n v="20490879"/>
    <n v="3506444"/>
    <n v="3043387"/>
    <n v="3644949"/>
    <n v="1316432"/>
    <n v="8023875"/>
    <n v="258469"/>
    <n v="4662707"/>
    <n v="245507"/>
    <n v="0"/>
    <n v="2557188"/>
    <n v="11107098"/>
    <n v="0"/>
    <n v="5384164"/>
    <n v="0"/>
    <n v="20245301"/>
    <n v="0"/>
    <n v="36736563"/>
    <n v="35383708"/>
    <n v="0"/>
    <n v="7944670"/>
    <n v="-6591815"/>
    <n v="36736563"/>
    <n v="2292202"/>
    <n v="11884200"/>
    <n v="-3740248"/>
    <n v="5560585"/>
    <n v="0"/>
    <n v="0"/>
    <n v="3743522"/>
    <n v="12671933"/>
    <n v="465710"/>
    <n v="521624"/>
    <n v="249"/>
    <n v="0"/>
    <n v="42430"/>
    <n v="77661"/>
    <n v="88962"/>
    <n v="21188"/>
    <n v="144193"/>
    <n v="44684"/>
    <n v="29591"/>
    <n v="12918"/>
    <n v="1708"/>
    <n v="2375"/>
    <n v="266696"/>
    <n v="0"/>
    <n v="0"/>
    <n v="0"/>
    <n v="81846"/>
    <n v="56819"/>
    <n v="60349"/>
    <n v="3241470.4999838299"/>
    <n v="783502.79709554696"/>
    <n v="1061810.3400638599"/>
    <n v="0"/>
    <n v="35587878.204075404"/>
    <n v="9633.0159642903109"/>
    <n v="1961775.5127276774"/>
    <n v="40615.6300894374"/>
    <n v="0"/>
  </r>
  <r>
    <n v="106344011"/>
    <x v="318"/>
    <d v="2023-07-01T00:00:00"/>
    <d v="2024-06-30T00:00:00"/>
    <n v="366"/>
    <x v="31"/>
    <x v="0"/>
    <x v="57"/>
    <x v="2"/>
    <x v="3"/>
    <x v="2"/>
    <x v="1"/>
    <x v="0"/>
    <x v="1"/>
    <s v="COUNTY OF SACRAMENTO"/>
    <x v="6"/>
    <x v="0"/>
    <s v="916-875-1000"/>
    <s v="2150 STOCKTON BLVD"/>
    <s v="SACRAMENTO"/>
    <n v="95817"/>
    <s v="ANANTHA PANYALA"/>
    <n v="0"/>
    <n v="50"/>
    <n v="18300"/>
    <n v="50"/>
    <n v="18300"/>
    <n v="50"/>
    <n v="45.5"/>
    <n v="45.5"/>
    <n v="0"/>
    <n v="0"/>
    <n v="0"/>
    <n v="0"/>
    <n v="16653"/>
    <n v="0"/>
    <n v="0"/>
    <n v="0"/>
    <n v="0"/>
    <n v="16653"/>
    <n v="16653"/>
    <n v="0"/>
    <n v="0"/>
    <n v="0"/>
    <n v="0"/>
    <n v="0"/>
    <n v="0"/>
    <n v="0"/>
    <n v="0"/>
    <n v="0"/>
    <n v="0"/>
    <n v="0"/>
    <n v="0"/>
    <n v="0"/>
    <n v="363"/>
    <n v="0"/>
    <n v="0"/>
    <n v="0"/>
    <n v="0"/>
    <n v="363"/>
    <n v="0"/>
    <n v="50"/>
    <n v="0"/>
    <n v="0"/>
    <n v="0"/>
    <n v="0"/>
    <n v="0"/>
    <n v="18300"/>
    <n v="0"/>
    <n v="0"/>
    <n v="0"/>
    <n v="0"/>
    <n v="0"/>
    <n v="16653"/>
    <n v="0"/>
    <n v="0"/>
    <n v="0"/>
    <n v="0"/>
    <n v="0"/>
    <n v="0"/>
    <n v="363"/>
    <n v="0"/>
    <n v="0"/>
    <n v="0"/>
    <n v="0"/>
    <n v="0"/>
    <n v="0"/>
    <n v="0"/>
    <n v="0"/>
    <n v="0"/>
    <n v="0"/>
    <n v="0"/>
    <n v="0"/>
    <n v="0"/>
    <n v="0"/>
    <n v="0"/>
    <n v="0"/>
    <n v="0"/>
    <n v="0"/>
    <n v="0"/>
    <n v="0"/>
    <n v="0"/>
    <n v="0"/>
    <n v="0"/>
    <n v="0"/>
    <n v="0"/>
    <n v="0"/>
    <n v="0"/>
    <n v="0"/>
    <n v="0"/>
    <n v="118601981"/>
    <n v="0"/>
    <n v="0"/>
    <n v="118601981"/>
    <n v="0"/>
    <n v="118601981"/>
    <n v="11860198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3"/>
    <n v="0"/>
    <n v="0"/>
    <n v="0"/>
    <n v="0"/>
    <n v="0"/>
    <n v="0"/>
    <n v="0"/>
    <n v="0"/>
    <n v="0"/>
    <n v="0"/>
    <n v="0"/>
    <n v="0"/>
    <n v="0"/>
    <n v="0"/>
    <n v="0"/>
    <n v="0"/>
    <n v="0"/>
    <n v="0"/>
    <n v="0"/>
    <n v="0"/>
    <n v="0"/>
    <n v="0"/>
    <n v="0"/>
    <n v="0"/>
    <n v="0"/>
    <n v="0"/>
  </r>
  <r>
    <n v="106341326"/>
    <x v="319"/>
    <d v="2024-01-01T00:00:00"/>
    <d v="2024-12-31T00:00:00"/>
    <n v="366"/>
    <x v="31"/>
    <x v="0"/>
    <x v="57"/>
    <x v="1"/>
    <x v="12"/>
    <x v="0"/>
    <x v="2"/>
    <x v="0"/>
    <x v="1"/>
    <s v="ERNEST HEALTH HOLDINGS, LLC"/>
    <x v="6"/>
    <x v="0"/>
    <s v="279-499-1501"/>
    <s v="10 ADVANTAGE COURT"/>
    <s v="SACRAMENTO"/>
    <n v="95834"/>
    <s v="JOE HUGAR"/>
    <n v="0"/>
    <n v="50"/>
    <n v="18300"/>
    <n v="50"/>
    <n v="18300"/>
    <n v="39"/>
    <n v="38.016393442622999"/>
    <n v="38.016393442622999"/>
    <n v="8105"/>
    <n v="1358"/>
    <n v="980"/>
    <n v="1655"/>
    <n v="0"/>
    <n v="1757"/>
    <n v="0"/>
    <n v="0"/>
    <n v="59"/>
    <n v="13914"/>
    <n v="13914"/>
    <n v="8105"/>
    <n v="1358"/>
    <n v="980"/>
    <n v="1655"/>
    <n v="0"/>
    <n v="1757"/>
    <n v="0"/>
    <n v="0"/>
    <n v="59"/>
    <n v="515"/>
    <n v="88"/>
    <n v="51"/>
    <n v="94"/>
    <n v="0"/>
    <n v="114"/>
    <n v="0"/>
    <n v="0"/>
    <n v="12"/>
    <n v="874"/>
    <n v="0"/>
    <n v="0"/>
    <n v="0"/>
    <n v="50"/>
    <n v="0"/>
    <n v="0"/>
    <n v="0"/>
    <n v="0"/>
    <n v="0"/>
    <n v="18300"/>
    <n v="0"/>
    <n v="0"/>
    <n v="0"/>
    <n v="0"/>
    <n v="0"/>
    <n v="13914"/>
    <n v="0"/>
    <n v="0"/>
    <n v="0"/>
    <n v="0"/>
    <n v="0"/>
    <n v="0"/>
    <n v="874"/>
    <n v="0"/>
    <n v="0"/>
    <n v="0"/>
    <n v="0"/>
    <n v="0"/>
    <n v="0"/>
    <n v="0"/>
    <n v="0"/>
    <n v="0"/>
    <n v="0"/>
    <n v="0"/>
    <n v="0"/>
    <n v="0"/>
    <n v="0"/>
    <n v="0"/>
    <n v="0"/>
    <n v="0"/>
    <n v="0"/>
    <n v="0"/>
    <n v="0"/>
    <n v="0"/>
    <n v="0"/>
    <n v="0"/>
    <n v="0"/>
    <n v="0"/>
    <n v="0"/>
    <n v="0"/>
    <n v="54846754"/>
    <n v="19296128"/>
    <n v="0"/>
    <n v="35550626"/>
    <n v="21662"/>
    <n v="35572288"/>
    <n v="35826159"/>
    <n v="-253871"/>
    <n v="0"/>
    <n v="0"/>
    <n v="0"/>
    <n v="0"/>
    <n v="-253871"/>
    <n v="31867006"/>
    <n v="5450718"/>
    <n v="3806003"/>
    <n v="6374909"/>
    <n v="0"/>
    <n v="6922753"/>
    <n v="0"/>
    <n v="0"/>
    <n v="425365"/>
    <n v="54846754"/>
    <n v="0"/>
    <n v="0"/>
    <n v="0"/>
    <n v="0"/>
    <n v="0"/>
    <n v="0"/>
    <n v="0"/>
    <n v="0"/>
    <n v="0"/>
    <n v="0"/>
    <n v="7868957"/>
    <n v="1055825"/>
    <n v="2497896"/>
    <n v="4183879"/>
    <n v="0"/>
    <n v="0"/>
    <n v="3433351"/>
    <n v="0"/>
    <n v="256220"/>
    <n v="0"/>
    <n v="0"/>
    <n v="0"/>
    <n v="0"/>
    <n v="0"/>
    <n v="0"/>
    <n v="0"/>
    <n v="0"/>
    <n v="23998049"/>
    <n v="4394893"/>
    <n v="1308107"/>
    <n v="2191030"/>
    <n v="0"/>
    <n v="3489402"/>
    <n v="0"/>
    <n v="0"/>
    <n v="169145"/>
    <n v="0"/>
    <n v="0"/>
    <n v="0"/>
    <n v="0"/>
    <n v="0"/>
    <n v="0"/>
    <n v="11439585"/>
    <n v="0"/>
    <n v="4703279"/>
    <n v="0"/>
    <n v="0"/>
    <n v="0"/>
    <n v="0"/>
    <n v="4658639"/>
    <n v="442021"/>
    <n v="5268540"/>
    <n v="9314095"/>
    <n v="16929116"/>
    <n v="3606617"/>
    <n v="0"/>
    <n v="3711708"/>
    <n v="1072314"/>
    <n v="484582"/>
    <n v="121991"/>
    <n v="5025888"/>
    <n v="175931"/>
    <n v="1767227"/>
    <n v="2930785"/>
    <n v="6875522"/>
    <n v="0"/>
    <n v="419957"/>
    <n v="0"/>
    <n v="242435384"/>
    <n v="0"/>
    <n v="249730863"/>
    <n v="257576549"/>
    <n v="0"/>
    <n v="0"/>
    <n v="-7845686"/>
    <n v="249730863"/>
    <n v="210054"/>
    <n v="6607775"/>
    <n v="-166919"/>
    <n v="667561"/>
    <n v="0"/>
    <n v="0"/>
    <n v="201270317"/>
    <n v="212575521"/>
    <n v="270456"/>
    <n v="296191"/>
    <n v="142"/>
    <n v="0"/>
    <n v="47947"/>
    <n v="60435"/>
    <n v="82681"/>
    <n v="4463"/>
    <n v="54497"/>
    <n v="17870"/>
    <n v="1929"/>
    <n v="0"/>
    <n v="0"/>
    <n v="634"/>
    <n v="143125"/>
    <n v="0"/>
    <n v="53715"/>
    <n v="0"/>
    <n v="18904"/>
    <n v="5344"/>
    <n v="49368"/>
    <n v="20803092.936475001"/>
    <n v="3558281.9774319916"/>
    <n v="2484595.9524877444"/>
    <n v="4161602.89386995"/>
    <n v="0"/>
    <n v="4519240.8108644104"/>
    <n v="0"/>
    <n v="0"/>
    <n v="277682.42887090502"/>
  </r>
  <r>
    <n v="106270875"/>
    <x v="320"/>
    <d v="2023-07-01T00:00:00"/>
    <d v="2024-06-30T00:00:00"/>
    <n v="366"/>
    <x v="28"/>
    <x v="5"/>
    <x v="103"/>
    <x v="3"/>
    <x v="3"/>
    <x v="0"/>
    <x v="0"/>
    <x v="0"/>
    <x v="1"/>
    <s v="SALINAS VALLEY MEMORIAL HOSPITAL DISTRICT"/>
    <x v="0"/>
    <x v="0"/>
    <s v="831-757-4333"/>
    <s v="450 E. ROMIE LANE"/>
    <s v="SALINAS"/>
    <n v="93901"/>
    <s v="ALLEN RADNER"/>
    <n v="0"/>
    <n v="263"/>
    <n v="96258"/>
    <n v="263"/>
    <n v="96258"/>
    <n v="124"/>
    <n v="116.84699453551913"/>
    <n v="233.52217176781983"/>
    <n v="17544"/>
    <n v="3685"/>
    <n v="1745"/>
    <n v="10875"/>
    <n v="0"/>
    <n v="983"/>
    <n v="7629"/>
    <n v="83"/>
    <n v="222"/>
    <n v="42766"/>
    <n v="85469.114867022101"/>
    <n v="31035.547832766199"/>
    <n v="6560.3064339448001"/>
    <n v="2698.3721066666699"/>
    <n v="24542.142576693393"/>
    <n v="0"/>
    <n v="1996.85620022495"/>
    <n v="18406.8309577127"/>
    <n v="173.2727326766759"/>
    <n v="463.4522549555428"/>
    <n v="4708"/>
    <n v="989"/>
    <n v="468"/>
    <n v="2918"/>
    <n v="0"/>
    <n v="264"/>
    <n v="2047"/>
    <n v="22"/>
    <n v="60"/>
    <n v="11476"/>
    <n v="263"/>
    <n v="0"/>
    <n v="0"/>
    <n v="0"/>
    <n v="0"/>
    <n v="0"/>
    <n v="96258"/>
    <n v="0"/>
    <n v="0"/>
    <n v="0"/>
    <n v="0"/>
    <n v="0"/>
    <n v="42766"/>
    <n v="0"/>
    <n v="0"/>
    <n v="0"/>
    <n v="0"/>
    <n v="0"/>
    <n v="0"/>
    <n v="11476"/>
    <n v="0"/>
    <n v="0"/>
    <n v="0"/>
    <n v="0"/>
    <n v="0"/>
    <n v="8"/>
    <n v="2203"/>
    <n v="1200"/>
    <n v="29038"/>
    <n v="5918"/>
    <n v="3008"/>
    <n v="40800"/>
    <n v="0"/>
    <n v="3131"/>
    <n v="25253"/>
    <n v="487"/>
    <n v="1309"/>
    <n v="108944"/>
    <n v="64859"/>
    <n v="37129"/>
    <n v="0"/>
    <n v="11489"/>
    <n v="0"/>
    <n v="9"/>
    <n v="196776"/>
    <n v="361429"/>
    <n v="1380"/>
    <n v="3581"/>
    <n v="884"/>
    <n v="382"/>
    <n v="3023652634"/>
    <n v="2373250664"/>
    <n v="0"/>
    <n v="650401970"/>
    <n v="16621665"/>
    <n v="667023635"/>
    <n v="578231422"/>
    <n v="88792213"/>
    <n v="37407005"/>
    <n v="55499271"/>
    <n v="0"/>
    <n v="0"/>
    <n v="70699947"/>
    <n v="653087349"/>
    <n v="135269283"/>
    <n v="55730098"/>
    <n v="349849129"/>
    <n v="0"/>
    <n v="35671238"/>
    <n v="270254714"/>
    <n v="3549593"/>
    <n v="9527261"/>
    <n v="1512938665"/>
    <n v="502232057"/>
    <n v="105546985"/>
    <n v="30447863"/>
    <n v="439672453"/>
    <n v="0"/>
    <n v="36790952"/>
    <n v="381800973"/>
    <n v="3860620"/>
    <n v="10362066"/>
    <n v="1510713969"/>
    <n v="1010147917"/>
    <n v="213136226"/>
    <n v="74333639"/>
    <n v="717740693"/>
    <n v="0"/>
    <n v="0"/>
    <n v="36113869"/>
    <n v="256851247"/>
    <n v="53909165"/>
    <n v="0"/>
    <n v="7410211"/>
    <n v="0"/>
    <n v="3607697"/>
    <n v="0"/>
    <n v="0"/>
    <n v="0"/>
    <n v="0"/>
    <n v="123140651"/>
    <n v="23087906"/>
    <n v="10200990"/>
    <n v="56725466"/>
    <n v="0"/>
    <n v="34966537"/>
    <n v="394424523"/>
    <n v="2"/>
    <n v="7855895"/>
    <n v="0"/>
    <n v="3622915"/>
    <n v="3749603"/>
    <n v="27806517"/>
    <n v="5680235"/>
    <n v="0"/>
    <n v="101545456"/>
    <n v="50509665"/>
    <n v="199342389"/>
    <n v="0"/>
    <n v="0"/>
    <n v="1905148"/>
    <n v="0"/>
    <n v="99770656"/>
    <n v="20986687"/>
    <n v="88333903"/>
    <n v="15837518"/>
    <n v="200753562"/>
    <n v="134655717"/>
    <n v="30307207"/>
    <n v="26773399"/>
    <n v="89569899"/>
    <n v="40695328"/>
    <n v="29727148"/>
    <n v="1667569"/>
    <n v="1904591"/>
    <n v="0"/>
    <n v="22177002"/>
    <n v="527652608"/>
    <n v="301885460"/>
    <n v="231839858"/>
    <n v="18456649"/>
    <n v="130967027"/>
    <n v="532173"/>
    <n v="1211333775"/>
    <n v="126821748"/>
    <n v="90863576"/>
    <n v="0"/>
    <n v="993648451"/>
    <n v="1211333775"/>
    <n v="264930282"/>
    <n v="643674405"/>
    <n v="-527963995"/>
    <n v="682243318"/>
    <n v="0"/>
    <n v="0"/>
    <n v="0"/>
    <n v="0"/>
    <n v="3164258"/>
    <n v="3711913"/>
    <n v="1711"/>
    <n v="0"/>
    <n v="458914"/>
    <n v="663851"/>
    <n v="742156"/>
    <n v="1626"/>
    <n v="172323"/>
    <n v="720593"/>
    <n v="252411"/>
    <n v="0"/>
    <n v="80242"/>
    <n v="72142"/>
    <n v="776396"/>
    <n v="327262"/>
    <n v="767692"/>
    <n v="16769"/>
    <n v="688713"/>
    <n v="173573"/>
    <n v="413853"/>
    <n v="214587695.54579872"/>
    <n v="44728936.198670097"/>
    <n v="16006595.199376199"/>
    <n v="146644829.11408299"/>
    <n v="0"/>
    <n v="13459043.694365"/>
    <n v="121112072.137099"/>
    <n v="1376364.42607588"/>
    <n v="3694220.6845323602"/>
  </r>
  <r>
    <n v="106361318"/>
    <x v="321"/>
    <d v="2024-01-01T00:00:00"/>
    <d v="2024-12-31T00:00:00"/>
    <n v="366"/>
    <x v="18"/>
    <x v="12"/>
    <x v="40"/>
    <x v="0"/>
    <x v="3"/>
    <x v="0"/>
    <x v="0"/>
    <x v="0"/>
    <x v="1"/>
    <s v="SAN ANTONIO REGIONAL HOSPITAL"/>
    <x v="1"/>
    <x v="0"/>
    <s v="909-985-2811"/>
    <s v="999 SAN BERNARDINO ROAD"/>
    <s v="UPLAND"/>
    <s v="91786-4920"/>
    <s v="JOHN CHAPMAN"/>
    <n v="0"/>
    <n v="363"/>
    <n v="132858"/>
    <n v="289"/>
    <n v="105774"/>
    <n v="237"/>
    <n v="216.90437158469899"/>
    <n v="416.18049132125799"/>
    <n v="16464"/>
    <n v="24117"/>
    <n v="7285"/>
    <n v="13722"/>
    <n v="0"/>
    <n v="8271"/>
    <n v="8610"/>
    <n v="51"/>
    <n v="867"/>
    <n v="79387"/>
    <n v="152322.05982358"/>
    <n v="26651.658117568575"/>
    <n v="38816.298273642657"/>
    <n v="11479.143883617706"/>
    <n v="29649.700207026599"/>
    <n v="0"/>
    <n v="21611.576722151101"/>
    <n v="21115.076957713401"/>
    <n v="184.71975411246689"/>
    <n v="3140.2363475173402"/>
    <n v="3448"/>
    <n v="4998"/>
    <n v="1390"/>
    <n v="3162"/>
    <n v="0"/>
    <n v="1857"/>
    <n v="2109"/>
    <n v="11"/>
    <n v="201"/>
    <n v="17176"/>
    <n v="363"/>
    <n v="0"/>
    <n v="0"/>
    <n v="0"/>
    <n v="0"/>
    <n v="0"/>
    <n v="132858"/>
    <n v="0"/>
    <n v="0"/>
    <n v="0"/>
    <n v="0"/>
    <n v="0"/>
    <n v="79387"/>
    <n v="0"/>
    <n v="0"/>
    <n v="0"/>
    <n v="0"/>
    <n v="0"/>
    <n v="0"/>
    <n v="17176"/>
    <n v="0"/>
    <n v="0"/>
    <n v="0"/>
    <n v="0"/>
    <n v="0"/>
    <n v="0"/>
    <n v="0"/>
    <n v="0"/>
    <n v="30025"/>
    <n v="37735"/>
    <n v="11540"/>
    <n v="44273"/>
    <n v="0"/>
    <n v="83806"/>
    <n v="28317"/>
    <n v="361"/>
    <n v="6385"/>
    <n v="242442"/>
    <n v="95282"/>
    <n v="48082"/>
    <n v="0"/>
    <n v="99240"/>
    <n v="0"/>
    <n v="9"/>
    <n v="419753"/>
    <n v="473108"/>
    <n v="3318"/>
    <n v="4652"/>
    <n v="1233"/>
    <n v="587"/>
    <n v="4113881180"/>
    <n v="3629072523"/>
    <n v="785649"/>
    <n v="485594306"/>
    <n v="3105246"/>
    <n v="488699552"/>
    <n v="467890737"/>
    <n v="20808815"/>
    <n v="19920151"/>
    <n v="11980084"/>
    <n v="0"/>
    <n v="0"/>
    <n v="28748882"/>
    <n v="452148943"/>
    <n v="697696572"/>
    <n v="169053756"/>
    <n v="342381200"/>
    <n v="0"/>
    <n v="234966548"/>
    <n v="221207326"/>
    <n v="1429434"/>
    <n v="25183112"/>
    <n v="2144066891"/>
    <n v="279782486"/>
    <n v="425245678"/>
    <n v="97328178"/>
    <n v="397416201"/>
    <n v="0"/>
    <n v="378985523"/>
    <n v="321279284"/>
    <n v="3747913"/>
    <n v="66029026"/>
    <n v="1969814289"/>
    <n v="659082253"/>
    <n v="1010499796"/>
    <n v="238646910"/>
    <n v="651873045"/>
    <n v="0"/>
    <n v="0"/>
    <n v="528150236"/>
    <n v="446510836"/>
    <n v="13456941"/>
    <n v="0"/>
    <n v="5177347"/>
    <n v="0"/>
    <n v="75675159"/>
    <n v="0"/>
    <n v="0"/>
    <n v="0"/>
    <n v="785649"/>
    <n v="72849176"/>
    <n v="112442454"/>
    <n v="27735024"/>
    <n v="87924356"/>
    <n v="0"/>
    <n v="85801835"/>
    <n v="96761423"/>
    <n v="0"/>
    <n v="2080038"/>
    <n v="0"/>
    <n v="0"/>
    <n v="0"/>
    <n v="11623816"/>
    <n v="0"/>
    <n v="0"/>
    <n v="94100946"/>
    <n v="41469316"/>
    <n v="163336327"/>
    <n v="0"/>
    <n v="0"/>
    <n v="0"/>
    <n v="0"/>
    <n v="70590132"/>
    <n v="14649541"/>
    <n v="64031537"/>
    <n v="19712938"/>
    <n v="173753317"/>
    <n v="65572480"/>
    <n v="9595321"/>
    <n v="18895654"/>
    <n v="83551486"/>
    <n v="38097815"/>
    <n v="19172966"/>
    <n v="2501838"/>
    <n v="4010294"/>
    <n v="4956282"/>
    <n v="47783284"/>
    <n v="269148906"/>
    <n v="153312542"/>
    <n v="286583878"/>
    <n v="8903694"/>
    <n v="92717122"/>
    <n v="0"/>
    <n v="810666142"/>
    <n v="107571040"/>
    <n v="30663182"/>
    <n v="129525943"/>
    <n v="542905977"/>
    <n v="810666142"/>
    <n v="14940057"/>
    <n v="74239191"/>
    <n v="-13000000"/>
    <n v="511695348"/>
    <n v="0"/>
    <n v="132590943"/>
    <n v="6361531"/>
    <n v="0"/>
    <n v="3661238"/>
    <n v="4049691"/>
    <n v="1887"/>
    <n v="0"/>
    <n v="240593"/>
    <n v="869613"/>
    <n v="1166694"/>
    <n v="30952"/>
    <n v="358076"/>
    <n v="538937"/>
    <n v="331117"/>
    <n v="0"/>
    <n v="93546"/>
    <n v="31710"/>
    <n v="1172360"/>
    <n v="433555"/>
    <n v="937896"/>
    <n v="0"/>
    <n v="699805"/>
    <n v="225720"/>
    <n v="191902"/>
    <n v="82693469.675294951"/>
    <n v="126869795.74623851"/>
    <n v="30095778.7963433"/>
    <n v="83582165.653191969"/>
    <n v="0"/>
    <n v="69364184.886400104"/>
    <n v="61290031.081980698"/>
    <n v="584935.65131902497"/>
    <n v="10305129.5092314"/>
  </r>
  <r>
    <n v="106374055"/>
    <x v="322"/>
    <d v="2023-07-01T00:00:00"/>
    <d v="2024-06-30T00:00:00"/>
    <n v="366"/>
    <x v="17"/>
    <x v="11"/>
    <x v="88"/>
    <x v="2"/>
    <x v="3"/>
    <x v="3"/>
    <x v="1"/>
    <x v="0"/>
    <x v="1"/>
    <s v="COUNTY OF SAN DIEGO"/>
    <x v="1"/>
    <x v="2"/>
    <s v="619-692-8200"/>
    <s v="3853 ROSECRANS STREET"/>
    <s v="SAN DIEGO"/>
    <n v="92110"/>
    <s v="ANGELA WARNEKE"/>
    <n v="0"/>
    <n v="301"/>
    <n v="110166"/>
    <n v="301"/>
    <n v="110166"/>
    <n v="208"/>
    <n v="204.45901639344299"/>
    <n v="229.300791512491"/>
    <n v="1288"/>
    <n v="0"/>
    <n v="11005"/>
    <n v="53434"/>
    <n v="7855"/>
    <n v="0"/>
    <n v="0"/>
    <n v="0"/>
    <n v="1250"/>
    <n v="74832"/>
    <n v="83924.089693571703"/>
    <n v="1604.4637708875"/>
    <n v="0"/>
    <n v="13460.339661595999"/>
    <n v="53434"/>
    <n v="9430.7444316195397"/>
    <n v="0"/>
    <n v="0"/>
    <n v="0"/>
    <n v="1552.70766704123"/>
    <n v="277"/>
    <n v="0"/>
    <n v="428"/>
    <n v="36"/>
    <n v="315"/>
    <n v="0"/>
    <n v="0"/>
    <n v="0"/>
    <n v="87"/>
    <n v="1143"/>
    <n v="0"/>
    <n v="109"/>
    <n v="0"/>
    <n v="0"/>
    <n v="192"/>
    <n v="0"/>
    <n v="0"/>
    <n v="39894"/>
    <n v="0"/>
    <n v="0"/>
    <n v="70272"/>
    <n v="0"/>
    <n v="0"/>
    <n v="17984"/>
    <n v="0"/>
    <n v="0"/>
    <n v="56848"/>
    <n v="0.75967500534530696"/>
    <n v="0"/>
    <n v="0"/>
    <n v="1103"/>
    <n v="0"/>
    <n v="0"/>
    <n v="40"/>
    <n v="0"/>
    <n v="0"/>
    <n v="0"/>
    <n v="0"/>
    <n v="292"/>
    <n v="0"/>
    <n v="1875"/>
    <n v="0"/>
    <n v="1889"/>
    <n v="0"/>
    <n v="0"/>
    <n v="0"/>
    <n v="268"/>
    <n v="4324"/>
    <n v="4324"/>
    <n v="0"/>
    <n v="0"/>
    <n v="0"/>
    <n v="0"/>
    <n v="0"/>
    <n v="0"/>
    <n v="0"/>
    <n v="0"/>
    <n v="0"/>
    <n v="0"/>
    <n v="0"/>
    <n v="104089213"/>
    <n v="-5710396"/>
    <n v="0"/>
    <n v="109799609"/>
    <n v="10013372"/>
    <n v="119812981"/>
    <n v="142900453"/>
    <n v="-23087472"/>
    <n v="0"/>
    <n v="0"/>
    <n v="0"/>
    <n v="0"/>
    <n v="-23087472"/>
    <n v="3095632"/>
    <n v="0"/>
    <n v="21918654"/>
    <n v="40353037"/>
    <n v="24552920"/>
    <n v="0"/>
    <n v="0"/>
    <n v="0"/>
    <n v="2892250"/>
    <n v="92812493"/>
    <n v="760602"/>
    <n v="0"/>
    <n v="4890299"/>
    <n v="0"/>
    <n v="4925414"/>
    <n v="0"/>
    <n v="0"/>
    <n v="0"/>
    <n v="700405"/>
    <n v="11276720"/>
    <n v="-115456"/>
    <n v="0"/>
    <n v="-937738"/>
    <n v="-3833483"/>
    <n v="0"/>
    <n v="-712813"/>
    <n v="0"/>
    <n v="0"/>
    <n v="-110906"/>
    <n v="0"/>
    <n v="0"/>
    <n v="0"/>
    <n v="0"/>
    <n v="0"/>
    <n v="0"/>
    <n v="0"/>
    <n v="0"/>
    <n v="3971690"/>
    <n v="0"/>
    <n v="27746691"/>
    <n v="44186520"/>
    <n v="30191147"/>
    <n v="0"/>
    <n v="0"/>
    <n v="0"/>
    <n v="3703561"/>
    <n v="0"/>
    <n v="0"/>
    <n v="0"/>
    <n v="0"/>
    <n v="0"/>
    <n v="0"/>
    <n v="49371969"/>
    <n v="27852706"/>
    <n v="1953089"/>
    <n v="0"/>
    <n v="0"/>
    <n v="0"/>
    <n v="0"/>
    <n v="18407244"/>
    <n v="1474199"/>
    <n v="43653971"/>
    <n v="187275"/>
    <n v="54283778"/>
    <n v="24118692"/>
    <n v="0"/>
    <n v="18743174"/>
    <n v="6101367"/>
    <n v="19395028"/>
    <n v="187275"/>
    <n v="89842"/>
    <n v="0"/>
    <n v="0"/>
    <n v="19981297"/>
    <n v="5279411"/>
    <n v="0"/>
    <n v="118205817"/>
    <n v="0"/>
    <n v="1920838"/>
    <n v="0"/>
    <n v="125406066"/>
    <n v="0"/>
    <n v="0"/>
    <n v="23211859"/>
    <n v="102194207"/>
    <n v="125406066"/>
    <n v="0"/>
    <n v="5279411"/>
    <n v="0"/>
    <n v="163322056"/>
    <n v="0"/>
    <n v="0"/>
    <n v="0"/>
    <n v="23211859"/>
    <n v="870871"/>
    <n v="1136887"/>
    <n v="530"/>
    <n v="0"/>
    <n v="81944"/>
    <n v="72531"/>
    <n v="194564"/>
    <n v="33575"/>
    <n v="269563"/>
    <n v="45680"/>
    <n v="125765"/>
    <n v="12921"/>
    <n v="15804"/>
    <n v="18524"/>
    <n v="427329"/>
    <n v="146551"/>
    <n v="6985"/>
    <n v="0"/>
    <n v="192962"/>
    <n v="21081"/>
    <n v="75963"/>
    <n v="4923119.9385949243"/>
    <n v="0"/>
    <n v="34226058.648711197"/>
    <n v="51517320.016772501"/>
    <n v="37633964.606909402"/>
    <n v="0"/>
    <n v="0"/>
    <n v="0"/>
    <n v="4586617.7890119599"/>
  </r>
  <r>
    <n v="106190673"/>
    <x v="323"/>
    <d v="2024-01-01T00:00:00"/>
    <d v="2024-12-31T00:00:00"/>
    <n v="366"/>
    <x v="3"/>
    <x v="3"/>
    <x v="25"/>
    <x v="1"/>
    <x v="11"/>
    <x v="0"/>
    <x v="0"/>
    <x v="0"/>
    <x v="1"/>
    <s v="PRIME HEALTHCARE SERVICES, INC"/>
    <x v="6"/>
    <x v="0"/>
    <s v="909-599-6811"/>
    <s v="1350 WEST COVINA BLVD"/>
    <s v="SAN DIMAS"/>
    <n v="91773"/>
    <s v="PARRISH SCARBORO"/>
    <n v="0"/>
    <n v="95"/>
    <n v="34770"/>
    <n v="94"/>
    <n v="34404"/>
    <n v="38"/>
    <n v="37.207650273223997"/>
    <n v="60.3991329684657"/>
    <n v="3812"/>
    <n v="5047"/>
    <n v="386"/>
    <n v="2327"/>
    <n v="0"/>
    <n v="412"/>
    <n v="1580"/>
    <n v="0"/>
    <n v="54"/>
    <n v="13618"/>
    <n v="22106.0826664585"/>
    <n v="4550.6630149619896"/>
    <n v="7019.9535446029704"/>
    <n v="649.23096270366602"/>
    <n v="4596.8984864068798"/>
    <n v="0"/>
    <n v="1071.7021772329799"/>
    <n v="3944.7874577109601"/>
    <n v="0"/>
    <n v="258.33950255266001"/>
    <n v="781"/>
    <n v="1087"/>
    <n v="92"/>
    <n v="503"/>
    <n v="0"/>
    <n v="116"/>
    <n v="432"/>
    <n v="0"/>
    <n v="22"/>
    <n v="3033"/>
    <n v="95"/>
    <n v="0"/>
    <n v="0"/>
    <n v="0"/>
    <n v="0"/>
    <n v="0"/>
    <n v="34770"/>
    <n v="0"/>
    <n v="0"/>
    <n v="0"/>
    <n v="0"/>
    <n v="0"/>
    <n v="13618"/>
    <n v="0"/>
    <n v="0"/>
    <n v="0"/>
    <n v="0"/>
    <n v="0"/>
    <n v="0"/>
    <n v="3033"/>
    <n v="0"/>
    <n v="0"/>
    <n v="0"/>
    <n v="0"/>
    <n v="0"/>
    <n v="0"/>
    <n v="0"/>
    <n v="0"/>
    <n v="1116"/>
    <n v="2529"/>
    <n v="914"/>
    <n v="6739"/>
    <n v="0"/>
    <n v="1446"/>
    <n v="3890"/>
    <n v="0"/>
    <n v="971"/>
    <n v="17605"/>
    <n v="17163"/>
    <n v="0"/>
    <n v="0"/>
    <n v="2487"/>
    <n v="0"/>
    <n v="3"/>
    <n v="55979"/>
    <n v="68745"/>
    <n v="504"/>
    <n v="862"/>
    <n v="0"/>
    <n v="0"/>
    <n v="383584201"/>
    <n v="314110452"/>
    <n v="0"/>
    <n v="69473749"/>
    <n v="1403582"/>
    <n v="70877331"/>
    <n v="71934311"/>
    <n v="-1056980"/>
    <n v="776386"/>
    <n v="821955"/>
    <n v="0"/>
    <n v="0"/>
    <n v="-1102549"/>
    <n v="65032276"/>
    <n v="90409646"/>
    <n v="5874009"/>
    <n v="37804149"/>
    <n v="0"/>
    <n v="8177857"/>
    <n v="28145293"/>
    <n v="0"/>
    <n v="855970"/>
    <n v="236299200"/>
    <n v="12601505"/>
    <n v="35342586"/>
    <n v="4005754"/>
    <n v="36876485"/>
    <n v="0"/>
    <n v="13094539"/>
    <n v="42125086"/>
    <n v="0"/>
    <n v="3239046"/>
    <n v="147285001"/>
    <n v="59061721"/>
    <n v="105230765"/>
    <n v="7184410"/>
    <n v="64478250"/>
    <n v="0"/>
    <n v="0"/>
    <n v="9947848"/>
    <n v="57135330"/>
    <n v="5258151"/>
    <n v="0"/>
    <n v="80858"/>
    <n v="0"/>
    <n v="5733119"/>
    <n v="0"/>
    <n v="0"/>
    <n v="0"/>
    <n v="0"/>
    <n v="17642129"/>
    <n v="19938205"/>
    <n v="2695353"/>
    <n v="10202384"/>
    <n v="0"/>
    <n v="6583473"/>
    <n v="12911822"/>
    <n v="0"/>
    <n v="-499617"/>
    <n v="0"/>
    <n v="0"/>
    <n v="0"/>
    <n v="0"/>
    <n v="0"/>
    <n v="0"/>
    <n v="13109364"/>
    <n v="5243061"/>
    <n v="20203581"/>
    <n v="0"/>
    <n v="0"/>
    <n v="0"/>
    <n v="0"/>
    <n v="11309936"/>
    <n v="2321204"/>
    <n v="16862995"/>
    <n v="2884170"/>
    <n v="26928827"/>
    <n v="6163940"/>
    <n v="962275"/>
    <n v="7618837"/>
    <n v="8039263"/>
    <n v="9638720"/>
    <n v="1162377"/>
    <n v="326212"/>
    <n v="945698"/>
    <n v="0"/>
    <n v="10148162"/>
    <n v="42599633"/>
    <n v="0"/>
    <n v="16237330"/>
    <n v="405646"/>
    <n v="0"/>
    <n v="0"/>
    <n v="59242609"/>
    <n v="37835361"/>
    <n v="103602"/>
    <n v="21380614"/>
    <n v="-76968"/>
    <n v="59242609"/>
    <n v="124827"/>
    <n v="131933315"/>
    <n v="-120707449"/>
    <n v="45499262"/>
    <n v="0"/>
    <n v="0"/>
    <n v="19018003"/>
    <n v="16514571"/>
    <n v="966638"/>
    <n v="1063744"/>
    <n v="493"/>
    <n v="0"/>
    <n v="76495"/>
    <n v="551082"/>
    <n v="149206"/>
    <n v="25297"/>
    <n v="673"/>
    <n v="78088"/>
    <n v="25282"/>
    <n v="22579"/>
    <n v="37936"/>
    <n v="0"/>
    <n v="284953"/>
    <n v="114229"/>
    <n v="212678"/>
    <n v="0"/>
    <n v="187881"/>
    <n v="50696"/>
    <n v="116201"/>
    <n v="14274746.339087"/>
    <n v="23122424.159323309"/>
    <n v="1816620.40543017"/>
    <n v="13731742.716385199"/>
    <n v="0"/>
    <n v="3911416.5639389404"/>
    <n v="12920816.4597381"/>
    <n v="0"/>
    <n v="752962.35609730997"/>
  </r>
  <r>
    <n v="106190200"/>
    <x v="324"/>
    <d v="2023-07-01T00:00:00"/>
    <d v="2024-06-30T00:00:00"/>
    <n v="366"/>
    <x v="3"/>
    <x v="3"/>
    <x v="21"/>
    <x v="1"/>
    <x v="2"/>
    <x v="0"/>
    <x v="0"/>
    <x v="0"/>
    <x v="0"/>
    <s v="SAN GABRIEL VALLEY MEDICAL CENTER"/>
    <x v="0"/>
    <x v="5"/>
    <s v="626-289-5454"/>
    <s v="438 WEST LAS TUNAS DRIVE"/>
    <s v="SAN GABRIEL"/>
    <n v="91776"/>
    <s v="ANTHONY NGUYEN"/>
    <n v="0"/>
    <n v="273"/>
    <n v="99918"/>
    <n v="273"/>
    <n v="99918"/>
    <n v="152"/>
    <n v="139.30327868852501"/>
    <n v="199.38364563366184"/>
    <n v="19189"/>
    <n v="9132"/>
    <n v="2376"/>
    <n v="16979"/>
    <n v="0"/>
    <n v="219"/>
    <n v="2840"/>
    <n v="14"/>
    <n v="236"/>
    <n v="50985"/>
    <n v="72974.414301920202"/>
    <n v="23401.061885268198"/>
    <n v="12665.913525977941"/>
    <n v="2976.4863522764672"/>
    <n v="25073.146401108901"/>
    <n v="0"/>
    <n v="518.63263264089403"/>
    <n v="6129.2618363463716"/>
    <n v="47.704482017857899"/>
    <n v="804.16052624991505"/>
    <n v="1989"/>
    <n v="768"/>
    <n v="260"/>
    <n v="1946"/>
    <n v="0"/>
    <n v="24"/>
    <n v="1643"/>
    <n v="8"/>
    <n v="166"/>
    <n v="6804"/>
    <n v="187"/>
    <n v="42"/>
    <n v="0"/>
    <n v="0"/>
    <n v="44"/>
    <n v="0"/>
    <n v="68442"/>
    <n v="15372"/>
    <n v="0"/>
    <n v="0"/>
    <n v="16104"/>
    <n v="0"/>
    <n v="30627"/>
    <n v="7740"/>
    <n v="0"/>
    <n v="0"/>
    <n v="12618"/>
    <n v="0.24748455428067101"/>
    <n v="0"/>
    <n v="6330"/>
    <n v="453"/>
    <n v="0"/>
    <n v="0"/>
    <n v="21"/>
    <n v="0"/>
    <n v="0"/>
    <n v="0"/>
    <n v="0"/>
    <n v="5603"/>
    <n v="6281"/>
    <n v="1492"/>
    <n v="17373"/>
    <n v="0"/>
    <n v="860"/>
    <n v="8657"/>
    <n v="235"/>
    <n v="2287"/>
    <n v="42788"/>
    <n v="28341"/>
    <n v="0"/>
    <n v="0"/>
    <n v="16976"/>
    <n v="0"/>
    <n v="6"/>
    <n v="155040"/>
    <n v="126360"/>
    <n v="1186"/>
    <n v="1652"/>
    <n v="0"/>
    <n v="139"/>
    <n v="909688991"/>
    <n v="739164631"/>
    <n v="33321221"/>
    <n v="203845581"/>
    <n v="399443"/>
    <n v="204245024"/>
    <n v="222058871"/>
    <n v="-17813847"/>
    <n v="2262544"/>
    <n v="0"/>
    <n v="1600"/>
    <n v="0"/>
    <n v="-15552903"/>
    <n v="213027549"/>
    <n v="125719930"/>
    <n v="34741435"/>
    <n v="206599330"/>
    <n v="0"/>
    <n v="3513905"/>
    <n v="46816854"/>
    <n v="479003"/>
    <n v="4673977"/>
    <n v="635571983"/>
    <n v="46760395"/>
    <n v="48651266"/>
    <n v="8780201"/>
    <n v="98489029"/>
    <n v="0"/>
    <n v="4807674"/>
    <n v="54222849"/>
    <n v="1153182"/>
    <n v="11252412"/>
    <n v="274117008"/>
    <n v="181980908"/>
    <n v="152450769"/>
    <n v="23936900"/>
    <n v="281253662"/>
    <n v="-5150374"/>
    <n v="0"/>
    <n v="5492242"/>
    <n v="81336961"/>
    <n v="3926452"/>
    <n v="0"/>
    <n v="1632185"/>
    <n v="0"/>
    <n v="12304926"/>
    <n v="16543038"/>
    <n v="16778183"/>
    <n v="0"/>
    <n v="0"/>
    <n v="77178845"/>
    <n v="38463465"/>
    <n v="19584736"/>
    <n v="45763254"/>
    <n v="0"/>
    <n v="2829337"/>
    <n v="19702742"/>
    <n v="0"/>
    <n v="323202"/>
    <n v="0"/>
    <n v="0"/>
    <n v="0"/>
    <n v="0"/>
    <n v="0"/>
    <n v="0"/>
    <n v="52896811"/>
    <n v="7357499"/>
    <n v="41977345"/>
    <n v="0"/>
    <n v="0"/>
    <n v="0"/>
    <n v="0"/>
    <n v="24940205"/>
    <n v="15101627"/>
    <n v="69384095"/>
    <n v="10401289"/>
    <n v="65688159"/>
    <n v="24652666"/>
    <n v="3500156"/>
    <n v="2587267"/>
    <n v="20993212"/>
    <n v="54342448"/>
    <n v="1171992"/>
    <n v="6907471"/>
    <n v="2351336"/>
    <n v="0"/>
    <n v="39864164"/>
    <n v="67608466"/>
    <n v="0"/>
    <n v="5119090"/>
    <n v="5059368"/>
    <n v="76829"/>
    <n v="0"/>
    <n v="77863753"/>
    <n v="84930010"/>
    <n v="0"/>
    <n v="0"/>
    <n v="-7066257"/>
    <n v="77863753"/>
    <n v="7188090"/>
    <n v="165933666"/>
    <n v="-135342551"/>
    <n v="31247347"/>
    <n v="0"/>
    <n v="0"/>
    <n v="0"/>
    <n v="31856461"/>
    <n v="1213980"/>
    <n v="1457988"/>
    <n v="682"/>
    <n v="0"/>
    <n v="57130"/>
    <n v="315337"/>
    <n v="438232"/>
    <n v="46384"/>
    <n v="146484"/>
    <n v="170802"/>
    <n v="0"/>
    <n v="0"/>
    <n v="20747"/>
    <n v="18864"/>
    <n v="598473"/>
    <n v="72875"/>
    <n v="239204"/>
    <n v="0"/>
    <n v="145824"/>
    <n v="54041"/>
    <n v="103563"/>
    <n v="63301246.511771902"/>
    <n v="42488168.975803196"/>
    <n v="10604702.306861499"/>
    <n v="74339375.121006206"/>
    <n v="0"/>
    <n v="2027678.0959711701"/>
    <n v="24619845.89661796"/>
    <n v="397706.46569271298"/>
    <n v="3880704.6262753899"/>
  </r>
  <r>
    <n v="106331326"/>
    <x v="325"/>
    <d v="2023-07-01T00:00:00"/>
    <d v="2024-06-30T00:00:00"/>
    <n v="366"/>
    <x v="30"/>
    <x v="12"/>
    <x v="117"/>
    <x v="3"/>
    <x v="3"/>
    <x v="0"/>
    <x v="0"/>
    <x v="1"/>
    <x v="0"/>
    <s v="SAN GORGONIO MEMORIAL HEALTHCARE DISTRICT"/>
    <x v="6"/>
    <x v="0"/>
    <s v="951-845-1121"/>
    <s v="600 N. HIGHLAND SPRINGS AVE"/>
    <s v="BANNING"/>
    <n v="92220"/>
    <s v="STEVEN BARRON"/>
    <n v="0"/>
    <n v="79"/>
    <n v="28914"/>
    <n v="79"/>
    <n v="28914"/>
    <n v="25"/>
    <n v="21.642076502732198"/>
    <n v="59.819164694122421"/>
    <n v="1774"/>
    <n v="2761"/>
    <n v="286"/>
    <n v="1934"/>
    <n v="0"/>
    <n v="654"/>
    <n v="338"/>
    <n v="10"/>
    <n v="164"/>
    <n v="7921"/>
    <n v="21893.814278048801"/>
    <n v="3205.8109647736601"/>
    <n v="6695.4282372343923"/>
    <n v="1095.9539042219601"/>
    <n v="5865.8318331444443"/>
    <n v="0"/>
    <n v="2018.9176795021001"/>
    <n v="1942.6600156766999"/>
    <n v="28.878164964762135"/>
    <n v="1221.4958908568201"/>
    <n v="459"/>
    <n v="726"/>
    <n v="80"/>
    <n v="540"/>
    <n v="0"/>
    <n v="161"/>
    <n v="98"/>
    <n v="3"/>
    <n v="38"/>
    <n v="2105"/>
    <n v="79"/>
    <n v="0"/>
    <n v="0"/>
    <n v="0"/>
    <n v="0"/>
    <n v="0"/>
    <n v="28914"/>
    <n v="0"/>
    <n v="0"/>
    <n v="0"/>
    <n v="0"/>
    <n v="0"/>
    <n v="7921"/>
    <n v="0"/>
    <n v="0"/>
    <n v="0"/>
    <n v="0"/>
    <n v="0"/>
    <n v="0"/>
    <n v="2105"/>
    <n v="0"/>
    <n v="0"/>
    <n v="0"/>
    <n v="0"/>
    <n v="0"/>
    <n v="6"/>
    <n v="211"/>
    <n v="117"/>
    <n v="3374"/>
    <n v="10694"/>
    <n v="2386"/>
    <n v="16214"/>
    <n v="0"/>
    <n v="5021"/>
    <n v="5445"/>
    <n v="65"/>
    <n v="1540"/>
    <n v="44739"/>
    <n v="42592"/>
    <n v="0"/>
    <n v="0"/>
    <n v="1857"/>
    <n v="0"/>
    <n v="2"/>
    <n v="30720"/>
    <n v="56145"/>
    <n v="406"/>
    <n v="791"/>
    <n v="91"/>
    <n v="40"/>
    <n v="499110111"/>
    <n v="407531320"/>
    <n v="0"/>
    <n v="91578791"/>
    <n v="3353703"/>
    <n v="94932494"/>
    <n v="104300863"/>
    <n v="-9368369"/>
    <n v="26162748"/>
    <n v="2856705"/>
    <n v="0"/>
    <n v="0"/>
    <n v="13937674"/>
    <n v="36784234"/>
    <n v="62175572"/>
    <n v="5267554"/>
    <n v="49526430"/>
    <n v="0"/>
    <n v="16769177"/>
    <n v="8314251"/>
    <n v="225042"/>
    <n v="1511629"/>
    <n v="180573889"/>
    <n v="29688878"/>
    <n v="88600263"/>
    <n v="14917748"/>
    <n v="100687484"/>
    <n v="0"/>
    <n v="34997777"/>
    <n v="39472030"/>
    <n v="424838"/>
    <n v="9747204"/>
    <n v="318536222"/>
    <n v="57323239"/>
    <n v="134809227"/>
    <n v="15385855"/>
    <n v="109929701"/>
    <n v="-1414141"/>
    <n v="0"/>
    <n v="45506894"/>
    <n v="31685384"/>
    <n v="10614987"/>
    <n v="0"/>
    <n v="3690174"/>
    <n v="0"/>
    <n v="0"/>
    <n v="0"/>
    <n v="0"/>
    <n v="0"/>
    <n v="0"/>
    <n v="9149873"/>
    <n v="15966608"/>
    <n v="4214992"/>
    <n v="39242515"/>
    <n v="0"/>
    <n v="6260060"/>
    <n v="16100897"/>
    <n v="0"/>
    <n v="643846"/>
    <n v="0"/>
    <n v="0"/>
    <n v="1748496"/>
    <n v="706148"/>
    <n v="18584435"/>
    <n v="0"/>
    <n v="13728042"/>
    <n v="14157602"/>
    <n v="28389130"/>
    <n v="0"/>
    <n v="0"/>
    <n v="0"/>
    <n v="627439"/>
    <n v="18260101"/>
    <n v="3211939"/>
    <n v="13149464"/>
    <n v="12777146"/>
    <n v="47067518"/>
    <n v="9822379"/>
    <n v="4496734"/>
    <n v="7872861"/>
    <n v="9376446"/>
    <n v="6761008"/>
    <n v="5455572"/>
    <n v="2128697"/>
    <n v="1500000"/>
    <n v="5384720"/>
    <n v="4434928"/>
    <n v="34973588"/>
    <n v="18296642"/>
    <n v="71735399"/>
    <n v="4390463"/>
    <n v="0"/>
    <n v="524638"/>
    <n v="129920730"/>
    <n v="40855604"/>
    <n v="0"/>
    <n v="119934632"/>
    <n v="-30869506"/>
    <n v="129920730"/>
    <n v="18980488"/>
    <n v="89637968"/>
    <n v="-79956543"/>
    <n v="172884543"/>
    <n v="0"/>
    <n v="119742241"/>
    <n v="0"/>
    <n v="0"/>
    <n v="949263"/>
    <n v="1044819"/>
    <n v="495"/>
    <n v="5"/>
    <n v="87780"/>
    <n v="276103"/>
    <n v="220512"/>
    <n v="26717"/>
    <n v="36935"/>
    <n v="162069"/>
    <n v="123318"/>
    <n v="0"/>
    <n v="13248"/>
    <n v="2581"/>
    <n v="187572"/>
    <n v="145912"/>
    <n v="269089"/>
    <n v="0"/>
    <n v="190306"/>
    <n v="69384"/>
    <n v="87000"/>
    <n v="13444471.9208702"/>
    <n v="30495059.1150789"/>
    <n v="4082563.87865947"/>
    <n v="30381408.1834624"/>
    <n v="0"/>
    <n v="10470088.409310199"/>
    <n v="9664980.2270023692"/>
    <n v="131441.01651108399"/>
    <n v="2277147.2491052798"/>
  </r>
  <r>
    <n v="106394003"/>
    <x v="326"/>
    <d v="2023-07-01T00:00:00"/>
    <d v="2024-06-30T00:00:00"/>
    <n v="366"/>
    <x v="6"/>
    <x v="4"/>
    <x v="59"/>
    <x v="2"/>
    <x v="3"/>
    <x v="2"/>
    <x v="1"/>
    <x v="0"/>
    <x v="1"/>
    <s v="COUNTY OF SAN JOAQUIN"/>
    <x v="2"/>
    <x v="0"/>
    <s v="209-468-8750"/>
    <s v="1212 N. CALIFORNIA STREET"/>
    <s v="STOCKTON"/>
    <n v="95202"/>
    <s v="GENEVIEVE G. VALENTINE, LMFT"/>
    <n v="0"/>
    <n v="16"/>
    <n v="5856"/>
    <n v="16"/>
    <n v="5856"/>
    <n v="16"/>
    <n v="14.7595628415301"/>
    <n v="14.7595628415301"/>
    <n v="0"/>
    <n v="0"/>
    <n v="0"/>
    <n v="0"/>
    <n v="0"/>
    <n v="5402"/>
    <n v="0"/>
    <n v="0"/>
    <n v="0"/>
    <n v="5402"/>
    <n v="5402"/>
    <n v="0"/>
    <n v="0"/>
    <n v="0"/>
    <n v="0"/>
    <n v="0"/>
    <n v="0"/>
    <n v="0"/>
    <n v="0"/>
    <n v="0"/>
    <n v="0"/>
    <n v="0"/>
    <n v="0"/>
    <n v="0"/>
    <n v="0"/>
    <n v="101"/>
    <n v="0"/>
    <n v="0"/>
    <n v="0"/>
    <n v="101"/>
    <n v="0"/>
    <n v="16"/>
    <n v="0"/>
    <n v="0"/>
    <n v="0"/>
    <n v="0"/>
    <n v="0"/>
    <n v="5856"/>
    <n v="0"/>
    <n v="0"/>
    <n v="0"/>
    <n v="0"/>
    <n v="0"/>
    <n v="5402"/>
    <n v="0"/>
    <n v="0"/>
    <n v="0"/>
    <n v="0"/>
    <n v="0"/>
    <n v="0"/>
    <n v="101"/>
    <n v="0"/>
    <n v="0"/>
    <n v="0"/>
    <n v="0"/>
    <n v="0"/>
    <n v="0"/>
    <n v="0"/>
    <n v="0"/>
    <n v="0"/>
    <n v="0"/>
    <n v="0"/>
    <n v="0"/>
    <n v="0"/>
    <n v="0"/>
    <n v="0"/>
    <n v="0"/>
    <n v="0"/>
    <n v="0"/>
    <n v="0"/>
    <n v="0"/>
    <n v="0"/>
    <n v="0"/>
    <n v="0"/>
    <n v="0"/>
    <n v="0"/>
    <n v="0"/>
    <n v="0"/>
    <n v="0"/>
    <n v="0"/>
    <n v="9180414"/>
    <n v="0"/>
    <n v="0"/>
    <n v="9180414"/>
    <n v="0"/>
    <n v="9180414"/>
    <n v="918041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391010"/>
    <x v="327"/>
    <d v="2023-07-01T00:00:00"/>
    <d v="2024-06-30T00:00:00"/>
    <n v="366"/>
    <x v="6"/>
    <x v="4"/>
    <x v="59"/>
    <x v="2"/>
    <x v="3"/>
    <x v="0"/>
    <x v="0"/>
    <x v="0"/>
    <x v="0"/>
    <s v="SAN JOAQUIN COUNTY"/>
    <x v="3"/>
    <x v="0"/>
    <s v="209-468-6000"/>
    <s v="500 WEST HOSPITAL ROAD"/>
    <s v="FRENCH CAMP"/>
    <n v="95231"/>
    <s v="RICHARD CASTRO"/>
    <n v="2"/>
    <n v="196"/>
    <n v="71736"/>
    <n v="196"/>
    <n v="71736"/>
    <n v="140"/>
    <n v="135.13934426229508"/>
    <n v="227.40467584353601"/>
    <n v="11640"/>
    <n v="0"/>
    <n v="18091"/>
    <n v="9561"/>
    <n v="107"/>
    <n v="9929"/>
    <n v="0"/>
    <n v="36"/>
    <n v="97"/>
    <n v="49461"/>
    <n v="83230.111358734197"/>
    <n v="17335.735665382352"/>
    <n v="0"/>
    <n v="24834.0956395707"/>
    <n v="18332.256672518277"/>
    <n v="137.27816915588653"/>
    <n v="16874.808092047599"/>
    <n v="0"/>
    <n v="44.759120641744097"/>
    <n v="1278.9766883996554"/>
    <n v="1821"/>
    <n v="0"/>
    <n v="2130"/>
    <n v="3800"/>
    <n v="20"/>
    <n v="1704"/>
    <n v="0"/>
    <n v="6"/>
    <n v="17"/>
    <n v="9498"/>
    <n v="196"/>
    <n v="0"/>
    <n v="0"/>
    <n v="0"/>
    <n v="0"/>
    <n v="0"/>
    <n v="71736"/>
    <n v="0"/>
    <n v="0"/>
    <n v="0"/>
    <n v="0"/>
    <n v="0"/>
    <n v="49461"/>
    <n v="0"/>
    <n v="0"/>
    <n v="0"/>
    <n v="0"/>
    <n v="0"/>
    <n v="0"/>
    <n v="9498"/>
    <n v="0"/>
    <n v="0"/>
    <n v="0"/>
    <n v="0"/>
    <n v="0"/>
    <n v="16"/>
    <n v="2895"/>
    <n v="1620"/>
    <n v="28316"/>
    <n v="0"/>
    <n v="11639"/>
    <n v="65946"/>
    <n v="109"/>
    <n v="24126"/>
    <n v="0"/>
    <n v="17"/>
    <n v="3992"/>
    <n v="134145"/>
    <n v="55148"/>
    <n v="59543"/>
    <n v="0"/>
    <n v="7023"/>
    <n v="0"/>
    <n v="8"/>
    <n v="316230"/>
    <n v="214582"/>
    <n v="2975"/>
    <n v="4457"/>
    <n v="1211"/>
    <n v="425"/>
    <n v="2318049286"/>
    <n v="1873518024"/>
    <n v="0"/>
    <n v="444531262"/>
    <n v="4359322"/>
    <n v="448890584"/>
    <n v="480821834"/>
    <n v="-31931250"/>
    <n v="46541778"/>
    <n v="901"/>
    <n v="0"/>
    <n v="0"/>
    <n v="14609627"/>
    <n v="334148379"/>
    <n v="0"/>
    <n v="261348256"/>
    <n v="483315424"/>
    <n v="2905261"/>
    <n v="292478260"/>
    <n v="0"/>
    <n v="838839"/>
    <n v="2508322"/>
    <n v="1377542741"/>
    <n v="163506945"/>
    <n v="0"/>
    <n v="97412873"/>
    <n v="443393331"/>
    <n v="822112"/>
    <n v="204602464"/>
    <n v="0"/>
    <n v="204097"/>
    <n v="30564723"/>
    <n v="940506545"/>
    <n v="403346570"/>
    <n v="0"/>
    <n v="280936730"/>
    <n v="762283137"/>
    <n v="0"/>
    <n v="2888535"/>
    <n v="320250093"/>
    <n v="0"/>
    <n v="78510365"/>
    <n v="0"/>
    <n v="1042937"/>
    <n v="0"/>
    <n v="24259657"/>
    <n v="0"/>
    <n v="0"/>
    <n v="0"/>
    <n v="0"/>
    <n v="94308754"/>
    <n v="0"/>
    <n v="77824399"/>
    <n v="164425618"/>
    <n v="0"/>
    <n v="104361851"/>
    <n v="0"/>
    <n v="-1"/>
    <n v="3610641"/>
    <n v="0"/>
    <n v="0"/>
    <n v="0"/>
    <n v="290205"/>
    <n v="0"/>
    <n v="30692144"/>
    <n v="107391647"/>
    <n v="67184892"/>
    <n v="169902280"/>
    <n v="0"/>
    <n v="0"/>
    <n v="0"/>
    <n v="7238881"/>
    <n v="69365734"/>
    <n v="17004873"/>
    <n v="28353348"/>
    <n v="14380179"/>
    <n v="187035785"/>
    <n v="99421237"/>
    <n v="26703145"/>
    <n v="49267594"/>
    <n v="61846576"/>
    <n v="19550997"/>
    <n v="15828327"/>
    <n v="1357312"/>
    <n v="3258600"/>
    <n v="0"/>
    <n v="16552261"/>
    <n v="265771245"/>
    <n v="96076177"/>
    <n v="79651483"/>
    <n v="7113977"/>
    <n v="145700708"/>
    <n v="0"/>
    <n v="594313590"/>
    <n v="134493266"/>
    <n v="362784008"/>
    <n v="0"/>
    <n v="97036316"/>
    <n v="594313590"/>
    <n v="969207"/>
    <n v="563195354"/>
    <n v="-488842400"/>
    <n v="236015962"/>
    <n v="0"/>
    <n v="0"/>
    <n v="0"/>
    <n v="0"/>
    <n v="3849517"/>
    <n v="4335916"/>
    <n v="1922"/>
    <n v="52"/>
    <n v="289405"/>
    <n v="975936"/>
    <n v="1056341"/>
    <n v="41660"/>
    <n v="112844"/>
    <n v="308123"/>
    <n v="397144"/>
    <n v="330731"/>
    <n v="131654"/>
    <n v="205679"/>
    <n v="1021844"/>
    <n v="672895"/>
    <n v="781257"/>
    <n v="160665"/>
    <n v="720172"/>
    <n v="219927"/>
    <n v="272757"/>
    <n v="102290364.23655"/>
    <n v="0"/>
    <n v="73741412.559118479"/>
    <n v="190479979.85479099"/>
    <n v="766141.39029180899"/>
    <n v="102172258.309705"/>
    <n v="0"/>
    <n v="214369.86237368206"/>
    <n v="6797985.7871706402"/>
  </r>
  <r>
    <n v="106104023"/>
    <x v="328"/>
    <d v="2024-01-01T00:00:00"/>
    <d v="2024-12-31T00:00:00"/>
    <n v="366"/>
    <x v="7"/>
    <x v="1"/>
    <x v="43"/>
    <x v="1"/>
    <x v="8"/>
    <x v="0"/>
    <x v="0"/>
    <x v="0"/>
    <x v="1"/>
    <s v="VIBRA HEALTHCARE"/>
    <x v="6"/>
    <x v="0"/>
    <s v="916-323-7685"/>
    <s v="7073 N SHARON AV"/>
    <s v="FRESNO"/>
    <n v="93720"/>
    <s v="CHASE TAYLOR"/>
    <n v="0"/>
    <n v="62"/>
    <n v="22692"/>
    <n v="62"/>
    <n v="22692"/>
    <n v="62"/>
    <n v="57.579234972677597"/>
    <n v="71.313695172253546"/>
    <n v="12525"/>
    <n v="2700"/>
    <n v="389"/>
    <n v="2072"/>
    <n v="0"/>
    <n v="3388"/>
    <n v="0"/>
    <n v="0"/>
    <n v="0"/>
    <n v="21074"/>
    <n v="26100.812433044801"/>
    <n v="14603.304540380101"/>
    <n v="3542.1837332068899"/>
    <n v="393.31943071907102"/>
    <n v="2794.0763229550698"/>
    <n v="0"/>
    <n v="4780.6408844622802"/>
    <n v="0"/>
    <n v="0"/>
    <n v="0"/>
    <n v="969"/>
    <n v="185"/>
    <n v="22"/>
    <n v="159"/>
    <n v="0"/>
    <n v="278"/>
    <n v="0"/>
    <n v="0"/>
    <n v="0"/>
    <n v="1613"/>
    <n v="0"/>
    <n v="0"/>
    <n v="0"/>
    <n v="62"/>
    <n v="0"/>
    <n v="0"/>
    <n v="0"/>
    <n v="0"/>
    <n v="0"/>
    <n v="22692"/>
    <n v="0"/>
    <n v="0"/>
    <n v="0"/>
    <n v="0"/>
    <n v="0"/>
    <n v="21074"/>
    <n v="0"/>
    <n v="0"/>
    <n v="0"/>
    <n v="0"/>
    <n v="0"/>
    <n v="0"/>
    <n v="1613"/>
    <n v="0"/>
    <n v="0"/>
    <n v="0"/>
    <n v="0"/>
    <n v="0"/>
    <n v="13424"/>
    <n v="5109"/>
    <n v="1"/>
    <n v="4532"/>
    <n v="0"/>
    <n v="8854"/>
    <n v="0"/>
    <n v="0"/>
    <n v="0"/>
    <n v="31920"/>
    <n v="0"/>
    <n v="31920"/>
    <n v="0"/>
    <n v="0"/>
    <n v="0"/>
    <n v="0"/>
    <n v="0"/>
    <n v="0"/>
    <n v="0"/>
    <n v="0"/>
    <n v="0"/>
    <n v="0"/>
    <n v="119845664"/>
    <n v="70954513"/>
    <n v="0"/>
    <n v="48891151"/>
    <n v="240622"/>
    <n v="49131773"/>
    <n v="46159032"/>
    <n v="2972741"/>
    <n v="0"/>
    <n v="0"/>
    <n v="0"/>
    <n v="0"/>
    <n v="2972741"/>
    <n v="58151960"/>
    <n v="12575767"/>
    <n v="1542156"/>
    <n v="9210309"/>
    <n v="0"/>
    <n v="15284134"/>
    <n v="0"/>
    <n v="0"/>
    <n v="0"/>
    <n v="96764326"/>
    <n v="9649300"/>
    <n v="3922632"/>
    <n v="17124"/>
    <n v="3209723"/>
    <n v="0"/>
    <n v="6282559"/>
    <n v="0"/>
    <n v="0"/>
    <n v="0"/>
    <n v="23081338"/>
    <n v="39197991"/>
    <n v="10224001"/>
    <n v="1004130"/>
    <n v="7564771"/>
    <n v="0"/>
    <n v="0"/>
    <n v="12489214"/>
    <n v="0"/>
    <n v="474406"/>
    <n v="0"/>
    <n v="0"/>
    <n v="0"/>
    <n v="0"/>
    <n v="0"/>
    <n v="0"/>
    <n v="0"/>
    <n v="0"/>
    <n v="28603269"/>
    <n v="6274398"/>
    <n v="555150"/>
    <n v="4855261"/>
    <n v="0"/>
    <n v="8603073"/>
    <n v="0"/>
    <n v="0"/>
    <n v="0"/>
    <n v="0"/>
    <n v="0"/>
    <n v="0"/>
    <n v="0"/>
    <n v="0"/>
    <n v="0"/>
    <n v="11667578"/>
    <n v="3152355"/>
    <n v="6873995"/>
    <n v="0"/>
    <n v="0"/>
    <n v="0"/>
    <n v="0"/>
    <n v="4954814"/>
    <n v="990750"/>
    <n v="8356929"/>
    <n v="10162611"/>
    <n v="24045119"/>
    <n v="4061057"/>
    <n v="0"/>
    <n v="0"/>
    <n v="1718013"/>
    <n v="6024963"/>
    <n v="262266"/>
    <n v="9398938"/>
    <n v="223192"/>
    <n v="0"/>
    <n v="425484"/>
    <n v="18640138"/>
    <n v="0"/>
    <n v="64713203"/>
    <n v="0"/>
    <n v="677580"/>
    <n v="2926609"/>
    <n v="86957530"/>
    <n v="7897820"/>
    <n v="0"/>
    <n v="76380195"/>
    <n v="2679515"/>
    <n v="86957530"/>
    <n v="22111"/>
    <n v="7775374"/>
    <n v="-1213120"/>
    <n v="73990513"/>
    <n v="0"/>
    <n v="0"/>
    <n v="8293197"/>
    <n v="4789369"/>
    <n v="490875"/>
    <n v="595632"/>
    <n v="286"/>
    <n v="0"/>
    <n v="41952"/>
    <n v="236837"/>
    <n v="90441"/>
    <n v="29551"/>
    <n v="35979"/>
    <n v="11041"/>
    <n v="45074"/>
    <n v="0"/>
    <n v="0"/>
    <n v="0"/>
    <n v="180544"/>
    <n v="64065"/>
    <n v="80790"/>
    <n v="0"/>
    <n v="63908"/>
    <n v="57003"/>
    <n v="44565"/>
    <n v="25977794.700996399"/>
    <n v="6321298.7799507696"/>
    <n v="597432.19700297201"/>
    <n v="4758687.9871525429"/>
    <n v="0"/>
    <n v="8263196.3348972732"/>
    <n v="0"/>
    <n v="0"/>
    <n v="0"/>
  </r>
  <r>
    <n v="106434032"/>
    <x v="329"/>
    <d v="2024-01-01T00:00:00"/>
    <d v="2024-12-31T00:00:00"/>
    <n v="366"/>
    <x v="25"/>
    <x v="13"/>
    <x v="46"/>
    <x v="1"/>
    <x v="3"/>
    <x v="0"/>
    <x v="1"/>
    <x v="0"/>
    <x v="1"/>
    <s v="SJBH, LLC"/>
    <x v="5"/>
    <x v="0"/>
    <s v="669-900-1731"/>
    <s v="455 SILICON VALLEY BOULEVARD"/>
    <s v="SAN JOSE"/>
    <n v="95138"/>
    <s v="STEVE VANDERPOEL"/>
    <n v="0"/>
    <n v="133"/>
    <n v="48678"/>
    <n v="133"/>
    <n v="48678"/>
    <n v="118"/>
    <n v="117.51639344262296"/>
    <n v="124.002291135013"/>
    <n v="4357"/>
    <n v="1963"/>
    <n v="1459"/>
    <n v="24403"/>
    <n v="0"/>
    <n v="0"/>
    <n v="10734"/>
    <n v="0"/>
    <n v="95"/>
    <n v="43011"/>
    <n v="45384.838555414826"/>
    <n v="4477.2694300518096"/>
    <n v="2082.4041240665401"/>
    <n v="1459"/>
    <n v="24596.889091803499"/>
    <n v="0"/>
    <n v="0"/>
    <n v="12606.731157304701"/>
    <n v="0"/>
    <n v="166.74937807989099"/>
    <n v="290"/>
    <n v="166"/>
    <n v="164"/>
    <n v="2313"/>
    <n v="0"/>
    <n v="0"/>
    <n v="1351"/>
    <n v="0"/>
    <n v="12"/>
    <n v="4296"/>
    <n v="0"/>
    <n v="133"/>
    <n v="0"/>
    <n v="0"/>
    <n v="0"/>
    <n v="0"/>
    <n v="0"/>
    <n v="48678"/>
    <n v="0"/>
    <n v="0"/>
    <n v="0"/>
    <n v="0"/>
    <n v="0"/>
    <n v="43011"/>
    <n v="0"/>
    <n v="0"/>
    <n v="0"/>
    <n v="0"/>
    <n v="0"/>
    <n v="0"/>
    <n v="4296"/>
    <n v="0"/>
    <n v="0"/>
    <n v="0"/>
    <n v="0"/>
    <n v="0"/>
    <n v="0"/>
    <n v="0"/>
    <n v="351"/>
    <n v="286"/>
    <n v="0"/>
    <n v="286"/>
    <n v="0"/>
    <n v="0"/>
    <n v="5739"/>
    <n v="0"/>
    <n v="120"/>
    <n v="6782"/>
    <n v="0"/>
    <n v="0"/>
    <n v="0"/>
    <n v="0"/>
    <n v="0"/>
    <n v="0"/>
    <n v="0"/>
    <n v="0"/>
    <n v="0"/>
    <n v="0"/>
    <n v="0"/>
    <n v="0"/>
    <n v="131486850"/>
    <n v="45292761"/>
    <n v="0"/>
    <n v="86194089"/>
    <n v="271"/>
    <n v="86194360"/>
    <n v="59005168"/>
    <n v="27189192"/>
    <n v="0"/>
    <n v="0"/>
    <n v="0"/>
    <n v="7"/>
    <n v="27189185"/>
    <n v="12613515"/>
    <n v="5682886"/>
    <n v="4223805"/>
    <n v="70927490"/>
    <n v="0"/>
    <n v="0"/>
    <n v="30846224"/>
    <n v="0"/>
    <n v="315555"/>
    <n v="124609475"/>
    <n v="348180"/>
    <n v="345675"/>
    <n v="0"/>
    <n v="563540"/>
    <n v="0"/>
    <n v="0"/>
    <n v="5381655"/>
    <n v="0"/>
    <n v="238325"/>
    <n v="6877375"/>
    <n v="5879444"/>
    <n v="2527462"/>
    <n v="3282540"/>
    <n v="16948470"/>
    <n v="0"/>
    <n v="0"/>
    <n v="0"/>
    <n v="12539354"/>
    <n v="1179137"/>
    <n v="0"/>
    <n v="958112"/>
    <n v="0"/>
    <n v="1978242"/>
    <n v="0"/>
    <n v="0"/>
    <n v="0"/>
    <n v="0"/>
    <n v="6694632"/>
    <n v="3326461"/>
    <n v="811466"/>
    <n v="52336876"/>
    <n v="0"/>
    <n v="0"/>
    <n v="22701421"/>
    <n v="0"/>
    <n v="323233"/>
    <n v="0"/>
    <n v="0"/>
    <n v="0"/>
    <n v="0"/>
    <n v="0"/>
    <n v="0"/>
    <n v="29505541"/>
    <n v="1054039"/>
    <n v="403580"/>
    <n v="0"/>
    <n v="0"/>
    <n v="0"/>
    <n v="0"/>
    <n v="6389707"/>
    <n v="3294692"/>
    <n v="14102120"/>
    <n v="4255489"/>
    <n v="29286293"/>
    <n v="4072921"/>
    <n v="7053983"/>
    <n v="582087"/>
    <n v="2422951"/>
    <n v="7433945"/>
    <n v="3028640"/>
    <n v="207992"/>
    <n v="464020"/>
    <n v="0"/>
    <n v="4452336"/>
    <n v="20275936"/>
    <n v="0"/>
    <n v="57290381"/>
    <n v="30166"/>
    <n v="159198"/>
    <n v="0"/>
    <n v="77755681"/>
    <n v="6166698"/>
    <n v="-28594398"/>
    <n v="9712492"/>
    <n v="90470889"/>
    <n v="77755681"/>
    <n v="-233100"/>
    <n v="24682777"/>
    <n v="-4528998"/>
    <n v="72626181"/>
    <n v="0"/>
    <n v="0"/>
    <n v="0"/>
    <n v="0"/>
    <n v="470167"/>
    <n v="524435"/>
    <n v="252"/>
    <n v="0"/>
    <n v="55404"/>
    <n v="126476"/>
    <n v="131993"/>
    <n v="6321"/>
    <n v="0"/>
    <n v="123582"/>
    <n v="26391"/>
    <n v="0"/>
    <n v="0"/>
    <n v="0"/>
    <n v="271478"/>
    <n v="15824"/>
    <n v="0"/>
    <n v="0"/>
    <n v="72971"/>
    <n v="59694"/>
    <n v="50200"/>
    <n v="5816577.6913844617"/>
    <n v="2705324.68351943"/>
    <n v="1895438.0531063401"/>
    <n v="32081693.808726199"/>
    <n v="0"/>
    <n v="0"/>
    <n v="16257308.384248801"/>
    <n v="0"/>
    <n v="248554.379014784"/>
  </r>
  <r>
    <n v="106404046"/>
    <x v="330"/>
    <d v="2024-01-01T00:00:00"/>
    <d v="2024-12-31T00:00:00"/>
    <n v="366"/>
    <x v="8"/>
    <x v="5"/>
    <x v="9"/>
    <x v="1"/>
    <x v="16"/>
    <x v="2"/>
    <x v="1"/>
    <x v="0"/>
    <x v="1"/>
    <s v="CRESTWOOD BEHAVIORAL HEALTH, INC."/>
    <x v="2"/>
    <x v="0"/>
    <s v="805-903-1905"/>
    <s v="2178 JOHNSON AVENUE"/>
    <s v="SAN LUIS OBISPO"/>
    <n v="93401"/>
    <s v="DANIELLE MARTINEZ"/>
    <n v="0"/>
    <n v="16"/>
    <n v="5856"/>
    <n v="16"/>
    <n v="5856"/>
    <n v="14"/>
    <n v="12.289617486338798"/>
    <n v="12.289617486338798"/>
    <n v="0"/>
    <n v="0"/>
    <n v="0"/>
    <n v="0"/>
    <n v="4498"/>
    <n v="0"/>
    <n v="0"/>
    <n v="0"/>
    <n v="0"/>
    <n v="4498"/>
    <n v="4498"/>
    <n v="0"/>
    <n v="0"/>
    <n v="0"/>
    <n v="0"/>
    <n v="4498"/>
    <n v="0"/>
    <n v="0"/>
    <n v="0"/>
    <n v="0"/>
    <n v="0"/>
    <n v="0"/>
    <n v="0"/>
    <n v="0"/>
    <n v="629"/>
    <n v="0"/>
    <n v="0"/>
    <n v="0"/>
    <n v="0"/>
    <n v="629"/>
    <n v="0"/>
    <n v="16"/>
    <n v="0"/>
    <n v="0"/>
    <n v="0"/>
    <n v="0"/>
    <n v="0"/>
    <n v="5856"/>
    <n v="0"/>
    <n v="0"/>
    <n v="0"/>
    <n v="0"/>
    <n v="0"/>
    <n v="4498"/>
    <n v="0"/>
    <n v="0"/>
    <n v="0"/>
    <n v="0"/>
    <n v="0"/>
    <n v="0"/>
    <n v="629"/>
    <n v="0"/>
    <n v="0"/>
    <n v="0"/>
    <n v="0"/>
    <n v="0"/>
    <n v="0"/>
    <n v="0"/>
    <n v="0"/>
    <n v="0"/>
    <n v="0"/>
    <n v="0"/>
    <n v="0"/>
    <n v="0"/>
    <n v="0"/>
    <n v="0"/>
    <n v="0"/>
    <n v="0"/>
    <n v="0"/>
    <n v="0"/>
    <n v="0"/>
    <n v="0"/>
    <n v="0"/>
    <n v="0"/>
    <n v="0"/>
    <n v="0"/>
    <n v="0"/>
    <n v="0"/>
    <n v="0"/>
    <n v="0"/>
    <n v="4972288"/>
    <n v="532761"/>
    <n v="0"/>
    <n v="4439527"/>
    <n v="1342395"/>
    <n v="5781922"/>
    <n v="5540320"/>
    <n v="241602"/>
    <n v="0"/>
    <n v="0"/>
    <n v="0"/>
    <n v="0"/>
    <n v="241602"/>
    <n v="0"/>
    <n v="0"/>
    <n v="0"/>
    <n v="0"/>
    <n v="4972288"/>
    <n v="0"/>
    <n v="0"/>
    <n v="0"/>
    <n v="0"/>
    <n v="4972288"/>
    <n v="0"/>
    <n v="0"/>
    <n v="0"/>
    <n v="0"/>
    <n v="0"/>
    <n v="0"/>
    <n v="0"/>
    <n v="0"/>
    <n v="0"/>
    <n v="0"/>
    <n v="0"/>
    <n v="0"/>
    <n v="0"/>
    <n v="0"/>
    <n v="0"/>
    <n v="532761"/>
    <n v="0"/>
    <n v="0"/>
    <n v="0"/>
    <n v="0"/>
    <n v="0"/>
    <n v="0"/>
    <n v="0"/>
    <n v="0"/>
    <n v="0"/>
    <n v="0"/>
    <n v="0"/>
    <n v="0"/>
    <n v="0"/>
    <n v="0"/>
    <n v="0"/>
    <n v="4439527"/>
    <n v="0"/>
    <n v="0"/>
    <n v="0"/>
    <n v="0"/>
    <n v="0"/>
    <n v="0"/>
    <n v="0"/>
    <n v="0"/>
    <n v="0"/>
    <n v="0"/>
    <n v="3446768"/>
    <n v="0"/>
    <n v="10567"/>
    <n v="0"/>
    <n v="0"/>
    <n v="0"/>
    <n v="0"/>
    <n v="481284"/>
    <n v="0"/>
    <n v="1575191"/>
    <n v="26510"/>
    <n v="2402880"/>
    <n v="893139"/>
    <n v="0"/>
    <n v="975"/>
    <n v="327767"/>
    <n v="1811921"/>
    <n v="0"/>
    <n v="4215"/>
    <n v="16921"/>
    <n v="865"/>
    <n v="81637"/>
    <n v="593408"/>
    <n v="0"/>
    <n v="0"/>
    <n v="0"/>
    <n v="0"/>
    <n v="0"/>
    <n v="593408"/>
    <n v="408791"/>
    <n v="0"/>
    <n v="0"/>
    <n v="184617"/>
    <n v="593408"/>
    <n v="1250"/>
    <n v="496056"/>
    <n v="0"/>
    <n v="0"/>
    <n v="0"/>
    <n v="0"/>
    <n v="88744"/>
    <n v="0"/>
    <n v="69470"/>
    <n v="76098"/>
    <n v="37"/>
    <n v="0"/>
    <n v="15435"/>
    <n v="41972"/>
    <n v="807"/>
    <n v="3527"/>
    <n v="0"/>
    <n v="4926"/>
    <n v="2803"/>
    <n v="0"/>
    <n v="0"/>
    <n v="0"/>
    <n v="55444"/>
    <n v="0"/>
    <n v="0"/>
    <n v="0"/>
    <n v="4100"/>
    <n v="0"/>
    <n v="9926"/>
    <n v="0"/>
    <n v="0"/>
    <n v="0"/>
    <n v="0"/>
    <n v="4197925"/>
    <n v="0"/>
    <n v="0"/>
    <n v="0"/>
    <n v="0"/>
  </r>
  <r>
    <n v="106410782"/>
    <x v="331"/>
    <d v="2023-07-01T00:00:00"/>
    <d v="2024-06-30T00:00:00"/>
    <n v="366"/>
    <x v="15"/>
    <x v="9"/>
    <x v="101"/>
    <x v="2"/>
    <x v="3"/>
    <x v="0"/>
    <x v="0"/>
    <x v="0"/>
    <x v="0"/>
    <s v="COUNTY OF SAN MATEO"/>
    <x v="1"/>
    <x v="2"/>
    <s v="650-573-2711"/>
    <s v="222 W. 39TH AVENUE"/>
    <s v="SAN MATEO"/>
    <n v="94403"/>
    <s v="CHESTER KUNNAPPILLY, MD"/>
    <n v="0"/>
    <n v="448"/>
    <n v="163968"/>
    <n v="447"/>
    <n v="163602"/>
    <n v="314"/>
    <n v="311.6639344262295"/>
    <n v="946.73183172501399"/>
    <n v="5615"/>
    <n v="4356"/>
    <n v="15851"/>
    <n v="87298"/>
    <n v="232"/>
    <n v="381"/>
    <n v="0"/>
    <n v="147"/>
    <n v="189"/>
    <n v="114069"/>
    <n v="346503.85041135497"/>
    <n v="11653.58419625418"/>
    <n v="9510.8521641536499"/>
    <n v="33708.297457465596"/>
    <n v="313092.75084623799"/>
    <n v="3895.7598172590015"/>
    <n v="1588.5309208029701"/>
    <n v="0"/>
    <n v="498.70897095930098"/>
    <n v="1985.0636169714301"/>
    <n v="321"/>
    <n v="404"/>
    <n v="614"/>
    <n v="1143"/>
    <n v="35"/>
    <n v="69"/>
    <n v="0"/>
    <n v="18"/>
    <n v="63"/>
    <n v="2667"/>
    <n v="69"/>
    <n v="34"/>
    <n v="0"/>
    <n v="0"/>
    <n v="345"/>
    <n v="0"/>
    <n v="25254"/>
    <n v="12444"/>
    <n v="0"/>
    <n v="0"/>
    <n v="126270"/>
    <n v="0"/>
    <n v="11517"/>
    <n v="4784"/>
    <n v="0"/>
    <n v="0"/>
    <n v="97768"/>
    <n v="0.85709526689985904"/>
    <n v="0"/>
    <n v="2208"/>
    <n v="86"/>
    <n v="0"/>
    <n v="0"/>
    <n v="373"/>
    <n v="0"/>
    <n v="0"/>
    <n v="0"/>
    <n v="0"/>
    <n v="17427"/>
    <n v="25058"/>
    <n v="33432"/>
    <n v="213001"/>
    <n v="19465"/>
    <n v="2952"/>
    <n v="0"/>
    <n v="2873"/>
    <n v="9603"/>
    <n v="323811"/>
    <n v="43873"/>
    <n v="279667"/>
    <n v="0"/>
    <n v="16"/>
    <n v="0"/>
    <n v="3"/>
    <n v="63889"/>
    <n v="127587"/>
    <n v="643"/>
    <n v="1938"/>
    <n v="0"/>
    <n v="0"/>
    <n v="649109947"/>
    <n v="194142293"/>
    <n v="9685297"/>
    <n v="464652951"/>
    <n v="14670821"/>
    <n v="479323772"/>
    <n v="465008034"/>
    <n v="14315738"/>
    <n v="86064729"/>
    <n v="910953"/>
    <n v="0"/>
    <n v="0"/>
    <n v="99469514"/>
    <n v="23722338"/>
    <n v="27881269"/>
    <n v="54844490"/>
    <n v="98931960"/>
    <n v="1548421"/>
    <n v="3109460"/>
    <n v="0"/>
    <n v="1369664"/>
    <n v="2279266"/>
    <n v="213686868"/>
    <n v="25511903"/>
    <n v="32994449"/>
    <n v="61786283"/>
    <n v="255885785"/>
    <n v="24452770"/>
    <n v="9855037"/>
    <n v="0"/>
    <n v="3277028"/>
    <n v="21659824"/>
    <n v="435423079"/>
    <n v="35438227"/>
    <n v="40606541"/>
    <n v="62523498"/>
    <n v="156999237"/>
    <n v="-161772800"/>
    <n v="26461947"/>
    <n v="7304209"/>
    <n v="0"/>
    <n v="4472891"/>
    <n v="0"/>
    <n v="5110075"/>
    <n v="0"/>
    <n v="16998468"/>
    <n v="0"/>
    <n v="9685297"/>
    <n v="0"/>
    <n v="0"/>
    <n v="13436103"/>
    <n v="20269177"/>
    <n v="111730400"/>
    <n v="310181176"/>
    <n v="-520100"/>
    <n v="5161803"/>
    <n v="0"/>
    <n v="1"/>
    <n v="4394391"/>
    <n v="114810179"/>
    <n v="0"/>
    <n v="174905"/>
    <n v="140838"/>
    <n v="0"/>
    <n v="85748986"/>
    <n v="82960599"/>
    <n v="150673373"/>
    <n v="77506857"/>
    <n v="0"/>
    <n v="0"/>
    <n v="4408876"/>
    <n v="384285"/>
    <n v="62628118"/>
    <n v="18225888"/>
    <n v="48245270"/>
    <n v="19974768"/>
    <n v="114838919"/>
    <n v="122333268"/>
    <n v="32739971"/>
    <n v="28606239"/>
    <n v="49438552"/>
    <n v="61902337"/>
    <n v="6146122"/>
    <n v="10649583"/>
    <n v="917108"/>
    <n v="14770170"/>
    <n v="22665765"/>
    <n v="238960300"/>
    <n v="0"/>
    <n v="62883576"/>
    <n v="13028614"/>
    <n v="152112124"/>
    <n v="0"/>
    <n v="466984614"/>
    <n v="198183729"/>
    <n v="223999936"/>
    <n v="0"/>
    <n v="44800949"/>
    <n v="466984614"/>
    <n v="2460096"/>
    <n v="114056842"/>
    <n v="-92425803"/>
    <n v="111595625"/>
    <n v="0"/>
    <n v="0"/>
    <n v="51568"/>
    <n v="1060754"/>
    <n v="2103455"/>
    <n v="2478637"/>
    <n v="1068"/>
    <n v="5"/>
    <n v="163311"/>
    <n v="330576"/>
    <n v="385304"/>
    <n v="29953"/>
    <n v="212282"/>
    <n v="468940"/>
    <n v="85793"/>
    <n v="170685"/>
    <n v="122903"/>
    <n v="133708"/>
    <n v="285653"/>
    <n v="881688"/>
    <n v="270038"/>
    <n v="12706"/>
    <n v="258325"/>
    <n v="143713"/>
    <n v="251332"/>
    <n v="34157558.328266278"/>
    <n v="42234141.242475726"/>
    <n v="80915686.942717001"/>
    <n v="246164205.53210899"/>
    <n v="18039014.7212159"/>
    <n v="8994463.0704093408"/>
    <n v="0"/>
    <n v="3223765.6110812901"/>
    <n v="16608377.5517249"/>
  </r>
  <r>
    <n v="106074017"/>
    <x v="332"/>
    <d v="2024-01-01T00:00:00"/>
    <d v="2024-12-31T00:00:00"/>
    <n v="366"/>
    <x v="29"/>
    <x v="10"/>
    <x v="55"/>
    <x v="1"/>
    <x v="1"/>
    <x v="0"/>
    <x v="0"/>
    <x v="0"/>
    <x v="1"/>
    <s v="TENET HEALTHCARE CORPORATION"/>
    <x v="5"/>
    <x v="0"/>
    <s v="925-275-9200"/>
    <s v="6001 NORRIS CANYON ROAD"/>
    <s v="SAN RAMON"/>
    <n v="94583"/>
    <s v="MURALI NAIDU"/>
    <n v="0"/>
    <n v="123"/>
    <n v="45018"/>
    <n v="116"/>
    <n v="42456"/>
    <n v="44"/>
    <n v="40.732240437158502"/>
    <n v="75.524035081498297"/>
    <n v="6351"/>
    <n v="2899"/>
    <n v="250"/>
    <n v="1668"/>
    <n v="0"/>
    <n v="342"/>
    <n v="3215"/>
    <n v="12"/>
    <n v="171"/>
    <n v="14908"/>
    <n v="27641.796839828385"/>
    <n v="9971.3809924573998"/>
    <n v="4321.0616428103303"/>
    <n v="381.62142231202199"/>
    <n v="2916.2097128923201"/>
    <n v="0"/>
    <n v="862.52521763521497"/>
    <n v="8347.7087738895498"/>
    <n v="17.19939122332913"/>
    <n v="436.60419210746198"/>
    <n v="1375"/>
    <n v="611"/>
    <n v="31"/>
    <n v="325"/>
    <n v="0"/>
    <n v="107"/>
    <n v="971"/>
    <n v="4"/>
    <n v="44"/>
    <n v="3468"/>
    <n v="123"/>
    <n v="0"/>
    <n v="0"/>
    <n v="0"/>
    <n v="0"/>
    <n v="0"/>
    <n v="45018"/>
    <n v="0"/>
    <n v="0"/>
    <n v="0"/>
    <n v="0"/>
    <n v="0"/>
    <n v="14908"/>
    <n v="0"/>
    <n v="0"/>
    <n v="0"/>
    <n v="0"/>
    <n v="0"/>
    <n v="0"/>
    <n v="3468"/>
    <n v="0"/>
    <n v="0"/>
    <n v="0"/>
    <n v="0"/>
    <n v="0"/>
    <n v="10"/>
    <n v="400"/>
    <n v="201"/>
    <n v="14589"/>
    <n v="4092"/>
    <n v="320"/>
    <n v="3299"/>
    <n v="0"/>
    <n v="1488"/>
    <n v="21817"/>
    <n v="15"/>
    <n v="835"/>
    <n v="46455"/>
    <n v="20952"/>
    <n v="0"/>
    <n v="0"/>
    <n v="24288"/>
    <n v="0"/>
    <n v="8"/>
    <n v="239657"/>
    <n v="437700"/>
    <n v="981"/>
    <n v="3465"/>
    <n v="144"/>
    <n v="66"/>
    <n v="1616248487"/>
    <n v="1430863552"/>
    <n v="0"/>
    <n v="185384935"/>
    <n v="1143525"/>
    <n v="186528460"/>
    <n v="183888615"/>
    <n v="2639845"/>
    <n v="679463"/>
    <n v="4675571"/>
    <n v="0"/>
    <n v="0"/>
    <n v="-1356263"/>
    <n v="370299441"/>
    <n v="165347085"/>
    <n v="10513319"/>
    <n v="82772708"/>
    <n v="0"/>
    <n v="18809456"/>
    <n v="213028052"/>
    <n v="711591"/>
    <n v="10206704"/>
    <n v="871688356"/>
    <n v="211088814"/>
    <n v="81108571"/>
    <n v="5535112"/>
    <n v="61941066"/>
    <n v="0"/>
    <n v="28628059"/>
    <n v="340096719"/>
    <n v="308320"/>
    <n v="15853470"/>
    <n v="744560131"/>
    <n v="539979473"/>
    <n v="230022647"/>
    <n v="14023546"/>
    <n v="136830358"/>
    <n v="0"/>
    <n v="0"/>
    <n v="43271455"/>
    <n v="433814314"/>
    <n v="8067900"/>
    <n v="0"/>
    <n v="1149353"/>
    <n v="0"/>
    <n v="23704506"/>
    <n v="0"/>
    <n v="0"/>
    <n v="0"/>
    <n v="0"/>
    <n v="41408782"/>
    <n v="16433009"/>
    <n v="1895443"/>
    <n v="7883416"/>
    <n v="0"/>
    <n v="3810956"/>
    <n v="113435753"/>
    <n v="0"/>
    <n v="517576"/>
    <n v="0"/>
    <n v="0"/>
    <n v="0"/>
    <n v="0"/>
    <n v="0"/>
    <n v="0"/>
    <n v="29830035"/>
    <n v="13126571"/>
    <n v="67660567"/>
    <n v="0"/>
    <n v="0"/>
    <n v="0"/>
    <n v="0"/>
    <n v="28767313"/>
    <n v="13206327"/>
    <n v="25133799"/>
    <n v="6164003"/>
    <n v="62559564"/>
    <n v="23264883"/>
    <n v="14630849"/>
    <n v="4576699"/>
    <n v="23633134"/>
    <n v="29208185"/>
    <n v="6575786"/>
    <n v="1080649"/>
    <n v="1235337"/>
    <n v="10060"/>
    <n v="17113469"/>
    <n v="291340762"/>
    <n v="0"/>
    <n v="58833982"/>
    <n v="41941"/>
    <n v="22416"/>
    <n v="4368702"/>
    <n v="354607803"/>
    <n v="29586802"/>
    <n v="61279"/>
    <n v="0"/>
    <n v="324959722"/>
    <n v="354607803"/>
    <n v="7967"/>
    <n v="85809986"/>
    <n v="-58006699"/>
    <n v="171189074"/>
    <n v="0"/>
    <n v="0"/>
    <n v="249441600"/>
    <n v="0"/>
    <n v="804782"/>
    <n v="894327"/>
    <n v="416"/>
    <n v="0"/>
    <n v="91091"/>
    <n v="217036"/>
    <n v="276475"/>
    <n v="0"/>
    <n v="53331"/>
    <n v="56089"/>
    <n v="80460"/>
    <n v="2150"/>
    <n v="21546"/>
    <n v="6604"/>
    <n v="222345"/>
    <n v="66904"/>
    <n v="259831"/>
    <n v="0"/>
    <n v="172706"/>
    <n v="19415"/>
    <n v="63581"/>
    <n v="65736085.6573027"/>
    <n v="27866111.800870001"/>
    <n v="1814555.1201086999"/>
    <n v="16362416.959137831"/>
    <n v="0"/>
    <n v="5363638.7088858299"/>
    <n v="62540405.680592798"/>
    <n v="115318.73284716647"/>
    <n v="2946557.34025486"/>
  </r>
  <r>
    <n v="106420514"/>
    <x v="333"/>
    <d v="2024-01-01T00:00:00"/>
    <d v="2024-12-31T00:00:00"/>
    <n v="366"/>
    <x v="37"/>
    <x v="6"/>
    <x v="73"/>
    <x v="0"/>
    <x v="20"/>
    <x v="0"/>
    <x v="0"/>
    <x v="2"/>
    <x v="1"/>
    <s v="SANTA BARBARA COTTAGE HOSPITAL"/>
    <x v="4"/>
    <x v="0"/>
    <s v="805-682-7111"/>
    <s v="400 W. PUEBLO"/>
    <s v="SANTA BARBARA"/>
    <n v="93105"/>
    <s v="SCOTT WESTER"/>
    <n v="1"/>
    <n v="519"/>
    <n v="189954"/>
    <n v="392"/>
    <n v="143472"/>
    <n v="303"/>
    <n v="273.1639344262295"/>
    <n v="388.13979073879801"/>
    <n v="42481"/>
    <n v="12789"/>
    <n v="3991"/>
    <n v="16597"/>
    <n v="0"/>
    <n v="5661"/>
    <n v="17719"/>
    <n v="140"/>
    <n v="600"/>
    <n v="99978"/>
    <n v="142059.16341040001"/>
    <n v="57490.918517896098"/>
    <n v="16710.419163681101"/>
    <n v="5079.1569280496396"/>
    <n v="24154.231139827752"/>
    <n v="0"/>
    <n v="8542.50724676344"/>
    <n v="29146.207495107199"/>
    <n v="316.77517014666398"/>
    <n v="1107.31174776477"/>
    <n v="7720"/>
    <n v="2245"/>
    <n v="591"/>
    <n v="3502"/>
    <n v="0"/>
    <n v="1215"/>
    <n v="3994"/>
    <n v="33"/>
    <n v="139"/>
    <n v="19439"/>
    <n v="461"/>
    <n v="20"/>
    <n v="0"/>
    <n v="38"/>
    <n v="0"/>
    <n v="0"/>
    <n v="168726"/>
    <n v="7320"/>
    <n v="0"/>
    <n v="13908"/>
    <n v="0"/>
    <n v="0"/>
    <n v="85869"/>
    <n v="4488"/>
    <n v="0"/>
    <n v="9621"/>
    <n v="0"/>
    <n v="0"/>
    <n v="0"/>
    <n v="17843"/>
    <n v="865"/>
    <n v="0"/>
    <n v="731"/>
    <n v="0"/>
    <n v="0"/>
    <n v="34"/>
    <n v="4029"/>
    <n v="1683"/>
    <n v="40784"/>
    <n v="9196"/>
    <n v="4655"/>
    <n v="38202"/>
    <n v="0"/>
    <n v="10648"/>
    <n v="40206"/>
    <n v="922"/>
    <n v="2637"/>
    <n v="147250"/>
    <n v="58477"/>
    <n v="19853"/>
    <n v="0"/>
    <n v="68064"/>
    <n v="0"/>
    <n v="21"/>
    <n v="680937"/>
    <n v="544044"/>
    <n v="4674"/>
    <n v="6384"/>
    <n v="1367"/>
    <n v="638"/>
    <n v="2898056759"/>
    <n v="1957158959"/>
    <n v="0"/>
    <n v="940897800"/>
    <n v="15493438"/>
    <n v="956391238"/>
    <n v="946691077"/>
    <n v="9700161"/>
    <n v="133898943"/>
    <n v="4598237"/>
    <n v="0"/>
    <n v="0"/>
    <n v="139000867"/>
    <n v="902898532"/>
    <n v="269028313"/>
    <n v="80393174"/>
    <n v="322859949"/>
    <n v="0"/>
    <n v="116616957"/>
    <n v="332147244"/>
    <n v="2962885"/>
    <n v="12679212"/>
    <n v="2039586266"/>
    <n v="319023408"/>
    <n v="82490639"/>
    <n v="21919416"/>
    <n v="147010138"/>
    <n v="0"/>
    <n v="59359231"/>
    <n v="214205964"/>
    <n v="3741175"/>
    <n v="10720522"/>
    <n v="858470493"/>
    <n v="978144305"/>
    <n v="282396085"/>
    <n v="88505106"/>
    <n v="397147020"/>
    <n v="0"/>
    <n v="0"/>
    <n v="64994872"/>
    <n v="80272651"/>
    <n v="1615695"/>
    <n v="0"/>
    <n v="19308669"/>
    <n v="0"/>
    <n v="44774556"/>
    <n v="0"/>
    <n v="0"/>
    <n v="0"/>
    <n v="0"/>
    <n v="234928807"/>
    <n v="67416646"/>
    <n v="11910252"/>
    <n v="71050356"/>
    <n v="0"/>
    <n v="108713836"/>
    <n v="444980229"/>
    <n v="0"/>
    <n v="1897674"/>
    <n v="0"/>
    <n v="0"/>
    <n v="690175"/>
    <n v="123455042"/>
    <n v="0"/>
    <n v="0"/>
    <n v="131780812"/>
    <n v="65383361"/>
    <n v="286065621"/>
    <n v="0"/>
    <n v="0"/>
    <n v="3117661"/>
    <n v="15089782"/>
    <n v="182836863"/>
    <n v="40762569"/>
    <n v="168150020"/>
    <n v="53504388"/>
    <n v="288332391"/>
    <n v="36208740"/>
    <n v="50462982"/>
    <n v="17972924"/>
    <n v="147195379"/>
    <n v="272387580"/>
    <n v="37828669"/>
    <n v="3747355"/>
    <n v="1202931"/>
    <n v="16644215"/>
    <n v="74707911"/>
    <n v="1304191356"/>
    <n v="0"/>
    <n v="633733356"/>
    <n v="11821281"/>
    <n v="466449276"/>
    <n v="5646567"/>
    <n v="2421841836"/>
    <n v="199506196"/>
    <n v="6644892"/>
    <n v="489461292"/>
    <n v="1726229456"/>
    <n v="2421841836"/>
    <n v="104032147"/>
    <n v="272606390"/>
    <n v="-155533281"/>
    <n v="1183881111"/>
    <n v="0"/>
    <n v="496905950"/>
    <n v="219498997"/>
    <n v="35144984"/>
    <n v="4650147"/>
    <n v="5131332"/>
    <n v="2403"/>
    <n v="90"/>
    <n v="371807"/>
    <n v="1520848"/>
    <n v="1334970"/>
    <n v="8568"/>
    <n v="450375"/>
    <n v="108521"/>
    <n v="482652"/>
    <n v="239428"/>
    <n v="86576"/>
    <n v="46402"/>
    <n v="1477445"/>
    <n v="551716"/>
    <n v="1004311"/>
    <n v="224161"/>
    <n v="904107"/>
    <n v="8933"/>
    <n v="444007"/>
    <n v="392625445.32182491"/>
    <n v="112949346.88549843"/>
    <n v="32874871.050092801"/>
    <n v="150977690.23754501"/>
    <n v="0"/>
    <n v="56544306.896999598"/>
    <n v="175553089.41748601"/>
    <n v="2154134.7747338377"/>
    <n v="7518754.4158199234"/>
  </r>
  <r>
    <n v="106424002"/>
    <x v="334"/>
    <d v="2023-07-01T00:00:00"/>
    <d v="2024-06-30T00:00:00"/>
    <n v="366"/>
    <x v="37"/>
    <x v="6"/>
    <x v="73"/>
    <x v="2"/>
    <x v="3"/>
    <x v="2"/>
    <x v="1"/>
    <x v="0"/>
    <x v="1"/>
    <s v="COUNTY OF SANTA BARBARA"/>
    <x v="2"/>
    <x v="0"/>
    <s v="805-681-5244"/>
    <s v="315 CAMINO DEL REMEDIO, BLDG. 3"/>
    <s v="SANTA BARBARA"/>
    <n v="93110"/>
    <s v="JOSUE SANCHEZ DEPT FISCAL MGR"/>
    <n v="0"/>
    <n v="16"/>
    <n v="5856"/>
    <n v="16"/>
    <n v="5856"/>
    <n v="16"/>
    <n v="14.609289617486301"/>
    <n v="14.609289617486301"/>
    <n v="307"/>
    <n v="0"/>
    <n v="4666"/>
    <n v="0"/>
    <n v="228"/>
    <n v="27"/>
    <n v="0"/>
    <n v="0"/>
    <n v="119"/>
    <n v="5347"/>
    <n v="5347"/>
    <n v="0"/>
    <n v="0"/>
    <n v="0"/>
    <n v="0"/>
    <n v="0"/>
    <n v="0"/>
    <n v="0"/>
    <n v="0"/>
    <n v="0"/>
    <n v="18"/>
    <n v="0"/>
    <n v="263"/>
    <n v="0"/>
    <n v="11"/>
    <n v="1"/>
    <n v="0"/>
    <n v="0"/>
    <n v="6"/>
    <n v="299"/>
    <n v="0"/>
    <n v="16"/>
    <n v="0"/>
    <n v="0"/>
    <n v="0"/>
    <n v="0"/>
    <n v="0"/>
    <n v="5856"/>
    <n v="0"/>
    <n v="0"/>
    <n v="0"/>
    <n v="0"/>
    <n v="0"/>
    <n v="5347"/>
    <n v="0"/>
    <n v="0"/>
    <n v="0"/>
    <n v="0"/>
    <n v="0"/>
    <n v="0"/>
    <n v="299"/>
    <n v="0"/>
    <n v="0"/>
    <n v="0"/>
    <n v="0"/>
    <n v="0"/>
    <n v="0"/>
    <n v="0"/>
    <n v="0"/>
    <n v="0"/>
    <n v="0"/>
    <n v="0"/>
    <n v="0"/>
    <n v="0"/>
    <n v="0"/>
    <n v="0"/>
    <n v="0"/>
    <n v="0"/>
    <n v="0"/>
    <n v="0"/>
    <n v="0"/>
    <n v="0"/>
    <n v="0"/>
    <n v="0"/>
    <n v="0"/>
    <n v="0"/>
    <n v="0"/>
    <n v="0"/>
    <n v="0"/>
    <n v="0"/>
    <n v="6171482"/>
    <n v="2748339"/>
    <n v="0"/>
    <n v="3423143"/>
    <n v="0"/>
    <n v="3423143"/>
    <n v="12617661"/>
    <n v="-9194518"/>
    <n v="9194518"/>
    <n v="0"/>
    <n v="0"/>
    <n v="0"/>
    <n v="0"/>
    <n v="0"/>
    <n v="0"/>
    <n v="0"/>
    <n v="0"/>
    <n v="0"/>
    <n v="0"/>
    <n v="0"/>
    <n v="0"/>
    <n v="0"/>
    <n v="0"/>
    <n v="0"/>
    <n v="0"/>
    <n v="0"/>
    <n v="0"/>
    <n v="0"/>
    <n v="0"/>
    <n v="0"/>
    <n v="0"/>
    <n v="0"/>
    <n v="0"/>
    <n v="509083"/>
    <n v="0"/>
    <n v="1785305"/>
    <n v="0"/>
    <n v="0"/>
    <n v="426766"/>
    <n v="27185"/>
    <n v="0"/>
    <n v="0"/>
    <n v="0"/>
    <n v="0"/>
    <n v="0"/>
    <n v="0"/>
    <n v="0"/>
    <n v="0"/>
    <n v="0"/>
    <n v="0"/>
    <n v="0"/>
    <n v="0"/>
    <n v="0"/>
    <n v="0"/>
    <n v="0"/>
    <n v="0"/>
    <n v="0"/>
    <n v="0"/>
    <n v="0"/>
    <n v="0"/>
    <n v="0"/>
    <n v="0"/>
    <n v="0"/>
    <n v="0"/>
    <n v="91945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n v="106430883"/>
    <x v="335"/>
    <d v="2023-07-01T00:00:00"/>
    <d v="2024-06-30T00:00:00"/>
    <n v="366"/>
    <x v="25"/>
    <x v="13"/>
    <x v="46"/>
    <x v="2"/>
    <x v="3"/>
    <x v="0"/>
    <x v="0"/>
    <x v="2"/>
    <x v="0"/>
    <s v="COUNTY OF SANTA CLARA"/>
    <x v="4"/>
    <x v="1"/>
    <s v="408-885-5000"/>
    <s v="751 SOUTH BASCOM AVENUE"/>
    <s v="SAN JOSE"/>
    <n v="95128"/>
    <s v="PAUL LORENZ"/>
    <n v="1"/>
    <n v="1142"/>
    <n v="417972"/>
    <n v="957"/>
    <n v="350262"/>
    <n v="649"/>
    <n v="613.74043715846994"/>
    <n v="1041.9137204644801"/>
    <n v="54692"/>
    <n v="31522"/>
    <n v="36450"/>
    <n v="71000"/>
    <n v="1701"/>
    <n v="4186"/>
    <n v="23200"/>
    <n v="1878"/>
    <n v="0"/>
    <n v="224629"/>
    <n v="381340.421689999"/>
    <n v="80267.312891375899"/>
    <n v="45081.568429098603"/>
    <n v="73798.315591253398"/>
    <n v="122179.24207805999"/>
    <n v="4465.5403884224497"/>
    <n v="7229.6656878908898"/>
    <n v="40335.426812261197"/>
    <n v="6216.698894494767"/>
    <n v="0"/>
    <n v="7228"/>
    <n v="4845"/>
    <n v="4394"/>
    <n v="14108"/>
    <n v="380"/>
    <n v="382"/>
    <n v="3698"/>
    <n v="492"/>
    <n v="0"/>
    <n v="35527"/>
    <n v="968"/>
    <n v="50"/>
    <n v="0"/>
    <n v="100"/>
    <n v="24"/>
    <n v="0"/>
    <n v="354288"/>
    <n v="18300"/>
    <n v="0"/>
    <n v="36600"/>
    <n v="8784"/>
    <n v="0"/>
    <n v="186273"/>
    <n v="14941"/>
    <n v="0"/>
    <n v="15123"/>
    <n v="8292"/>
    <n v="3.6914200748790198E-2"/>
    <n v="0"/>
    <n v="34301"/>
    <n v="403"/>
    <n v="0"/>
    <n v="818"/>
    <n v="5"/>
    <n v="0"/>
    <n v="0"/>
    <n v="7577"/>
    <n v="4484"/>
    <n v="102084"/>
    <n v="56524"/>
    <n v="115722"/>
    <n v="455569"/>
    <n v="15566"/>
    <n v="10236"/>
    <n v="108944"/>
    <n v="25159"/>
    <n v="0"/>
    <n v="889804"/>
    <n v="232454"/>
    <n v="627611"/>
    <n v="0"/>
    <n v="18694"/>
    <n v="1"/>
    <n v="25"/>
    <n v="1400480"/>
    <n v="1223870"/>
    <n v="7970"/>
    <n v="10244"/>
    <n v="3278"/>
    <n v="1307"/>
    <n v="8553618523"/>
    <n v="6366499180"/>
    <n v="607303366"/>
    <n v="2794422709"/>
    <n v="66281749"/>
    <n v="2860704458"/>
    <n v="3361562745"/>
    <n v="-500858287"/>
    <n v="531251362"/>
    <n v="367008"/>
    <n v="0"/>
    <n v="0"/>
    <n v="30026067"/>
    <n v="1100869035"/>
    <n v="696796246"/>
    <n v="790851658"/>
    <n v="1633365252"/>
    <n v="44066403"/>
    <n v="120720874"/>
    <n v="606041575"/>
    <n v="45807472"/>
    <n v="0"/>
    <n v="5038518515"/>
    <n v="514793206"/>
    <n v="299735308"/>
    <n v="810342313"/>
    <n v="1177385854"/>
    <n v="71618666"/>
    <n v="87776871"/>
    <n v="447619873"/>
    <n v="105827917"/>
    <n v="0"/>
    <n v="3515100008"/>
    <n v="1323229366"/>
    <n v="793585113"/>
    <n v="1211851732"/>
    <n v="2060485841"/>
    <n v="-162185933"/>
    <n v="96911144"/>
    <n v="147229709"/>
    <n v="710856054"/>
    <n v="0"/>
    <n v="0"/>
    <n v="184536154"/>
    <n v="0"/>
    <n v="0"/>
    <n v="0"/>
    <n v="607303366"/>
    <n v="0"/>
    <n v="0"/>
    <n v="291754380"/>
    <n v="202946343"/>
    <n v="494474401"/>
    <n v="1377286008"/>
    <n v="18773925"/>
    <n v="61268036"/>
    <n v="342802932"/>
    <n v="5116684"/>
    <n v="0"/>
    <n v="0"/>
    <n v="0"/>
    <n v="0"/>
    <n v="-26648269"/>
    <n v="0"/>
    <n v="557501687"/>
    <n v="673703666"/>
    <n v="546999416"/>
    <n v="745590361"/>
    <n v="23585"/>
    <n v="79954"/>
    <n v="147809"/>
    <n v="31905326"/>
    <n v="603033988"/>
    <n v="147442753"/>
    <n v="544913334"/>
    <n v="67722553"/>
    <n v="1257804703"/>
    <n v="784934910"/>
    <n v="68104730"/>
    <n v="73865178"/>
    <n v="396889715"/>
    <n v="480676690"/>
    <n v="85639474"/>
    <n v="21127588"/>
    <n v="8876941"/>
    <n v="17549133"/>
    <n v="166093683"/>
    <n v="991833049"/>
    <n v="0"/>
    <n v="66622665"/>
    <n v="53947367"/>
    <n v="1125782"/>
    <n v="0"/>
    <n v="1113528863"/>
    <n v="698016299"/>
    <n v="0"/>
    <n v="124470266"/>
    <n v="291042298"/>
    <n v="1113528863"/>
    <n v="318021"/>
    <n v="1789745388"/>
    <n v="-1327694737"/>
    <n v="331772938"/>
    <n v="0"/>
    <n v="0"/>
    <n v="7111639"/>
    <n v="302901166"/>
    <n v="15329504"/>
    <n v="18069456"/>
    <n v="8599"/>
    <n v="209"/>
    <n v="1314968"/>
    <n v="4026514"/>
    <n v="4242515"/>
    <n v="387716"/>
    <n v="1134654"/>
    <n v="1732856"/>
    <n v="1017170"/>
    <n v="1288634"/>
    <n v="60830"/>
    <n v="123647"/>
    <n v="4460555"/>
    <n v="3369457"/>
    <n v="2965936"/>
    <n v="266309"/>
    <n v="2534206"/>
    <n v="567104"/>
    <n v="1165937"/>
    <n v="622433776.3492837"/>
    <n v="383913718.26795083"/>
    <n v="616859876.24515843"/>
    <n v="1082841686.14516"/>
    <n v="44567665.529108196"/>
    <n v="80323743.098889396"/>
    <n v="405923006.32486898"/>
    <n v="58417524.039582103"/>
    <n v="0"/>
  </r>
  <r>
    <n v="106190687"/>
    <x v="336"/>
    <d v="2023-07-01T00:00:00"/>
    <d v="2024-06-30T00:00:00"/>
    <n v="366"/>
    <x v="3"/>
    <x v="3"/>
    <x v="39"/>
    <x v="0"/>
    <x v="29"/>
    <x v="0"/>
    <x v="0"/>
    <x v="2"/>
    <x v="0"/>
    <s v="REGENTS OF THE UNIVERSITY OF CA"/>
    <x v="0"/>
    <x v="0"/>
    <s v="310-319-4000"/>
    <s v="1250 16TH STREET"/>
    <s v="SANTA MONICA"/>
    <n v="90404"/>
    <s v="JOHNESE SPISSO, MPA"/>
    <n v="0"/>
    <n v="281"/>
    <n v="102846"/>
    <n v="281"/>
    <n v="102846"/>
    <n v="249"/>
    <n v="235.21038251366099"/>
    <n v="367.06786958657199"/>
    <n v="29142"/>
    <n v="13409"/>
    <n v="5842"/>
    <n v="10679"/>
    <n v="6"/>
    <n v="495"/>
    <n v="24677"/>
    <n v="54"/>
    <n v="1783"/>
    <n v="86087"/>
    <n v="134346.84026868499"/>
    <n v="40449.347731796697"/>
    <n v="18809.057724582701"/>
    <n v="6681.3338490829401"/>
    <n v="14595.266615230899"/>
    <n v="23.635682629785155"/>
    <n v="852.57397699423484"/>
    <n v="48333.543436474902"/>
    <n v="166.376806493168"/>
    <n v="3875.7789120369698"/>
    <n v="4569"/>
    <n v="2075"/>
    <n v="1004"/>
    <n v="1628"/>
    <n v="1"/>
    <n v="86"/>
    <n v="5105"/>
    <n v="9"/>
    <n v="321"/>
    <n v="14798"/>
    <n v="281"/>
    <n v="0"/>
    <n v="0"/>
    <n v="0"/>
    <n v="0"/>
    <n v="0"/>
    <n v="102846"/>
    <n v="0"/>
    <n v="0"/>
    <n v="0"/>
    <n v="0"/>
    <n v="0"/>
    <n v="86087"/>
    <n v="0"/>
    <n v="0"/>
    <n v="0"/>
    <n v="0"/>
    <n v="0"/>
    <n v="0"/>
    <n v="14798"/>
    <n v="0"/>
    <n v="0"/>
    <n v="0"/>
    <n v="0"/>
    <n v="0"/>
    <n v="24"/>
    <n v="2492"/>
    <n v="1279"/>
    <n v="50412"/>
    <n v="21431"/>
    <n v="4460"/>
    <n v="26258"/>
    <n v="107"/>
    <n v="1205"/>
    <n v="106624"/>
    <n v="334"/>
    <n v="8982"/>
    <n v="219813"/>
    <n v="47642"/>
    <n v="8922"/>
    <n v="0"/>
    <n v="152971"/>
    <n v="0"/>
    <n v="24"/>
    <n v="681993"/>
    <n v="1327794"/>
    <n v="3103"/>
    <n v="14889"/>
    <n v="1029"/>
    <n v="375"/>
    <n v="2725177587"/>
    <n v="1888480781"/>
    <n v="33385422"/>
    <n v="870082228"/>
    <n v="23466768"/>
    <n v="893548996"/>
    <n v="804304078"/>
    <n v="89244918"/>
    <n v="1058593"/>
    <n v="25622343"/>
    <n v="0"/>
    <n v="0"/>
    <n v="64681168"/>
    <n v="617637435"/>
    <n v="229063553"/>
    <n v="110404997"/>
    <n v="214076817"/>
    <n v="85969"/>
    <n v="8423193"/>
    <n v="552845254"/>
    <n v="284114"/>
    <n v="13422662"/>
    <n v="1746243994"/>
    <n v="239648660"/>
    <n v="92248222"/>
    <n v="15862145"/>
    <n v="78507528"/>
    <n v="252687"/>
    <n v="6084676"/>
    <n v="529983700"/>
    <n v="591256"/>
    <n v="15754719"/>
    <n v="978933593"/>
    <n v="688660804"/>
    <n v="195309886"/>
    <n v="93737386"/>
    <n v="254875482"/>
    <n v="0"/>
    <n v="276741"/>
    <n v="8829266"/>
    <n v="596768333"/>
    <n v="32534587"/>
    <n v="0"/>
    <n v="3618155"/>
    <n v="0"/>
    <n v="13870141"/>
    <n v="22076407"/>
    <n v="3401859"/>
    <n v="0"/>
    <n v="7907156"/>
    <n v="166297503"/>
    <n v="146912214"/>
    <n v="30519622"/>
    <n v="34003529"/>
    <n v="61523"/>
    <n v="5620089"/>
    <n v="474531642"/>
    <n v="0"/>
    <n v="12136106"/>
    <n v="0"/>
    <n v="-4956707"/>
    <n v="0"/>
    <n v="458896"/>
    <n v="0"/>
    <n v="0"/>
    <n v="161325478"/>
    <n v="27292537"/>
    <n v="303265219"/>
    <n v="0"/>
    <n v="0"/>
    <n v="0"/>
    <n v="4991183"/>
    <n v="177253434"/>
    <n v="9463775"/>
    <n v="80598674"/>
    <n v="40113778"/>
    <n v="294495548"/>
    <n v="110719833"/>
    <n v="1231087"/>
    <n v="10238001"/>
    <n v="145649899"/>
    <n v="176734131"/>
    <n v="41348854"/>
    <n v="6675401"/>
    <n v="4503855"/>
    <n v="0"/>
    <n v="12707469"/>
    <n v="973558647"/>
    <n v="195332"/>
    <n v="654097480"/>
    <n v="11896840"/>
    <n v="13528573"/>
    <n v="0"/>
    <n v="1653276872"/>
    <n v="936588196"/>
    <n v="0"/>
    <n v="144861437"/>
    <n v="571827239"/>
    <n v="1653276872"/>
    <n v="14932654"/>
    <n v="281539367"/>
    <n v="-160396589"/>
    <n v="1072437569"/>
    <n v="0"/>
    <n v="0"/>
    <n v="728807746"/>
    <n v="92700652"/>
    <n v="4366633"/>
    <n v="4986499"/>
    <n v="2343"/>
    <n v="129"/>
    <n v="269035"/>
    <n v="1213924"/>
    <n v="1470510"/>
    <n v="5255"/>
    <n v="584452"/>
    <n v="248612"/>
    <n v="447201"/>
    <n v="13994"/>
    <n v="56697"/>
    <n v="56953"/>
    <n v="1524545"/>
    <n v="251576"/>
    <n v="1333516"/>
    <n v="2871"/>
    <n v="859218"/>
    <n v="72053"/>
    <n v="322854"/>
    <n v="245635723.52622777"/>
    <n v="92064540.402491301"/>
    <n v="36178961.683449373"/>
    <n v="83833352.361235306"/>
    <n v="97034.131396355093"/>
    <n v="4156898.0523808999"/>
    <n v="310259871.38043898"/>
    <n v="250817.252906865"/>
    <n v="8360111.2094736705"/>
  </r>
  <r>
    <n v="106420522"/>
    <x v="337"/>
    <d v="2024-01-01T00:00:00"/>
    <d v="2024-12-31T00:00:00"/>
    <n v="366"/>
    <x v="37"/>
    <x v="6"/>
    <x v="90"/>
    <x v="0"/>
    <x v="20"/>
    <x v="0"/>
    <x v="0"/>
    <x v="1"/>
    <x v="1"/>
    <s v="SANTA YNEZ VALLEY COTTAGE HOSPITAL"/>
    <x v="2"/>
    <x v="0"/>
    <s v="805-688-6431"/>
    <s v="2050 VIBORG ROAD"/>
    <s v="SOLVANG"/>
    <n v="93463"/>
    <s v="SCOTT WESTER"/>
    <n v="0"/>
    <n v="11"/>
    <n v="4026"/>
    <n v="11"/>
    <n v="4026"/>
    <n v="8"/>
    <n v="1.3251366120218599"/>
    <n v="20.765975371679598"/>
    <n v="354"/>
    <n v="55"/>
    <n v="17"/>
    <n v="23"/>
    <n v="0"/>
    <n v="12"/>
    <n v="24"/>
    <n v="0"/>
    <n v="0"/>
    <n v="485"/>
    <n v="7600.3469860347304"/>
    <n v="3907.0446968350202"/>
    <n v="609.72660975795498"/>
    <n v="149.11591905664801"/>
    <n v="978.02607498403495"/>
    <n v="0"/>
    <n v="465.56393705732501"/>
    <n v="1126.7168896777716"/>
    <n v="0"/>
    <n v="0"/>
    <n v="112"/>
    <n v="19"/>
    <n v="4"/>
    <n v="8"/>
    <n v="0"/>
    <n v="5"/>
    <n v="10"/>
    <n v="0"/>
    <n v="0"/>
    <n v="158"/>
    <n v="11"/>
    <n v="0"/>
    <n v="0"/>
    <n v="0"/>
    <n v="0"/>
    <n v="0"/>
    <n v="4026"/>
    <n v="0"/>
    <n v="0"/>
    <n v="0"/>
    <n v="0"/>
    <n v="0"/>
    <n v="485"/>
    <n v="0"/>
    <n v="0"/>
    <n v="0"/>
    <n v="0"/>
    <n v="0"/>
    <n v="0"/>
    <n v="158"/>
    <n v="0"/>
    <n v="0"/>
    <n v="0"/>
    <n v="0"/>
    <n v="0"/>
    <n v="0"/>
    <n v="0"/>
    <n v="0"/>
    <n v="14041"/>
    <n v="1225"/>
    <n v="652"/>
    <n v="5104"/>
    <n v="0"/>
    <n v="1295"/>
    <n v="9083"/>
    <n v="274"/>
    <n v="324"/>
    <n v="31998"/>
    <n v="11168"/>
    <n v="4027"/>
    <n v="0"/>
    <n v="16884"/>
    <n v="0"/>
    <n v="2"/>
    <n v="67"/>
    <n v="12566"/>
    <n v="1"/>
    <n v="83"/>
    <n v="0"/>
    <n v="0"/>
    <n v="90193255"/>
    <n v="59596084"/>
    <n v="0"/>
    <n v="30597171"/>
    <n v="213576"/>
    <n v="30810747"/>
    <n v="29084148"/>
    <n v="1726599"/>
    <n v="7292307"/>
    <n v="1086173"/>
    <n v="0"/>
    <n v="0"/>
    <n v="7932733"/>
    <n v="4027444"/>
    <n v="709206"/>
    <n v="202512"/>
    <n v="270911"/>
    <n v="0"/>
    <n v="171966"/>
    <n v="351552"/>
    <n v="21900"/>
    <n v="0"/>
    <n v="5755491"/>
    <n v="40422849"/>
    <n v="7153008"/>
    <n v="1573827"/>
    <n v="11249003"/>
    <n v="0"/>
    <n v="6499798"/>
    <n v="16152597"/>
    <n v="623430"/>
    <n v="763252"/>
    <n v="84437764"/>
    <n v="29695215"/>
    <n v="5237607"/>
    <n v="1473200"/>
    <n v="9671736"/>
    <n v="0"/>
    <n v="0"/>
    <n v="2995960"/>
    <n v="6895538"/>
    <n v="825065"/>
    <n v="0"/>
    <n v="1463848"/>
    <n v="0"/>
    <n v="1337915"/>
    <n v="0"/>
    <n v="0"/>
    <n v="0"/>
    <n v="0"/>
    <n v="13490509"/>
    <n v="2601759"/>
    <n v="254592"/>
    <n v="1750033"/>
    <n v="0"/>
    <n v="3655613"/>
    <n v="8720775"/>
    <n v="0"/>
    <n v="123890"/>
    <n v="0"/>
    <n v="550144"/>
    <n v="477184"/>
    <n v="4985105"/>
    <n v="0"/>
    <n v="0"/>
    <n v="1823678"/>
    <n v="5402638"/>
    <n v="8283291"/>
    <n v="0"/>
    <n v="0"/>
    <n v="0"/>
    <n v="0"/>
    <n v="6487665"/>
    <n v="1381948"/>
    <n v="3533145"/>
    <n v="2171783"/>
    <n v="10218389"/>
    <n v="1705565"/>
    <n v="1083927"/>
    <n v="453372"/>
    <n v="2696375"/>
    <n v="9163889"/>
    <n v="2040704"/>
    <n v="157318"/>
    <n v="0"/>
    <n v="0"/>
    <n v="1564609"/>
    <n v="45130404"/>
    <n v="0"/>
    <n v="31184897"/>
    <n v="3379652"/>
    <n v="16679189"/>
    <n v="223115"/>
    <n v="96597257"/>
    <n v="6235469"/>
    <n v="128835"/>
    <n v="115418"/>
    <n v="90117535"/>
    <n v="96597257"/>
    <n v="7038837"/>
    <n v="8709541"/>
    <n v="-5421579"/>
    <n v="48977613"/>
    <n v="0"/>
    <n v="0"/>
    <n v="1638465"/>
    <n v="2483296"/>
    <n v="157091"/>
    <n v="175722"/>
    <n v="83"/>
    <n v="0"/>
    <n v="15738"/>
    <n v="55397"/>
    <n v="31480"/>
    <n v="1751"/>
    <n v="11744"/>
    <n v="6240"/>
    <n v="27247"/>
    <n v="4774"/>
    <n v="1764"/>
    <n v="956"/>
    <n v="18723"/>
    <n v="54469"/>
    <n v="42655"/>
    <n v="0"/>
    <n v="33080"/>
    <n v="0"/>
    <n v="6605"/>
    <n v="14228396.397020999"/>
    <n v="2516669.515546456"/>
    <n v="568600.42356723896"/>
    <n v="3687487.5684529627"/>
    <n v="0"/>
    <n v="2135610.2840396198"/>
    <n v="5282925.2254309701"/>
    <n v="206568.06574682301"/>
    <n v="244314.52019493"/>
  </r>
  <r>
    <n v="106371256"/>
    <x v="338"/>
    <d v="2023-10-01T00:00:00"/>
    <d v="2024-09-30T00:00:00"/>
    <n v="366"/>
    <x v="17"/>
    <x v="11"/>
    <x v="84"/>
    <x v="0"/>
    <x v="34"/>
    <x v="0"/>
    <x v="2"/>
    <x v="0"/>
    <x v="1"/>
    <s v="SCRIPPS HEALTH"/>
    <x v="3"/>
    <x v="0"/>
    <s v="858-455-9100"/>
    <s v="10666 NORTH TORREY PINES ROAD"/>
    <s v="LA JOLLA"/>
    <s v="92037-9985"/>
    <s v="CARL ETTER"/>
    <n v="0"/>
    <n v="173"/>
    <n v="63318"/>
    <n v="150"/>
    <n v="54900"/>
    <n v="98"/>
    <n v="87.639344262295083"/>
    <n v="179.48473716526203"/>
    <n v="13631"/>
    <n v="4864"/>
    <n v="700"/>
    <n v="1310"/>
    <n v="0"/>
    <n v="61"/>
    <n v="11302"/>
    <n v="18"/>
    <n v="190"/>
    <n v="32076"/>
    <n v="65691.413802485898"/>
    <n v="24225.559044732399"/>
    <n v="10360.568380963099"/>
    <n v="787.81197413675784"/>
    <n v="1479.1540475499601"/>
    <n v="0"/>
    <n v="179.07566568867099"/>
    <n v="27643.366625128681"/>
    <n v="119.901612091535"/>
    <n v="304.68314201935601"/>
    <n v="3320"/>
    <n v="1016"/>
    <n v="84"/>
    <n v="130"/>
    <n v="0"/>
    <n v="16"/>
    <n v="2488"/>
    <n v="4"/>
    <n v="34"/>
    <n v="7092"/>
    <n v="173"/>
    <n v="0"/>
    <n v="0"/>
    <n v="0"/>
    <n v="0"/>
    <n v="0"/>
    <n v="63318"/>
    <n v="0"/>
    <n v="0"/>
    <n v="0"/>
    <n v="0"/>
    <n v="0"/>
    <n v="32076"/>
    <n v="0"/>
    <n v="0"/>
    <n v="0"/>
    <n v="0"/>
    <n v="0"/>
    <n v="0"/>
    <n v="7092"/>
    <n v="0"/>
    <n v="0"/>
    <n v="0"/>
    <n v="0"/>
    <n v="0"/>
    <n v="0"/>
    <n v="0"/>
    <n v="0"/>
    <n v="30402"/>
    <n v="9316"/>
    <n v="214"/>
    <n v="454"/>
    <n v="0"/>
    <n v="337"/>
    <n v="61586"/>
    <n v="57"/>
    <n v="642"/>
    <n v="103008"/>
    <n v="0"/>
    <n v="0"/>
    <n v="0"/>
    <n v="92019"/>
    <n v="0"/>
    <n v="12"/>
    <n v="617727"/>
    <n v="686648"/>
    <n v="3170"/>
    <n v="7307"/>
    <n v="0"/>
    <n v="0"/>
    <n v="2426963909"/>
    <n v="1956895823"/>
    <n v="0"/>
    <n v="470068086"/>
    <n v="18268136"/>
    <n v="488336222"/>
    <n v="389625799"/>
    <n v="98710423"/>
    <n v="206244"/>
    <n v="298586"/>
    <n v="0"/>
    <n v="0"/>
    <n v="98618081"/>
    <n v="547394538"/>
    <n v="134798350"/>
    <n v="15548244"/>
    <n v="23786266"/>
    <n v="0"/>
    <n v="956378"/>
    <n v="447786925"/>
    <n v="176851"/>
    <n v="14597644"/>
    <n v="1185045196"/>
    <n v="425456955"/>
    <n v="152329019"/>
    <n v="1950460"/>
    <n v="3071407"/>
    <n v="0"/>
    <n v="1851229"/>
    <n v="647447382"/>
    <n v="1001189"/>
    <n v="8811072"/>
    <n v="1241918713"/>
    <n v="823597435"/>
    <n v="246957649"/>
    <n v="14971000"/>
    <n v="22867174"/>
    <n v="0"/>
    <n v="0"/>
    <n v="847536"/>
    <n v="820888416"/>
    <n v="2590956"/>
    <n v="0"/>
    <n v="1178040"/>
    <n v="0"/>
    <n v="22997617"/>
    <n v="0"/>
    <n v="0"/>
    <n v="0"/>
    <n v="0"/>
    <n v="148833506"/>
    <n v="40455942"/>
    <n v="2594673"/>
    <n v="3986877"/>
    <n v="0"/>
    <n v="1960071"/>
    <n v="257453746"/>
    <n v="0"/>
    <n v="14783271"/>
    <n v="0"/>
    <n v="0"/>
    <n v="0"/>
    <n v="0"/>
    <n v="0"/>
    <n v="0"/>
    <n v="45678025"/>
    <n v="6429608"/>
    <n v="180086396"/>
    <n v="0"/>
    <n v="19697580"/>
    <n v="0"/>
    <n v="18889328"/>
    <n v="58944971"/>
    <n v="5434318"/>
    <n v="39401232"/>
    <n v="15064341"/>
    <n v="131348083"/>
    <n v="31673211"/>
    <n v="6538719"/>
    <n v="4495741"/>
    <n v="96078937"/>
    <n v="88732088"/>
    <n v="17059204"/>
    <n v="960382"/>
    <n v="1808493"/>
    <n v="4334902"/>
    <n v="6596039"/>
    <n v="70331496"/>
    <n v="0"/>
    <n v="94955138"/>
    <n v="4101452"/>
    <n v="1275078618"/>
    <n v="0"/>
    <n v="1444466704"/>
    <n v="11025707"/>
    <n v="0"/>
    <n v="3894581"/>
    <n v="1429546416"/>
    <n v="1444466704"/>
    <n v="0"/>
    <n v="279027660"/>
    <n v="-220694742"/>
    <n v="256424783"/>
    <n v="0"/>
    <n v="0"/>
    <n v="1273666585"/>
    <n v="0"/>
    <n v="2171568"/>
    <n v="2454991"/>
    <n v="1169"/>
    <n v="74"/>
    <n v="136886"/>
    <n v="628176"/>
    <n v="547385"/>
    <n v="0"/>
    <n v="202346"/>
    <n v="139522"/>
    <n v="279842"/>
    <n v="213302"/>
    <n v="19767"/>
    <n v="4342"/>
    <n v="475833"/>
    <n v="73862"/>
    <n v="782584"/>
    <n v="211067"/>
    <n v="464805"/>
    <n v="48738"/>
    <n v="114679"/>
    <n v="148859179.795302"/>
    <n v="43934295.165976711"/>
    <n v="2677533.7691965457"/>
    <n v="4109580.1391656399"/>
    <n v="0"/>
    <n v="429601.10378074902"/>
    <n v="167585373.303936"/>
    <n v="180255.74245180099"/>
    <n v="3581843.9801902701"/>
  </r>
  <r>
    <n v="106371394"/>
    <x v="339"/>
    <d v="2023-10-01T00:00:00"/>
    <d v="2024-09-30T00:00:00"/>
    <n v="366"/>
    <x v="17"/>
    <x v="11"/>
    <x v="84"/>
    <x v="0"/>
    <x v="34"/>
    <x v="0"/>
    <x v="0"/>
    <x v="0"/>
    <x v="1"/>
    <s v="SCRIPPS HEALTH"/>
    <x v="3"/>
    <x v="0"/>
    <s v="760-633-6501"/>
    <s v="354 SANTA FE DRIVE"/>
    <s v="ENCINITAS"/>
    <n v="92024"/>
    <s v="CARL ETTER"/>
    <n v="0"/>
    <n v="187"/>
    <n v="68442"/>
    <n v="186"/>
    <n v="68076"/>
    <n v="167"/>
    <n v="152.94535519125682"/>
    <n v="279.45026111102601"/>
    <n v="21415"/>
    <n v="12465"/>
    <n v="1551"/>
    <n v="7014"/>
    <n v="0"/>
    <n v="208"/>
    <n v="13044"/>
    <n v="184"/>
    <n v="97"/>
    <n v="55978"/>
    <n v="102278.795566635"/>
    <n v="33184.105636629603"/>
    <n v="19839.689589322945"/>
    <n v="2564.7666517697094"/>
    <n v="13536.220799047"/>
    <n v="0"/>
    <n v="398.54236496772774"/>
    <n v="31927.420472367601"/>
    <n v="380.27313260598299"/>
    <n v="446.10901809682002"/>
    <n v="5524"/>
    <n v="3216"/>
    <n v="400"/>
    <n v="1809"/>
    <n v="0"/>
    <n v="54"/>
    <n v="3365"/>
    <n v="47"/>
    <n v="26"/>
    <n v="14441"/>
    <n v="187"/>
    <n v="0"/>
    <n v="0"/>
    <n v="0"/>
    <n v="0"/>
    <n v="0"/>
    <n v="68442"/>
    <n v="0"/>
    <n v="0"/>
    <n v="0"/>
    <n v="0"/>
    <n v="0"/>
    <n v="55978"/>
    <n v="0"/>
    <n v="0"/>
    <n v="0"/>
    <n v="0"/>
    <n v="0"/>
    <n v="0"/>
    <n v="14441"/>
    <n v="0"/>
    <n v="0"/>
    <n v="0"/>
    <n v="0"/>
    <n v="0"/>
    <n v="0"/>
    <n v="0"/>
    <n v="0"/>
    <n v="23991"/>
    <n v="15289"/>
    <n v="1884"/>
    <n v="12161"/>
    <n v="0"/>
    <n v="365"/>
    <n v="36861"/>
    <n v="362"/>
    <n v="647"/>
    <n v="91560"/>
    <n v="61887"/>
    <n v="0"/>
    <n v="0"/>
    <n v="31062"/>
    <n v="0"/>
    <n v="6"/>
    <n v="320758"/>
    <n v="435252"/>
    <n v="2559"/>
    <n v="4542"/>
    <n v="1572"/>
    <n v="553"/>
    <n v="2395081229"/>
    <n v="1881543209"/>
    <n v="69102"/>
    <n v="513607122"/>
    <n v="11163442"/>
    <n v="524770564"/>
    <n v="428267073"/>
    <n v="96503491"/>
    <n v="4542563"/>
    <n v="249544"/>
    <n v="0"/>
    <n v="0"/>
    <n v="100796510"/>
    <n v="501473165"/>
    <n v="291896145"/>
    <n v="36316140"/>
    <n v="164238073"/>
    <n v="0"/>
    <n v="4866096"/>
    <n v="305464337"/>
    <n v="4310258"/>
    <n v="2282832"/>
    <n v="1310847046"/>
    <n v="275596108"/>
    <n v="172695023"/>
    <n v="23737003"/>
    <n v="152722694"/>
    <n v="0"/>
    <n v="4457680"/>
    <n v="442211861"/>
    <n v="4597760"/>
    <n v="8216054"/>
    <n v="1084234183"/>
    <n v="669229455"/>
    <n v="402914785"/>
    <n v="46769887"/>
    <n v="267374184"/>
    <n v="0"/>
    <n v="0"/>
    <n v="3619638"/>
    <n v="456684487"/>
    <n v="18759182"/>
    <n v="0"/>
    <n v="8908018"/>
    <n v="0"/>
    <n v="7283573"/>
    <n v="0"/>
    <n v="0"/>
    <n v="0"/>
    <n v="69102"/>
    <n v="107162216"/>
    <n v="61897575"/>
    <n v="13705921"/>
    <n v="49428953"/>
    <n v="0"/>
    <n v="5767881"/>
    <n v="266446776"/>
    <n v="0"/>
    <n v="9197800"/>
    <n v="0"/>
    <n v="0"/>
    <n v="0"/>
    <n v="0"/>
    <n v="0"/>
    <n v="0"/>
    <n v="95582804"/>
    <n v="40728014"/>
    <n v="108256589"/>
    <n v="0"/>
    <n v="5172192"/>
    <n v="0"/>
    <n v="1031778"/>
    <n v="64549421"/>
    <n v="9329598"/>
    <n v="88175341"/>
    <n v="15441336"/>
    <n v="155484364"/>
    <n v="40209043"/>
    <n v="38543862"/>
    <n v="2079428"/>
    <n v="54037219"/>
    <n v="66843762"/>
    <n v="19534320"/>
    <n v="575310"/>
    <n v="3189427"/>
    <n v="5580747"/>
    <n v="42189591"/>
    <n v="308464756"/>
    <n v="0"/>
    <n v="143868420"/>
    <n v="135883935"/>
    <n v="330611"/>
    <n v="0"/>
    <n v="588547722"/>
    <n v="11114778"/>
    <n v="0"/>
    <n v="2696672"/>
    <n v="574736272"/>
    <n v="588547722"/>
    <n v="0"/>
    <n v="278529038"/>
    <n v="-223068325"/>
    <n v="279239946"/>
    <n v="0"/>
    <n v="0"/>
    <n v="244408377"/>
    <n v="0"/>
    <n v="2467443"/>
    <n v="2797413"/>
    <n v="1343"/>
    <n v="3"/>
    <n v="161677"/>
    <n v="1118433"/>
    <n v="804234"/>
    <n v="0"/>
    <n v="0"/>
    <n v="138622"/>
    <n v="233682"/>
    <n v="6000"/>
    <n v="577"/>
    <n v="4218"/>
    <n v="818972"/>
    <n v="331399"/>
    <n v="661360"/>
    <n v="6000"/>
    <n v="403743"/>
    <n v="72557"/>
    <n v="171550"/>
    <n v="135326690.12739801"/>
    <n v="80908597.485956505"/>
    <n v="10458260.7449688"/>
    <n v="55198748.668513313"/>
    <n v="0"/>
    <n v="1623736.5051098501"/>
    <n v="130207883.232538"/>
    <n v="1551332.20862187"/>
    <n v="1828382.02689411"/>
  </r>
  <r>
    <n v="106370771"/>
    <x v="340"/>
    <d v="2023-10-01T00:00:00"/>
    <d v="2024-09-30T00:00:00"/>
    <n v="366"/>
    <x v="17"/>
    <x v="11"/>
    <x v="84"/>
    <x v="0"/>
    <x v="34"/>
    <x v="0"/>
    <x v="0"/>
    <x v="0"/>
    <x v="1"/>
    <s v="SCRIPPS HEALTH - LA JOLLA"/>
    <x v="1"/>
    <x v="0"/>
    <s v="858-626-4123"/>
    <s v="9888 GENESSE AVENUE"/>
    <s v="LA JOLLA"/>
    <n v="92037"/>
    <s v="CARL ETTER"/>
    <n v="1"/>
    <n v="426"/>
    <n v="155916"/>
    <n v="401"/>
    <n v="146766"/>
    <n v="302"/>
    <n v="294.34699453551912"/>
    <n v="458.15186598468063"/>
    <n v="37009"/>
    <n v="20212"/>
    <n v="3144"/>
    <n v="9707"/>
    <n v="0"/>
    <n v="234"/>
    <n v="36597"/>
    <n v="413"/>
    <n v="415"/>
    <n v="107731"/>
    <n v="167683.582950393"/>
    <n v="53238.841120296202"/>
    <n v="26719.238248748505"/>
    <n v="3673.8971413395498"/>
    <n v="14000.288097674"/>
    <n v="0"/>
    <n v="326.72465784931057"/>
    <n v="68901.225967093196"/>
    <n v="615.44979157923001"/>
    <n v="825.53896381734205"/>
    <n v="7343"/>
    <n v="3519"/>
    <n v="478"/>
    <n v="1849"/>
    <n v="0"/>
    <n v="64"/>
    <n v="9207"/>
    <n v="0"/>
    <n v="267"/>
    <n v="22727"/>
    <n v="426"/>
    <n v="0"/>
    <n v="0"/>
    <n v="0"/>
    <n v="0"/>
    <n v="0"/>
    <n v="155916"/>
    <n v="0"/>
    <n v="0"/>
    <n v="0"/>
    <n v="0"/>
    <n v="0"/>
    <n v="107731"/>
    <n v="0"/>
    <n v="0"/>
    <n v="0"/>
    <n v="0"/>
    <n v="0"/>
    <n v="0"/>
    <n v="22727"/>
    <n v="0"/>
    <n v="0"/>
    <n v="0"/>
    <n v="0"/>
    <n v="0"/>
    <n v="0"/>
    <n v="0"/>
    <n v="0"/>
    <n v="23611"/>
    <n v="9939"/>
    <n v="1468"/>
    <n v="9246"/>
    <n v="0"/>
    <n v="373"/>
    <n v="48206"/>
    <n v="566"/>
    <n v="1131"/>
    <n v="94540"/>
    <n v="58449"/>
    <n v="486"/>
    <n v="0"/>
    <n v="36457"/>
    <n v="0"/>
    <n v="23"/>
    <n v="1055591"/>
    <n v="826243"/>
    <n v="5982"/>
    <n v="8372"/>
    <n v="2279"/>
    <n v="1351"/>
    <n v="5850192913"/>
    <n v="4680095582"/>
    <n v="-7960949"/>
    <n v="1162136382"/>
    <n v="20914433"/>
    <n v="1183050815"/>
    <n v="920455755"/>
    <n v="262595060"/>
    <n v="20337526"/>
    <n v="402745"/>
    <n v="0"/>
    <n v="0"/>
    <n v="282529841"/>
    <n v="1286825574"/>
    <n v="778395476"/>
    <n v="108562876"/>
    <n v="291660883"/>
    <n v="0"/>
    <n v="15143693"/>
    <n v="1244368213"/>
    <n v="16464290"/>
    <n v="17129007"/>
    <n v="3758550012"/>
    <n v="564321506"/>
    <n v="250603840"/>
    <n v="18297442"/>
    <n v="128998063"/>
    <n v="0"/>
    <n v="6000828"/>
    <n v="1098405660"/>
    <n v="8070683"/>
    <n v="16944879"/>
    <n v="2091642901"/>
    <n v="1618699238"/>
    <n v="899490228"/>
    <n v="100584236"/>
    <n v="346850742"/>
    <n v="0"/>
    <n v="0"/>
    <n v="7830745"/>
    <n v="1639334173"/>
    <n v="26932254"/>
    <n v="0"/>
    <n v="24534974"/>
    <n v="0"/>
    <n v="15838992"/>
    <n v="0"/>
    <n v="0"/>
    <n v="0"/>
    <n v="-7960949"/>
    <n v="231234354"/>
    <n v="130470128"/>
    <n v="27308609"/>
    <n v="73630564"/>
    <n v="0"/>
    <n v="12877240"/>
    <n v="656633870"/>
    <n v="-1"/>
    <n v="29981618"/>
    <n v="0"/>
    <n v="0"/>
    <n v="0"/>
    <n v="0"/>
    <n v="0"/>
    <n v="0"/>
    <n v="160064318"/>
    <n v="31864336"/>
    <n v="339635886"/>
    <n v="0"/>
    <n v="32842099"/>
    <n v="0"/>
    <n v="0"/>
    <n v="142202691"/>
    <n v="14289728"/>
    <n v="139590364"/>
    <n v="59966333"/>
    <n v="313985977"/>
    <n v="75373453"/>
    <n v="17721088"/>
    <n v="1756940"/>
    <n v="197300904"/>
    <n v="166997547"/>
    <n v="46532327"/>
    <n v="1988863"/>
    <n v="5989530"/>
    <n v="15937097"/>
    <n v="76872029"/>
    <n v="1781835175"/>
    <n v="0"/>
    <n v="414046586"/>
    <n v="66845676"/>
    <n v="5631431"/>
    <n v="0"/>
    <n v="2268358868"/>
    <n v="30200001"/>
    <n v="0"/>
    <n v="8276577"/>
    <n v="2229882290"/>
    <n v="2268358868"/>
    <n v="0"/>
    <n v="752873023"/>
    <n v="-582949781"/>
    <n v="771206207"/>
    <n v="0"/>
    <n v="0"/>
    <n v="1582837357"/>
    <n v="0"/>
    <n v="4883758"/>
    <n v="5560093"/>
    <n v="2670"/>
    <n v="0"/>
    <n v="371470"/>
    <n v="1234423"/>
    <n v="1763851"/>
    <n v="1500"/>
    <n v="695622"/>
    <n v="258665"/>
    <n v="536920"/>
    <n v="13951"/>
    <n v="4576"/>
    <n v="2780"/>
    <n v="1678861"/>
    <n v="320084"/>
    <n v="1562948"/>
    <n v="0"/>
    <n v="863165"/>
    <n v="108260"/>
    <n v="350440"/>
    <n v="284637330.13989198"/>
    <n v="158221689.23606801"/>
    <n v="19506382.073226601"/>
    <n v="64681645.549688667"/>
    <n v="0"/>
    <n v="3251238.1482550199"/>
    <n v="360231181.80983001"/>
    <n v="3772563.1232794025"/>
    <n v="5239291.9197598593"/>
  </r>
  <r>
    <n v="106370744"/>
    <x v="341"/>
    <d v="2023-10-01T00:00:00"/>
    <d v="2024-09-30T00:00:00"/>
    <n v="366"/>
    <x v="17"/>
    <x v="11"/>
    <x v="88"/>
    <x v="0"/>
    <x v="34"/>
    <x v="0"/>
    <x v="0"/>
    <x v="2"/>
    <x v="0"/>
    <s v="SCRIPPS HEALTH"/>
    <x v="4"/>
    <x v="0"/>
    <s v="619-294-8111"/>
    <s v="4077 FIFTH AVENUE"/>
    <s v="SAN DIEGO"/>
    <n v="92103"/>
    <s v="TOM GAMMIERE"/>
    <n v="1"/>
    <n v="655"/>
    <n v="239730"/>
    <n v="559"/>
    <n v="204594"/>
    <n v="452"/>
    <n v="438.75683060109299"/>
    <n v="706.23958964486405"/>
    <n v="29998"/>
    <n v="45256"/>
    <n v="14666"/>
    <n v="48177"/>
    <n v="0"/>
    <n v="382"/>
    <n v="19802"/>
    <n v="1450"/>
    <n v="854"/>
    <n v="160585"/>
    <n v="258483.68981002001"/>
    <n v="48510.598648336898"/>
    <n v="67909.176785721007"/>
    <n v="18423.652746634431"/>
    <n v="75232.018668599194"/>
    <n v="0"/>
    <n v="555.00966153807201"/>
    <n v="41525.339488269106"/>
    <n v="2488.1534464699976"/>
    <n v="1439.448142995803"/>
    <n v="5219"/>
    <n v="7484"/>
    <n v="2553"/>
    <n v="9428"/>
    <n v="0"/>
    <n v="87"/>
    <n v="4880"/>
    <n v="668"/>
    <n v="363"/>
    <n v="30682"/>
    <n v="619"/>
    <n v="36"/>
    <n v="0"/>
    <n v="0"/>
    <n v="0"/>
    <n v="0"/>
    <n v="226554"/>
    <n v="13176"/>
    <n v="0"/>
    <n v="0"/>
    <n v="0"/>
    <n v="0"/>
    <n v="148711"/>
    <n v="11874"/>
    <n v="0"/>
    <n v="0"/>
    <n v="0"/>
    <n v="0"/>
    <n v="0"/>
    <n v="29895"/>
    <n v="787"/>
    <n v="0"/>
    <n v="0"/>
    <n v="0"/>
    <n v="0"/>
    <n v="70"/>
    <n v="0"/>
    <n v="0"/>
    <n v="30409"/>
    <n v="31259"/>
    <n v="12418"/>
    <n v="62720"/>
    <n v="0"/>
    <n v="1584"/>
    <n v="57042"/>
    <n v="4685"/>
    <n v="2910"/>
    <n v="203027"/>
    <n v="134002"/>
    <n v="10252"/>
    <n v="0"/>
    <n v="72936"/>
    <n v="0"/>
    <n v="20"/>
    <n v="932562"/>
    <n v="501820"/>
    <n v="7721"/>
    <n v="5728"/>
    <n v="2472"/>
    <n v="1027"/>
    <n v="6067954707"/>
    <n v="4798890509"/>
    <n v="-8876328"/>
    <n v="1260187870"/>
    <n v="41137552"/>
    <n v="1301325422"/>
    <n v="1259928803"/>
    <n v="41396619"/>
    <n v="5778138"/>
    <n v="365365"/>
    <n v="0"/>
    <n v="0"/>
    <n v="46809392"/>
    <n v="683678358"/>
    <n v="1004064593"/>
    <n v="444525575"/>
    <n v="940474903"/>
    <n v="0"/>
    <n v="12009268"/>
    <n v="621198142"/>
    <n v="32346720"/>
    <n v="31466434"/>
    <n v="3769763993"/>
    <n v="421916896"/>
    <n v="502590877"/>
    <n v="113894228"/>
    <n v="528147582"/>
    <n v="0"/>
    <n v="5439056"/>
    <n v="681471474"/>
    <n v="23159213"/>
    <n v="21571388"/>
    <n v="2298190714"/>
    <n v="921557235"/>
    <n v="1296630656"/>
    <n v="439989712"/>
    <n v="1179698591"/>
    <n v="-9239012"/>
    <n v="0"/>
    <n v="0"/>
    <n v="852564404"/>
    <n v="22780425"/>
    <n v="0"/>
    <n v="73155142"/>
    <n v="0"/>
    <n v="21753356"/>
    <n v="0"/>
    <n v="0"/>
    <n v="0"/>
    <n v="-8876328"/>
    <n v="181199390"/>
    <n v="211760063"/>
    <n v="114352311"/>
    <n v="292117579"/>
    <n v="0"/>
    <n v="9570060"/>
    <n v="393846978"/>
    <n v="0"/>
    <n v="57341489"/>
    <n v="0"/>
    <n v="0"/>
    <n v="0"/>
    <n v="0"/>
    <n v="0"/>
    <n v="0"/>
    <n v="196231422"/>
    <n v="111040410"/>
    <n v="377114061"/>
    <n v="0"/>
    <n v="41982019"/>
    <n v="2713556"/>
    <n v="31337541"/>
    <n v="149098112"/>
    <n v="34026242"/>
    <n v="244047256"/>
    <n v="72338184"/>
    <n v="455663667"/>
    <n v="108584864"/>
    <n v="29651097"/>
    <n v="6441611"/>
    <n v="227141072"/>
    <n v="213051267"/>
    <n v="47577590"/>
    <n v="3189692"/>
    <n v="8581959"/>
    <n v="9352283"/>
    <n v="150693701"/>
    <n v="153012632"/>
    <n v="0"/>
    <n v="256133646"/>
    <n v="134641157"/>
    <n v="2430666"/>
    <n v="0"/>
    <n v="546218101"/>
    <n v="98051323"/>
    <n v="0"/>
    <n v="11831770"/>
    <n v="436335008"/>
    <n v="546218101"/>
    <n v="0"/>
    <n v="769807618"/>
    <n v="-637191139"/>
    <n v="566837147"/>
    <n v="0"/>
    <n v="0"/>
    <n v="0"/>
    <n v="64908778"/>
    <n v="7153129"/>
    <n v="8108626"/>
    <n v="3890"/>
    <n v="97"/>
    <n v="591099"/>
    <n v="1756144"/>
    <n v="2246545"/>
    <n v="4264"/>
    <n v="1258185"/>
    <n v="419567"/>
    <n v="629355"/>
    <n v="229514"/>
    <n v="18456"/>
    <n v="0"/>
    <n v="2040420"/>
    <n v="1195844"/>
    <n v="1767331"/>
    <n v="294819"/>
    <n v="811414"/>
    <n v="326055"/>
    <n v="711940"/>
    <n v="222066559.127058"/>
    <n v="302622315.71849698"/>
    <n v="112162533.035457"/>
    <n v="294983123.99645913"/>
    <n v="0"/>
    <n v="3504618.2218995499"/>
    <n v="261650326.607214"/>
    <n v="11148755.846999137"/>
    <n v="10653018.446417199"/>
  </r>
  <r>
    <n v="106374094"/>
    <x v="342"/>
    <d v="2024-01-01T00:00:00"/>
    <d v="2024-12-31T00:00:00"/>
    <n v="366"/>
    <x v="17"/>
    <x v="11"/>
    <x v="88"/>
    <x v="1"/>
    <x v="3"/>
    <x v="0"/>
    <x v="2"/>
    <x v="0"/>
    <x v="1"/>
    <s v="SELECT MEDICAL CORPORATION"/>
    <x v="5"/>
    <x v="0"/>
    <s v="619-260-8300"/>
    <s v="555 WASHINGTON STREET"/>
    <s v="SAN DIEGO"/>
    <n v="92103"/>
    <s v="TOMMY LE"/>
    <n v="0"/>
    <n v="110"/>
    <n v="40260"/>
    <n v="110"/>
    <n v="40260"/>
    <n v="87"/>
    <n v="84.076502732240399"/>
    <n v="84.076502732240399"/>
    <n v="9504"/>
    <n v="3717"/>
    <n v="611"/>
    <n v="11749"/>
    <n v="0"/>
    <n v="5095"/>
    <n v="0"/>
    <n v="0"/>
    <n v="96"/>
    <n v="30772"/>
    <n v="30772"/>
    <n v="9504"/>
    <n v="3717"/>
    <n v="611"/>
    <n v="11749"/>
    <n v="0"/>
    <n v="5095"/>
    <n v="0"/>
    <n v="0"/>
    <n v="96"/>
    <n v="240"/>
    <n v="86"/>
    <n v="5"/>
    <n v="187"/>
    <n v="0"/>
    <n v="109"/>
    <n v="0"/>
    <n v="0"/>
    <n v="1"/>
    <n v="628"/>
    <n v="110"/>
    <n v="0"/>
    <n v="0"/>
    <n v="0"/>
    <n v="0"/>
    <n v="0"/>
    <n v="40260"/>
    <n v="0"/>
    <n v="0"/>
    <n v="0"/>
    <n v="0"/>
    <n v="0"/>
    <n v="30772"/>
    <n v="0"/>
    <n v="0"/>
    <n v="0"/>
    <n v="0"/>
    <n v="0"/>
    <n v="0"/>
    <n v="628"/>
    <n v="0"/>
    <n v="0"/>
    <n v="0"/>
    <n v="0"/>
    <n v="0"/>
    <n v="0"/>
    <n v="0"/>
    <n v="0"/>
    <n v="0"/>
    <n v="0"/>
    <n v="0"/>
    <n v="0"/>
    <n v="0"/>
    <n v="0"/>
    <n v="0"/>
    <n v="0"/>
    <n v="0"/>
    <n v="0"/>
    <n v="0"/>
    <n v="0"/>
    <n v="0"/>
    <n v="0"/>
    <n v="0"/>
    <n v="0"/>
    <n v="0"/>
    <n v="0"/>
    <n v="0"/>
    <n v="0"/>
    <n v="0"/>
    <n v="0"/>
    <n v="1095755819"/>
    <n v="1022600285"/>
    <n v="0"/>
    <n v="73155534"/>
    <n v="93956"/>
    <n v="73249490"/>
    <n v="78497350"/>
    <n v="-5247860"/>
    <n v="149806"/>
    <n v="0"/>
    <n v="0"/>
    <n v="0"/>
    <n v="-5098054"/>
    <n v="339947369"/>
    <n v="132773856"/>
    <n v="17164279"/>
    <n v="418669849"/>
    <n v="0"/>
    <n v="184026350"/>
    <n v="0"/>
    <n v="0"/>
    <n v="3174116"/>
    <n v="1095755819"/>
    <n v="0"/>
    <n v="0"/>
    <n v="0"/>
    <n v="0"/>
    <n v="0"/>
    <n v="0"/>
    <n v="0"/>
    <n v="0"/>
    <n v="0"/>
    <n v="0"/>
    <n v="315326949"/>
    <n v="123630084"/>
    <n v="15836860"/>
    <n v="390438228"/>
    <n v="0"/>
    <n v="0"/>
    <n v="172727628"/>
    <n v="0"/>
    <n v="1466500"/>
    <n v="0"/>
    <n v="0"/>
    <n v="0"/>
    <n v="3174036"/>
    <n v="0"/>
    <n v="0"/>
    <n v="0"/>
    <n v="0"/>
    <n v="24165453"/>
    <n v="8966075"/>
    <n v="1304447"/>
    <n v="27671296"/>
    <n v="0"/>
    <n v="11052431"/>
    <n v="0"/>
    <n v="0"/>
    <n v="-4168"/>
    <n v="0"/>
    <n v="0"/>
    <n v="0"/>
    <n v="149806"/>
    <n v="0"/>
    <n v="0"/>
    <n v="27624804"/>
    <n v="0"/>
    <n v="14517319"/>
    <n v="0"/>
    <n v="0"/>
    <n v="0"/>
    <n v="0"/>
    <n v="12642248"/>
    <n v="1773062"/>
    <n v="13347118"/>
    <n v="8592799"/>
    <n v="30153178"/>
    <n v="7536172"/>
    <n v="1555075"/>
    <n v="5019514"/>
    <n v="6604448"/>
    <n v="12123610"/>
    <n v="1991538"/>
    <n v="4831393"/>
    <n v="14214"/>
    <n v="3723229"/>
    <n v="4944979"/>
    <n v="27781640"/>
    <n v="0"/>
    <n v="7434082"/>
    <n v="2621346"/>
    <n v="11663695"/>
    <n v="5936400"/>
    <n v="55437163"/>
    <n v="11233067"/>
    <n v="0"/>
    <n v="59843773"/>
    <n v="-15639677"/>
    <n v="55437163"/>
    <n v="0"/>
    <n v="139873500"/>
    <n v="-113879346"/>
    <n v="12440018"/>
    <n v="51124056"/>
    <n v="0"/>
    <n v="944959"/>
    <n v="0"/>
    <n v="633163"/>
    <n v="704728"/>
    <n v="312"/>
    <n v="0"/>
    <n v="53832"/>
    <n v="128058"/>
    <n v="191643"/>
    <n v="6571"/>
    <n v="94704"/>
    <n v="36228"/>
    <n v="30577"/>
    <n v="35609"/>
    <n v="55232"/>
    <n v="709"/>
    <n v="375233"/>
    <n v="0"/>
    <n v="85289"/>
    <n v="0"/>
    <n v="118260"/>
    <n v="16302"/>
    <n v="38079"/>
    <n v="24323874.944414403"/>
    <n v="9500219.6332094204"/>
    <n v="1228136.51164642"/>
    <n v="29956616.755203798"/>
    <n v="0"/>
    <n v="13167432.173528709"/>
    <n v="0"/>
    <n v="0"/>
    <n v="227113.98199720989"/>
  </r>
  <r>
    <n v="106124004"/>
    <x v="343"/>
    <d v="2023-07-01T00:00:00"/>
    <d v="2024-06-30T00:00:00"/>
    <n v="366"/>
    <x v="39"/>
    <x v="2"/>
    <x v="91"/>
    <x v="2"/>
    <x v="3"/>
    <x v="2"/>
    <x v="1"/>
    <x v="0"/>
    <x v="1"/>
    <s v="COUNTY OF HUMBOLDT"/>
    <x v="2"/>
    <x v="0"/>
    <s v="707-268-2990"/>
    <s v="720 WOOD STREET"/>
    <s v="EUREKA"/>
    <n v="95501"/>
    <s v="EMI BOTZLER-RODGERS"/>
    <n v="0"/>
    <n v="16"/>
    <n v="5856"/>
    <n v="16"/>
    <n v="5856"/>
    <n v="16"/>
    <n v="14.289617486338798"/>
    <n v="14.289617486338798"/>
    <n v="1931"/>
    <n v="0"/>
    <n v="0"/>
    <n v="0"/>
    <n v="0"/>
    <n v="3299"/>
    <n v="0"/>
    <n v="0"/>
    <n v="0"/>
    <n v="5230"/>
    <n v="5230"/>
    <n v="1931"/>
    <n v="0"/>
    <n v="0"/>
    <n v="0"/>
    <n v="0"/>
    <n v="3299"/>
    <n v="0"/>
    <n v="0"/>
    <n v="0"/>
    <n v="58"/>
    <n v="0"/>
    <n v="0"/>
    <n v="0"/>
    <n v="0"/>
    <n v="168"/>
    <n v="0"/>
    <n v="0"/>
    <n v="0"/>
    <n v="226"/>
    <n v="0"/>
    <n v="16"/>
    <n v="0"/>
    <n v="0"/>
    <n v="0"/>
    <n v="0"/>
    <n v="0"/>
    <n v="5856"/>
    <n v="0"/>
    <n v="0"/>
    <n v="0"/>
    <n v="0"/>
    <n v="0"/>
    <n v="5230"/>
    <n v="0"/>
    <n v="0"/>
    <n v="0"/>
    <n v="0"/>
    <n v="0"/>
    <n v="0"/>
    <n v="226"/>
    <n v="0"/>
    <n v="0"/>
    <n v="0"/>
    <n v="0"/>
    <n v="0"/>
    <n v="0"/>
    <n v="0"/>
    <n v="0"/>
    <n v="0"/>
    <n v="0"/>
    <n v="0"/>
    <n v="0"/>
    <n v="0"/>
    <n v="0"/>
    <n v="0"/>
    <n v="0"/>
    <n v="0"/>
    <n v="0"/>
    <n v="0"/>
    <n v="0"/>
    <n v="0"/>
    <n v="0"/>
    <n v="0"/>
    <n v="0"/>
    <n v="0"/>
    <n v="0"/>
    <n v="0"/>
    <n v="0"/>
    <n v="0"/>
    <n v="11200723"/>
    <n v="0"/>
    <n v="0"/>
    <n v="11200723"/>
    <n v="0"/>
    <n v="11200723"/>
    <n v="11200723"/>
    <n v="0"/>
    <n v="0"/>
    <n v="0"/>
    <n v="0"/>
    <n v="0"/>
    <n v="0"/>
    <n v="4404105"/>
    <n v="0"/>
    <n v="0"/>
    <n v="0"/>
    <n v="0"/>
    <n v="6796618"/>
    <n v="0"/>
    <n v="0"/>
    <n v="0"/>
    <n v="11200723"/>
    <n v="0"/>
    <n v="0"/>
    <n v="0"/>
    <n v="0"/>
    <n v="0"/>
    <n v="0"/>
    <n v="0"/>
    <n v="0"/>
    <n v="0"/>
    <n v="0"/>
    <n v="0"/>
    <n v="0"/>
    <n v="0"/>
    <n v="0"/>
    <n v="0"/>
    <n v="0"/>
    <n v="0"/>
    <n v="0"/>
    <n v="0"/>
    <n v="0"/>
    <n v="0"/>
    <n v="0"/>
    <n v="0"/>
    <n v="0"/>
    <n v="0"/>
    <n v="0"/>
    <n v="0"/>
    <n v="4404105"/>
    <n v="0"/>
    <n v="0"/>
    <n v="0"/>
    <n v="0"/>
    <n v="67966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4404105"/>
    <n v="0"/>
    <n v="0"/>
    <n v="0"/>
    <n v="0"/>
    <n v="6796618"/>
    <n v="0"/>
    <n v="0"/>
    <n v="0"/>
  </r>
  <r>
    <n v="106321016"/>
    <x v="344"/>
    <d v="2023-07-01T00:00:00"/>
    <d v="2024-06-30T00:00:00"/>
    <n v="366"/>
    <x v="33"/>
    <x v="2"/>
    <x v="111"/>
    <x v="3"/>
    <x v="3"/>
    <x v="0"/>
    <x v="0"/>
    <x v="1"/>
    <x v="1"/>
    <s v="SENECA HEALTHCARE DISTRICT"/>
    <x v="2"/>
    <x v="2"/>
    <s v="530-258-2151"/>
    <s v="130 BRENTWOOD DRIVE"/>
    <s v="CHESTER"/>
    <n v="96020"/>
    <s v="STEVE BOLINE"/>
    <n v="0"/>
    <n v="26"/>
    <n v="9516"/>
    <n v="26"/>
    <n v="9516"/>
    <n v="25"/>
    <n v="14.489071038251399"/>
    <n v="70.922249612423798"/>
    <n v="147"/>
    <n v="0"/>
    <n v="188"/>
    <n v="4772"/>
    <n v="0"/>
    <n v="46"/>
    <n v="0"/>
    <n v="0"/>
    <n v="150"/>
    <n v="5303"/>
    <n v="25957.543358147104"/>
    <n v="1737.09188254119"/>
    <n v="0"/>
    <n v="271.38343714847383"/>
    <n v="10961.077153940099"/>
    <n v="0"/>
    <n v="956.8663869776808"/>
    <n v="0"/>
    <n v="0"/>
    <n v="418.02851937690798"/>
    <n v="37"/>
    <n v="0"/>
    <n v="1"/>
    <n v="5"/>
    <n v="0"/>
    <n v="8"/>
    <n v="0"/>
    <n v="0"/>
    <n v="1"/>
    <n v="52"/>
    <n v="10"/>
    <n v="0"/>
    <n v="0"/>
    <n v="0"/>
    <n v="16"/>
    <n v="0"/>
    <n v="3660"/>
    <n v="0"/>
    <n v="0"/>
    <n v="0"/>
    <n v="5856"/>
    <n v="0"/>
    <n v="210"/>
    <n v="0"/>
    <n v="0"/>
    <n v="0"/>
    <n v="5093"/>
    <n v="0.96039977371299301"/>
    <n v="0"/>
    <n v="51"/>
    <n v="0"/>
    <n v="0"/>
    <n v="0"/>
    <n v="1"/>
    <n v="0"/>
    <n v="0"/>
    <n v="0"/>
    <n v="0"/>
    <n v="5623"/>
    <n v="0"/>
    <n v="274"/>
    <n v="1896"/>
    <n v="0"/>
    <n v="3922"/>
    <n v="0"/>
    <n v="0"/>
    <n v="807"/>
    <n v="12522"/>
    <n v="2624"/>
    <n v="9640"/>
    <n v="0"/>
    <n v="0"/>
    <n v="0"/>
    <n v="1"/>
    <n v="0"/>
    <n v="5370"/>
    <n v="0"/>
    <n v="179"/>
    <n v="0"/>
    <n v="0"/>
    <n v="23304842"/>
    <n v="6362659"/>
    <n v="3831116"/>
    <n v="20773299"/>
    <n v="2045616"/>
    <n v="22818915"/>
    <n v="22164550"/>
    <n v="654365"/>
    <n v="1127924"/>
    <n v="0"/>
    <n v="0"/>
    <n v="0"/>
    <n v="1782289"/>
    <n v="809305"/>
    <n v="0"/>
    <n v="1201013"/>
    <n v="2093814"/>
    <n v="0"/>
    <n v="297950"/>
    <n v="0"/>
    <n v="0"/>
    <n v="358984"/>
    <n v="4761066"/>
    <n v="8754213"/>
    <n v="0"/>
    <n v="532684"/>
    <n v="2715586"/>
    <n v="0"/>
    <n v="5899840"/>
    <n v="0"/>
    <n v="0"/>
    <n v="641453"/>
    <n v="18543776"/>
    <n v="1868039"/>
    <n v="0"/>
    <n v="487843"/>
    <n v="878243"/>
    <n v="0"/>
    <n v="0"/>
    <n v="1869118"/>
    <n v="0"/>
    <n v="704633"/>
    <n v="0"/>
    <n v="144613"/>
    <n v="0"/>
    <n v="410170"/>
    <n v="0"/>
    <n v="3831116"/>
    <n v="0"/>
    <n v="0"/>
    <n v="7544383"/>
    <n v="0"/>
    <n v="1245854"/>
    <n v="7762273"/>
    <n v="0"/>
    <n v="3904877"/>
    <n v="0"/>
    <n v="0"/>
    <n v="315912"/>
    <n v="0"/>
    <n v="0"/>
    <n v="105242"/>
    <n v="266659"/>
    <n v="756023"/>
    <n v="0"/>
    <n v="2857702"/>
    <n v="5289380"/>
    <n v="4477519"/>
    <n v="0"/>
    <n v="0"/>
    <n v="0"/>
    <n v="0"/>
    <n v="3871394"/>
    <n v="1402147"/>
    <n v="3318965"/>
    <n v="947443"/>
    <n v="9355745"/>
    <n v="1829839"/>
    <n v="2696878"/>
    <n v="1882184"/>
    <n v="1156207"/>
    <n v="3040456"/>
    <n v="398180"/>
    <n v="355045"/>
    <n v="79447"/>
    <n v="240809"/>
    <n v="1129760"/>
    <n v="11186123"/>
    <n v="3476299"/>
    <n v="1979599"/>
    <n v="5862006"/>
    <n v="0"/>
    <n v="0"/>
    <n v="22504027"/>
    <n v="3187192"/>
    <n v="0"/>
    <n v="3195274"/>
    <n v="16121561"/>
    <n v="22504027"/>
    <n v="6156257"/>
    <n v="7674146"/>
    <n v="-4183231"/>
    <n v="12592690"/>
    <n v="0"/>
    <n v="0"/>
    <n v="0"/>
    <n v="0"/>
    <n v="215617"/>
    <n v="242011"/>
    <n v="116"/>
    <n v="0"/>
    <n v="45658"/>
    <n v="57712"/>
    <n v="11097"/>
    <n v="27660"/>
    <n v="21533"/>
    <n v="43652"/>
    <n v="8297"/>
    <n v="8"/>
    <n v="0"/>
    <n v="0"/>
    <n v="63365"/>
    <n v="36569"/>
    <n v="31139"/>
    <n v="0"/>
    <n v="33690"/>
    <n v="17027"/>
    <n v="33827"/>
    <n v="8256129.2391431788"/>
    <n v="0"/>
    <n v="1496690.4954343"/>
    <n v="4151926.9334501401"/>
    <n v="0"/>
    <n v="5350515.9123524604"/>
    <n v="0"/>
    <n v="0"/>
    <n v="863671.41961992276"/>
  </r>
  <r>
    <n v="106410891"/>
    <x v="345"/>
    <d v="2023-07-01T00:00:00"/>
    <d v="2024-06-30T00:00:00"/>
    <n v="366"/>
    <x v="15"/>
    <x v="9"/>
    <x v="83"/>
    <x v="0"/>
    <x v="7"/>
    <x v="0"/>
    <x v="0"/>
    <x v="0"/>
    <x v="1"/>
    <s v="DIGNITY HEALTH"/>
    <x v="0"/>
    <x v="0"/>
    <s v="650-369-5811"/>
    <s v="170 ALAMEDA DE LAS PULGAS"/>
    <s v="REDWOOD CITY"/>
    <s v="94062-2799"/>
    <s v="BILL GRAHAM"/>
    <n v="0"/>
    <n v="208"/>
    <n v="76128"/>
    <n v="208"/>
    <n v="76128"/>
    <n v="52"/>
    <n v="47.0983606557377"/>
    <n v="102.079216225629"/>
    <n v="7333"/>
    <n v="2852"/>
    <n v="225"/>
    <n v="1204"/>
    <n v="0"/>
    <n v="126"/>
    <n v="5404"/>
    <n v="94"/>
    <n v="0"/>
    <n v="17238"/>
    <n v="37360.993138580103"/>
    <n v="14311.128362754462"/>
    <n v="5102.3987791807704"/>
    <n v="419.46872362192164"/>
    <n v="2640.97052454806"/>
    <n v="0"/>
    <n v="354.19465047162203"/>
    <n v="14553.318834741618"/>
    <n v="472.86376037913698"/>
    <n v="0"/>
    <n v="1852"/>
    <n v="658"/>
    <n v="42"/>
    <n v="333"/>
    <n v="0"/>
    <n v="51"/>
    <n v="1720"/>
    <n v="38"/>
    <n v="0"/>
    <n v="4694"/>
    <n v="208"/>
    <n v="0"/>
    <n v="0"/>
    <n v="0"/>
    <n v="0"/>
    <n v="0"/>
    <n v="76128"/>
    <n v="0"/>
    <n v="0"/>
    <n v="0"/>
    <n v="0"/>
    <n v="0"/>
    <n v="17238"/>
    <n v="0"/>
    <n v="0"/>
    <n v="0"/>
    <n v="0"/>
    <n v="0"/>
    <n v="0"/>
    <n v="4694"/>
    <n v="0"/>
    <n v="0"/>
    <n v="0"/>
    <n v="0"/>
    <n v="0"/>
    <n v="0"/>
    <n v="0"/>
    <n v="0"/>
    <n v="21809"/>
    <n v="6828"/>
    <n v="772"/>
    <n v="5853"/>
    <n v="0"/>
    <n v="991"/>
    <n v="25955"/>
    <n v="1173"/>
    <n v="21"/>
    <n v="63402"/>
    <n v="21199"/>
    <n v="0"/>
    <n v="0"/>
    <n v="40908"/>
    <n v="0"/>
    <n v="11"/>
    <n v="256065"/>
    <n v="388275"/>
    <n v="1554"/>
    <n v="3212"/>
    <n v="761"/>
    <n v="340"/>
    <n v="1564548145"/>
    <n v="1245387127"/>
    <n v="480636"/>
    <n v="319641654"/>
    <n v="1133141"/>
    <n v="320774795"/>
    <n v="334834996"/>
    <n v="-14060201"/>
    <n v="18646071"/>
    <n v="1170491"/>
    <n v="0"/>
    <n v="0"/>
    <n v="3415379"/>
    <n v="344217185"/>
    <n v="117794344"/>
    <n v="6941133"/>
    <n v="39417818"/>
    <n v="0"/>
    <n v="7033592"/>
    <n v="203622719"/>
    <n v="2840554"/>
    <n v="0"/>
    <n v="721867345"/>
    <n v="327559212"/>
    <n v="92946791"/>
    <n v="5999259"/>
    <n v="47045052"/>
    <n v="0"/>
    <n v="12738318"/>
    <n v="344746332"/>
    <n v="11448755"/>
    <n v="197081"/>
    <n v="842680800"/>
    <n v="579916628"/>
    <n v="183475264"/>
    <n v="11212641"/>
    <n v="71366072"/>
    <n v="0"/>
    <n v="0"/>
    <n v="14407754"/>
    <n v="340325082"/>
    <n v="7919812"/>
    <n v="0"/>
    <n v="17219458"/>
    <n v="0"/>
    <n v="19544416"/>
    <n v="0"/>
    <n v="759"/>
    <n v="0"/>
    <n v="479877"/>
    <n v="86100247"/>
    <n v="23520397"/>
    <n v="1389449"/>
    <n v="9745664"/>
    <n v="0"/>
    <n v="3839028"/>
    <n v="194776531"/>
    <n v="214646"/>
    <n v="55692"/>
    <n v="0"/>
    <n v="0"/>
    <n v="0"/>
    <n v="12480940"/>
    <n v="0"/>
    <n v="0"/>
    <n v="53283246"/>
    <n v="17049559"/>
    <n v="119727314"/>
    <n v="0"/>
    <n v="0"/>
    <n v="1617520"/>
    <n v="0"/>
    <n v="56505308"/>
    <n v="10400583"/>
    <n v="53695055"/>
    <n v="22556411"/>
    <n v="94566682"/>
    <n v="57265886"/>
    <n v="14244633"/>
    <n v="9278186"/>
    <n v="53623211"/>
    <n v="50314527"/>
    <n v="20487962"/>
    <n v="888896"/>
    <n v="2648703"/>
    <n v="3718618"/>
    <n v="27797692"/>
    <n v="61145828"/>
    <n v="61592582"/>
    <n v="312194944"/>
    <n v="4338419"/>
    <n v="72266321"/>
    <n v="0"/>
    <n v="511538094"/>
    <n v="85007023"/>
    <n v="319604"/>
    <n v="56092660"/>
    <n v="370118807"/>
    <n v="511538094"/>
    <n v="0"/>
    <n v="242680749"/>
    <n v="-194646141"/>
    <n v="407797913"/>
    <n v="0"/>
    <n v="65809518"/>
    <n v="0"/>
    <n v="986656"/>
    <n v="1215106"/>
    <n v="1414434"/>
    <n v="666"/>
    <n v="0"/>
    <n v="120693"/>
    <n v="295694"/>
    <n v="363258"/>
    <n v="0"/>
    <n v="39224"/>
    <n v="118855"/>
    <n v="160848"/>
    <n v="86656"/>
    <n v="939"/>
    <n v="28939"/>
    <n v="289086"/>
    <n v="76649"/>
    <n v="401927"/>
    <n v="4654"/>
    <n v="294101"/>
    <n v="40912"/>
    <n v="106290"/>
    <n v="143282921.99925649"/>
    <n v="44948893.326836817"/>
    <n v="2760051.0911904001"/>
    <n v="18441631.342462681"/>
    <n v="0"/>
    <n v="4217142.8632469792"/>
    <n v="116961417.983906"/>
    <n v="3047761.0645648702"/>
    <n v="42035.328535866203"/>
  </r>
  <r>
    <n v="106370875"/>
    <x v="346"/>
    <d v="2023-10-01T00:00:00"/>
    <d v="2024-09-30T00:00:00"/>
    <n v="366"/>
    <x v="17"/>
    <x v="11"/>
    <x v="108"/>
    <x v="0"/>
    <x v="35"/>
    <x v="0"/>
    <x v="0"/>
    <x v="0"/>
    <x v="0"/>
    <s v="SHARP HEALTHCARE"/>
    <x v="1"/>
    <x v="5"/>
    <s v="619-502-3664"/>
    <s v="751 MEDICAL CENTER COURT"/>
    <s v="CHULA VISTA"/>
    <s v="91911-6617"/>
    <s v="WILLIAM SCOTT EVANS"/>
    <n v="0"/>
    <n v="449"/>
    <n v="164334"/>
    <n v="449"/>
    <n v="164334"/>
    <n v="359"/>
    <n v="338.24590163934403"/>
    <n v="519.56467810603897"/>
    <n v="24502"/>
    <n v="29783"/>
    <n v="10230"/>
    <n v="42303"/>
    <n v="0"/>
    <n v="1956"/>
    <n v="12024"/>
    <n v="1198"/>
    <n v="1802"/>
    <n v="123798"/>
    <n v="190160.67218681"/>
    <n v="33589.379719451339"/>
    <n v="42584.032316627003"/>
    <n v="12297.949726611298"/>
    <n v="67181.24732442708"/>
    <n v="0"/>
    <n v="3846.6458717138021"/>
    <n v="25034.327353578199"/>
    <n v="2078.57813458597"/>
    <n v="2298.8432085701902"/>
    <n v="3618"/>
    <n v="4580"/>
    <n v="1181"/>
    <n v="5912"/>
    <n v="0"/>
    <n v="488"/>
    <n v="2649"/>
    <n v="417"/>
    <n v="626"/>
    <n v="19471"/>
    <n v="349"/>
    <n v="0"/>
    <n v="0"/>
    <n v="0"/>
    <n v="100"/>
    <n v="0"/>
    <n v="127734"/>
    <n v="0"/>
    <n v="0"/>
    <n v="0"/>
    <n v="36600"/>
    <n v="0"/>
    <n v="94454"/>
    <n v="0"/>
    <n v="0"/>
    <n v="0"/>
    <n v="29344"/>
    <n v="0.23703129291264799"/>
    <n v="0"/>
    <n v="18891"/>
    <n v="0"/>
    <n v="0"/>
    <n v="0"/>
    <n v="580"/>
    <n v="0"/>
    <n v="0"/>
    <n v="0"/>
    <n v="0"/>
    <n v="24956"/>
    <n v="36571"/>
    <n v="4536"/>
    <n v="43867"/>
    <n v="0"/>
    <n v="8607"/>
    <n v="55555"/>
    <n v="2198"/>
    <n v="3304"/>
    <n v="179594"/>
    <n v="84724"/>
    <n v="16210"/>
    <n v="0"/>
    <n v="85465"/>
    <n v="0"/>
    <n v="15"/>
    <n v="422483"/>
    <n v="340963"/>
    <n v="3839"/>
    <n v="6409"/>
    <n v="1707"/>
    <n v="987"/>
    <n v="3786670562"/>
    <n v="3221568592"/>
    <n v="65068849"/>
    <n v="630170819"/>
    <n v="6513774"/>
    <n v="636684593"/>
    <n v="664800470"/>
    <n v="-28115877"/>
    <n v="138320095"/>
    <n v="527180"/>
    <n v="0"/>
    <n v="0"/>
    <n v="109677038"/>
    <n v="517475724"/>
    <n v="668486998"/>
    <n v="180469235"/>
    <n v="674954132"/>
    <n v="0"/>
    <n v="53033702"/>
    <n v="304206212"/>
    <n v="21859737"/>
    <n v="44704548"/>
    <n v="2465190288"/>
    <n v="191923043"/>
    <n v="287322421"/>
    <n v="36481066"/>
    <n v="396938180"/>
    <n v="0"/>
    <n v="51261733"/>
    <n v="329160213"/>
    <n v="16067785"/>
    <n v="12325833"/>
    <n v="1321480274"/>
    <n v="614524136"/>
    <n v="894170641"/>
    <n v="180875247"/>
    <n v="872078784"/>
    <n v="-13507313"/>
    <n v="0"/>
    <n v="90229982"/>
    <n v="464525320"/>
    <n v="25581143"/>
    <n v="0"/>
    <n v="54332984"/>
    <n v="0"/>
    <n v="38757668"/>
    <n v="31664479"/>
    <n v="0"/>
    <n v="0"/>
    <n v="33404370"/>
    <n v="93295370"/>
    <n v="90888594"/>
    <n v="44488235"/>
    <n v="184257310"/>
    <n v="0"/>
    <n v="13966095"/>
    <n v="193823503"/>
    <n v="0"/>
    <n v="9451712"/>
    <n v="0"/>
    <n v="0"/>
    <n v="1911885"/>
    <n v="133574020"/>
    <n v="0"/>
    <n v="0"/>
    <n v="151213597"/>
    <n v="52246144"/>
    <n v="209284011"/>
    <n v="0"/>
    <n v="0"/>
    <n v="0"/>
    <n v="0"/>
    <n v="97550036"/>
    <n v="12055306"/>
    <n v="128717393"/>
    <n v="13733983"/>
    <n v="280248382"/>
    <n v="61199178"/>
    <n v="14165190"/>
    <n v="109397"/>
    <n v="91718868"/>
    <n v="132305464"/>
    <n v="23875548"/>
    <n v="2136728"/>
    <n v="2097402"/>
    <n v="7084194"/>
    <n v="49860119"/>
    <n v="345567922"/>
    <n v="0"/>
    <n v="284664544"/>
    <n v="4779531"/>
    <n v="74206039"/>
    <n v="0"/>
    <n v="709218036"/>
    <n v="44620818"/>
    <n v="0"/>
    <n v="278971641"/>
    <n v="385625577"/>
    <n v="709218036"/>
    <n v="3786"/>
    <n v="319860004"/>
    <n v="-215402278"/>
    <n v="535689006"/>
    <n v="0"/>
    <n v="261693347"/>
    <n v="172533999"/>
    <n v="0"/>
    <n v="4322722"/>
    <n v="5692865"/>
    <n v="2736"/>
    <n v="0"/>
    <n v="111570"/>
    <n v="1126155"/>
    <n v="1841115"/>
    <n v="46136"/>
    <n v="395897"/>
    <n v="637885"/>
    <n v="35743"/>
    <n v="125735"/>
    <n v="1503"/>
    <n v="983"/>
    <n v="1872373"/>
    <n v="439353"/>
    <n v="1157872"/>
    <n v="0"/>
    <n v="320802"/>
    <n v="82545"/>
    <n v="447141"/>
    <n v="123324108.297463"/>
    <n v="166160909.46841401"/>
    <n v="37715321.283736087"/>
    <n v="186341123.94546384"/>
    <n v="0"/>
    <n v="18131045.780166999"/>
    <n v="110106407.315869"/>
    <n v="6593439.4703880502"/>
    <n v="9914340.4384992197"/>
  </r>
  <r>
    <n v="106370689"/>
    <x v="347"/>
    <d v="2023-10-01T00:00:00"/>
    <d v="2024-09-30T00:00:00"/>
    <n v="366"/>
    <x v="17"/>
    <x v="11"/>
    <x v="108"/>
    <x v="0"/>
    <x v="35"/>
    <x v="0"/>
    <x v="0"/>
    <x v="0"/>
    <x v="0"/>
    <s v="SHARP HEALTHCARE"/>
    <x v="3"/>
    <x v="4"/>
    <s v="619-522-3600"/>
    <s v="250 PROSPECT PLACE"/>
    <s v="CORONADO"/>
    <n v="92118"/>
    <s v="SCOTT EVANS"/>
    <n v="0"/>
    <n v="181"/>
    <n v="66246"/>
    <n v="176"/>
    <n v="64416"/>
    <n v="126"/>
    <n v="112.090163934426"/>
    <n v="301.97203406031599"/>
    <n v="4148"/>
    <n v="3457"/>
    <n v="2623"/>
    <n v="26514"/>
    <n v="0"/>
    <n v="1374"/>
    <n v="2766"/>
    <n v="76"/>
    <n v="67"/>
    <n v="41025"/>
    <n v="110521.764466076"/>
    <n v="8819.2732748414273"/>
    <n v="8429.9978462114323"/>
    <n v="4609.4416796413498"/>
    <n v="51512.51718858644"/>
    <n v="0"/>
    <n v="6717.1064283104397"/>
    <n v="20114.104290352501"/>
    <n v="354.76476049086699"/>
    <n v="327.56328552471592"/>
    <n v="775"/>
    <n v="666"/>
    <n v="171"/>
    <n v="915"/>
    <n v="0"/>
    <n v="58"/>
    <n v="413"/>
    <n v="21"/>
    <n v="17"/>
    <n v="3036"/>
    <n v="59"/>
    <n v="0"/>
    <n v="0"/>
    <n v="0"/>
    <n v="122"/>
    <n v="0"/>
    <n v="21594"/>
    <n v="0"/>
    <n v="0"/>
    <n v="0"/>
    <n v="44652"/>
    <n v="0"/>
    <n v="11450"/>
    <n v="0"/>
    <n v="0"/>
    <n v="0"/>
    <n v="29575"/>
    <n v="0.72090188909201702"/>
    <n v="0"/>
    <n v="2775"/>
    <n v="0"/>
    <n v="0"/>
    <n v="0"/>
    <n v="261"/>
    <n v="0"/>
    <n v="0"/>
    <n v="0"/>
    <n v="0"/>
    <n v="21746"/>
    <n v="15755"/>
    <n v="1639"/>
    <n v="12396"/>
    <n v="0"/>
    <n v="7904"/>
    <n v="37664"/>
    <n v="580"/>
    <n v="535"/>
    <n v="98219"/>
    <n v="30498"/>
    <n v="0"/>
    <n v="0"/>
    <n v="66481"/>
    <n v="0"/>
    <n v="5"/>
    <n v="53653"/>
    <n v="287015"/>
    <n v="528"/>
    <n v="2788"/>
    <n v="0"/>
    <n v="0"/>
    <n v="820303945"/>
    <n v="665616390"/>
    <n v="22156352"/>
    <n v="176843907"/>
    <n v="1702082"/>
    <n v="178545989"/>
    <n v="170278052"/>
    <n v="8267937"/>
    <n v="37519074"/>
    <n v="2761073"/>
    <n v="0"/>
    <n v="0"/>
    <n v="43025938"/>
    <n v="72336959"/>
    <n v="65849082"/>
    <n v="18635645"/>
    <n v="107432220"/>
    <n v="0"/>
    <n v="8722463"/>
    <n v="28572058"/>
    <n v="1574846"/>
    <n v="1368512"/>
    <n v="304491785"/>
    <n v="81462320"/>
    <n v="94725873"/>
    <n v="14113085"/>
    <n v="101291627"/>
    <n v="0"/>
    <n v="33919249"/>
    <n v="179201389"/>
    <n v="5776468"/>
    <n v="5322149"/>
    <n v="515812160"/>
    <n v="132953025"/>
    <n v="154261780"/>
    <n v="24536819"/>
    <n v="145597869"/>
    <n v="15831"/>
    <n v="0"/>
    <n v="36299292"/>
    <n v="153710982"/>
    <n v="4027839"/>
    <n v="0"/>
    <n v="9129430"/>
    <n v="0"/>
    <n v="5083523"/>
    <n v="8113986"/>
    <n v="0"/>
    <n v="0"/>
    <n v="14042366"/>
    <n v="20056899"/>
    <n v="14071904"/>
    <n v="7521673"/>
    <n v="61130861"/>
    <n v="0"/>
    <n v="6219872"/>
    <n v="65289638"/>
    <n v="0"/>
    <n v="2553060"/>
    <n v="0"/>
    <n v="0"/>
    <n v="1263996"/>
    <n v="33821014"/>
    <n v="0"/>
    <n v="0"/>
    <n v="40405231"/>
    <n v="14394913"/>
    <n v="52923509"/>
    <n v="0"/>
    <n v="0"/>
    <n v="0"/>
    <n v="0"/>
    <n v="28133575"/>
    <n v="5522615"/>
    <n v="25657001"/>
    <n v="3241208"/>
    <n v="64962155"/>
    <n v="24865708"/>
    <n v="3943683"/>
    <n v="136558"/>
    <n v="22535431"/>
    <n v="37812960"/>
    <n v="6010654"/>
    <n v="2252441"/>
    <n v="475620"/>
    <n v="-3880"/>
    <n v="7286722"/>
    <n v="810776162"/>
    <n v="0"/>
    <n v="30509314"/>
    <n v="38730950"/>
    <n v="63632172"/>
    <n v="0"/>
    <n v="943648598"/>
    <n v="729719367"/>
    <n v="198912"/>
    <n v="2262308"/>
    <n v="211468011"/>
    <n v="943648598"/>
    <n v="830493"/>
    <n v="59826669"/>
    <n v="-36076797"/>
    <n v="94637877"/>
    <n v="0"/>
    <n v="0"/>
    <n v="768653249"/>
    <n v="0"/>
    <n v="1209710"/>
    <n v="1372140"/>
    <n v="659"/>
    <n v="0"/>
    <n v="59481"/>
    <n v="290308"/>
    <n v="381791"/>
    <n v="83135"/>
    <n v="157639"/>
    <n v="153419"/>
    <n v="25696"/>
    <n v="56341"/>
    <n v="1900"/>
    <n v="0"/>
    <n v="530043"/>
    <n v="120919"/>
    <n v="289551"/>
    <n v="0"/>
    <n v="131223"/>
    <n v="39912"/>
    <n v="71003"/>
    <n v="31606409.795731999"/>
    <n v="32998840.2004227"/>
    <n v="6730004.1157526104"/>
    <n v="42893643.489861049"/>
    <n v="0"/>
    <n v="8763054.2394388206"/>
    <n v="42698332.224000901"/>
    <n v="1510726.4762996801"/>
    <n v="1374959.4584921447"/>
  </r>
  <r>
    <n v="106370714"/>
    <x v="348"/>
    <d v="2023-10-01T00:00:00"/>
    <d v="2024-09-30T00:00:00"/>
    <n v="366"/>
    <x v="17"/>
    <x v="11"/>
    <x v="24"/>
    <x v="0"/>
    <x v="35"/>
    <x v="0"/>
    <x v="0"/>
    <x v="0"/>
    <x v="0"/>
    <s v="SHARP HEALTHCARE"/>
    <x v="4"/>
    <x v="1"/>
    <s v="619-740-6000"/>
    <s v="5555 GROSSMONT CENTER DRIVE"/>
    <s v="LA MESA"/>
    <n v="91942"/>
    <s v="W. SCOTT EVANS"/>
    <n v="0"/>
    <n v="542"/>
    <n v="198372"/>
    <n v="514"/>
    <n v="188124"/>
    <n v="428"/>
    <n v="391.98633879781426"/>
    <n v="640.59548965972101"/>
    <n v="40211"/>
    <n v="31374"/>
    <n v="14496"/>
    <n v="38555"/>
    <n v="0"/>
    <n v="3313"/>
    <n v="14282"/>
    <n v="764"/>
    <n v="472"/>
    <n v="143467"/>
    <n v="234457.94921545786"/>
    <n v="61090.185895714501"/>
    <n v="47643.206054558199"/>
    <n v="18282.732013339599"/>
    <n v="62022.056378250803"/>
    <n v="0"/>
    <n v="5446.5240957932501"/>
    <n v="33431.416156349471"/>
    <n v="1882.37702349087"/>
    <n v="873.89885489859819"/>
    <n v="6842"/>
    <n v="5957"/>
    <n v="2175"/>
    <n v="9547"/>
    <n v="0"/>
    <n v="826"/>
    <n v="3301"/>
    <n v="239"/>
    <n v="149"/>
    <n v="29036"/>
    <n v="448"/>
    <n v="46"/>
    <n v="0"/>
    <n v="18"/>
    <n v="30"/>
    <n v="0"/>
    <n v="163968"/>
    <n v="16836"/>
    <n v="0"/>
    <n v="6588"/>
    <n v="10980"/>
    <n v="0"/>
    <n v="123140"/>
    <n v="12150"/>
    <n v="0"/>
    <n v="3005"/>
    <n v="5172"/>
    <n v="3.6050102114075E-2"/>
    <n v="0"/>
    <n v="27317"/>
    <n v="1163"/>
    <n v="0"/>
    <n v="247"/>
    <n v="309"/>
    <n v="0"/>
    <n v="0"/>
    <n v="0"/>
    <n v="0"/>
    <n v="216940"/>
    <n v="66511"/>
    <n v="9124"/>
    <n v="88754"/>
    <n v="0"/>
    <n v="10404"/>
    <n v="99720"/>
    <n v="3294"/>
    <n v="2041"/>
    <n v="496788"/>
    <n v="109939"/>
    <n v="60482"/>
    <n v="0"/>
    <n v="152864"/>
    <n v="0"/>
    <n v="25"/>
    <n v="691817"/>
    <n v="627644"/>
    <n v="5320"/>
    <n v="12363"/>
    <n v="1823"/>
    <n v="838"/>
    <n v="5367962993"/>
    <n v="4465156938"/>
    <n v="92862046"/>
    <n v="995668101"/>
    <n v="6175660"/>
    <n v="1001843761"/>
    <n v="1038479753"/>
    <n v="-36635992"/>
    <n v="178495502"/>
    <n v="1325687"/>
    <n v="0"/>
    <n v="0"/>
    <n v="140533823"/>
    <n v="892880691"/>
    <n v="739689378"/>
    <n v="228251029"/>
    <n v="899193115"/>
    <n v="0"/>
    <n v="99959440"/>
    <n v="394031895"/>
    <n v="16818151"/>
    <n v="13882788"/>
    <n v="3284706487"/>
    <n v="463619953"/>
    <n v="383571075"/>
    <n v="59625102"/>
    <n v="547306848"/>
    <n v="0"/>
    <n v="64372434"/>
    <n v="528321015"/>
    <n v="24619154"/>
    <n v="11820925"/>
    <n v="2083256506"/>
    <n v="1144262934"/>
    <n v="1049343547"/>
    <n v="233617473"/>
    <n v="1147247891"/>
    <n v="-15801144"/>
    <n v="0"/>
    <n v="136406847"/>
    <n v="672722822"/>
    <n v="19169830"/>
    <n v="0"/>
    <n v="64868021"/>
    <n v="0"/>
    <n v="13318717"/>
    <n v="42957990"/>
    <n v="0"/>
    <n v="0"/>
    <n v="49904056"/>
    <n v="209042073"/>
    <n v="112050566"/>
    <n v="67300719"/>
    <n v="282012232"/>
    <n v="0"/>
    <n v="27827449"/>
    <n v="288536851"/>
    <n v="0"/>
    <n v="8898211"/>
    <n v="0"/>
    <n v="1568487"/>
    <n v="4035408"/>
    <n v="121603498"/>
    <n v="0"/>
    <n v="0"/>
    <n v="183105459"/>
    <n v="127120439"/>
    <n v="319293838"/>
    <n v="0"/>
    <n v="0"/>
    <n v="85846"/>
    <n v="0"/>
    <n v="176679609"/>
    <n v="21968518"/>
    <n v="198396530"/>
    <n v="11829514"/>
    <n v="422288734"/>
    <n v="91949360"/>
    <n v="25389223"/>
    <n v="2873332"/>
    <n v="156901382"/>
    <n v="182175632"/>
    <n v="52760285"/>
    <n v="6227140"/>
    <n v="3331145"/>
    <n v="-262287"/>
    <n v="94845807"/>
    <n v="326657507"/>
    <n v="664804580"/>
    <n v="357812121"/>
    <n v="56767254"/>
    <n v="201639192"/>
    <n v="0"/>
    <n v="1607680654"/>
    <n v="147030070"/>
    <n v="5629800"/>
    <n v="96916694"/>
    <n v="1358104090"/>
    <n v="1607680654"/>
    <n v="30272473"/>
    <n v="463743881"/>
    <n v="-305833692"/>
    <n v="844123801"/>
    <n v="0"/>
    <n v="54838109"/>
    <n v="0"/>
    <n v="61337011"/>
    <n v="6418292"/>
    <n v="7581151"/>
    <n v="3633"/>
    <n v="0"/>
    <n v="209026"/>
    <n v="1780334"/>
    <n v="2460809"/>
    <n v="145590"/>
    <n v="315497"/>
    <n v="1050120"/>
    <n v="104221"/>
    <n v="328092"/>
    <n v="24213"/>
    <n v="390"/>
    <n v="2048971"/>
    <n v="1228119"/>
    <n v="1675579"/>
    <n v="1374"/>
    <n v="660870"/>
    <n v="203816"/>
    <n v="599558"/>
    <n v="260866397.325093"/>
    <n v="216012361.60700399"/>
    <n v="55360983.057415098"/>
    <n v="278174017.64439601"/>
    <n v="0"/>
    <n v="31602391.141998701"/>
    <n v="177376163.99835354"/>
    <n v="7968739.652298375"/>
    <n v="4943038.5734399799"/>
  </r>
  <r>
    <n v="106374049"/>
    <x v="349"/>
    <d v="2023-10-01T00:00:00"/>
    <d v="2024-09-30T00:00:00"/>
    <n v="366"/>
    <x v="17"/>
    <x v="11"/>
    <x v="84"/>
    <x v="0"/>
    <x v="35"/>
    <x v="0"/>
    <x v="2"/>
    <x v="0"/>
    <x v="1"/>
    <s v="SHARP HEALTHCARE"/>
    <x v="2"/>
    <x v="0"/>
    <s v="619-576-1200"/>
    <s v="7989 LINDA VISTA ROAD"/>
    <s v="SAN DIEGO"/>
    <s v="92123-1489"/>
    <s v="TRISHA KHALEGHI"/>
    <n v="0"/>
    <n v="16"/>
    <n v="5856"/>
    <n v="16"/>
    <n v="5856"/>
    <n v="9"/>
    <n v="7.5136612021857898"/>
    <n v="11.520795847533501"/>
    <n v="7"/>
    <n v="0"/>
    <n v="0"/>
    <n v="0"/>
    <n v="0"/>
    <n v="0"/>
    <n v="2559"/>
    <n v="77"/>
    <n v="107"/>
    <n v="2750"/>
    <n v="4216.6112801972804"/>
    <n v="7"/>
    <n v="0"/>
    <n v="0"/>
    <n v="0"/>
    <n v="0"/>
    <n v="0"/>
    <n v="3945.3418017593799"/>
    <n v="99.228600131033005"/>
    <n v="107.92898890825199"/>
    <n v="1"/>
    <n v="4"/>
    <n v="0"/>
    <n v="0"/>
    <n v="0"/>
    <n v="0"/>
    <n v="202"/>
    <n v="5"/>
    <n v="8"/>
    <n v="220"/>
    <n v="0"/>
    <n v="0"/>
    <n v="16"/>
    <n v="0"/>
    <n v="0"/>
    <n v="0"/>
    <n v="0"/>
    <n v="0"/>
    <n v="5856"/>
    <n v="0"/>
    <n v="0"/>
    <n v="0"/>
    <n v="0"/>
    <n v="0"/>
    <n v="2750"/>
    <n v="0"/>
    <n v="0"/>
    <n v="0"/>
    <n v="0"/>
    <n v="0"/>
    <n v="0"/>
    <n v="220"/>
    <n v="0"/>
    <n v="0"/>
    <n v="0"/>
    <n v="0"/>
    <n v="0"/>
    <n v="0"/>
    <n v="0"/>
    <n v="52"/>
    <n v="0"/>
    <n v="0"/>
    <n v="0"/>
    <n v="26"/>
    <n v="3835"/>
    <n v="27"/>
    <n v="1"/>
    <n v="3941"/>
    <n v="0"/>
    <n v="0"/>
    <n v="0"/>
    <n v="0"/>
    <n v="0"/>
    <n v="0"/>
    <n v="0"/>
    <n v="0"/>
    <n v="0"/>
    <n v="0"/>
    <n v="0"/>
    <n v="0"/>
    <n v="18423632"/>
    <n v="12162803"/>
    <n v="391188"/>
    <n v="6652017"/>
    <n v="164"/>
    <n v="6652181"/>
    <n v="4868928"/>
    <n v="1783253"/>
    <n v="1477749"/>
    <n v="9640"/>
    <n v="0"/>
    <n v="0"/>
    <n v="3251362"/>
    <n v="37100"/>
    <n v="0"/>
    <n v="0"/>
    <n v="0"/>
    <n v="0"/>
    <n v="0"/>
    <n v="11705048"/>
    <n v="114475"/>
    <n v="158947"/>
    <n v="12015570"/>
    <n v="0"/>
    <n v="0"/>
    <n v="0"/>
    <n v="0"/>
    <n v="0"/>
    <n v="32409"/>
    <n v="6341226"/>
    <n v="33047"/>
    <n v="1380"/>
    <n v="6408062"/>
    <n v="26918"/>
    <n v="0"/>
    <n v="0"/>
    <n v="0"/>
    <n v="0"/>
    <n v="0"/>
    <n v="29801"/>
    <n v="11813417"/>
    <n v="89127"/>
    <n v="0"/>
    <n v="147523"/>
    <n v="0"/>
    <n v="56017"/>
    <n v="0"/>
    <n v="0"/>
    <n v="0"/>
    <n v="391188"/>
    <n v="10182"/>
    <n v="0"/>
    <n v="0"/>
    <n v="0"/>
    <n v="0"/>
    <n v="2608"/>
    <n v="6560883"/>
    <n v="-1"/>
    <n v="78345"/>
    <n v="0"/>
    <n v="0"/>
    <n v="0"/>
    <n v="1477749"/>
    <n v="0"/>
    <n v="0"/>
    <n v="2019069"/>
    <n v="524470"/>
    <n v="130751"/>
    <n v="0"/>
    <n v="0"/>
    <n v="0"/>
    <n v="0"/>
    <n v="996612"/>
    <n v="75618"/>
    <n v="1015217"/>
    <n v="107191"/>
    <n v="2180075"/>
    <n v="757044"/>
    <n v="89294"/>
    <n v="0"/>
    <n v="150422"/>
    <n v="1336336"/>
    <n v="208755"/>
    <n v="72999"/>
    <n v="12204"/>
    <n v="-8473"/>
    <n v="70272"/>
    <n v="46430523"/>
    <n v="25635"/>
    <n v="2052225"/>
    <n v="47925"/>
    <n v="376577"/>
    <n v="0"/>
    <n v="48932885"/>
    <n v="28418156"/>
    <n v="0"/>
    <n v="185266"/>
    <n v="20329463"/>
    <n v="48932885"/>
    <n v="67"/>
    <n v="4070886"/>
    <n v="-2715167"/>
    <n v="3451125"/>
    <n v="0"/>
    <n v="0"/>
    <n v="44681848"/>
    <n v="28111724"/>
    <n v="38248"/>
    <n v="48337"/>
    <n v="23"/>
    <n v="0"/>
    <n v="1360"/>
    <n v="17350"/>
    <n v="13756"/>
    <n v="0"/>
    <n v="0"/>
    <n v="3231"/>
    <n v="2306"/>
    <n v="245"/>
    <n v="0"/>
    <n v="0"/>
    <n v="23862"/>
    <n v="6445"/>
    <n v="0"/>
    <n v="0"/>
    <n v="2874"/>
    <n v="0"/>
    <n v="5067"/>
    <n v="9804.31786739987"/>
    <n v="0"/>
    <n v="0"/>
    <n v="0"/>
    <n v="0"/>
    <n v="8564.6398319289056"/>
    <n v="4769040.6096548196"/>
    <n v="38985.244755648608"/>
    <n v="42369.187890205401"/>
  </r>
  <r>
    <n v="106370694"/>
    <x v="350"/>
    <d v="2023-10-01T00:00:00"/>
    <d v="2024-09-30T00:00:00"/>
    <n v="366"/>
    <x v="17"/>
    <x v="11"/>
    <x v="84"/>
    <x v="0"/>
    <x v="35"/>
    <x v="0"/>
    <x v="0"/>
    <x v="0"/>
    <x v="1"/>
    <s v="SHARP HEALTHCARE"/>
    <x v="4"/>
    <x v="0"/>
    <s v="858-939-3400"/>
    <s v="7901 FROST STREET"/>
    <s v="SAN DIEGO"/>
    <s v="92123-1489"/>
    <s v="TRISHA KHALEGHI"/>
    <n v="2"/>
    <n v="862"/>
    <n v="315492"/>
    <n v="665"/>
    <n v="243390"/>
    <n v="659"/>
    <n v="455.38797814207601"/>
    <n v="751.20163684310103"/>
    <n v="28593"/>
    <n v="37224"/>
    <n v="12947"/>
    <n v="26499"/>
    <n v="0"/>
    <n v="7929"/>
    <n v="51663"/>
    <n v="868"/>
    <n v="949"/>
    <n v="166672"/>
    <n v="274939.79908457497"/>
    <n v="42260.321590997097"/>
    <n v="60705.508281125702"/>
    <n v="14916.004216977901"/>
    <n v="38295.731006831098"/>
    <n v="0"/>
    <n v="11222.567236333774"/>
    <n v="103736.958379374"/>
    <n v="1839.3051523036499"/>
    <n v="1653.52056521738"/>
    <n v="5088"/>
    <n v="6857"/>
    <n v="1265"/>
    <n v="5827"/>
    <n v="0"/>
    <n v="1416"/>
    <n v="10759"/>
    <n v="269"/>
    <n v="294"/>
    <n v="31775"/>
    <n v="832"/>
    <n v="0"/>
    <n v="0"/>
    <n v="30"/>
    <n v="0"/>
    <n v="0"/>
    <n v="304512"/>
    <n v="0"/>
    <n v="0"/>
    <n v="10980"/>
    <n v="0"/>
    <n v="0"/>
    <n v="159043"/>
    <n v="0"/>
    <n v="0"/>
    <n v="7629"/>
    <n v="0"/>
    <n v="0"/>
    <n v="0"/>
    <n v="31413"/>
    <n v="0"/>
    <n v="0"/>
    <n v="362"/>
    <n v="0"/>
    <n v="0"/>
    <n v="0"/>
    <n v="0"/>
    <n v="0"/>
    <n v="37977"/>
    <n v="55488"/>
    <n v="5060"/>
    <n v="36636"/>
    <n v="0"/>
    <n v="11468"/>
    <n v="118208"/>
    <n v="2635"/>
    <n v="1911"/>
    <n v="269383"/>
    <n v="97922"/>
    <n v="70625"/>
    <n v="0"/>
    <n v="93447"/>
    <n v="0"/>
    <n v="38"/>
    <n v="1237192"/>
    <n v="1495794"/>
    <n v="9045"/>
    <n v="18255"/>
    <n v="6309"/>
    <n v="2474"/>
    <n v="7322158957"/>
    <n v="6200887535"/>
    <n v="298863914"/>
    <n v="1420135336"/>
    <n v="24892744"/>
    <n v="1445028080"/>
    <n v="1332572064"/>
    <n v="112456016"/>
    <n v="294792466"/>
    <n v="1493262"/>
    <n v="0"/>
    <n v="0"/>
    <n v="405755220"/>
    <n v="820858716"/>
    <n v="1067532526"/>
    <n v="287391834"/>
    <n v="687472878"/>
    <n v="0"/>
    <n v="195515940"/>
    <n v="1329024979"/>
    <n v="24351748"/>
    <n v="26637185"/>
    <n v="4438785806"/>
    <n v="392366665"/>
    <n v="673416985"/>
    <n v="43707093"/>
    <n v="306046742"/>
    <n v="0"/>
    <n v="81213885"/>
    <n v="1339596838"/>
    <n v="27249975"/>
    <n v="19774968"/>
    <n v="2883373151"/>
    <n v="1034363572"/>
    <n v="1680895603"/>
    <n v="261270561"/>
    <n v="802075682"/>
    <n v="0"/>
    <n v="0"/>
    <n v="233350527"/>
    <n v="2052943660"/>
    <n v="28722579"/>
    <n v="0"/>
    <n v="68757641"/>
    <n v="0"/>
    <n v="38507710"/>
    <n v="99880064"/>
    <n v="0"/>
    <n v="0"/>
    <n v="198983850"/>
    <n v="175390245"/>
    <n v="155783922"/>
    <n v="61495933"/>
    <n v="175970143"/>
    <n v="0"/>
    <n v="43012137"/>
    <n v="794303443"/>
    <n v="-1"/>
    <n v="14179514"/>
    <n v="0"/>
    <n v="0"/>
    <n v="0"/>
    <n v="294383688"/>
    <n v="0"/>
    <n v="0"/>
    <n v="243882953"/>
    <n v="79652903"/>
    <n v="489130015"/>
    <n v="0"/>
    <n v="0"/>
    <n v="3447758"/>
    <n v="3659337"/>
    <n v="224483962"/>
    <n v="23282456"/>
    <n v="241942748"/>
    <n v="23089932"/>
    <n v="438448358"/>
    <n v="181559820"/>
    <n v="22217335"/>
    <n v="5186069"/>
    <n v="222360365"/>
    <n v="298985431"/>
    <n v="39952593"/>
    <n v="7024944"/>
    <n v="4988991"/>
    <n v="6572427"/>
    <n v="105275731"/>
    <n v="9724772418"/>
    <n v="5574595"/>
    <n v="479122007"/>
    <n v="82649610"/>
    <n v="171460560"/>
    <n v="0"/>
    <n v="10463579190"/>
    <n v="6103685743"/>
    <n v="0"/>
    <n v="588030075"/>
    <n v="3771863372"/>
    <n v="10463579190"/>
    <n v="14557"/>
    <n v="806154522"/>
    <n v="-537682584"/>
    <n v="1057374463"/>
    <n v="0"/>
    <n v="545486697"/>
    <n v="9351310890"/>
    <n v="6014217456"/>
    <n v="8380011"/>
    <n v="9508619"/>
    <n v="4083"/>
    <n v="0"/>
    <n v="241360"/>
    <n v="2030029"/>
    <n v="3192977"/>
    <n v="7778"/>
    <n v="305677"/>
    <n v="1223533"/>
    <n v="94562"/>
    <n v="268800"/>
    <n v="31994"/>
    <n v="983301"/>
    <n v="2500917"/>
    <n v="775313"/>
    <n v="3159267"/>
    <n v="81961"/>
    <n v="951879"/>
    <n v="151221"/>
    <n v="756033"/>
    <n v="216672398.202461"/>
    <n v="310919728.19333202"/>
    <n v="59131633.477878571"/>
    <n v="177434697.70568401"/>
    <n v="0"/>
    <n v="49421744.529837988"/>
    <n v="476594619.63135374"/>
    <n v="9215657.0814348105"/>
    <n v="8288841.1780181397"/>
  </r>
  <r>
    <n v="106370745"/>
    <x v="351"/>
    <d v="2023-10-01T00:00:00"/>
    <d v="2024-09-30T00:00:00"/>
    <n v="366"/>
    <x v="17"/>
    <x v="11"/>
    <x v="84"/>
    <x v="0"/>
    <x v="35"/>
    <x v="0"/>
    <x v="1"/>
    <x v="0"/>
    <x v="1"/>
    <s v="SHARP HEALTHCARE"/>
    <x v="3"/>
    <x v="0"/>
    <s v="858-694-8345"/>
    <s v="7850 VISTA HILL AVENUE"/>
    <s v="SAN DIEGO"/>
    <s v="92123-1489"/>
    <s v="TRISHA KHALEGHI"/>
    <n v="2"/>
    <n v="160"/>
    <n v="58560"/>
    <n v="132"/>
    <n v="48312"/>
    <n v="110"/>
    <n v="99.814207650273204"/>
    <n v="127.074601574412"/>
    <n v="5978"/>
    <n v="5038"/>
    <n v="6926"/>
    <n v="397"/>
    <n v="6600"/>
    <n v="1673"/>
    <n v="9670"/>
    <n v="219"/>
    <n v="31"/>
    <n v="36532"/>
    <n v="46509.304176234902"/>
    <n v="8815.6049154091597"/>
    <n v="5817.5475579975937"/>
    <n v="7100.6997619223102"/>
    <n v="443.51669942624318"/>
    <n v="6612.5210463328704"/>
    <n v="3097.3152739206598"/>
    <n v="14518.154828364479"/>
    <n v="271.61235832152147"/>
    <n v="92.931147413430296"/>
    <n v="436"/>
    <n v="415"/>
    <n v="812"/>
    <n v="42"/>
    <n v="710"/>
    <n v="230"/>
    <n v="1521"/>
    <n v="40"/>
    <n v="6"/>
    <n v="4212"/>
    <n v="0"/>
    <n v="146"/>
    <n v="14"/>
    <n v="0"/>
    <n v="0"/>
    <n v="0"/>
    <n v="0"/>
    <n v="53436"/>
    <n v="5124"/>
    <n v="0"/>
    <n v="0"/>
    <n v="0"/>
    <n v="0"/>
    <n v="33920"/>
    <n v="2612"/>
    <n v="0"/>
    <n v="0"/>
    <n v="0"/>
    <n v="0"/>
    <n v="0"/>
    <n v="3797"/>
    <n v="415"/>
    <n v="0"/>
    <n v="0"/>
    <n v="0"/>
    <n v="0"/>
    <n v="0"/>
    <n v="0"/>
    <n v="19010"/>
    <n v="4589"/>
    <n v="257"/>
    <n v="216"/>
    <n v="39"/>
    <n v="7386"/>
    <n v="26382"/>
    <n v="179"/>
    <n v="215"/>
    <n v="58273"/>
    <n v="0"/>
    <n v="0"/>
    <n v="0"/>
    <n v="58273"/>
    <n v="0"/>
    <n v="0"/>
    <n v="0"/>
    <n v="0"/>
    <n v="0"/>
    <n v="0"/>
    <n v="0"/>
    <n v="0"/>
    <n v="463923759"/>
    <n v="391461146"/>
    <n v="2207456"/>
    <n v="74670069"/>
    <n v="2605235"/>
    <n v="77275304"/>
    <n v="105726635"/>
    <n v="-28451331"/>
    <n v="18557236"/>
    <n v="214086"/>
    <n v="0"/>
    <n v="0"/>
    <n v="-10108181"/>
    <n v="58907324"/>
    <n v="49849439"/>
    <n v="23390684"/>
    <n v="3895553"/>
    <n v="115058643"/>
    <n v="16766972"/>
    <n v="94284649"/>
    <n v="1965542"/>
    <n v="282749"/>
    <n v="364401555"/>
    <n v="27961812"/>
    <n v="7713380"/>
    <n v="590001"/>
    <n v="456444"/>
    <n v="218281"/>
    <n v="14274629"/>
    <n v="47270587"/>
    <n v="472200"/>
    <n v="564870"/>
    <n v="99522204"/>
    <n v="77222801"/>
    <n v="53742530"/>
    <n v="18043290"/>
    <n v="3795681"/>
    <n v="0"/>
    <n v="102792169"/>
    <n v="27739190"/>
    <n v="99919601"/>
    <n v="203786"/>
    <n v="0"/>
    <n v="4616757"/>
    <n v="0"/>
    <n v="3385341"/>
    <n v="409576"/>
    <n v="0"/>
    <n v="0"/>
    <n v="1797880"/>
    <n v="9628613"/>
    <n v="4085748"/>
    <n v="4747145"/>
    <n v="272740"/>
    <n v="9958698"/>
    <n v="3300235"/>
    <n v="42334613"/>
    <n v="2"/>
    <n v="342275"/>
    <n v="0"/>
    <n v="0"/>
    <n v="0"/>
    <n v="18557236"/>
    <n v="0"/>
    <n v="0"/>
    <n v="37274699"/>
    <n v="1683948"/>
    <n v="17637035"/>
    <n v="0"/>
    <n v="0"/>
    <n v="0"/>
    <n v="0"/>
    <n v="22807411"/>
    <n v="1973995"/>
    <n v="22254814"/>
    <n v="2094733"/>
    <n v="51430498"/>
    <n v="20364730"/>
    <n v="2397619"/>
    <n v="0"/>
    <n v="3540137"/>
    <n v="19767296"/>
    <n v="4301570"/>
    <n v="818680"/>
    <n v="704103"/>
    <n v="269109"/>
    <n v="2132893"/>
    <n v="564987618"/>
    <n v="344050"/>
    <n v="17489371"/>
    <n v="4334247"/>
    <n v="5054067"/>
    <n v="0"/>
    <n v="592209353"/>
    <n v="402431363"/>
    <n v="0"/>
    <n v="25892976"/>
    <n v="163885014"/>
    <n v="592209353"/>
    <n v="898"/>
    <n v="53042528"/>
    <n v="-35377887"/>
    <n v="56838553"/>
    <n v="0"/>
    <n v="22214620"/>
    <n v="541560895"/>
    <n v="395569441"/>
    <n v="901730"/>
    <n v="1038842"/>
    <n v="499"/>
    <n v="0"/>
    <n v="53222"/>
    <n v="424407"/>
    <n v="288951"/>
    <n v="23223"/>
    <n v="991"/>
    <n v="46301"/>
    <n v="38344"/>
    <n v="26281"/>
    <n v="0"/>
    <n v="10"/>
    <n v="436069"/>
    <n v="0"/>
    <n v="193711"/>
    <n v="0"/>
    <n v="112750"/>
    <n v="18407"/>
    <n v="140793"/>
    <n v="19309351.477104198"/>
    <n v="12795116.370029701"/>
    <n v="5330448.7260782896"/>
    <n v="967365.89736892516"/>
    <n v="25623860.731335402"/>
    <n v="6899955.63120405"/>
    <n v="31465028.100986701"/>
    <n v="541863.53469083703"/>
    <n v="188409.531201871"/>
  </r>
  <r>
    <n v="106450940"/>
    <x v="352"/>
    <d v="2024-01-01T00:00:00"/>
    <d v="2024-12-31T00:00:00"/>
    <n v="366"/>
    <x v="46"/>
    <x v="2"/>
    <x v="100"/>
    <x v="1"/>
    <x v="11"/>
    <x v="0"/>
    <x v="0"/>
    <x v="0"/>
    <x v="1"/>
    <s v="PRIME HEALTHCARE SERVICES, INC."/>
    <x v="0"/>
    <x v="0"/>
    <s v="530-244-5400"/>
    <s v="1100 BUTTE STREET"/>
    <s v="REDDING"/>
    <n v="96001"/>
    <s v="SAM ITANI"/>
    <n v="0"/>
    <n v="226"/>
    <n v="82716"/>
    <n v="226"/>
    <n v="82716"/>
    <n v="80"/>
    <n v="80.453551912568301"/>
    <n v="124.246703958259"/>
    <n v="13784"/>
    <n v="3242"/>
    <n v="4011"/>
    <n v="4016"/>
    <n v="0"/>
    <n v="2586"/>
    <n v="1664"/>
    <n v="0"/>
    <n v="143"/>
    <n v="29446"/>
    <n v="45474.293648722778"/>
    <n v="19451.271543985862"/>
    <n v="4416.0678045866598"/>
    <n v="5202.3246664419303"/>
    <n v="7465.2109883564599"/>
    <n v="0"/>
    <n v="4781.3664655825687"/>
    <n v="3337.5822816328177"/>
    <n v="0"/>
    <n v="350.56001244535798"/>
    <n v="3262"/>
    <n v="619"/>
    <n v="294"/>
    <n v="1082"/>
    <n v="0"/>
    <n v="692"/>
    <n v="294"/>
    <n v="1"/>
    <n v="59"/>
    <n v="6303"/>
    <n v="205"/>
    <n v="21"/>
    <n v="0"/>
    <n v="0"/>
    <n v="0"/>
    <n v="0"/>
    <n v="75030"/>
    <n v="7686"/>
    <n v="0"/>
    <n v="0"/>
    <n v="0"/>
    <n v="0"/>
    <n v="23958"/>
    <n v="5488"/>
    <n v="0"/>
    <n v="0"/>
    <n v="0"/>
    <n v="0"/>
    <n v="0"/>
    <n v="5970"/>
    <n v="333"/>
    <n v="0"/>
    <n v="0"/>
    <n v="0"/>
    <n v="0"/>
    <n v="0"/>
    <n v="0"/>
    <n v="0"/>
    <n v="10982"/>
    <n v="2568"/>
    <n v="3116"/>
    <n v="23382"/>
    <n v="0"/>
    <n v="5218"/>
    <n v="3547"/>
    <n v="1546"/>
    <n v="2171"/>
    <n v="52530"/>
    <n v="30662"/>
    <n v="0"/>
    <n v="0"/>
    <n v="26177"/>
    <n v="0"/>
    <n v="8"/>
    <n v="150809"/>
    <n v="112562"/>
    <n v="1119"/>
    <n v="1264"/>
    <n v="0"/>
    <n v="0"/>
    <n v="905053598"/>
    <n v="736959036"/>
    <n v="0"/>
    <n v="168094562"/>
    <n v="1542413"/>
    <n v="169636975"/>
    <n v="184787608"/>
    <n v="-15150633"/>
    <n v="1500"/>
    <n v="0"/>
    <n v="0"/>
    <n v="0"/>
    <n v="-15149133"/>
    <n v="319852663"/>
    <n v="63865650"/>
    <n v="26837381"/>
    <n v="78775020"/>
    <n v="0"/>
    <n v="63911568"/>
    <n v="29635417"/>
    <n v="0"/>
    <n v="3172267"/>
    <n v="586049966"/>
    <n v="131506957"/>
    <n v="23128502"/>
    <n v="7971088"/>
    <n v="67657287"/>
    <n v="0"/>
    <n v="54257275"/>
    <n v="29806075"/>
    <n v="72002"/>
    <n v="4604446"/>
    <n v="319003632"/>
    <n v="368308789"/>
    <n v="72356897"/>
    <n v="28786335"/>
    <n v="117316029"/>
    <n v="0"/>
    <n v="0"/>
    <n v="44417795"/>
    <n v="2524441"/>
    <n v="14590177"/>
    <n v="0"/>
    <n v="3079542"/>
    <n v="0"/>
    <n v="85579031"/>
    <n v="0"/>
    <n v="0"/>
    <n v="0"/>
    <n v="0"/>
    <n v="81863143"/>
    <n v="12667243"/>
    <n v="5312185"/>
    <n v="28216898"/>
    <n v="0"/>
    <n v="31960507"/>
    <n v="13396068"/>
    <n v="-179776"/>
    <n v="-5141706"/>
    <n v="0"/>
    <n v="0"/>
    <n v="0"/>
    <n v="0"/>
    <n v="0"/>
    <n v="0"/>
    <n v="31969943"/>
    <n v="13522627"/>
    <n v="59980514"/>
    <n v="0"/>
    <n v="0"/>
    <n v="0"/>
    <n v="1996645"/>
    <n v="25184703"/>
    <n v="3920588"/>
    <n v="22358085"/>
    <n v="25854503"/>
    <n v="65747252"/>
    <n v="18118255"/>
    <n v="10200348"/>
    <n v="0"/>
    <n v="27621179"/>
    <n v="21916637"/>
    <n v="5821006"/>
    <n v="1493919"/>
    <n v="885049"/>
    <n v="263983"/>
    <n v="32719980"/>
    <n v="48095974"/>
    <n v="0"/>
    <n v="76419123"/>
    <n v="431617"/>
    <n v="0"/>
    <n v="0"/>
    <n v="124946714"/>
    <n v="18055415"/>
    <n v="0"/>
    <n v="74855245"/>
    <n v="32036054"/>
    <n v="124946714"/>
    <n v="2874639"/>
    <n v="131203940"/>
    <n v="-112593010"/>
    <n v="137877833"/>
    <n v="0"/>
    <n v="0"/>
    <n v="0"/>
    <n v="-34760899"/>
    <n v="1105104"/>
    <n v="1343743"/>
    <n v="646"/>
    <n v="15"/>
    <n v="134984"/>
    <n v="392155"/>
    <n v="302153"/>
    <n v="45158"/>
    <n v="3166"/>
    <n v="161171"/>
    <n v="17950"/>
    <n v="48367"/>
    <n v="0"/>
    <n v="0"/>
    <n v="260487"/>
    <n v="108769"/>
    <n v="334438"/>
    <n v="31501"/>
    <n v="226092"/>
    <n v="59364"/>
    <n v="84453"/>
    <n v="91386280.066504896"/>
    <n v="17613609.163398601"/>
    <n v="7047631.98958793"/>
    <n v="29647986.27375311"/>
    <n v="0"/>
    <n v="23925514.16436597"/>
    <n v="12035052.7490317"/>
    <n v="14578.164828631508"/>
    <n v="1574542.4285292274"/>
  </r>
  <r>
    <n v="106190708"/>
    <x v="353"/>
    <d v="2024-01-01T00:00:00"/>
    <d v="2024-12-31T00:00:00"/>
    <n v="366"/>
    <x v="3"/>
    <x v="3"/>
    <x v="69"/>
    <x v="0"/>
    <x v="11"/>
    <x v="0"/>
    <x v="0"/>
    <x v="0"/>
    <x v="0"/>
    <s v="PRIME HEALTHCARE SERVICES FOUNDATION, INC."/>
    <x v="3"/>
    <x v="5"/>
    <s v="818-981-7111"/>
    <s v="4929 VAN NUYS BLVD."/>
    <s v="SHERMAN OAKS"/>
    <n v="91403"/>
    <s v="EM V GARCIA"/>
    <n v="0"/>
    <n v="153"/>
    <n v="55998"/>
    <n v="153"/>
    <n v="55998"/>
    <n v="82"/>
    <n v="84.994535519125691"/>
    <n v="105.98878616329399"/>
    <n v="19074"/>
    <n v="2828"/>
    <n v="1277"/>
    <n v="5824"/>
    <n v="0"/>
    <n v="1413"/>
    <n v="353"/>
    <n v="0"/>
    <n v="339"/>
    <n v="31108"/>
    <n v="38791.89573576564"/>
    <n v="20927.832488190201"/>
    <n v="3537.8537229693197"/>
    <n v="1709.25096810579"/>
    <n v="8194.0501025046797"/>
    <n v="0"/>
    <n v="2578.5307401445202"/>
    <n v="549.15030255240697"/>
    <n v="0"/>
    <n v="874.836300850356"/>
    <n v="2783"/>
    <n v="522"/>
    <n v="231"/>
    <n v="795"/>
    <n v="0"/>
    <n v="320"/>
    <n v="69"/>
    <n v="0"/>
    <n v="33"/>
    <n v="4753"/>
    <n v="112"/>
    <n v="19"/>
    <n v="0"/>
    <n v="0"/>
    <n v="22"/>
    <n v="0"/>
    <n v="40992"/>
    <n v="6954"/>
    <n v="0"/>
    <n v="0"/>
    <n v="8052"/>
    <n v="0"/>
    <n v="19605"/>
    <n v="4723"/>
    <n v="0"/>
    <n v="0"/>
    <n v="6780"/>
    <n v="0.21795036646521801"/>
    <n v="0"/>
    <n v="4318"/>
    <n v="417"/>
    <n v="0"/>
    <n v="0"/>
    <n v="18"/>
    <n v="0"/>
    <n v="0"/>
    <n v="0"/>
    <n v="0"/>
    <n v="8477"/>
    <n v="2385"/>
    <n v="1796"/>
    <n v="9870"/>
    <n v="0"/>
    <n v="4778"/>
    <n v="744"/>
    <n v="0"/>
    <n v="1367"/>
    <n v="29417"/>
    <n v="27650"/>
    <n v="0"/>
    <n v="0"/>
    <n v="5933"/>
    <n v="0"/>
    <n v="7"/>
    <n v="78910"/>
    <n v="6423"/>
    <n v="633"/>
    <n v="109"/>
    <n v="0"/>
    <n v="0"/>
    <n v="442973889"/>
    <n v="330459462"/>
    <n v="0"/>
    <n v="112514427"/>
    <n v="1467739"/>
    <n v="113982166"/>
    <n v="103830214"/>
    <n v="10151952"/>
    <n v="0"/>
    <n v="0"/>
    <n v="0"/>
    <n v="0"/>
    <n v="10151952"/>
    <n v="199670722"/>
    <n v="35759736"/>
    <n v="16012971"/>
    <n v="77704259"/>
    <n v="0"/>
    <n v="18861411"/>
    <n v="4537561"/>
    <n v="0"/>
    <n v="2682995"/>
    <n v="355229655"/>
    <n v="19406316"/>
    <n v="8976019"/>
    <n v="5420221"/>
    <n v="31621392"/>
    <n v="0"/>
    <n v="15558071"/>
    <n v="2521371"/>
    <n v="0"/>
    <n v="4240844"/>
    <n v="87744234"/>
    <n v="168400692"/>
    <n v="32715759"/>
    <n v="13968852"/>
    <n v="76568285"/>
    <n v="-960165"/>
    <n v="0"/>
    <n v="12751030"/>
    <n v="2965260"/>
    <n v="7141860"/>
    <n v="0"/>
    <n v="-1216226"/>
    <n v="0"/>
    <n v="18124115"/>
    <n v="0"/>
    <n v="0"/>
    <n v="0"/>
    <n v="0"/>
    <n v="47287318"/>
    <n v="12001902"/>
    <n v="7548619"/>
    <n v="33338689"/>
    <n v="0"/>
    <n v="4829669"/>
    <n v="3702965"/>
    <n v="0"/>
    <n v="3805265"/>
    <n v="0"/>
    <n v="0"/>
    <n v="0"/>
    <n v="0"/>
    <n v="0"/>
    <n v="0"/>
    <n v="25041362"/>
    <n v="4667193"/>
    <n v="22340586"/>
    <n v="0"/>
    <n v="0"/>
    <n v="0"/>
    <n v="0"/>
    <n v="15339000"/>
    <n v="2954680"/>
    <n v="16494913"/>
    <n v="16992480"/>
    <n v="43500721"/>
    <n v="10117987"/>
    <n v="1640014"/>
    <n v="1872874"/>
    <n v="9202883"/>
    <n v="15719358"/>
    <n v="2997166"/>
    <n v="967362"/>
    <n v="1227863"/>
    <n v="105745"/>
    <n v="16478241"/>
    <n v="171086021"/>
    <n v="0"/>
    <n v="39661771"/>
    <n v="4474841"/>
    <n v="0"/>
    <n v="0"/>
    <n v="215222633"/>
    <n v="39360122"/>
    <n v="680490"/>
    <n v="965468"/>
    <n v="174216553"/>
    <n v="215222633"/>
    <n v="-1140"/>
    <n v="158686585"/>
    <n v="-124282792"/>
    <n v="82403296"/>
    <n v="0"/>
    <n v="0"/>
    <n v="134861240"/>
    <n v="5087275"/>
    <n v="1551322"/>
    <n v="1710916"/>
    <n v="819"/>
    <n v="0"/>
    <n v="120189"/>
    <n v="941009"/>
    <n v="221606"/>
    <n v="32006"/>
    <n v="0"/>
    <n v="167092"/>
    <n v="29449"/>
    <n v="33013"/>
    <n v="6958"/>
    <n v="0"/>
    <n v="620100"/>
    <n v="106945"/>
    <n v="237238"/>
    <n v="0"/>
    <n v="255457"/>
    <n v="163422"/>
    <n v="168160"/>
    <n v="50624355.932069503"/>
    <n v="10337545.206403"/>
    <n v="4952785.332839787"/>
    <n v="25262988.395567093"/>
    <n v="0"/>
    <n v="7953659.2409354197"/>
    <n v="1631179.1017928401"/>
    <n v="0"/>
    <n v="1599961.7903924"/>
  </r>
  <r>
    <n v="106344114"/>
    <x v="354"/>
    <d v="2024-01-01T00:00:00"/>
    <d v="2024-12-31T00:00:00"/>
    <n v="366"/>
    <x v="31"/>
    <x v="0"/>
    <x v="57"/>
    <x v="0"/>
    <x v="3"/>
    <x v="5"/>
    <x v="0"/>
    <x v="0"/>
    <x v="1"/>
    <s v="SHRINERS HOSPITALS FOR CHILDREN NORTHERN CA"/>
    <x v="6"/>
    <x v="0"/>
    <s v="916-453-2000"/>
    <s v="2425 STOCKTON BLVD."/>
    <s v="SACRAMENTO"/>
    <n v="95817"/>
    <s v="KENNY PAWLEK"/>
    <n v="0"/>
    <n v="80"/>
    <n v="29280"/>
    <n v="50"/>
    <n v="18300"/>
    <n v="21"/>
    <n v="21.789617486338798"/>
    <n v="21.789617486338798"/>
    <n v="8"/>
    <n v="0"/>
    <n v="3234"/>
    <n v="662"/>
    <n v="0"/>
    <n v="86"/>
    <n v="1214"/>
    <n v="2771"/>
    <n v="0"/>
    <n v="7975"/>
    <n v="7975"/>
    <n v="0"/>
    <n v="0"/>
    <n v="0"/>
    <n v="0"/>
    <n v="0"/>
    <n v="0"/>
    <n v="0"/>
    <n v="0"/>
    <n v="0"/>
    <n v="1"/>
    <n v="0"/>
    <n v="425"/>
    <n v="175"/>
    <n v="0"/>
    <n v="28"/>
    <n v="299"/>
    <n v="141"/>
    <n v="0"/>
    <n v="1069"/>
    <n v="60"/>
    <n v="0"/>
    <n v="0"/>
    <n v="20"/>
    <n v="0"/>
    <n v="0"/>
    <n v="21960"/>
    <n v="0"/>
    <n v="0"/>
    <n v="7320"/>
    <n v="0"/>
    <n v="0"/>
    <n v="6281"/>
    <n v="0"/>
    <n v="0"/>
    <n v="1694"/>
    <n v="0"/>
    <n v="0"/>
    <n v="0"/>
    <n v="989"/>
    <n v="0"/>
    <n v="0"/>
    <n v="80"/>
    <n v="0"/>
    <n v="0"/>
    <n v="0"/>
    <n v="0"/>
    <n v="0"/>
    <n v="10"/>
    <n v="0"/>
    <n v="6963"/>
    <n v="9311"/>
    <n v="0"/>
    <n v="986"/>
    <n v="8202"/>
    <n v="1092"/>
    <n v="0"/>
    <n v="26564"/>
    <n v="0"/>
    <n v="25221"/>
    <n v="0"/>
    <n v="0"/>
    <n v="0"/>
    <n v="5"/>
    <n v="215981"/>
    <n v="141235"/>
    <n v="937"/>
    <n v="1343"/>
    <n v="0"/>
    <n v="0"/>
    <n v="183924127"/>
    <n v="149856749"/>
    <n v="0"/>
    <n v="34067378"/>
    <n v="36520188"/>
    <n v="70587566"/>
    <n v="125657036"/>
    <n v="-55069470"/>
    <n v="7842482"/>
    <n v="0"/>
    <n v="0"/>
    <n v="0"/>
    <n v="-47226988"/>
    <n v="0"/>
    <n v="0"/>
    <n v="0"/>
    <n v="0"/>
    <n v="0"/>
    <n v="0"/>
    <n v="0"/>
    <n v="0"/>
    <n v="0"/>
    <n v="0"/>
    <n v="0"/>
    <n v="0"/>
    <n v="0"/>
    <n v="0"/>
    <n v="0"/>
    <n v="0"/>
    <n v="0"/>
    <n v="0"/>
    <n v="0"/>
    <n v="0"/>
    <n v="0"/>
    <n v="0"/>
    <n v="0"/>
    <n v="0"/>
    <n v="0"/>
    <n v="0"/>
    <n v="0"/>
    <n v="0"/>
    <n v="0"/>
    <n v="0"/>
    <n v="0"/>
    <n v="0"/>
    <n v="0"/>
    <n v="0"/>
    <n v="0"/>
    <n v="0"/>
    <n v="0"/>
    <n v="0"/>
    <n v="0"/>
    <n v="0"/>
    <n v="0"/>
    <n v="0"/>
    <n v="0"/>
    <n v="0"/>
    <n v="0"/>
    <n v="0"/>
    <n v="0"/>
    <n v="42427583"/>
    <n v="0"/>
    <n v="0"/>
    <n v="0"/>
    <n v="0"/>
    <n v="0"/>
    <n v="0"/>
    <n v="0"/>
    <n v="0"/>
    <n v="0"/>
    <n v="0"/>
    <n v="0"/>
    <n v="0"/>
    <n v="0"/>
    <n v="0"/>
    <n v="0"/>
    <n v="0"/>
    <n v="0"/>
    <n v="0"/>
    <n v="0"/>
    <n v="0"/>
    <n v="0"/>
    <n v="0"/>
    <n v="0"/>
    <n v="0"/>
    <n v="0"/>
    <n v="0"/>
    <n v="0"/>
    <n v="0"/>
    <n v="53219626"/>
    <n v="3898001"/>
    <n v="0"/>
    <n v="0"/>
    <n v="66314388"/>
    <n v="18261799"/>
    <n v="962973"/>
    <n v="0"/>
    <n v="47089616"/>
    <n v="66314388"/>
    <n v="115058"/>
    <n v="0"/>
    <n v="0"/>
    <n v="170062150"/>
    <n v="0"/>
    <n v="0"/>
    <n v="0"/>
    <n v="0"/>
    <n v="0"/>
    <n v="0"/>
    <n v="0"/>
    <n v="24"/>
    <n v="0"/>
    <n v="0"/>
    <n v="0"/>
    <n v="0"/>
    <n v="0"/>
    <n v="0"/>
    <n v="0"/>
    <n v="0"/>
    <n v="0"/>
    <n v="0"/>
    <n v="0"/>
    <n v="0"/>
    <n v="0"/>
    <n v="0"/>
    <n v="0"/>
    <n v="0"/>
    <n v="0"/>
    <n v="0"/>
    <n v="0"/>
    <n v="0"/>
    <n v="0"/>
    <n v="0"/>
    <n v="0"/>
    <n v="0"/>
    <n v="0"/>
    <n v="0"/>
  </r>
  <r>
    <n v="106291023"/>
    <x v="355"/>
    <d v="2023-07-01T00:00:00"/>
    <d v="2024-06-30T00:00:00"/>
    <n v="366"/>
    <x v="52"/>
    <x v="0"/>
    <x v="118"/>
    <x v="0"/>
    <x v="7"/>
    <x v="0"/>
    <x v="0"/>
    <x v="1"/>
    <x v="0"/>
    <s v="SIERRA NEVADA MEMORIAL HOSPITAL"/>
    <x v="5"/>
    <x v="0"/>
    <s v="530-274-6000"/>
    <s v="155 GLASSON WAY"/>
    <s v="GRASS VALLEY"/>
    <n v="95945"/>
    <s v="DR. SCOTT NEELEY"/>
    <n v="0"/>
    <n v="104"/>
    <n v="38064"/>
    <n v="104"/>
    <n v="38064"/>
    <n v="53"/>
    <n v="48.617486338797818"/>
    <n v="112.00348183804"/>
    <n v="8541"/>
    <n v="3564"/>
    <n v="535"/>
    <n v="2977"/>
    <n v="0"/>
    <n v="547"/>
    <n v="1585"/>
    <n v="45"/>
    <n v="0"/>
    <n v="17794"/>
    <n v="40993.274352722801"/>
    <n v="19335.015142971199"/>
    <n v="7580.2353351369402"/>
    <n v="976.77116509516497"/>
    <n v="6642.0282170283799"/>
    <n v="0"/>
    <n v="1130.1751749718701"/>
    <n v="4964.9830022430397"/>
    <n v="211.71246155721519"/>
    <n v="0"/>
    <n v="1963"/>
    <n v="765"/>
    <n v="157"/>
    <n v="835"/>
    <n v="0"/>
    <n v="137"/>
    <n v="547"/>
    <n v="22"/>
    <n v="0"/>
    <n v="4426"/>
    <n v="104"/>
    <n v="0"/>
    <n v="0"/>
    <n v="0"/>
    <n v="0"/>
    <n v="0"/>
    <n v="38064"/>
    <n v="0"/>
    <n v="0"/>
    <n v="0"/>
    <n v="0"/>
    <n v="0"/>
    <n v="17794"/>
    <n v="0"/>
    <n v="0"/>
    <n v="0"/>
    <n v="0"/>
    <n v="0"/>
    <n v="0"/>
    <n v="4426"/>
    <n v="0"/>
    <n v="0"/>
    <n v="0"/>
    <n v="0"/>
    <n v="0"/>
    <n v="0"/>
    <n v="0"/>
    <n v="0"/>
    <n v="49395"/>
    <n v="18845"/>
    <n v="2967"/>
    <n v="20563"/>
    <n v="0"/>
    <n v="3128"/>
    <n v="17721"/>
    <n v="1308"/>
    <n v="75"/>
    <n v="114002"/>
    <n v="30705"/>
    <n v="2676"/>
    <n v="10698"/>
    <n v="71226"/>
    <n v="0"/>
    <n v="3"/>
    <n v="83220"/>
    <n v="92805"/>
    <n v="943"/>
    <n v="993"/>
    <n v="202"/>
    <n v="119"/>
    <n v="856349545"/>
    <n v="645325014"/>
    <n v="225379"/>
    <n v="211249910"/>
    <n v="819135"/>
    <n v="212069045"/>
    <n v="191895578"/>
    <n v="20173467"/>
    <n v="22815841"/>
    <n v="261078"/>
    <n v="0"/>
    <n v="0"/>
    <n v="42728230"/>
    <n v="177675303"/>
    <n v="72901141"/>
    <n v="12105509"/>
    <n v="59878878"/>
    <n v="0"/>
    <n v="12225251"/>
    <n v="35642644"/>
    <n v="1287953"/>
    <n v="0"/>
    <n v="371716679"/>
    <n v="224543954"/>
    <n v="82151554"/>
    <n v="9996009"/>
    <n v="73717762"/>
    <n v="0"/>
    <n v="13033753"/>
    <n v="76007275"/>
    <n v="4771507"/>
    <n v="411052"/>
    <n v="484632866"/>
    <n v="321393774"/>
    <n v="130535483"/>
    <n v="14588512"/>
    <n v="85225016"/>
    <n v="-146622"/>
    <n v="0"/>
    <n v="20065487"/>
    <n v="45849788"/>
    <n v="5084881"/>
    <n v="0"/>
    <n v="12674694"/>
    <n v="0"/>
    <n v="10054001"/>
    <n v="0"/>
    <n v="86635"/>
    <n v="0"/>
    <n v="138744"/>
    <n v="76297568"/>
    <n v="21840007"/>
    <n v="6614468"/>
    <n v="38710122"/>
    <n v="0"/>
    <n v="4921519"/>
    <n v="62814370"/>
    <n v="0"/>
    <n v="51856"/>
    <n v="0"/>
    <n v="-7157930"/>
    <n v="146268"/>
    <n v="22018957"/>
    <n v="0"/>
    <n v="0"/>
    <n v="33444276"/>
    <n v="29731496"/>
    <n v="56272503"/>
    <n v="0"/>
    <n v="0"/>
    <n v="0"/>
    <n v="520802"/>
    <n v="28213646"/>
    <n v="6603475"/>
    <n v="29626839"/>
    <n v="7482541"/>
    <n v="71183015"/>
    <n v="33098635"/>
    <n v="11008194"/>
    <n v="6259033"/>
    <n v="25958234"/>
    <n v="27462983"/>
    <n v="7764571"/>
    <n v="794569"/>
    <n v="1750109"/>
    <n v="678886"/>
    <n v="5937349"/>
    <n v="47828439"/>
    <n v="235472474"/>
    <n v="54225233"/>
    <n v="1880372"/>
    <n v="10336191"/>
    <n v="2900000"/>
    <n v="352642709"/>
    <n v="25996186"/>
    <n v="209874"/>
    <n v="10523154"/>
    <n v="315913495"/>
    <n v="352642709"/>
    <n v="9162576"/>
    <n v="131463813"/>
    <n v="-106462320"/>
    <n v="90429890"/>
    <n v="0"/>
    <n v="12076719"/>
    <n v="0"/>
    <n v="1971758"/>
    <n v="1113701"/>
    <n v="1265909"/>
    <n v="591"/>
    <n v="1"/>
    <n v="105539"/>
    <n v="327439"/>
    <n v="304099"/>
    <n v="0"/>
    <n v="58601"/>
    <n v="114809"/>
    <n v="107173"/>
    <n v="59286"/>
    <n v="27887"/>
    <n v="8868"/>
    <n v="260821"/>
    <n v="225856"/>
    <n v="278252"/>
    <n v="1988"/>
    <n v="189223"/>
    <n v="62008"/>
    <n v="95553"/>
    <n v="89746792.512936816"/>
    <n v="34596757.376876853"/>
    <n v="4931490.2646914702"/>
    <n v="29809288.645037498"/>
    <n v="0"/>
    <n v="5636017.0519420002"/>
    <n v="24912338.084745701"/>
    <n v="1352041.42988221"/>
    <n v="91717.633887498581"/>
  </r>
  <r>
    <n v="106540798"/>
    <x v="356"/>
    <d v="2023-07-01T00:00:00"/>
    <d v="2024-06-30T00:00:00"/>
    <n v="366"/>
    <x v="12"/>
    <x v="1"/>
    <x v="112"/>
    <x v="3"/>
    <x v="3"/>
    <x v="0"/>
    <x v="0"/>
    <x v="0"/>
    <x v="0"/>
    <s v="SIERRA VIEW LOCAL HEALTHCARE DISTRICT"/>
    <x v="3"/>
    <x v="3"/>
    <s v="559-784-1110"/>
    <s v="465 WEST PUTNAM AVENUE"/>
    <s v="PORTERVILLE"/>
    <n v="93257"/>
    <s v="DONNA HEFNER"/>
    <n v="0"/>
    <n v="163"/>
    <n v="59658"/>
    <n v="163"/>
    <n v="59658"/>
    <n v="96"/>
    <n v="87.565573770491795"/>
    <n v="211.01099192218001"/>
    <n v="10756"/>
    <n v="3958"/>
    <n v="5120"/>
    <n v="9845"/>
    <n v="42"/>
    <n v="519"/>
    <n v="1504"/>
    <n v="104"/>
    <n v="201"/>
    <n v="32049"/>
    <n v="77230.023043517795"/>
    <n v="22593.658436613245"/>
    <n v="9173.4463089299898"/>
    <n v="7039.2969697768403"/>
    <n v="24215.054820928101"/>
    <n v="127.12151876793827"/>
    <n v="1000.3959484625"/>
    <n v="7258.5790338400202"/>
    <n v="724.65588491842198"/>
    <n v="515.16375506451902"/>
    <n v="1366"/>
    <n v="719"/>
    <n v="423"/>
    <n v="2086"/>
    <n v="11"/>
    <n v="107"/>
    <n v="487"/>
    <n v="10"/>
    <n v="25"/>
    <n v="5234"/>
    <n v="128"/>
    <n v="0"/>
    <n v="0"/>
    <n v="0"/>
    <n v="35"/>
    <n v="0"/>
    <n v="46848"/>
    <n v="0"/>
    <n v="0"/>
    <n v="0"/>
    <n v="12810"/>
    <n v="0"/>
    <n v="19849"/>
    <n v="0"/>
    <n v="0"/>
    <n v="0"/>
    <n v="12200"/>
    <n v="0.380667103497769"/>
    <n v="0"/>
    <n v="5213"/>
    <n v="0"/>
    <n v="0"/>
    <n v="0"/>
    <n v="21"/>
    <n v="0"/>
    <n v="4"/>
    <n v="2296"/>
    <n v="1198"/>
    <n v="36296"/>
    <n v="20241"/>
    <n v="5751"/>
    <n v="60260"/>
    <n v="355"/>
    <n v="2745"/>
    <n v="31357"/>
    <n v="3575"/>
    <n v="1363"/>
    <n v="161943"/>
    <n v="41525"/>
    <n v="3857"/>
    <n v="0"/>
    <n v="116680"/>
    <n v="0"/>
    <n v="3"/>
    <n v="98031"/>
    <n v="153438"/>
    <n v="1106"/>
    <n v="2415"/>
    <n v="694"/>
    <n v="492"/>
    <n v="676730124"/>
    <n v="519873988"/>
    <n v="0"/>
    <n v="156856136"/>
    <n v="3784845"/>
    <n v="160640981"/>
    <n v="172164932"/>
    <n v="-11523951"/>
    <n v="15203635"/>
    <n v="429064"/>
    <n v="0"/>
    <n v="0"/>
    <n v="3250620"/>
    <n v="89539111"/>
    <n v="41170189"/>
    <n v="25798265"/>
    <n v="94174345"/>
    <n v="588477"/>
    <n v="5615251"/>
    <n v="21273185"/>
    <n v="909129"/>
    <n v="1762260"/>
    <n v="280830212"/>
    <n v="98543456"/>
    <n v="54249851"/>
    <n v="9670807"/>
    <n v="137459675"/>
    <n v="1192668"/>
    <n v="5208399"/>
    <n v="81395096"/>
    <n v="5425541"/>
    <n v="2754419"/>
    <n v="395899912"/>
    <n v="143914529"/>
    <n v="74561755"/>
    <n v="19915497"/>
    <n v="178394525"/>
    <n v="-5735763"/>
    <n v="1737881"/>
    <n v="7324188"/>
    <n v="88394751"/>
    <n v="4385084"/>
    <n v="0"/>
    <n v="6981541"/>
    <n v="0"/>
    <n v="0"/>
    <n v="0"/>
    <n v="0"/>
    <n v="0"/>
    <n v="0"/>
    <n v="44168038"/>
    <n v="20858285"/>
    <n v="16153713"/>
    <n v="57728249"/>
    <n v="43264"/>
    <n v="3499462"/>
    <n v="14273530"/>
    <n v="0"/>
    <n v="131595"/>
    <n v="0"/>
    <n v="0"/>
    <n v="4537172"/>
    <n v="8356256"/>
    <n v="1670182"/>
    <n v="0"/>
    <n v="26481842"/>
    <n v="21473711"/>
    <n v="58290513"/>
    <n v="0"/>
    <n v="0"/>
    <n v="0"/>
    <n v="4567115"/>
    <n v="26182861"/>
    <n v="7159905"/>
    <n v="13397433"/>
    <n v="14611552"/>
    <n v="67294805"/>
    <n v="26533718"/>
    <n v="14137559"/>
    <n v="3577055"/>
    <n v="24875843"/>
    <n v="13559191"/>
    <n v="12054552"/>
    <n v="416510"/>
    <n v="866323"/>
    <n v="1088341"/>
    <n v="7761035"/>
    <n v="77308291"/>
    <n v="159899321"/>
    <n v="74737405"/>
    <n v="3077147"/>
    <n v="5849463"/>
    <n v="0"/>
    <n v="320871627"/>
    <n v="28153766"/>
    <n v="1223916"/>
    <n v="43108434"/>
    <n v="248385511"/>
    <n v="320871627"/>
    <n v="23036803"/>
    <n v="184617734"/>
    <n v="-160802740"/>
    <n v="269362106"/>
    <n v="0"/>
    <n v="44267060"/>
    <n v="0"/>
    <n v="0"/>
    <n v="1517305"/>
    <n v="1768051"/>
    <n v="841"/>
    <n v="15"/>
    <n v="92500"/>
    <n v="461908"/>
    <n v="376602"/>
    <n v="45251"/>
    <n v="147840"/>
    <n v="258562"/>
    <n v="113907"/>
    <n v="1687"/>
    <n v="13096"/>
    <n v="5952"/>
    <n v="430855"/>
    <n v="132016"/>
    <n v="382433"/>
    <n v="2492"/>
    <n v="298896"/>
    <n v="130890"/>
    <n v="139723"/>
    <n v="46797619.717965044"/>
    <n v="23741864.100531001"/>
    <n v="8825209.9579495993"/>
    <n v="57633841.108216599"/>
    <n v="443174.22769200499"/>
    <n v="2693078.17699209"/>
    <n v="25545329.628211506"/>
    <n v="1576156.05968841"/>
    <n v="1123814.02275373"/>
  </r>
  <r>
    <n v="106342392"/>
    <x v="357"/>
    <d v="2024-01-01T00:00:00"/>
    <d v="2024-12-31T00:00:00"/>
    <n v="366"/>
    <x v="31"/>
    <x v="0"/>
    <x v="57"/>
    <x v="1"/>
    <x v="9"/>
    <x v="0"/>
    <x v="1"/>
    <x v="0"/>
    <x v="0"/>
    <s v="UHS OF DELAWARE, INC"/>
    <x v="3"/>
    <x v="0"/>
    <s v="916-288-0300"/>
    <s v="8001 BRUCEVILLE ROAD"/>
    <s v="SACRAMENTO"/>
    <n v="96823"/>
    <s v="YANNIS ANGOURAS"/>
    <n v="0"/>
    <n v="171"/>
    <n v="62586"/>
    <n v="171"/>
    <n v="62586"/>
    <n v="171"/>
    <n v="162.49453551912569"/>
    <n v="182.31145007726099"/>
    <n v="9035"/>
    <n v="4115"/>
    <n v="4951"/>
    <n v="24"/>
    <n v="31095"/>
    <n v="1585"/>
    <n v="7896"/>
    <n v="770"/>
    <n v="2"/>
    <n v="59473"/>
    <n v="66725.990728277699"/>
    <n v="9454.26"/>
    <n v="4670.7089999999998"/>
    <n v="6487.1464999999998"/>
    <n v="24"/>
    <n v="31106.25"/>
    <n v="2404.4499999999998"/>
    <n v="11791.345749472379"/>
    <n v="783.85447121571042"/>
    <n v="2"/>
    <n v="521"/>
    <n v="326"/>
    <n v="519"/>
    <n v="3"/>
    <n v="2310"/>
    <n v="203"/>
    <n v="1199"/>
    <n v="79"/>
    <n v="1"/>
    <n v="5161"/>
    <n v="0"/>
    <n v="171"/>
    <n v="0"/>
    <n v="0"/>
    <n v="0"/>
    <n v="0"/>
    <n v="0"/>
    <n v="62586"/>
    <n v="0"/>
    <n v="0"/>
    <n v="0"/>
    <n v="0"/>
    <n v="0"/>
    <n v="59473"/>
    <n v="0"/>
    <n v="0"/>
    <n v="0"/>
    <n v="0"/>
    <n v="0"/>
    <n v="0"/>
    <n v="5161"/>
    <n v="0"/>
    <n v="0"/>
    <n v="0"/>
    <n v="0"/>
    <n v="0"/>
    <n v="0"/>
    <n v="0"/>
    <n v="800"/>
    <n v="862"/>
    <n v="716"/>
    <n v="0"/>
    <n v="7"/>
    <n v="1703"/>
    <n v="6409"/>
    <n v="6"/>
    <n v="0"/>
    <n v="10503"/>
    <n v="0"/>
    <n v="0"/>
    <n v="0"/>
    <n v="0"/>
    <n v="0"/>
    <n v="0"/>
    <n v="0"/>
    <n v="0"/>
    <n v="0"/>
    <n v="0"/>
    <n v="0"/>
    <n v="0"/>
    <n v="133463201"/>
    <n v="54993349"/>
    <n v="0"/>
    <n v="78469852"/>
    <n v="52274"/>
    <n v="78522126"/>
    <n v="55167797"/>
    <n v="23354329"/>
    <n v="5075"/>
    <n v="0"/>
    <n v="390442"/>
    <n v="0"/>
    <n v="22968962"/>
    <n v="18070000"/>
    <n v="8230000"/>
    <n v="9902000"/>
    <n v="48000"/>
    <n v="62190000"/>
    <n v="3170000"/>
    <n v="15802497"/>
    <n v="1539503"/>
    <n v="4000"/>
    <n v="118956000"/>
    <n v="838520"/>
    <n v="1111418"/>
    <n v="3072293"/>
    <n v="0"/>
    <n v="22500"/>
    <n v="1638900"/>
    <n v="7795870"/>
    <n v="27700"/>
    <n v="0"/>
    <n v="14507201"/>
    <n v="5608312"/>
    <n v="2692904"/>
    <n v="4240020"/>
    <n v="0"/>
    <n v="-273675"/>
    <n v="25815507"/>
    <n v="1983183"/>
    <n v="9388939"/>
    <n v="1215871"/>
    <n v="0"/>
    <n v="1567203"/>
    <n v="0"/>
    <n v="2755085"/>
    <n v="0"/>
    <n v="0"/>
    <n v="0"/>
    <n v="0"/>
    <n v="12743691"/>
    <n v="6366389"/>
    <n v="8600344"/>
    <n v="46610"/>
    <n v="34594162"/>
    <n v="2669483"/>
    <n v="13445289"/>
    <n v="0"/>
    <n v="3884"/>
    <n v="0"/>
    <n v="0"/>
    <n v="0"/>
    <n v="0"/>
    <n v="0"/>
    <n v="0"/>
    <n v="25425748"/>
    <n v="5022427"/>
    <n v="506596"/>
    <n v="0"/>
    <n v="0"/>
    <n v="0"/>
    <n v="0"/>
    <n v="8710820"/>
    <n v="3563080"/>
    <n v="9102836"/>
    <n v="2836290"/>
    <n v="29382752"/>
    <n v="4167278"/>
    <n v="8136188"/>
    <n v="0"/>
    <n v="1872983"/>
    <n v="5464125"/>
    <n v="1738988"/>
    <n v="411450"/>
    <n v="769676"/>
    <n v="0"/>
    <n v="3224357"/>
    <n v="20933808"/>
    <n v="0"/>
    <n v="23230469"/>
    <n v="634789"/>
    <n v="183210587"/>
    <n v="479417"/>
    <n v="228489070"/>
    <n v="5672849"/>
    <n v="163694"/>
    <n v="0"/>
    <n v="222652527"/>
    <n v="228489070"/>
    <n v="0"/>
    <n v="32673649"/>
    <n v="-12091045"/>
    <n v="45693865"/>
    <n v="0"/>
    <n v="0"/>
    <n v="182462255"/>
    <n v="0"/>
    <n v="620168"/>
    <n v="698778"/>
    <n v="336"/>
    <n v="0"/>
    <n v="105625"/>
    <n v="266607"/>
    <n v="142890"/>
    <n v="20439"/>
    <n v="0"/>
    <n v="42099"/>
    <n v="16664"/>
    <n v="25844"/>
    <n v="0"/>
    <n v="0"/>
    <n v="351491"/>
    <n v="58253"/>
    <n v="0"/>
    <n v="0"/>
    <n v="85540"/>
    <n v="54999"/>
    <n v="69885"/>
    <n v="7808541.6890005497"/>
    <n v="3857671.13911507"/>
    <n v="5357918.4291424202"/>
    <n v="19822.281229415439"/>
    <n v="25691534.812187668"/>
    <n v="1985903.5042528301"/>
    <n v="9745280.5672699306"/>
    <n v="647198.72103299096"/>
    <n v="1651.8567691179533"/>
  </r>
  <r>
    <n v="106490040"/>
    <x v="358"/>
    <d v="2024-01-01T00:00:00"/>
    <d v="2024-12-31T00:00:00"/>
    <n v="366"/>
    <x v="19"/>
    <x v="7"/>
    <x v="28"/>
    <x v="1"/>
    <x v="3"/>
    <x v="0"/>
    <x v="1"/>
    <x v="0"/>
    <x v="1"/>
    <s v="CRESTWOOD BEHAVIORAL HEALTH, INC."/>
    <x v="2"/>
    <x v="0"/>
    <s v="707-639-4696"/>
    <s v="7440 RANCHO LOS GUILICOS ROAD"/>
    <s v="SANTA ROSA"/>
    <n v="95409"/>
    <s v="DEBRA KOLMAN"/>
    <n v="0"/>
    <n v="16"/>
    <n v="5856"/>
    <n v="16"/>
    <n v="5856"/>
    <n v="15"/>
    <n v="13.2950819672131"/>
    <n v="13.2950819672131"/>
    <n v="0"/>
    <n v="0"/>
    <n v="0"/>
    <n v="0"/>
    <n v="4866"/>
    <n v="0"/>
    <n v="0"/>
    <n v="0"/>
    <n v="0"/>
    <n v="4866"/>
    <n v="4866"/>
    <n v="0"/>
    <n v="0"/>
    <n v="0"/>
    <n v="0"/>
    <n v="4866"/>
    <n v="0"/>
    <n v="0"/>
    <n v="0"/>
    <n v="0"/>
    <n v="0"/>
    <n v="0"/>
    <n v="0"/>
    <n v="0"/>
    <n v="204"/>
    <n v="0"/>
    <n v="0"/>
    <n v="0"/>
    <n v="0"/>
    <n v="204"/>
    <n v="0"/>
    <n v="16"/>
    <n v="0"/>
    <n v="0"/>
    <n v="0"/>
    <n v="0"/>
    <n v="0"/>
    <n v="5856"/>
    <n v="0"/>
    <n v="0"/>
    <n v="0"/>
    <n v="0"/>
    <n v="0"/>
    <n v="4866"/>
    <n v="0"/>
    <n v="0"/>
    <n v="0"/>
    <n v="0"/>
    <n v="0"/>
    <n v="0"/>
    <n v="204"/>
    <n v="0"/>
    <n v="0"/>
    <n v="0"/>
    <n v="0"/>
    <n v="0"/>
    <n v="0"/>
    <n v="0"/>
    <n v="0"/>
    <n v="0"/>
    <n v="0"/>
    <n v="0"/>
    <n v="0"/>
    <n v="0"/>
    <n v="0"/>
    <n v="0"/>
    <n v="0"/>
    <n v="0"/>
    <n v="0"/>
    <n v="0"/>
    <n v="0"/>
    <n v="0"/>
    <n v="0"/>
    <n v="0"/>
    <n v="0"/>
    <n v="0"/>
    <n v="0"/>
    <n v="0"/>
    <n v="0"/>
    <n v="0"/>
    <n v="5825595"/>
    <n v="512784"/>
    <n v="0"/>
    <n v="5312811"/>
    <n v="1239706"/>
    <n v="6552517"/>
    <n v="7034443"/>
    <n v="-481926"/>
    <n v="0"/>
    <n v="0"/>
    <n v="0"/>
    <n v="0"/>
    <n v="-481926"/>
    <n v="0"/>
    <n v="0"/>
    <n v="0"/>
    <n v="0"/>
    <n v="5825595"/>
    <n v="0"/>
    <n v="0"/>
    <n v="0"/>
    <n v="0"/>
    <n v="5825595"/>
    <n v="0"/>
    <n v="0"/>
    <n v="0"/>
    <n v="0"/>
    <n v="0"/>
    <n v="0"/>
    <n v="0"/>
    <n v="0"/>
    <n v="0"/>
    <n v="0"/>
    <n v="0"/>
    <n v="0"/>
    <n v="0"/>
    <n v="0"/>
    <n v="0"/>
    <n v="512784"/>
    <n v="0"/>
    <n v="0"/>
    <n v="0"/>
    <n v="0"/>
    <n v="0"/>
    <n v="0"/>
    <n v="0"/>
    <n v="0"/>
    <n v="0"/>
    <n v="0"/>
    <n v="0"/>
    <n v="0"/>
    <n v="0"/>
    <n v="0"/>
    <n v="0"/>
    <n v="5312811"/>
    <n v="0"/>
    <n v="0"/>
    <n v="0"/>
    <n v="0"/>
    <n v="0"/>
    <n v="0"/>
    <n v="0"/>
    <n v="0"/>
    <n v="0"/>
    <n v="0"/>
    <n v="3456002"/>
    <n v="0"/>
    <n v="30491"/>
    <n v="0"/>
    <n v="0"/>
    <n v="0"/>
    <n v="0"/>
    <n v="1088304"/>
    <n v="0"/>
    <n v="1943885"/>
    <n v="515761"/>
    <n v="3318007"/>
    <n v="1088665"/>
    <n v="0"/>
    <n v="975"/>
    <n v="258440"/>
    <n v="1702490"/>
    <n v="79743"/>
    <n v="380777"/>
    <n v="16921"/>
    <n v="18972"/>
    <n v="169453"/>
    <n v="1521923"/>
    <n v="0"/>
    <n v="403845"/>
    <n v="0"/>
    <n v="0"/>
    <n v="0"/>
    <n v="1925768"/>
    <n v="3059541"/>
    <n v="0"/>
    <n v="0"/>
    <n v="-1133773"/>
    <n v="1925768"/>
    <n v="0"/>
    <n v="1500456"/>
    <n v="0"/>
    <n v="621375"/>
    <n v="0"/>
    <n v="0"/>
    <n v="0"/>
    <n v="2663707"/>
    <n v="88616"/>
    <n v="96746"/>
    <n v="47"/>
    <n v="0"/>
    <n v="14843"/>
    <n v="35598"/>
    <n v="0"/>
    <n v="11192"/>
    <n v="0"/>
    <n v="9285"/>
    <n v="17698"/>
    <n v="0"/>
    <n v="0"/>
    <n v="0"/>
    <n v="55916"/>
    <n v="0"/>
    <n v="0"/>
    <n v="0"/>
    <n v="20960"/>
    <n v="0"/>
    <n v="11740"/>
    <n v="0"/>
    <n v="0"/>
    <n v="0"/>
    <n v="0"/>
    <n v="5794737"/>
    <n v="0"/>
    <n v="0"/>
    <n v="0"/>
    <n v="0"/>
  </r>
  <r>
    <n v="106491338"/>
    <x v="359"/>
    <d v="2024-01-01T00:00:00"/>
    <d v="2024-12-31T00:00:00"/>
    <n v="366"/>
    <x v="19"/>
    <x v="7"/>
    <x v="28"/>
    <x v="1"/>
    <x v="13"/>
    <x v="0"/>
    <x v="2"/>
    <x v="1"/>
    <x v="1"/>
    <s v="AMERICAN ADVANCED MANAGEMENT, INC."/>
    <x v="6"/>
    <x v="0"/>
    <s v="707-823-8511"/>
    <s v="501 PETALUMA"/>
    <s v="SEBASTOPOL"/>
    <n v="95472"/>
    <s v="TAMMY THOMPSON"/>
    <n v="0"/>
    <n v="58"/>
    <n v="21228"/>
    <n v="58"/>
    <n v="21228"/>
    <n v="55"/>
    <n v="54.896174863387976"/>
    <n v="54.896174863387976"/>
    <n v="5308"/>
    <n v="0"/>
    <n v="72"/>
    <n v="0"/>
    <n v="0"/>
    <n v="14318"/>
    <n v="0"/>
    <n v="0"/>
    <n v="394"/>
    <n v="20092"/>
    <n v="20092"/>
    <n v="5308"/>
    <n v="0"/>
    <n v="72"/>
    <n v="0"/>
    <n v="0"/>
    <n v="14318"/>
    <n v="0"/>
    <n v="0"/>
    <n v="394"/>
    <n v="111"/>
    <n v="0"/>
    <n v="2"/>
    <n v="0"/>
    <n v="0"/>
    <n v="301"/>
    <n v="0"/>
    <n v="0"/>
    <n v="8"/>
    <n v="422"/>
    <n v="58"/>
    <n v="0"/>
    <n v="0"/>
    <n v="0"/>
    <n v="0"/>
    <n v="0"/>
    <n v="21228"/>
    <n v="0"/>
    <n v="0"/>
    <n v="0"/>
    <n v="0"/>
    <n v="0"/>
    <n v="20092"/>
    <n v="0"/>
    <n v="0"/>
    <n v="0"/>
    <n v="0"/>
    <n v="0"/>
    <n v="0"/>
    <n v="422"/>
    <n v="0"/>
    <n v="0"/>
    <n v="0"/>
    <n v="0"/>
    <n v="0"/>
    <n v="0"/>
    <n v="0"/>
    <n v="0"/>
    <n v="0"/>
    <n v="0"/>
    <n v="0"/>
    <n v="0"/>
    <n v="0"/>
    <n v="0"/>
    <n v="0"/>
    <n v="0"/>
    <n v="0"/>
    <n v="0"/>
    <n v="0"/>
    <n v="0"/>
    <n v="0"/>
    <n v="0"/>
    <n v="0"/>
    <n v="0"/>
    <n v="0"/>
    <n v="0"/>
    <n v="0"/>
    <n v="0"/>
    <n v="0"/>
    <n v="0"/>
    <n v="155210333"/>
    <n v="96230994"/>
    <n v="0"/>
    <n v="58979339"/>
    <n v="149845"/>
    <n v="59129184"/>
    <n v="49503799"/>
    <n v="9625385"/>
    <n v="22328"/>
    <n v="0"/>
    <n v="0"/>
    <n v="0"/>
    <n v="9647713"/>
    <n v="41002724"/>
    <n v="0"/>
    <n v="557279"/>
    <n v="0"/>
    <n v="0"/>
    <n v="110608079"/>
    <n v="0"/>
    <n v="0"/>
    <n v="3042251"/>
    <n v="155210333"/>
    <n v="0"/>
    <n v="0"/>
    <n v="0"/>
    <n v="0"/>
    <n v="0"/>
    <n v="0"/>
    <n v="0"/>
    <n v="0"/>
    <n v="0"/>
    <n v="0"/>
    <n v="25892012"/>
    <n v="0"/>
    <n v="351906"/>
    <n v="0"/>
    <n v="0"/>
    <n v="0"/>
    <n v="69845743"/>
    <n v="0"/>
    <n v="141333"/>
    <n v="0"/>
    <n v="0"/>
    <n v="0"/>
    <n v="0"/>
    <n v="0"/>
    <n v="0"/>
    <n v="0"/>
    <n v="0"/>
    <n v="15091670"/>
    <n v="0"/>
    <n v="205114"/>
    <n v="0"/>
    <n v="0"/>
    <n v="40710969"/>
    <n v="0"/>
    <n v="0"/>
    <n v="2971586"/>
    <n v="0"/>
    <n v="0"/>
    <n v="0"/>
    <n v="22225"/>
    <n v="0"/>
    <n v="0"/>
    <n v="24760398"/>
    <n v="0"/>
    <n v="8604632"/>
    <n v="0"/>
    <n v="0"/>
    <n v="0"/>
    <n v="0"/>
    <n v="5801765"/>
    <n v="1778521"/>
    <n v="2785971"/>
    <n v="5772512"/>
    <n v="23306880"/>
    <n v="3221831"/>
    <n v="2954303"/>
    <n v="208243"/>
    <n v="4791417"/>
    <n v="5865323"/>
    <n v="243306"/>
    <n v="5632944"/>
    <n v="160868"/>
    <n v="8700"/>
    <n v="3109984"/>
    <n v="39269263"/>
    <n v="0"/>
    <n v="1662429"/>
    <n v="0"/>
    <n v="0"/>
    <n v="0"/>
    <n v="40931692"/>
    <n v="36674049"/>
    <n v="0"/>
    <n v="0"/>
    <n v="4257643"/>
    <n v="40931692"/>
    <n v="1327274"/>
    <n v="73855209"/>
    <n v="-42074043"/>
    <n v="2139286"/>
    <n v="0"/>
    <n v="0"/>
    <n v="5518401"/>
    <n v="22180946"/>
    <n v="433333"/>
    <n v="476986"/>
    <n v="229"/>
    <n v="0"/>
    <n v="38019"/>
    <n v="118799"/>
    <n v="109394"/>
    <n v="102774"/>
    <n v="911"/>
    <n v="23117"/>
    <n v="13320"/>
    <n v="26999"/>
    <n v="0"/>
    <n v="0"/>
    <n v="262358"/>
    <n v="0"/>
    <n v="61642"/>
    <n v="0"/>
    <n v="76433"/>
    <n v="0"/>
    <n v="32900"/>
    <n v="13038091.698255001"/>
    <n v="0"/>
    <n v="177204.19510449699"/>
    <n v="0"/>
    <n v="0"/>
    <n v="35171279.756189726"/>
    <n v="0"/>
    <n v="0"/>
    <n v="967378.35045076499"/>
  </r>
  <r>
    <n v="106491076"/>
    <x v="360"/>
    <d v="2023-07-01T00:00:00"/>
    <d v="2024-06-30T00:00:00"/>
    <n v="366"/>
    <x v="19"/>
    <x v="7"/>
    <x v="109"/>
    <x v="3"/>
    <x v="3"/>
    <x v="0"/>
    <x v="0"/>
    <x v="0"/>
    <x v="1"/>
    <s v="SONOMA VALLEY HEALTHCARE DISTRICT"/>
    <x v="6"/>
    <x v="2"/>
    <s v="707-935-5000"/>
    <s v="347 ANDRIEUX STREET"/>
    <s v="SONOMA"/>
    <n v="95476"/>
    <s v="JOHN HENNELLY"/>
    <n v="1"/>
    <n v="51"/>
    <n v="18666"/>
    <n v="51"/>
    <n v="18666"/>
    <n v="36"/>
    <n v="34.224043715847003"/>
    <n v="141.09273949495099"/>
    <n v="3064"/>
    <n v="1368"/>
    <n v="84"/>
    <n v="6298"/>
    <n v="0"/>
    <n v="1396"/>
    <n v="261"/>
    <n v="0"/>
    <n v="55"/>
    <n v="12526"/>
    <n v="51639.942655152146"/>
    <n v="10114.8245086756"/>
    <n v="5231.8561702787101"/>
    <n v="406.35618933106502"/>
    <n v="26307.081716037301"/>
    <n v="0"/>
    <n v="8894.4330364094803"/>
    <n v="1487.80170675114"/>
    <n v="0"/>
    <n v="892.88233124689793"/>
    <n v="452"/>
    <n v="202"/>
    <n v="19"/>
    <n v="96"/>
    <n v="0"/>
    <n v="114"/>
    <n v="39"/>
    <n v="0"/>
    <n v="6"/>
    <n v="928"/>
    <n v="24"/>
    <n v="0"/>
    <n v="0"/>
    <n v="0"/>
    <n v="27"/>
    <n v="0"/>
    <n v="8784"/>
    <n v="0"/>
    <n v="0"/>
    <n v="0"/>
    <n v="9882"/>
    <n v="0"/>
    <n v="2944"/>
    <n v="0"/>
    <n v="0"/>
    <n v="0"/>
    <n v="9582"/>
    <n v="0.76496886476129655"/>
    <n v="0"/>
    <n v="819"/>
    <n v="0"/>
    <n v="0"/>
    <n v="0"/>
    <n v="109"/>
    <n v="0"/>
    <n v="0"/>
    <n v="0"/>
    <n v="0"/>
    <n v="29568"/>
    <n v="13191"/>
    <n v="1556"/>
    <n v="9135"/>
    <n v="0"/>
    <n v="23630"/>
    <n v="3900"/>
    <n v="44"/>
    <n v="2038"/>
    <n v="83062"/>
    <n v="11350"/>
    <n v="9827"/>
    <n v="0"/>
    <n v="61926"/>
    <n v="0"/>
    <n v="3"/>
    <n v="21620"/>
    <n v="86894"/>
    <n v="151"/>
    <n v="891"/>
    <n v="0"/>
    <n v="0"/>
    <n v="343526296"/>
    <n v="280110438"/>
    <n v="244146"/>
    <n v="63660004"/>
    <n v="1112870"/>
    <n v="64772874"/>
    <n v="71964602"/>
    <n v="-7191728"/>
    <n v="12584049"/>
    <n v="123364"/>
    <n v="0"/>
    <n v="0"/>
    <n v="5268957"/>
    <n v="38188110"/>
    <n v="15939515"/>
    <n v="1363960"/>
    <n v="12956245"/>
    <n v="0"/>
    <n v="11616783"/>
    <n v="2972431"/>
    <n v="0"/>
    <n v="290128"/>
    <n v="83327172"/>
    <n v="87877827"/>
    <n v="45020463"/>
    <n v="5234297"/>
    <n v="41162681"/>
    <n v="0"/>
    <n v="62398044"/>
    <n v="13971584"/>
    <n v="114353"/>
    <n v="4419875"/>
    <n v="260199124"/>
    <n v="110597063"/>
    <n v="54446911"/>
    <n v="5583726"/>
    <n v="38377660"/>
    <n v="0"/>
    <n v="0"/>
    <n v="53300792"/>
    <n v="13614774"/>
    <n v="2406300"/>
    <n v="0"/>
    <n v="106896"/>
    <n v="0"/>
    <n v="1676316"/>
    <n v="0"/>
    <n v="0"/>
    <n v="0"/>
    <n v="244146"/>
    <n v="14540669"/>
    <n v="6063847"/>
    <n v="965880"/>
    <n v="15342311"/>
    <n v="0"/>
    <n v="20167599"/>
    <n v="3573387"/>
    <n v="7457"/>
    <n v="2998854"/>
    <n v="0"/>
    <n v="0"/>
    <n v="5521022"/>
    <n v="303312"/>
    <n v="6630711"/>
    <n v="0"/>
    <n v="10193485"/>
    <n v="8315043"/>
    <n v="21799835"/>
    <n v="0"/>
    <n v="0"/>
    <n v="0"/>
    <n v="0"/>
    <n v="12780288"/>
    <n v="2905227"/>
    <n v="10597626"/>
    <n v="5373098"/>
    <n v="22080967"/>
    <n v="9215238"/>
    <n v="4842226"/>
    <n v="3930295"/>
    <n v="8072341"/>
    <n v="10286633"/>
    <n v="5267166"/>
    <n v="393114"/>
    <n v="476428"/>
    <n v="1232005"/>
    <n v="6168189"/>
    <n v="14628856"/>
    <n v="5957336"/>
    <n v="56745656"/>
    <n v="4988330"/>
    <n v="0"/>
    <n v="0"/>
    <n v="82320178"/>
    <n v="20733248"/>
    <n v="0"/>
    <n v="22809373"/>
    <n v="38777557"/>
    <n v="82320178"/>
    <n v="3748581"/>
    <n v="23016042"/>
    <n v="-15510418"/>
    <n v="121627315"/>
    <n v="0"/>
    <n v="20453000"/>
    <n v="0"/>
    <n v="0"/>
    <n v="457110"/>
    <n v="515889"/>
    <n v="236"/>
    <n v="0"/>
    <n v="45028"/>
    <n v="126639"/>
    <n v="64327"/>
    <n v="0"/>
    <n v="8244"/>
    <n v="89268"/>
    <n v="48729"/>
    <n v="49103"/>
    <n v="16104"/>
    <n v="9668"/>
    <n v="61006"/>
    <n v="41967"/>
    <n v="128308"/>
    <n v="0"/>
    <n v="109029"/>
    <n v="49519"/>
    <n v="67281"/>
    <n v="26000891.5959461"/>
    <n v="12572894.926162787"/>
    <n v="1360879.6242810001"/>
    <n v="11161939.233553847"/>
    <n v="0"/>
    <n v="15265436.0021114"/>
    <n v="3494675.1493631802"/>
    <n v="23585.117656891103"/>
    <n v="971430.35092485603"/>
  </r>
  <r>
    <n v="106301258"/>
    <x v="361"/>
    <d v="2024-01-01T00:00:00"/>
    <d v="2024-12-31T00:00:00"/>
    <n v="366"/>
    <x v="14"/>
    <x v="8"/>
    <x v="45"/>
    <x v="1"/>
    <x v="5"/>
    <x v="0"/>
    <x v="0"/>
    <x v="0"/>
    <x v="0"/>
    <s v="KPC HEALTHCARE INC"/>
    <x v="3"/>
    <x v="4"/>
    <s v="714-754-5454"/>
    <s v="2701 SOUTH BRISTOL STREET"/>
    <s v="SANTA ANA"/>
    <n v="92704"/>
    <s v="PETER BARONOFF"/>
    <n v="0"/>
    <n v="178"/>
    <n v="65148"/>
    <n v="178"/>
    <n v="65148"/>
    <n v="66"/>
    <n v="60.527322404371603"/>
    <n v="91.794976535946375"/>
    <n v="7428"/>
    <n v="1255"/>
    <n v="915"/>
    <n v="11356"/>
    <n v="0"/>
    <n v="381"/>
    <n v="367"/>
    <n v="0"/>
    <n v="451"/>
    <n v="22153"/>
    <n v="33596.961412156372"/>
    <n v="7976.40694824811"/>
    <n v="2171.7604380551002"/>
    <n v="1668.9668255505501"/>
    <n v="18308.4353358636"/>
    <n v="0"/>
    <n v="488.61963080531098"/>
    <n v="1025.1685270770499"/>
    <n v="0"/>
    <n v="680.20303457070804"/>
    <n v="585"/>
    <n v="303"/>
    <n v="286"/>
    <n v="801"/>
    <n v="0"/>
    <n v="2"/>
    <n v="112"/>
    <n v="0"/>
    <n v="141"/>
    <n v="2230"/>
    <n v="109"/>
    <n v="23"/>
    <n v="0"/>
    <n v="0"/>
    <n v="46"/>
    <n v="0"/>
    <n v="39894"/>
    <n v="8418"/>
    <n v="0"/>
    <n v="0"/>
    <n v="16836"/>
    <n v="0"/>
    <n v="6431"/>
    <n v="4148"/>
    <n v="0"/>
    <n v="0"/>
    <n v="11574"/>
    <n v="0.5224574549722385"/>
    <n v="0"/>
    <n v="2009"/>
    <n v="187"/>
    <n v="0"/>
    <n v="0"/>
    <n v="34"/>
    <n v="0"/>
    <n v="21"/>
    <n v="799"/>
    <n v="353"/>
    <n v="1034"/>
    <n v="2422"/>
    <n v="4809"/>
    <n v="14696"/>
    <n v="0"/>
    <n v="200"/>
    <n v="3364"/>
    <n v="0"/>
    <n v="2360"/>
    <n v="28885"/>
    <n v="31353"/>
    <n v="0"/>
    <n v="0"/>
    <n v="3330"/>
    <n v="0"/>
    <n v="3"/>
    <n v="152400"/>
    <n v="113140"/>
    <n v="1603"/>
    <n v="2487"/>
    <n v="391"/>
    <n v="198"/>
    <n v="314366134"/>
    <n v="265288589"/>
    <n v="0"/>
    <n v="49077545"/>
    <n v="245180"/>
    <n v="49322725"/>
    <n v="72448465"/>
    <n v="-23125740"/>
    <n v="0"/>
    <n v="0"/>
    <n v="0"/>
    <n v="0"/>
    <n v="-23125740"/>
    <n v="56253777"/>
    <n v="13344440"/>
    <n v="10608586"/>
    <n v="101328091"/>
    <n v="0"/>
    <n v="1935835"/>
    <n v="7588917"/>
    <n v="0"/>
    <n v="16225557"/>
    <n v="207285203"/>
    <n v="4153199"/>
    <n v="9747932"/>
    <n v="8741554"/>
    <n v="62035664"/>
    <n v="0"/>
    <n v="546808"/>
    <n v="13609772"/>
    <n v="0"/>
    <n v="8246002"/>
    <n v="107080931"/>
    <n v="50328430"/>
    <n v="19275504"/>
    <n v="17611672"/>
    <n v="146553625"/>
    <n v="-3749232"/>
    <n v="0"/>
    <n v="1434421"/>
    <n v="15296763"/>
    <n v="9032884"/>
    <n v="0"/>
    <n v="64033"/>
    <n v="0"/>
    <n v="9440489"/>
    <n v="0"/>
    <n v="0"/>
    <n v="0"/>
    <n v="0"/>
    <n v="10078546"/>
    <n v="3816868"/>
    <n v="5487700"/>
    <n v="16810130"/>
    <n v="0"/>
    <n v="1048222"/>
    <n v="5901926"/>
    <n v="-841"/>
    <n v="5934994"/>
    <n v="0"/>
    <n v="1346303"/>
    <n v="0"/>
    <n v="0"/>
    <n v="0"/>
    <n v="0"/>
    <n v="21202775"/>
    <n v="5876544"/>
    <n v="17519704"/>
    <n v="0"/>
    <n v="0"/>
    <n v="0"/>
    <n v="0"/>
    <n v="9160576"/>
    <n v="1563547"/>
    <n v="14055088"/>
    <n v="3070231"/>
    <n v="34042194"/>
    <n v="9428327"/>
    <n v="2285218"/>
    <n v="1426140"/>
    <n v="5673801"/>
    <n v="13140521"/>
    <n v="68658"/>
    <n v="2379536"/>
    <n v="338123"/>
    <n v="80741"/>
    <n v="3585206"/>
    <n v="15040573"/>
    <n v="0"/>
    <n v="8878055"/>
    <n v="281049"/>
    <n v="0"/>
    <n v="0"/>
    <n v="24199677"/>
    <n v="15384320"/>
    <n v="0"/>
    <n v="5997000"/>
    <n v="2818357"/>
    <n v="24199677"/>
    <n v="0"/>
    <n v="53403498"/>
    <n v="-39021686"/>
    <n v="11895690"/>
    <n v="0"/>
    <n v="0"/>
    <n v="0"/>
    <n v="0"/>
    <n v="603285"/>
    <n v="698249"/>
    <n v="335"/>
    <n v="0"/>
    <n v="39924"/>
    <n v="110423"/>
    <n v="213707"/>
    <n v="53916"/>
    <n v="99162"/>
    <n v="60854"/>
    <n v="8280"/>
    <n v="14947"/>
    <n v="0"/>
    <n v="2072"/>
    <n v="309270"/>
    <n v="40893"/>
    <n v="130301"/>
    <n v="0"/>
    <n v="67107"/>
    <n v="16788"/>
    <n v="38926"/>
    <n v="13874211.0946218"/>
    <n v="5303831.8588159997"/>
    <n v="4444319.9254086995"/>
    <n v="37521216.458179861"/>
    <n v="0"/>
    <n v="570210.84873682703"/>
    <n v="4868892.7271452369"/>
    <n v="0"/>
    <n v="5620602.0870915903"/>
  </r>
  <r>
    <n v="106190380"/>
    <x v="362"/>
    <d v="2023-10-01T00:00:00"/>
    <d v="2024-09-30T00:00:00"/>
    <n v="366"/>
    <x v="3"/>
    <x v="3"/>
    <x v="17"/>
    <x v="1"/>
    <x v="19"/>
    <x v="0"/>
    <x v="0"/>
    <x v="0"/>
    <x v="0"/>
    <s v="PROSPECT MEDICAL HOLDINGS, INC."/>
    <x v="4"/>
    <x v="1"/>
    <s v="323-462-2271"/>
    <s v="6245 DE LONGPRE AVENUE"/>
    <s v="HOLLYWOOD"/>
    <n v="90028"/>
    <s v="OMAR RAMIREZ"/>
    <n v="0"/>
    <n v="569"/>
    <n v="208254"/>
    <n v="588"/>
    <n v="215208"/>
    <n v="332"/>
    <n v="322.76502732240402"/>
    <n v="364.139808763622"/>
    <n v="36524"/>
    <n v="10637"/>
    <n v="31378"/>
    <n v="29808"/>
    <n v="0"/>
    <n v="1349"/>
    <n v="5629"/>
    <n v="603"/>
    <n v="2204"/>
    <n v="118132"/>
    <n v="133275.17000748601"/>
    <n v="38264.081461845803"/>
    <n v="11814.695451631469"/>
    <n v="32579.702226880101"/>
    <n v="36170.349649727897"/>
    <n v="0"/>
    <n v="1747.9056160595601"/>
    <n v="7499.0700591237701"/>
    <n v="1194.8137349366395"/>
    <n v="2586.3873104362401"/>
    <n v="6704"/>
    <n v="1601"/>
    <n v="4853"/>
    <n v="4250"/>
    <n v="0"/>
    <n v="271"/>
    <n v="1238"/>
    <n v="105"/>
    <n v="385"/>
    <n v="19407"/>
    <n v="336"/>
    <n v="162"/>
    <n v="18"/>
    <n v="32"/>
    <n v="21"/>
    <n v="0"/>
    <n v="122976"/>
    <n v="59292"/>
    <n v="6588"/>
    <n v="11712"/>
    <n v="7686"/>
    <n v="0"/>
    <n v="64532"/>
    <n v="39873"/>
    <n v="4400"/>
    <n v="3528"/>
    <n v="5799"/>
    <n v="4.9089154505129899E-2"/>
    <n v="0"/>
    <n v="11944"/>
    <n v="6173"/>
    <n v="955"/>
    <n v="306"/>
    <n v="29"/>
    <n v="0"/>
    <n v="0"/>
    <n v="0"/>
    <n v="0"/>
    <n v="3001"/>
    <n v="1749"/>
    <n v="1109"/>
    <n v="10478"/>
    <n v="0"/>
    <n v="782"/>
    <n v="2127"/>
    <n v="967"/>
    <n v="626"/>
    <n v="20839"/>
    <n v="19996"/>
    <n v="7790"/>
    <n v="0"/>
    <n v="2070"/>
    <n v="31977"/>
    <n v="11"/>
    <n v="229293"/>
    <n v="126764"/>
    <n v="2086"/>
    <n v="1241"/>
    <n v="0"/>
    <n v="0"/>
    <n v="1762519816"/>
    <n v="1343185914"/>
    <n v="86458946"/>
    <n v="505792848"/>
    <n v="1138326"/>
    <n v="506931174"/>
    <n v="509081384"/>
    <n v="-2150210"/>
    <n v="64526"/>
    <n v="81718"/>
    <n v="0"/>
    <n v="0"/>
    <n v="-2167402"/>
    <n v="581378921"/>
    <n v="180447977"/>
    <n v="188822020"/>
    <n v="484024475"/>
    <n v="0"/>
    <n v="21493985"/>
    <n v="75845125"/>
    <n v="6488592"/>
    <n v="23755332"/>
    <n v="1562256427"/>
    <n v="27698135"/>
    <n v="19978637"/>
    <n v="7231431"/>
    <n v="103312297"/>
    <n v="0"/>
    <n v="6355872"/>
    <n v="25197317"/>
    <n v="6368222"/>
    <n v="4121478"/>
    <n v="200263389"/>
    <n v="507218131"/>
    <n v="174211277"/>
    <n v="150737527"/>
    <n v="422835951"/>
    <n v="-35593588"/>
    <n v="0"/>
    <n v="4923028"/>
    <n v="63662967"/>
    <n v="13903625"/>
    <n v="0"/>
    <n v="15045836"/>
    <n v="0"/>
    <n v="26241160"/>
    <n v="8587180"/>
    <n v="77871766"/>
    <n v="0"/>
    <n v="0"/>
    <n v="99760815"/>
    <n v="34081237"/>
    <n v="53126858"/>
    <n v="266453037"/>
    <n v="0"/>
    <n v="18315619"/>
    <n v="33146178"/>
    <n v="0"/>
    <n v="909104"/>
    <n v="0"/>
    <n v="0"/>
    <n v="0"/>
    <n v="0"/>
    <n v="0"/>
    <n v="0"/>
    <n v="105736649"/>
    <n v="20206661"/>
    <n v="70640734"/>
    <n v="65103161"/>
    <n v="14589079"/>
    <n v="0"/>
    <n v="0"/>
    <n v="39935284"/>
    <n v="9424796"/>
    <n v="166766618"/>
    <n v="16678402"/>
    <n v="136270116"/>
    <n v="35573315"/>
    <n v="6048460"/>
    <n v="25049075"/>
    <n v="29574015"/>
    <n v="181162822"/>
    <n v="4833553"/>
    <n v="2873176"/>
    <n v="1012"/>
    <n v="4306823"/>
    <n v="83389017"/>
    <n v="310450389"/>
    <n v="0"/>
    <n v="43851596"/>
    <n v="44625679"/>
    <n v="0"/>
    <n v="16640612"/>
    <n v="415568276"/>
    <n v="310060751"/>
    <n v="0"/>
    <n v="11521554"/>
    <n v="93985971"/>
    <n v="415568276"/>
    <n v="855507"/>
    <n v="246410035"/>
    <n v="-180675816"/>
    <n v="110994873"/>
    <n v="0"/>
    <n v="0"/>
    <n v="97401293"/>
    <n v="0"/>
    <n v="2674943"/>
    <n v="2870114"/>
    <n v="1278"/>
    <n v="0"/>
    <n v="268580"/>
    <n v="636376"/>
    <n v="730297"/>
    <n v="121706"/>
    <n v="238988"/>
    <n v="198572"/>
    <n v="114562"/>
    <n v="154616"/>
    <n v="206352"/>
    <n v="4894"/>
    <n v="1353075"/>
    <n v="211973"/>
    <n v="467988"/>
    <n v="0"/>
    <n v="278876"/>
    <n v="89270"/>
    <n v="273761"/>
    <n v="175530771.10043499"/>
    <n v="57761227.020295598"/>
    <n v="56500919.041237697"/>
    <n v="169265408.16011399"/>
    <n v="0"/>
    <n v="8026089.35288289"/>
    <n v="29119563.088797402"/>
    <n v="3705223.2604783401"/>
    <n v="8033856.9757589502"/>
  </r>
  <r>
    <n v="106141338"/>
    <x v="363"/>
    <d v="2023-07-01T00:00:00"/>
    <d v="2024-06-30T00:00:00"/>
    <n v="366"/>
    <x v="49"/>
    <x v="12"/>
    <x v="119"/>
    <x v="3"/>
    <x v="3"/>
    <x v="0"/>
    <x v="0"/>
    <x v="1"/>
    <x v="1"/>
    <s v="SOUTHERN INYO HEALTHCARE DISTRICT"/>
    <x v="2"/>
    <x v="2"/>
    <s v="760-876-5501"/>
    <s v="501 EAST LOCUST STREET"/>
    <s v="LONE PINE"/>
    <n v="93545"/>
    <s v="PETER SPIERS"/>
    <n v="0"/>
    <n v="37"/>
    <n v="13542"/>
    <n v="37"/>
    <n v="13542"/>
    <n v="32"/>
    <n v="31.756830601092901"/>
    <n v="140.24872997076201"/>
    <n v="7071"/>
    <n v="1036"/>
    <n v="57"/>
    <n v="385"/>
    <n v="0"/>
    <n v="2794"/>
    <n v="0"/>
    <n v="0"/>
    <n v="280"/>
    <n v="11623"/>
    <n v="51331.035169298899"/>
    <n v="22663.463723941299"/>
    <n v="2317.8944155285094"/>
    <n v="1260.4142950452599"/>
    <n v="5508.8551190081698"/>
    <n v="0"/>
    <n v="16487.092514993601"/>
    <n v="0"/>
    <n v="0"/>
    <n v="6162.1210595708999"/>
    <n v="50"/>
    <n v="5"/>
    <n v="1"/>
    <n v="3"/>
    <n v="0"/>
    <n v="16"/>
    <n v="0"/>
    <n v="0"/>
    <n v="2"/>
    <n v="77"/>
    <n v="4"/>
    <n v="0"/>
    <n v="0"/>
    <n v="0"/>
    <n v="33"/>
    <n v="0"/>
    <n v="1464"/>
    <n v="0"/>
    <n v="0"/>
    <n v="0"/>
    <n v="12078"/>
    <n v="0"/>
    <n v="793"/>
    <n v="0"/>
    <n v="0"/>
    <n v="0"/>
    <n v="10830"/>
    <n v="0.93177320829389998"/>
    <n v="0"/>
    <n v="73"/>
    <n v="0"/>
    <n v="0"/>
    <n v="0"/>
    <n v="4"/>
    <n v="0"/>
    <n v="0"/>
    <n v="0"/>
    <n v="0"/>
    <n v="7966"/>
    <n v="698"/>
    <n v="610"/>
    <n v="2475"/>
    <n v="217"/>
    <n v="9150"/>
    <n v="0"/>
    <n v="0"/>
    <n v="1099"/>
    <n v="22215"/>
    <n v="4553"/>
    <n v="2655"/>
    <n v="0"/>
    <n v="17092"/>
    <n v="0"/>
    <n v="0"/>
    <n v="0"/>
    <n v="0"/>
    <n v="0"/>
    <n v="0"/>
    <n v="0"/>
    <n v="0"/>
    <n v="26952724"/>
    <n v="11453132"/>
    <n v="0"/>
    <n v="15499592"/>
    <n v="226163"/>
    <n v="15725755"/>
    <n v="19322237"/>
    <n v="-3596482"/>
    <n v="1555524"/>
    <n v="0"/>
    <n v="0"/>
    <n v="0"/>
    <n v="-2040958"/>
    <n v="3733206"/>
    <n v="587719"/>
    <n v="32151"/>
    <n v="205196"/>
    <n v="0"/>
    <n v="1502978"/>
    <n v="0"/>
    <n v="0"/>
    <n v="41715"/>
    <n v="6102965"/>
    <n v="8232199"/>
    <n v="727214"/>
    <n v="678789"/>
    <n v="2730895"/>
    <n v="238398"/>
    <n v="7365933"/>
    <n v="0"/>
    <n v="0"/>
    <n v="876331"/>
    <n v="20849759"/>
    <n v="4302291"/>
    <n v="610602"/>
    <n v="276065"/>
    <n v="1365115"/>
    <n v="0"/>
    <n v="111572"/>
    <n v="3443890"/>
    <n v="0"/>
    <n v="961970"/>
    <n v="0"/>
    <n v="38830"/>
    <n v="0"/>
    <n v="342797"/>
    <n v="0"/>
    <n v="0"/>
    <n v="0"/>
    <n v="0"/>
    <n v="7236056"/>
    <n v="657400"/>
    <n v="409501"/>
    <n v="1466184"/>
    <n v="118317"/>
    <n v="5108480"/>
    <n v="0"/>
    <n v="0"/>
    <n v="503654"/>
    <n v="0"/>
    <n v="0"/>
    <n v="0"/>
    <n v="134997"/>
    <n v="1133680"/>
    <n v="0"/>
    <n v="5448666"/>
    <n v="3665620"/>
    <n v="3449170"/>
    <n v="0"/>
    <n v="0"/>
    <n v="0"/>
    <n v="0"/>
    <n v="3010992"/>
    <n v="879847"/>
    <n v="1942318"/>
    <n v="925624"/>
    <n v="10740672"/>
    <n v="2165512"/>
    <n v="2258989"/>
    <n v="679121"/>
    <n v="923948"/>
    <n v="558726"/>
    <n v="141222"/>
    <n v="71452"/>
    <n v="558659"/>
    <n v="76578"/>
    <n v="1147358"/>
    <n v="7059966"/>
    <n v="0"/>
    <n v="846153"/>
    <n v="719004"/>
    <n v="0"/>
    <n v="0"/>
    <n v="8625123"/>
    <n v="2109784"/>
    <n v="64676"/>
    <n v="2895157"/>
    <n v="3555506"/>
    <n v="8625123"/>
    <n v="1246132"/>
    <n v="16327843"/>
    <n v="-11150325"/>
    <n v="8782542"/>
    <n v="0"/>
    <n v="2984945"/>
    <n v="0"/>
    <n v="0"/>
    <n v="278292"/>
    <n v="302182"/>
    <n v="144"/>
    <n v="0"/>
    <n v="35031"/>
    <n v="56612"/>
    <n v="28414"/>
    <n v="20142"/>
    <n v="56680"/>
    <n v="44548"/>
    <n v="21987"/>
    <n v="12264"/>
    <n v="0"/>
    <n v="2614"/>
    <n v="109221"/>
    <n v="37249"/>
    <n v="37899"/>
    <n v="0"/>
    <n v="48404"/>
    <n v="11424"/>
    <n v="34095"/>
    <n v="8477520.0948137902"/>
    <n v="931633.399022748"/>
    <n v="503702.811246834"/>
    <n v="2080227.99501579"/>
    <n v="168905.59371483201"/>
    <n v="6283646.1633864548"/>
    <n v="0"/>
    <n v="0"/>
    <n v="650437.94279954804"/>
  </r>
  <r>
    <n v="106334068"/>
    <x v="364"/>
    <d v="2024-01-01T00:00:00"/>
    <d v="2024-12-31T00:00:00"/>
    <n v="366"/>
    <x v="30"/>
    <x v="12"/>
    <x v="75"/>
    <x v="1"/>
    <x v="9"/>
    <x v="0"/>
    <x v="0"/>
    <x v="0"/>
    <x v="1"/>
    <s v="UNIVERSAL HEALTH SERVICES, INC"/>
    <x v="0"/>
    <x v="0"/>
    <s v="951-696-6000"/>
    <s v="25500 MEDICAL CENTER DRIVE"/>
    <s v="MURRIETA"/>
    <n v="92562"/>
    <s v="JARED GILES"/>
    <n v="2"/>
    <n v="242"/>
    <n v="88572"/>
    <n v="242"/>
    <n v="88572"/>
    <n v="195"/>
    <n v="194.23770491803299"/>
    <n v="365.38765692742686"/>
    <n v="12877"/>
    <n v="23332"/>
    <n v="2951"/>
    <n v="15426"/>
    <n v="0"/>
    <n v="2914"/>
    <n v="12773"/>
    <n v="41"/>
    <n v="777"/>
    <n v="71091"/>
    <n v="133731.88243543822"/>
    <n v="17552.030511958801"/>
    <n v="36201.0360858848"/>
    <n v="4653.0734002294303"/>
    <n v="36208.066901852602"/>
    <n v="0"/>
    <n v="6257.8568967424098"/>
    <n v="29213.887876944096"/>
    <n v="171.95257107411999"/>
    <n v="3034.4072856848702"/>
    <n v="2640"/>
    <n v="5077"/>
    <n v="524"/>
    <n v="4262"/>
    <n v="0"/>
    <n v="812"/>
    <n v="4442"/>
    <n v="14"/>
    <n v="293"/>
    <n v="18064"/>
    <n v="242"/>
    <n v="0"/>
    <n v="0"/>
    <n v="0"/>
    <n v="0"/>
    <n v="0"/>
    <n v="88572"/>
    <n v="0"/>
    <n v="0"/>
    <n v="0"/>
    <n v="0"/>
    <n v="0"/>
    <n v="71091"/>
    <n v="0"/>
    <n v="0"/>
    <n v="0"/>
    <n v="0"/>
    <n v="0"/>
    <n v="0"/>
    <n v="18064"/>
    <n v="0"/>
    <n v="0"/>
    <n v="0"/>
    <n v="0"/>
    <n v="0"/>
    <n v="15"/>
    <n v="5666"/>
    <n v="3447"/>
    <n v="6134"/>
    <n v="15366"/>
    <n v="3326"/>
    <n v="43365"/>
    <n v="0"/>
    <n v="5704"/>
    <n v="30597"/>
    <n v="1059"/>
    <n v="6809"/>
    <n v="112360"/>
    <n v="112370"/>
    <n v="0"/>
    <n v="0"/>
    <n v="6762"/>
    <n v="0"/>
    <n v="11"/>
    <n v="463931"/>
    <n v="408481"/>
    <n v="3889"/>
    <n v="3871"/>
    <n v="2578"/>
    <n v="869"/>
    <n v="3223791686"/>
    <n v="2763088799"/>
    <n v="0"/>
    <n v="460702887"/>
    <n v="8132827"/>
    <n v="468835714"/>
    <n v="438044819"/>
    <n v="30790895"/>
    <n v="212272"/>
    <n v="8683"/>
    <n v="0"/>
    <n v="0"/>
    <n v="30994484"/>
    <n v="299857641"/>
    <n v="586963244"/>
    <n v="62074370"/>
    <n v="336363032"/>
    <n v="0"/>
    <n v="70308672"/>
    <n v="329535435"/>
    <n v="1436423"/>
    <n v="27207902"/>
    <n v="1713746719"/>
    <n v="108864147"/>
    <n v="323746407"/>
    <n v="35803163"/>
    <n v="453151759"/>
    <n v="0"/>
    <n v="80680212"/>
    <n v="424164655"/>
    <n v="4587885"/>
    <n v="79046739"/>
    <n v="1510044967"/>
    <n v="347885233"/>
    <n v="807698526"/>
    <n v="46418768"/>
    <n v="736392253"/>
    <n v="0"/>
    <n v="0"/>
    <n v="134509572"/>
    <n v="580836514"/>
    <n v="40962423"/>
    <n v="0"/>
    <n v="7443862"/>
    <n v="0"/>
    <n v="60941648"/>
    <n v="0"/>
    <n v="0"/>
    <n v="0"/>
    <n v="0"/>
    <n v="60391210"/>
    <n v="102823280"/>
    <n v="50815730"/>
    <n v="53046546"/>
    <n v="0"/>
    <n v="14517605"/>
    <n v="164553574"/>
    <n v="0"/>
    <n v="14554942"/>
    <n v="0"/>
    <n v="0"/>
    <n v="0"/>
    <n v="203749"/>
    <n v="0"/>
    <n v="0"/>
    <n v="97449836"/>
    <n v="35995727"/>
    <n v="124118973"/>
    <n v="0"/>
    <n v="0"/>
    <n v="0"/>
    <n v="8172544"/>
    <n v="44166416"/>
    <n v="8930075"/>
    <n v="88294683"/>
    <n v="30916565"/>
    <n v="158612952"/>
    <n v="28361848"/>
    <n v="33260550"/>
    <n v="14764424"/>
    <n v="58534379"/>
    <n v="37024229"/>
    <n v="25242098"/>
    <n v="1376692"/>
    <n v="7927376"/>
    <n v="0"/>
    <n v="72940271"/>
    <n v="249746704"/>
    <n v="0"/>
    <n v="121176968"/>
    <n v="274118134"/>
    <n v="0"/>
    <n v="5283410"/>
    <n v="650325216"/>
    <n v="80297902"/>
    <n v="0"/>
    <n v="0"/>
    <n v="570027314"/>
    <n v="650325216"/>
    <n v="2405"/>
    <n v="211881667"/>
    <n v="-126814230"/>
    <n v="337682111"/>
    <n v="0"/>
    <n v="0"/>
    <n v="151720079"/>
    <n v="13496897"/>
    <n v="3495125"/>
    <n v="3853103"/>
    <n v="1795"/>
    <n v="206"/>
    <n v="349488"/>
    <n v="746093"/>
    <n v="1141871"/>
    <n v="18860"/>
    <n v="218926"/>
    <n v="701000"/>
    <n v="198541"/>
    <n v="0"/>
    <n v="114928"/>
    <n v="5418"/>
    <n v="1081096"/>
    <n v="371799"/>
    <n v="656564"/>
    <n v="0"/>
    <n v="443998"/>
    <n v="753279"/>
    <n v="188389"/>
    <n v="54505506.300533898"/>
    <n v="121448604.10656001"/>
    <n v="13052557.1384812"/>
    <n v="105286541.306712"/>
    <n v="0"/>
    <n v="20135274.9224433"/>
    <n v="100510435.729959"/>
    <n v="803377.66982551105"/>
    <n v="14169694.825484725"/>
  </r>
  <r>
    <n v="106100899"/>
    <x v="365"/>
    <d v="2023-07-01T00:00:00"/>
    <d v="2024-06-30T00:00:00"/>
    <n v="366"/>
    <x v="7"/>
    <x v="1"/>
    <x v="43"/>
    <x v="0"/>
    <x v="3"/>
    <x v="0"/>
    <x v="0"/>
    <x v="2"/>
    <x v="1"/>
    <s v="TRINITY HEALTH"/>
    <x v="1"/>
    <x v="0"/>
    <s v="559-450-3000"/>
    <s v="1303 EAST HERNDON AVENUE"/>
    <s v="FRESNO"/>
    <n v="93720"/>
    <s v="GURVINDER KAUR"/>
    <n v="0"/>
    <n v="436"/>
    <n v="159576"/>
    <n v="436"/>
    <n v="159576"/>
    <n v="315"/>
    <n v="314.800546448087"/>
    <n v="535.92838322079297"/>
    <n v="37779"/>
    <n v="22759"/>
    <n v="6465"/>
    <n v="31956"/>
    <n v="0"/>
    <n v="7223"/>
    <n v="8274"/>
    <n v="387"/>
    <n v="374"/>
    <n v="115217"/>
    <n v="196149.78825881009"/>
    <n v="57020.640120638003"/>
    <n v="34148.240139960602"/>
    <n v="9687.6648796596292"/>
    <n v="58790.464807294004"/>
    <n v="0"/>
    <n v="11757.652360936199"/>
    <n v="22025.987690343001"/>
    <n v="908.23328922829796"/>
    <n v="1056.8298468687501"/>
    <n v="6897"/>
    <n v="3887"/>
    <n v="1464"/>
    <n v="8737"/>
    <n v="0"/>
    <n v="2111"/>
    <n v="2413"/>
    <n v="113"/>
    <n v="137"/>
    <n v="25759"/>
    <n v="436"/>
    <n v="0"/>
    <n v="0"/>
    <n v="0"/>
    <n v="0"/>
    <n v="0"/>
    <n v="159576"/>
    <n v="0"/>
    <n v="0"/>
    <n v="0"/>
    <n v="0"/>
    <n v="0"/>
    <n v="115217"/>
    <n v="0"/>
    <n v="0"/>
    <n v="0"/>
    <n v="0"/>
    <n v="0"/>
    <n v="0"/>
    <n v="25759"/>
    <n v="0"/>
    <n v="0"/>
    <n v="0"/>
    <n v="0"/>
    <n v="0"/>
    <n v="30"/>
    <n v="4460"/>
    <n v="2946"/>
    <n v="38903"/>
    <n v="20093"/>
    <n v="6200"/>
    <n v="49900"/>
    <n v="0"/>
    <n v="12879"/>
    <n v="34624"/>
    <n v="1492"/>
    <n v="8224"/>
    <n v="172315"/>
    <n v="79788"/>
    <n v="0"/>
    <n v="0"/>
    <n v="96831"/>
    <n v="0"/>
    <n v="14"/>
    <n v="469709"/>
    <n v="662923"/>
    <n v="3831"/>
    <n v="9203"/>
    <n v="3001"/>
    <n v="1531"/>
    <n v="2506499081"/>
    <n v="1910667507"/>
    <n v="9270937"/>
    <n v="605102511"/>
    <n v="11261452"/>
    <n v="616363963"/>
    <n v="694358484"/>
    <n v="-77994521"/>
    <n v="4128658"/>
    <n v="1953940"/>
    <n v="0"/>
    <n v="0"/>
    <n v="-75819803"/>
    <n v="482587401"/>
    <n v="298361763"/>
    <n v="73308982"/>
    <n v="376871986"/>
    <n v="0"/>
    <n v="109870144"/>
    <n v="121058613"/>
    <n v="5843626"/>
    <n v="4397339"/>
    <n v="1472299854"/>
    <n v="245791924"/>
    <n v="149308571"/>
    <n v="36542967"/>
    <n v="316471337"/>
    <n v="0"/>
    <n v="68977282"/>
    <n v="201208189"/>
    <n v="7870523"/>
    <n v="8028434"/>
    <n v="1034199227"/>
    <n v="548390648"/>
    <n v="359480607"/>
    <n v="85986622"/>
    <n v="551562408"/>
    <n v="0"/>
    <n v="0"/>
    <n v="116182915"/>
    <n v="214981500"/>
    <n v="16123915"/>
    <n v="0"/>
    <n v="11727413"/>
    <n v="0"/>
    <n v="6231479"/>
    <n v="9270937"/>
    <n v="0"/>
    <n v="0"/>
    <n v="0"/>
    <n v="176112784"/>
    <n v="96166475"/>
    <n v="23675058"/>
    <n v="142278213"/>
    <n v="0"/>
    <n v="61558156"/>
    <n v="103572531"/>
    <n v="156457"/>
    <n v="1582837"/>
    <n v="0"/>
    <n v="0"/>
    <n v="9167"/>
    <n v="-291853"/>
    <n v="0"/>
    <n v="0"/>
    <n v="120397246"/>
    <n v="40150267"/>
    <n v="202730532"/>
    <n v="0"/>
    <n v="0"/>
    <n v="103640"/>
    <n v="11476134"/>
    <n v="95153079"/>
    <n v="7062936"/>
    <n v="192453831"/>
    <n v="24830819"/>
    <n v="266121104"/>
    <n v="45699426"/>
    <n v="41081565"/>
    <n v="24922091"/>
    <n v="105259062"/>
    <n v="87313455"/>
    <n v="25414663"/>
    <n v="4598150"/>
    <n v="3577460"/>
    <n v="3243574"/>
    <n v="87127934"/>
    <n v="385676586"/>
    <n v="2502640"/>
    <n v="181478448"/>
    <n v="13711410"/>
    <n v="33434912"/>
    <n v="2109737"/>
    <n v="618913733"/>
    <n v="224837470"/>
    <n v="6700802"/>
    <n v="84291301"/>
    <n v="303084160"/>
    <n v="618913733"/>
    <n v="72449078"/>
    <n v="261401096"/>
    <n v="-10667037"/>
    <n v="581695809"/>
    <n v="0"/>
    <n v="0"/>
    <n v="0"/>
    <n v="81298999"/>
    <n v="5138920"/>
    <n v="5659924"/>
    <n v="2627"/>
    <n v="53"/>
    <n v="253711"/>
    <n v="1012541"/>
    <n v="1396434"/>
    <n v="202348"/>
    <n v="486306"/>
    <n v="223406"/>
    <n v="358081"/>
    <n v="1009357"/>
    <n v="137315"/>
    <n v="59421"/>
    <n v="1608382"/>
    <n v="462661"/>
    <n v="1223035"/>
    <n v="261677"/>
    <n v="855350"/>
    <n v="177594"/>
    <n v="550221"/>
    <n v="198505460.803583"/>
    <n v="122003745.69770201"/>
    <n v="29937988.363984309"/>
    <n v="188957087.47252399"/>
    <n v="0"/>
    <n v="48741348.763111562"/>
    <n v="87827479.222734913"/>
    <n v="3737521.6090517198"/>
    <n v="3386400.0673079598"/>
  </r>
  <r>
    <n v="106361339"/>
    <x v="366"/>
    <d v="2023-07-01T00:00:00"/>
    <d v="2024-06-30T00:00:00"/>
    <n v="366"/>
    <x v="18"/>
    <x v="12"/>
    <x v="27"/>
    <x v="0"/>
    <x v="7"/>
    <x v="0"/>
    <x v="0"/>
    <x v="2"/>
    <x v="0"/>
    <s v="DIGNITY HEALTH"/>
    <x v="1"/>
    <x v="0"/>
    <s v="909-883-8711"/>
    <s v="2101 N. WATERMAN AVE."/>
    <s v="SAN BERNARDINO"/>
    <n v="92404"/>
    <s v="DOUGLAS KLEAM"/>
    <n v="0"/>
    <n v="342"/>
    <n v="125172"/>
    <n v="332"/>
    <n v="121512"/>
    <n v="222"/>
    <n v="202.133879781421"/>
    <n v="299.11388661364447"/>
    <n v="11704"/>
    <n v="21224"/>
    <n v="5915"/>
    <n v="26351"/>
    <n v="0"/>
    <n v="472"/>
    <n v="7350"/>
    <n v="565"/>
    <n v="400"/>
    <n v="73981"/>
    <n v="109475.682500594"/>
    <n v="14720.9078228409"/>
    <n v="27892.094736490901"/>
    <n v="8503.8158892778392"/>
    <n v="42702.299466927703"/>
    <n v="0"/>
    <n v="838.63054010312601"/>
    <n v="12854.513312665238"/>
    <n v="1583.7418637499643"/>
    <n v="474.34199324294053"/>
    <n v="2009"/>
    <n v="4141"/>
    <n v="920"/>
    <n v="6293"/>
    <n v="0"/>
    <n v="92"/>
    <n v="1763"/>
    <n v="156"/>
    <n v="104"/>
    <n v="15478"/>
    <n v="342"/>
    <n v="0"/>
    <n v="0"/>
    <n v="0"/>
    <n v="0"/>
    <n v="0"/>
    <n v="125172"/>
    <n v="0"/>
    <n v="0"/>
    <n v="0"/>
    <n v="0"/>
    <n v="0"/>
    <n v="73981"/>
    <n v="0"/>
    <n v="0"/>
    <n v="0"/>
    <n v="0"/>
    <n v="0"/>
    <n v="0"/>
    <n v="15478"/>
    <n v="0"/>
    <n v="0"/>
    <n v="0"/>
    <n v="0"/>
    <n v="0"/>
    <n v="13"/>
    <n v="1580"/>
    <n v="723"/>
    <n v="8067"/>
    <n v="18199"/>
    <n v="9040"/>
    <n v="83769"/>
    <n v="0"/>
    <n v="994"/>
    <n v="22411"/>
    <n v="5461"/>
    <n v="17"/>
    <n v="147958"/>
    <n v="79550"/>
    <n v="51962"/>
    <n v="0"/>
    <n v="22314"/>
    <n v="0"/>
    <n v="11"/>
    <n v="627295"/>
    <n v="334330"/>
    <n v="3915"/>
    <n v="3397"/>
    <n v="675"/>
    <n v="275"/>
    <n v="2521598518"/>
    <n v="1980693094"/>
    <n v="105899"/>
    <n v="541011323"/>
    <n v="1883596"/>
    <n v="542894919"/>
    <n v="523901070"/>
    <n v="18993849"/>
    <n v="4884304"/>
    <n v="1945440"/>
    <n v="0"/>
    <n v="0"/>
    <n v="21932713"/>
    <n v="263717674"/>
    <n v="538105724"/>
    <n v="107445953"/>
    <n v="587267016"/>
    <n v="0"/>
    <n v="12120352"/>
    <n v="179972076"/>
    <n v="13620679"/>
    <n v="1785392"/>
    <n v="1704034866"/>
    <n v="67977778"/>
    <n v="169060495"/>
    <n v="47025831"/>
    <n v="364410415"/>
    <n v="0"/>
    <n v="9414600"/>
    <n v="134783495"/>
    <n v="24559214"/>
    <n v="331824"/>
    <n v="817563652"/>
    <n v="271480451"/>
    <n v="592775098"/>
    <n v="116700347"/>
    <n v="731815555"/>
    <n v="-16962206"/>
    <n v="0"/>
    <n v="18465439"/>
    <n v="199016342"/>
    <n v="16107988"/>
    <n v="0"/>
    <n v="29955004"/>
    <n v="0"/>
    <n v="21339076"/>
    <n v="0"/>
    <n v="1765"/>
    <n v="0"/>
    <n v="104134"/>
    <n v="54761195"/>
    <n v="109739672"/>
    <n v="36178597"/>
    <n v="231359219"/>
    <n v="0"/>
    <n v="2732663"/>
    <n v="104329158"/>
    <n v="1282649"/>
    <n v="628170"/>
    <n v="0"/>
    <n v="-6325549"/>
    <n v="0"/>
    <n v="1897212"/>
    <n v="0"/>
    <n v="0"/>
    <n v="94796817"/>
    <n v="42074471"/>
    <n v="144020172"/>
    <n v="0"/>
    <n v="0"/>
    <n v="0"/>
    <n v="8393036"/>
    <n v="63575969"/>
    <n v="17490709"/>
    <n v="104569134"/>
    <n v="48980762"/>
    <n v="150626319"/>
    <n v="73083999"/>
    <n v="44520836"/>
    <n v="19273110"/>
    <n v="60837299"/>
    <n v="61969141"/>
    <n v="11542113"/>
    <n v="1763545"/>
    <n v="4928431"/>
    <n v="32536081"/>
    <n v="62820196"/>
    <n v="140158278"/>
    <n v="18195579"/>
    <n v="66907904"/>
    <n v="104642923"/>
    <n v="56462396"/>
    <n v="0"/>
    <n v="386367080"/>
    <n v="123605724"/>
    <n v="8515435"/>
    <n v="625405108"/>
    <n v="-371159187"/>
    <n v="386367080"/>
    <n v="0"/>
    <n v="400321736"/>
    <n v="-339876189"/>
    <n v="109908358"/>
    <n v="0"/>
    <n v="71631017"/>
    <n v="0"/>
    <n v="557481801"/>
    <n v="2691925"/>
    <n v="3085261"/>
    <n v="1419"/>
    <n v="76"/>
    <n v="182270"/>
    <n v="613035"/>
    <n v="919010"/>
    <n v="30"/>
    <n v="175454"/>
    <n v="249253"/>
    <n v="270594"/>
    <n v="149161"/>
    <n v="107350"/>
    <n v="25768"/>
    <n v="875317"/>
    <n v="299972"/>
    <n v="671073"/>
    <n v="5075"/>
    <n v="470631"/>
    <n v="145840"/>
    <n v="224017"/>
    <n v="68667085.879976794"/>
    <n v="146396470.61392799"/>
    <n v="31978512.801439401"/>
    <n v="197014808.28417501"/>
    <n v="0"/>
    <n v="4458132.8730584402"/>
    <n v="65160217.587361202"/>
    <n v="7903943.1373310601"/>
    <n v="438302.82273047598"/>
  </r>
  <r>
    <n v="106521041"/>
    <x v="367"/>
    <d v="2023-07-01T00:00:00"/>
    <d v="2024-06-30T00:00:00"/>
    <n v="366"/>
    <x v="50"/>
    <x v="2"/>
    <x v="114"/>
    <x v="0"/>
    <x v="7"/>
    <x v="0"/>
    <x v="0"/>
    <x v="1"/>
    <x v="0"/>
    <s v="COMMONSPIRIT HEALTH"/>
    <x v="6"/>
    <x v="0"/>
    <s v="530-225-6374"/>
    <s v="2550 SISTER MARY COLUMBA DRIVE"/>
    <s v="RED BLUFF"/>
    <n v="96080"/>
    <s v="RODGER PAGE"/>
    <n v="3"/>
    <n v="76"/>
    <n v="27816"/>
    <n v="49"/>
    <n v="17934"/>
    <n v="29"/>
    <n v="26.491803278688501"/>
    <n v="88.486363610205899"/>
    <n v="4159"/>
    <n v="1211"/>
    <n v="344"/>
    <n v="2314"/>
    <n v="0"/>
    <n v="461"/>
    <n v="1132"/>
    <n v="72"/>
    <n v="3"/>
    <n v="9696"/>
    <n v="32386.0090813354"/>
    <n v="11120.908272401"/>
    <n v="3192.21157032574"/>
    <n v="1150.80518217956"/>
    <n v="9676.6126243349136"/>
    <n v="0"/>
    <n v="1575.3187539002199"/>
    <n v="5019.0713571186598"/>
    <n v="481.633571904527"/>
    <n v="47.596155851378128"/>
    <n v="1138"/>
    <n v="313"/>
    <n v="136"/>
    <n v="849"/>
    <n v="0"/>
    <n v="130"/>
    <n v="464"/>
    <n v="24"/>
    <n v="1"/>
    <n v="3055"/>
    <n v="76"/>
    <n v="0"/>
    <n v="0"/>
    <n v="0"/>
    <n v="0"/>
    <n v="0"/>
    <n v="27816"/>
    <n v="0"/>
    <n v="0"/>
    <n v="0"/>
    <n v="0"/>
    <n v="0"/>
    <n v="9696"/>
    <n v="0"/>
    <n v="0"/>
    <n v="0"/>
    <n v="0"/>
    <n v="0"/>
    <n v="0"/>
    <n v="3055"/>
    <n v="0"/>
    <n v="0"/>
    <n v="0"/>
    <n v="0"/>
    <n v="0"/>
    <n v="0"/>
    <n v="0"/>
    <n v="0"/>
    <n v="53610"/>
    <n v="17083"/>
    <n v="5709"/>
    <n v="80469"/>
    <n v="0"/>
    <n v="9026"/>
    <n v="43982"/>
    <n v="4208"/>
    <n v="1021"/>
    <n v="215108"/>
    <n v="33442"/>
    <n v="92899"/>
    <n v="7671"/>
    <n v="81501"/>
    <n v="0"/>
    <n v="5"/>
    <n v="55320"/>
    <n v="165990"/>
    <n v="466"/>
    <n v="1184"/>
    <n v="368"/>
    <n v="138"/>
    <n v="664285819"/>
    <n v="484337213"/>
    <n v="1334894"/>
    <n v="181283500"/>
    <n v="720941"/>
    <n v="182004441"/>
    <n v="159592621"/>
    <n v="22411820"/>
    <n v="25783256"/>
    <n v="42893"/>
    <n v="0"/>
    <n v="0"/>
    <n v="48152183"/>
    <n v="84751537"/>
    <n v="23793280"/>
    <n v="7957424"/>
    <n v="47165051"/>
    <n v="0"/>
    <n v="9762268"/>
    <n v="23515033"/>
    <n v="1877427"/>
    <n v="57542"/>
    <n v="198879562"/>
    <n v="141868821"/>
    <n v="38926112"/>
    <n v="18663055"/>
    <n v="150068280"/>
    <n v="0"/>
    <n v="23597133"/>
    <n v="80746123"/>
    <n v="10681349"/>
    <n v="855384"/>
    <n v="465406257"/>
    <n v="179943153"/>
    <n v="52235089"/>
    <n v="15929567"/>
    <n v="142448746"/>
    <n v="-288650"/>
    <n v="0"/>
    <n v="25267284"/>
    <n v="37337946"/>
    <n v="6732216"/>
    <n v="0"/>
    <n v="12918142"/>
    <n v="0"/>
    <n v="11813720"/>
    <n v="67"/>
    <n v="683801"/>
    <n v="0"/>
    <n v="651026"/>
    <n v="41983132"/>
    <n v="9059172"/>
    <n v="10034768"/>
    <n v="50622095"/>
    <n v="0"/>
    <n v="7839536"/>
    <n v="61372914"/>
    <n v="-35850"/>
    <n v="407733"/>
    <n v="3760938"/>
    <n v="0"/>
    <n v="16685"/>
    <n v="24964987"/>
    <n v="0"/>
    <n v="0"/>
    <n v="16321223"/>
    <n v="44040706"/>
    <n v="38014387"/>
    <n v="0"/>
    <n v="0"/>
    <n v="0"/>
    <n v="0"/>
    <n v="23448498"/>
    <n v="6088874"/>
    <n v="27343121"/>
    <n v="4335812"/>
    <n v="50283019"/>
    <n v="27312885"/>
    <n v="10888380"/>
    <n v="4793369"/>
    <n v="14149242"/>
    <n v="38182354"/>
    <n v="6505093"/>
    <n v="1485453"/>
    <n v="874934"/>
    <n v="231141"/>
    <n v="4886751"/>
    <n v="47505204"/>
    <n v="268616956"/>
    <n v="39173633"/>
    <n v="3367665"/>
    <n v="19971941"/>
    <n v="0"/>
    <n v="378635399"/>
    <n v="23109038"/>
    <n v="103977"/>
    <n v="2754924"/>
    <n v="352667460"/>
    <n v="378635399"/>
    <n v="11630721"/>
    <n v="96685411"/>
    <n v="-77393191"/>
    <n v="66005024"/>
    <n v="0"/>
    <n v="1978819"/>
    <n v="278469"/>
    <n v="0"/>
    <n v="856161"/>
    <n v="969845"/>
    <n v="461"/>
    <n v="0"/>
    <n v="85798"/>
    <n v="253360"/>
    <n v="202390"/>
    <n v="1912"/>
    <n v="14476"/>
    <n v="142412"/>
    <n v="80127"/>
    <n v="65207"/>
    <n v="6783"/>
    <n v="3696"/>
    <n v="144362"/>
    <n v="266181"/>
    <n v="183769"/>
    <n v="0"/>
    <n v="136983"/>
    <n v="52531"/>
    <n v="72335"/>
    <n v="54198894.463621594"/>
    <n v="15000072.093392899"/>
    <n v="6366597.1787585616"/>
    <n v="47170645.152619302"/>
    <n v="0"/>
    <n v="7978288.7562494837"/>
    <n v="24935268.131114624"/>
    <n v="3003577.3529943102"/>
    <n v="218336.87124921149"/>
  </r>
  <r>
    <n v="106190754"/>
    <x v="368"/>
    <d v="2024-01-01T00:00:00"/>
    <d v="2024-12-31T00:00:00"/>
    <n v="366"/>
    <x v="3"/>
    <x v="3"/>
    <x v="53"/>
    <x v="1"/>
    <x v="11"/>
    <x v="0"/>
    <x v="0"/>
    <x v="0"/>
    <x v="0"/>
    <s v="PRIME HEALTHCARE SERVICES"/>
    <x v="1"/>
    <x v="0"/>
    <s v="310-603-6000"/>
    <s v="3630 E. IMPERIAL HIGHWAY"/>
    <s v="LYNWOOD"/>
    <n v="90262"/>
    <s v="CLAY FARELL"/>
    <n v="2"/>
    <n v="354"/>
    <n v="129564"/>
    <n v="354"/>
    <n v="129564"/>
    <n v="243"/>
    <n v="242.907103825137"/>
    <n v="310.21517849195101"/>
    <n v="10049"/>
    <n v="13316"/>
    <n v="9590"/>
    <n v="43847"/>
    <n v="4073"/>
    <n v="2677"/>
    <n v="4445"/>
    <n v="456"/>
    <n v="451"/>
    <n v="88904"/>
    <n v="113538.755328054"/>
    <n v="11032.0592863333"/>
    <n v="15283.189148538067"/>
    <n v="12899.9150438246"/>
    <n v="60329.5064190595"/>
    <n v="4076.8951063602999"/>
    <n v="3405.3844894152398"/>
    <n v="6107.2611090555401"/>
    <n v="898.45292087183395"/>
    <n v="888.60117719519405"/>
    <n v="1738"/>
    <n v="2366"/>
    <n v="1707"/>
    <n v="8315"/>
    <n v="696"/>
    <n v="457"/>
    <n v="718"/>
    <n v="34"/>
    <n v="33"/>
    <n v="16064"/>
    <n v="314"/>
    <n v="40"/>
    <n v="0"/>
    <n v="0"/>
    <n v="0"/>
    <n v="0"/>
    <n v="114924"/>
    <n v="14640"/>
    <n v="0"/>
    <n v="0"/>
    <n v="0"/>
    <n v="0"/>
    <n v="74102"/>
    <n v="14802"/>
    <n v="0"/>
    <n v="0"/>
    <n v="0"/>
    <n v="0"/>
    <n v="0"/>
    <n v="14394"/>
    <n v="1670"/>
    <n v="0"/>
    <n v="0"/>
    <n v="0"/>
    <n v="0"/>
    <n v="40"/>
    <n v="5281"/>
    <n v="2363"/>
    <n v="2355"/>
    <n v="5511"/>
    <n v="11137"/>
    <n v="42625"/>
    <n v="63"/>
    <n v="3367"/>
    <n v="5469"/>
    <n v="360"/>
    <n v="578"/>
    <n v="71465"/>
    <n v="64876"/>
    <n v="2385"/>
    <n v="0"/>
    <n v="15887"/>
    <n v="0"/>
    <n v="9"/>
    <n v="272775"/>
    <n v="39029"/>
    <n v="2274"/>
    <n v="416"/>
    <n v="1733"/>
    <n v="1056"/>
    <n v="1815618790"/>
    <n v="1339800536"/>
    <n v="12509423"/>
    <n v="488327677"/>
    <n v="5234471"/>
    <n v="493562148"/>
    <n v="384576223"/>
    <n v="108985925"/>
    <n v="11000"/>
    <n v="1628539"/>
    <n v="0"/>
    <n v="0"/>
    <n v="107368386"/>
    <n v="191693825"/>
    <n v="269704342"/>
    <n v="157437172"/>
    <n v="590305790"/>
    <n v="45054829"/>
    <n v="71809272"/>
    <n v="89399454"/>
    <n v="3156335"/>
    <n v="3118939"/>
    <n v="1421679958"/>
    <n v="18752751"/>
    <n v="39843756"/>
    <n v="54338234"/>
    <n v="221901589"/>
    <n v="43087"/>
    <n v="19538573"/>
    <n v="33431999"/>
    <n v="3062565"/>
    <n v="3026278"/>
    <n v="393938832"/>
    <n v="162181542"/>
    <n v="259794401"/>
    <n v="148970955"/>
    <n v="619943868"/>
    <n v="-52138579"/>
    <n v="38919061"/>
    <n v="68110807"/>
    <n v="66415731"/>
    <n v="7237171"/>
    <n v="0"/>
    <n v="6007767"/>
    <n v="0"/>
    <n v="14357812"/>
    <n v="0"/>
    <n v="12509423"/>
    <n v="0"/>
    <n v="0"/>
    <n v="47355554"/>
    <n v="48501451"/>
    <n v="69108483"/>
    <n v="242307717"/>
    <n v="5999092"/>
    <n v="15635273"/>
    <n v="48084905"/>
    <n v="5595901"/>
    <n v="5739301"/>
    <n v="0"/>
    <n v="0"/>
    <n v="0"/>
    <n v="11000"/>
    <n v="0"/>
    <n v="0"/>
    <n v="85468470"/>
    <n v="29907475"/>
    <n v="86921225"/>
    <n v="0"/>
    <n v="0"/>
    <n v="0"/>
    <n v="0"/>
    <n v="49294492"/>
    <n v="8175909"/>
    <n v="106329131"/>
    <n v="18479521"/>
    <n v="143890004"/>
    <n v="36573969"/>
    <n v="23141075"/>
    <n v="12359378"/>
    <n v="37120091"/>
    <n v="38451281"/>
    <n v="9872892"/>
    <n v="1515729"/>
    <n v="4795966"/>
    <n v="0"/>
    <n v="76855838"/>
    <n v="898152462"/>
    <n v="0"/>
    <n v="165027317"/>
    <n v="26006104"/>
    <n v="0"/>
    <n v="18636498"/>
    <n v="1107822381"/>
    <n v="162977980"/>
    <n v="1586090"/>
    <n v="204620748"/>
    <n v="738637563"/>
    <n v="1107822381"/>
    <n v="14958887"/>
    <n v="988918260"/>
    <n v="-480159393"/>
    <n v="211622327"/>
    <n v="0"/>
    <n v="0"/>
    <n v="0"/>
    <n v="57997593"/>
    <n v="2813850"/>
    <n v="3280806"/>
    <n v="1522"/>
    <n v="0"/>
    <n v="224620"/>
    <n v="817676"/>
    <n v="842029"/>
    <n v="222751"/>
    <n v="6714"/>
    <n v="379805"/>
    <n v="95204"/>
    <n v="109521"/>
    <n v="115530"/>
    <n v="0"/>
    <n v="1049122"/>
    <n v="251909"/>
    <n v="587114"/>
    <n v="0"/>
    <n v="609397"/>
    <n v="170504"/>
    <n v="145804"/>
    <n v="43969126.824382089"/>
    <n v="64674654.432050496"/>
    <n v="44246762.583103299"/>
    <n v="169696508.889505"/>
    <n v="9422419.8169863801"/>
    <n v="19085532.576871201"/>
    <n v="25663481.143927608"/>
    <n v="1299330.2528626099"/>
    <n v="1283935.4803109199"/>
  </r>
  <r>
    <n v="106380960"/>
    <x v="369"/>
    <d v="2023-07-01T00:00:00"/>
    <d v="2024-07-31T00:00:00"/>
    <n v="397"/>
    <x v="23"/>
    <x v="9"/>
    <x v="38"/>
    <x v="0"/>
    <x v="7"/>
    <x v="0"/>
    <x v="0"/>
    <x v="0"/>
    <x v="1"/>
    <s v="DIGNITY HEALTH"/>
    <x v="0"/>
    <x v="0"/>
    <s v="415-353-6000"/>
    <s v="900 HYDE STREET"/>
    <s v="SAN FRANCISCO"/>
    <n v="94109"/>
    <s v="DARYN KUMAR"/>
    <n v="0"/>
    <n v="294"/>
    <n v="116718"/>
    <n v="294"/>
    <n v="116718"/>
    <n v="71"/>
    <n v="64.879093198992393"/>
    <n v="94.536711869488499"/>
    <n v="6056"/>
    <n v="2851"/>
    <n v="5876"/>
    <n v="6539"/>
    <n v="0"/>
    <n v="936"/>
    <n v="3239"/>
    <n v="256"/>
    <n v="4"/>
    <n v="25757"/>
    <n v="37531.074612186902"/>
    <n v="8283.7791182667061"/>
    <n v="4349.1998755160903"/>
    <n v="6599.5910430608901"/>
    <n v="8919.0755227359205"/>
    <n v="0"/>
    <n v="2181.1118389169465"/>
    <n v="5058.6318604737598"/>
    <n v="722.31352656005504"/>
    <n v="30.053058948445901"/>
    <n v="818"/>
    <n v="355"/>
    <n v="753"/>
    <n v="972"/>
    <n v="0"/>
    <n v="157"/>
    <n v="644"/>
    <n v="80"/>
    <n v="2"/>
    <n v="3781"/>
    <n v="239"/>
    <n v="35"/>
    <n v="0"/>
    <n v="20"/>
    <n v="0"/>
    <n v="0"/>
    <n v="94883"/>
    <n v="13895"/>
    <n v="0"/>
    <n v="7940"/>
    <n v="0"/>
    <n v="0"/>
    <n v="15708"/>
    <n v="7732"/>
    <n v="0"/>
    <n v="2317"/>
    <n v="0"/>
    <n v="0"/>
    <n v="0"/>
    <n v="2662"/>
    <n v="979"/>
    <n v="0"/>
    <n v="140"/>
    <n v="0"/>
    <n v="0"/>
    <n v="0"/>
    <n v="0"/>
    <n v="0"/>
    <n v="10965"/>
    <n v="5139"/>
    <n v="2604"/>
    <n v="15943"/>
    <n v="0"/>
    <n v="9817"/>
    <n v="19487"/>
    <n v="4611"/>
    <n v="576"/>
    <n v="69142"/>
    <n v="25061"/>
    <n v="12708"/>
    <n v="0"/>
    <n v="31963"/>
    <n v="0"/>
    <n v="10"/>
    <n v="200541"/>
    <n v="203856"/>
    <n v="1124"/>
    <n v="1495"/>
    <n v="0"/>
    <n v="0"/>
    <n v="981241713"/>
    <n v="642672281"/>
    <n v="-185690"/>
    <n v="338383742"/>
    <n v="13790297"/>
    <n v="352174039"/>
    <n v="284702551"/>
    <n v="67471488"/>
    <n v="3000504"/>
    <n v="84053675"/>
    <n v="0"/>
    <n v="0"/>
    <n v="-13581683"/>
    <n v="135752955"/>
    <n v="64853361"/>
    <n v="79879833"/>
    <n v="182945054"/>
    <n v="0"/>
    <n v="22295629"/>
    <n v="178416851"/>
    <n v="9136521"/>
    <n v="130911"/>
    <n v="673411115"/>
    <n v="49938507"/>
    <n v="34080427"/>
    <n v="9836680"/>
    <n v="66588629"/>
    <n v="0"/>
    <n v="29658709"/>
    <n v="100232475"/>
    <n v="16642513"/>
    <n v="852658"/>
    <n v="307830598"/>
    <n v="153281533"/>
    <n v="81694395"/>
    <n v="63444602"/>
    <n v="192432154"/>
    <n v="0"/>
    <n v="0"/>
    <n v="36837171"/>
    <n v="46275428"/>
    <n v="6397371"/>
    <n v="0"/>
    <n v="41165075"/>
    <n v="0"/>
    <n v="21144552"/>
    <n v="-321064"/>
    <n v="111"/>
    <n v="0"/>
    <n v="135263"/>
    <n v="30071552"/>
    <n v="12900529"/>
    <n v="20977772"/>
    <n v="37072965"/>
    <n v="0"/>
    <n v="13033034"/>
    <n v="222678814"/>
    <n v="1274451"/>
    <n v="374625"/>
    <n v="0"/>
    <n v="0"/>
    <n v="321379"/>
    <n v="-1100926"/>
    <n v="0"/>
    <n v="0"/>
    <n v="59287893"/>
    <n v="18425366"/>
    <n v="68487380"/>
    <n v="0"/>
    <n v="0"/>
    <n v="60844"/>
    <n v="0"/>
    <n v="35396623"/>
    <n v="7717641"/>
    <n v="81543301"/>
    <n v="13783503"/>
    <n v="88867494"/>
    <n v="53076908"/>
    <n v="15126640"/>
    <n v="12916274"/>
    <n v="18323001"/>
    <n v="22398063"/>
    <n v="7068306"/>
    <n v="25411197"/>
    <n v="2495080"/>
    <n v="4219160"/>
    <n v="34800428"/>
    <n v="56977997"/>
    <n v="0"/>
    <n v="46795701"/>
    <n v="4088455"/>
    <n v="115727865"/>
    <n v="0"/>
    <n v="223590018"/>
    <n v="155563977"/>
    <n v="0"/>
    <n v="88661185"/>
    <n v="-20635144"/>
    <n v="223590018"/>
    <n v="0"/>
    <n v="201992420"/>
    <n v="-169325313"/>
    <n v="108706724"/>
    <n v="0"/>
    <n v="8166667"/>
    <n v="0"/>
    <n v="82358229"/>
    <n v="1165504"/>
    <n v="1346145"/>
    <n v="620"/>
    <n v="0"/>
    <n v="104315"/>
    <n v="296060"/>
    <n v="332045"/>
    <n v="0"/>
    <n v="42061"/>
    <n v="133516"/>
    <n v="141650"/>
    <n v="59200"/>
    <n v="24703"/>
    <n v="31954"/>
    <n v="339505"/>
    <n v="86445"/>
    <n v="335977"/>
    <n v="0"/>
    <n v="249459"/>
    <n v="37838"/>
    <n v="115990"/>
    <n v="51267788.407783799"/>
    <n v="27314753.48912134"/>
    <n v="24769944.485483062"/>
    <n v="68894067.195501998"/>
    <n v="0"/>
    <n v="14344138.275191581"/>
    <n v="76932641.552144051"/>
    <n v="7117365.7971903197"/>
    <n v="271554.79758383037"/>
  </r>
  <r>
    <n v="106560529"/>
    <x v="370"/>
    <d v="2023-07-01T00:00:00"/>
    <d v="2024-06-30T00:00:00"/>
    <n v="366"/>
    <x v="9"/>
    <x v="6"/>
    <x v="120"/>
    <x v="0"/>
    <x v="7"/>
    <x v="0"/>
    <x v="0"/>
    <x v="0"/>
    <x v="1"/>
    <s v="COMMONSPIRIT HEALTH"/>
    <x v="1"/>
    <x v="3"/>
    <s v="805-988-2500"/>
    <s v="1600 N. ROSE AVENUE"/>
    <s v="OXNARD"/>
    <n v="93003"/>
    <s v="BARRY WOLFMAN"/>
    <n v="0"/>
    <n v="385"/>
    <n v="140910"/>
    <n v="385"/>
    <n v="140910"/>
    <n v="271"/>
    <n v="268.67486338797818"/>
    <n v="468.19234406049998"/>
    <n v="30254"/>
    <n v="15962"/>
    <n v="5340"/>
    <n v="34026"/>
    <n v="0"/>
    <n v="2060"/>
    <n v="9862"/>
    <n v="380"/>
    <n v="451"/>
    <n v="98335"/>
    <n v="171358.39792614282"/>
    <n v="50672.197369494403"/>
    <n v="24074.436076677401"/>
    <n v="7477.3266890247596"/>
    <n v="57729.7868714164"/>
    <n v="0"/>
    <n v="4354.5648012991196"/>
    <n v="23334.717682433788"/>
    <n v="1571.2178840618001"/>
    <n v="873.75279454030397"/>
    <n v="4842"/>
    <n v="2726"/>
    <n v="702"/>
    <n v="3491"/>
    <n v="0"/>
    <n v="426"/>
    <n v="1983"/>
    <n v="84"/>
    <n v="156"/>
    <n v="14410"/>
    <n v="288"/>
    <n v="0"/>
    <n v="0"/>
    <n v="23"/>
    <n v="74"/>
    <n v="0"/>
    <n v="105408"/>
    <n v="0"/>
    <n v="0"/>
    <n v="8418"/>
    <n v="27084"/>
    <n v="0"/>
    <n v="65376"/>
    <n v="0"/>
    <n v="0"/>
    <n v="7078"/>
    <n v="25881"/>
    <n v="0.26319214928560503"/>
    <n v="0"/>
    <n v="12969"/>
    <n v="0"/>
    <n v="0"/>
    <n v="542"/>
    <n v="899"/>
    <n v="0"/>
    <n v="16"/>
    <n v="2747"/>
    <n v="1291"/>
    <n v="42979"/>
    <n v="17920"/>
    <n v="6006"/>
    <n v="43020"/>
    <n v="0"/>
    <n v="6648"/>
    <n v="31718"/>
    <n v="4432"/>
    <n v="199"/>
    <n v="152922"/>
    <n v="87475"/>
    <n v="28760"/>
    <n v="0"/>
    <n v="36935"/>
    <n v="0"/>
    <n v="16"/>
    <n v="295695"/>
    <n v="482940"/>
    <n v="2541"/>
    <n v="7435"/>
    <n v="985"/>
    <n v="505"/>
    <n v="2726908869"/>
    <n v="2081406936"/>
    <n v="1830550"/>
    <n v="647332483"/>
    <n v="2950541"/>
    <n v="650283024"/>
    <n v="653156083"/>
    <n v="-2873059"/>
    <n v="7798272"/>
    <n v="268020"/>
    <n v="0"/>
    <n v="0"/>
    <n v="4657193"/>
    <n v="551829189"/>
    <n v="319174781"/>
    <n v="80578437"/>
    <n v="362934125"/>
    <n v="0"/>
    <n v="41837510"/>
    <n v="198268821"/>
    <n v="6953946"/>
    <n v="3275494"/>
    <n v="1564852303"/>
    <n v="372425375"/>
    <n v="162215575"/>
    <n v="32251394"/>
    <n v="252833514"/>
    <n v="0"/>
    <n v="46601397"/>
    <n v="270859851"/>
    <n v="21799118"/>
    <n v="3070342"/>
    <n v="1162056566"/>
    <n v="744946772"/>
    <n v="398151513"/>
    <n v="72130646"/>
    <n v="438807106"/>
    <n v="0"/>
    <n v="0"/>
    <n v="64004576"/>
    <n v="243909971"/>
    <n v="21106541"/>
    <n v="0"/>
    <n v="45173337"/>
    <n v="0"/>
    <n v="53176474"/>
    <n v="177756"/>
    <n v="606"/>
    <n v="0"/>
    <n v="1652188"/>
    <n v="170061505"/>
    <n v="69510304"/>
    <n v="29578972"/>
    <n v="153220379"/>
    <n v="0"/>
    <n v="19304355"/>
    <n v="203533098"/>
    <n v="949917"/>
    <n v="1173953"/>
    <n v="0"/>
    <n v="-16708311"/>
    <n v="0"/>
    <n v="4071923"/>
    <n v="0"/>
    <n v="0"/>
    <n v="131302713"/>
    <n v="73169805"/>
    <n v="178598634"/>
    <n v="0"/>
    <n v="0"/>
    <n v="106805"/>
    <n v="0"/>
    <n v="76993818"/>
    <n v="19851128"/>
    <n v="117243177"/>
    <n v="55890003"/>
    <n v="181769359"/>
    <n v="87395348"/>
    <n v="38869542"/>
    <n v="32007306"/>
    <n v="105934606"/>
    <n v="83088932"/>
    <n v="23586645"/>
    <n v="3191984"/>
    <n v="4388341"/>
    <n v="34369211"/>
    <n v="58554809"/>
    <n v="179504967"/>
    <n v="26346526"/>
    <n v="300646066"/>
    <n v="4376472"/>
    <n v="71654199"/>
    <n v="0"/>
    <n v="582528230"/>
    <n v="132175355"/>
    <n v="0"/>
    <n v="652805086"/>
    <n v="-202452211"/>
    <n v="582528230"/>
    <n v="0"/>
    <n v="496570299"/>
    <n v="-385088030"/>
    <n v="404002302"/>
    <n v="0"/>
    <n v="63715563"/>
    <n v="0"/>
    <n v="597360783"/>
    <n v="3277932"/>
    <n v="3659300"/>
    <n v="1684"/>
    <n v="0"/>
    <n v="245950"/>
    <n v="725834"/>
    <n v="1012246"/>
    <n v="100020"/>
    <n v="304054"/>
    <n v="225289"/>
    <n v="245828"/>
    <n v="262597"/>
    <n v="108309"/>
    <n v="47805"/>
    <n v="1217938"/>
    <n v="320830"/>
    <n v="838182"/>
    <n v="0"/>
    <n v="470848"/>
    <n v="108484"/>
    <n v="319734"/>
    <n v="220379729.79712099"/>
    <n v="114782962.091189"/>
    <n v="26903202.469698399"/>
    <n v="146823950.00933"/>
    <n v="0"/>
    <n v="21087418.106828801"/>
    <n v="111859279.90228701"/>
    <n v="6855895.2500442704"/>
    <n v="1513104.3735012"/>
  </r>
  <r>
    <n v="106392232"/>
    <x v="371"/>
    <d v="2023-07-01T00:00:00"/>
    <d v="2024-06-30T00:00:00"/>
    <n v="366"/>
    <x v="6"/>
    <x v="4"/>
    <x v="59"/>
    <x v="0"/>
    <x v="7"/>
    <x v="0"/>
    <x v="1"/>
    <x v="0"/>
    <x v="1"/>
    <s v="PORT CITY OPERATING COMPANY, LLC"/>
    <x v="2"/>
    <x v="0"/>
    <s v="209-461-2000"/>
    <s v="2510 NORTH CALIFORNIA STREET"/>
    <s v="STOCKTON"/>
    <n v="95204"/>
    <s v="PAUL RAINS"/>
    <n v="0"/>
    <n v="35"/>
    <n v="12810"/>
    <n v="35"/>
    <n v="12810"/>
    <n v="33"/>
    <n v="31.051912568306001"/>
    <n v="34.671332024761398"/>
    <n v="2825"/>
    <n v="3160"/>
    <n v="33"/>
    <n v="748"/>
    <n v="0"/>
    <n v="35"/>
    <n v="4542"/>
    <n v="22"/>
    <n v="0"/>
    <n v="11365"/>
    <n v="12689.707521062701"/>
    <n v="2936.6877757947377"/>
    <n v="3205.5310538419799"/>
    <n v="41.701418667646102"/>
    <n v="751.92586008700403"/>
    <n v="0"/>
    <n v="132.331753057047"/>
    <n v="5543.1476587680299"/>
    <n v="61.27477526858145"/>
    <n v="0"/>
    <n v="199"/>
    <n v="370"/>
    <n v="2"/>
    <n v="82"/>
    <n v="0"/>
    <n v="6"/>
    <n v="810"/>
    <n v="8"/>
    <n v="0"/>
    <n v="1477"/>
    <n v="0"/>
    <n v="33"/>
    <n v="0"/>
    <n v="0"/>
    <n v="2"/>
    <n v="0"/>
    <n v="0"/>
    <n v="12078"/>
    <n v="0"/>
    <n v="0"/>
    <n v="732"/>
    <n v="0"/>
    <n v="0"/>
    <n v="11365"/>
    <n v="0"/>
    <n v="0"/>
    <n v="0"/>
    <n v="0"/>
    <n v="0"/>
    <n v="0"/>
    <n v="1477"/>
    <n v="0"/>
    <n v="0"/>
    <n v="0"/>
    <n v="0"/>
    <n v="0"/>
    <n v="0"/>
    <n v="0"/>
    <n v="742"/>
    <n v="323"/>
    <n v="44"/>
    <n v="22"/>
    <n v="0"/>
    <n v="770"/>
    <n v="8686"/>
    <n v="937"/>
    <n v="0"/>
    <n v="11524"/>
    <n v="0"/>
    <n v="0"/>
    <n v="0"/>
    <n v="7316"/>
    <n v="0"/>
    <n v="0"/>
    <n v="0"/>
    <n v="0"/>
    <n v="0"/>
    <n v="0"/>
    <n v="0"/>
    <n v="0"/>
    <n v="45749685"/>
    <n v="23607964"/>
    <n v="0"/>
    <n v="22141721"/>
    <n v="597540"/>
    <n v="22739261"/>
    <n v="25733941"/>
    <n v="-2994680"/>
    <n v="173762"/>
    <n v="0"/>
    <n v="0"/>
    <n v="0"/>
    <n v="-2820918"/>
    <n v="9516815"/>
    <n v="11430357"/>
    <n v="108905"/>
    <n v="2746321"/>
    <n v="0"/>
    <n v="114326"/>
    <n v="16984071"/>
    <n v="72976"/>
    <n v="0"/>
    <n v="40973771"/>
    <n v="376252"/>
    <n v="164695"/>
    <n v="28716"/>
    <n v="14414"/>
    <n v="0"/>
    <n v="317930"/>
    <n v="3743629"/>
    <n v="130278"/>
    <n v="0"/>
    <n v="4775914"/>
    <n v="4707147"/>
    <n v="6140456"/>
    <n v="68208"/>
    <n v="1149245"/>
    <n v="0"/>
    <n v="0"/>
    <n v="265615"/>
    <n v="8767935"/>
    <n v="1177830"/>
    <n v="0"/>
    <n v="523619"/>
    <n v="0"/>
    <n v="807909"/>
    <n v="0"/>
    <n v="0"/>
    <n v="0"/>
    <n v="0"/>
    <n v="4406632"/>
    <n v="4775781"/>
    <n v="59385"/>
    <n v="1140891"/>
    <n v="0"/>
    <n v="127624"/>
    <n v="11595620"/>
    <n v="35788"/>
    <n v="0"/>
    <n v="0"/>
    <n v="0"/>
    <n v="0"/>
    <n v="3563"/>
    <n v="0"/>
    <n v="0"/>
    <n v="11001651"/>
    <n v="2065252"/>
    <n v="2940220"/>
    <n v="0"/>
    <n v="0"/>
    <n v="0"/>
    <n v="0"/>
    <n v="3561852"/>
    <n v="1180567"/>
    <n v="4381725"/>
    <n v="602674"/>
    <n v="11991935"/>
    <n v="6505084"/>
    <n v="1115968"/>
    <n v="140681"/>
    <n v="543649"/>
    <n v="4111988"/>
    <n v="472113"/>
    <n v="216298"/>
    <n v="150213"/>
    <n v="36000"/>
    <n v="450012"/>
    <n v="3609870"/>
    <n v="0"/>
    <n v="3973173"/>
    <n v="511"/>
    <n v="2244290"/>
    <n v="0"/>
    <n v="9827844"/>
    <n v="9670686"/>
    <n v="0"/>
    <n v="204476"/>
    <n v="-47318"/>
    <n v="9827844"/>
    <n v="0"/>
    <n v="10387144"/>
    <n v="-7028861"/>
    <n v="5380237"/>
    <n v="0"/>
    <n v="0"/>
    <n v="0"/>
    <n v="435625"/>
    <n v="212113"/>
    <n v="242634"/>
    <n v="117"/>
    <n v="4"/>
    <n v="15721"/>
    <n v="59262"/>
    <n v="32640"/>
    <n v="9927"/>
    <n v="43091"/>
    <n v="26258"/>
    <n v="18425"/>
    <n v="6774"/>
    <n v="0"/>
    <n v="15"/>
    <n v="108038"/>
    <n v="17834"/>
    <n v="25993"/>
    <n v="0"/>
    <n v="28470"/>
    <n v="17199"/>
    <n v="14579"/>
    <n v="5435580.5779180098"/>
    <n v="6370707.8352091797"/>
    <n v="75613.561973617965"/>
    <n v="1516839.7774702699"/>
    <n v="0"/>
    <n v="237495.846160602"/>
    <n v="11388488.8826601"/>
    <n v="111674.51860824801"/>
    <n v="0"/>
  </r>
  <r>
    <n v="106391042"/>
    <x v="372"/>
    <d v="2023-07-01T00:00:00"/>
    <d v="2024-06-30T00:00:00"/>
    <n v="366"/>
    <x v="6"/>
    <x v="4"/>
    <x v="59"/>
    <x v="0"/>
    <x v="7"/>
    <x v="0"/>
    <x v="0"/>
    <x v="2"/>
    <x v="1"/>
    <s v="PORT CITY OPERATING COMPANY, LLC"/>
    <x v="1"/>
    <x v="0"/>
    <s v="209-943-2000"/>
    <s v="1800 NORTH CALIFORNIA STREET"/>
    <s v="STOCKTON"/>
    <s v="95204-6088"/>
    <s v="DON WILEY"/>
    <n v="0"/>
    <n v="355"/>
    <n v="129930"/>
    <n v="355"/>
    <n v="129930"/>
    <n v="287"/>
    <n v="261.06557377049199"/>
    <n v="412.81983013381102"/>
    <n v="22067"/>
    <n v="23739"/>
    <n v="8370"/>
    <n v="24738"/>
    <n v="0"/>
    <n v="1842"/>
    <n v="13976"/>
    <n v="295"/>
    <n v="523"/>
    <n v="95550"/>
    <n v="151092.057828975"/>
    <n v="32144.1111140059"/>
    <n v="35022.841566313502"/>
    <n v="10708.485814653701"/>
    <n v="41934.6901885232"/>
    <n v="0"/>
    <n v="3080.5879440817798"/>
    <n v="25179.638921680202"/>
    <n v="2071.9924890963798"/>
    <n v="1022.94513089064"/>
    <n v="3874"/>
    <n v="4343"/>
    <n v="1141"/>
    <n v="5865"/>
    <n v="0"/>
    <n v="339"/>
    <n v="3600"/>
    <n v="92"/>
    <n v="238"/>
    <n v="19492"/>
    <n v="355"/>
    <n v="0"/>
    <n v="0"/>
    <n v="0"/>
    <n v="0"/>
    <n v="0"/>
    <n v="129930"/>
    <n v="0"/>
    <n v="0"/>
    <n v="0"/>
    <n v="0"/>
    <n v="0"/>
    <n v="95550"/>
    <n v="0"/>
    <n v="0"/>
    <n v="0"/>
    <n v="0"/>
    <n v="0"/>
    <n v="0"/>
    <n v="19492"/>
    <n v="0"/>
    <n v="0"/>
    <n v="0"/>
    <n v="0"/>
    <n v="0"/>
    <n v="0"/>
    <n v="0"/>
    <n v="0"/>
    <n v="37850"/>
    <n v="39109"/>
    <n v="8991"/>
    <n v="71362"/>
    <n v="0"/>
    <n v="3589"/>
    <n v="42458"/>
    <n v="8768"/>
    <n v="310"/>
    <n v="212437"/>
    <n v="103521"/>
    <n v="3413"/>
    <n v="20544"/>
    <n v="92627"/>
    <n v="0"/>
    <n v="9"/>
    <n v="437685"/>
    <n v="274785"/>
    <n v="2319"/>
    <n v="3123"/>
    <n v="3686"/>
    <n v="1019"/>
    <n v="4699532678"/>
    <n v="3872345737"/>
    <n v="1042412"/>
    <n v="828229353"/>
    <n v="9667188"/>
    <n v="837896541"/>
    <n v="766545078"/>
    <n v="71351463"/>
    <n v="42131622"/>
    <n v="540982"/>
    <n v="0"/>
    <n v="0"/>
    <n v="112942103"/>
    <n v="728926496"/>
    <n v="782586707"/>
    <n v="214968703"/>
    <n v="724497773"/>
    <n v="0"/>
    <n v="61645740"/>
    <n v="445389765"/>
    <n v="9311130"/>
    <n v="4638949"/>
    <n v="2971965263"/>
    <n v="332871405"/>
    <n v="371986369"/>
    <n v="60059888"/>
    <n v="503636662"/>
    <n v="0"/>
    <n v="41451504"/>
    <n v="357039647"/>
    <n v="56087485"/>
    <n v="4434455"/>
    <n v="1727567415"/>
    <n v="894089236"/>
    <n v="1006838411"/>
    <n v="221103186"/>
    <n v="1019430449"/>
    <n v="0"/>
    <n v="0"/>
    <n v="86280509"/>
    <n v="517857365"/>
    <n v="16625742"/>
    <n v="0"/>
    <n v="57187258"/>
    <n v="0"/>
    <n v="52933581"/>
    <n v="-1533675"/>
    <n v="94876"/>
    <n v="0"/>
    <n v="2481211"/>
    <n v="156126797"/>
    <n v="126928771"/>
    <n v="51158214"/>
    <n v="197013113"/>
    <n v="0"/>
    <n v="15855730"/>
    <n v="276424993"/>
    <n v="770898"/>
    <n v="3950837"/>
    <n v="0"/>
    <n v="0"/>
    <n v="102400"/>
    <n v="36755538"/>
    <n v="0"/>
    <n v="0"/>
    <n v="158804382"/>
    <n v="69395825"/>
    <n v="198745583"/>
    <n v="0"/>
    <n v="0"/>
    <n v="882483"/>
    <n v="6661433"/>
    <n v="96713074"/>
    <n v="26254314"/>
    <n v="186689151"/>
    <n v="22398833"/>
    <n v="266025297"/>
    <n v="139335413"/>
    <n v="55190497"/>
    <n v="13728969"/>
    <n v="90516750"/>
    <n v="86616783"/>
    <n v="22217576"/>
    <n v="2957387"/>
    <n v="4828973"/>
    <n v="3035183"/>
    <n v="82092250"/>
    <n v="238899463"/>
    <n v="421119344"/>
    <n v="193391671"/>
    <n v="22743614"/>
    <n v="72573418"/>
    <n v="0"/>
    <n v="948727510"/>
    <n v="140608533"/>
    <n v="306829"/>
    <n v="51534997"/>
    <n v="756277151"/>
    <n v="948727510"/>
    <n v="52811637"/>
    <n v="682553962"/>
    <n v="-588507618"/>
    <n v="289608189"/>
    <n v="0"/>
    <n v="0"/>
    <n v="0"/>
    <n v="60895195"/>
    <n v="4385779"/>
    <n v="5063227"/>
    <n v="2424"/>
    <n v="156"/>
    <n v="698146"/>
    <n v="882385"/>
    <n v="1520466"/>
    <n v="29439"/>
    <n v="138441"/>
    <n v="468616"/>
    <n v="336610"/>
    <n v="290059"/>
    <n v="18227"/>
    <n v="3390"/>
    <n v="1285982"/>
    <n v="535692"/>
    <n v="971446"/>
    <n v="343438"/>
    <n v="606950"/>
    <n v="241407"/>
    <n v="400864"/>
    <n v="171006653.209894"/>
    <n v="185948453.49295169"/>
    <n v="44294416.893881842"/>
    <n v="197795794.49476957"/>
    <n v="0"/>
    <n v="16604209.365077499"/>
    <n v="129234356.23113261"/>
    <n v="10532699.551562199"/>
    <n v="1461306.76073098"/>
  </r>
  <r>
    <n v="106190053"/>
    <x v="373"/>
    <d v="2023-07-01T00:00:00"/>
    <d v="2024-06-30T00:00:00"/>
    <n v="366"/>
    <x v="3"/>
    <x v="3"/>
    <x v="41"/>
    <x v="0"/>
    <x v="7"/>
    <x v="0"/>
    <x v="0"/>
    <x v="2"/>
    <x v="0"/>
    <s v="DIGNITY HEALTH"/>
    <x v="1"/>
    <x v="0"/>
    <s v="562-491-9000"/>
    <s v="1050 LINDEN AVENUE"/>
    <s v="LONG BEACH"/>
    <s v="90813-3393"/>
    <s v="CAROLYN CALDWELL"/>
    <n v="2"/>
    <n v="307"/>
    <n v="112362"/>
    <n v="307"/>
    <n v="112362"/>
    <n v="176"/>
    <n v="175.97267759562843"/>
    <n v="248.08869877796101"/>
    <n v="11756"/>
    <n v="13267"/>
    <n v="5934"/>
    <n v="27204"/>
    <n v="0"/>
    <n v="962"/>
    <n v="4671"/>
    <n v="302"/>
    <n v="310"/>
    <n v="64406"/>
    <n v="90800.463752733893"/>
    <n v="14230.392543662299"/>
    <n v="16756.502740085802"/>
    <n v="8207.2080812029399"/>
    <n v="40655.873194906999"/>
    <n v="0"/>
    <n v="1407.8949550305899"/>
    <n v="7844.9529322346407"/>
    <n v="1009.98883488348"/>
    <n v="386.23770408780399"/>
    <n v="1585"/>
    <n v="1935"/>
    <n v="852"/>
    <n v="4796"/>
    <n v="0"/>
    <n v="138"/>
    <n v="991"/>
    <n v="97"/>
    <n v="90"/>
    <n v="10484"/>
    <n v="273"/>
    <n v="0"/>
    <n v="0"/>
    <n v="34"/>
    <n v="0"/>
    <n v="0"/>
    <n v="99918"/>
    <n v="0"/>
    <n v="0"/>
    <n v="12444"/>
    <n v="0"/>
    <n v="0"/>
    <n v="61530"/>
    <n v="0"/>
    <n v="0"/>
    <n v="2876"/>
    <n v="0"/>
    <n v="0"/>
    <n v="0"/>
    <n v="10237"/>
    <n v="0"/>
    <n v="0"/>
    <n v="247"/>
    <n v="0"/>
    <n v="0"/>
    <n v="25"/>
    <n v="2525"/>
    <n v="1182"/>
    <n v="7025"/>
    <n v="9147"/>
    <n v="11903"/>
    <n v="42651"/>
    <n v="0"/>
    <n v="2677"/>
    <n v="12530"/>
    <n v="2932"/>
    <n v="116"/>
    <n v="88981"/>
    <n v="52695"/>
    <n v="26127"/>
    <n v="0"/>
    <n v="14947"/>
    <n v="11704"/>
    <n v="9"/>
    <n v="256635"/>
    <n v="158685"/>
    <n v="2261"/>
    <n v="1675"/>
    <n v="953"/>
    <n v="413"/>
    <n v="1495831948"/>
    <n v="1105292421"/>
    <n v="47066006"/>
    <n v="437605533"/>
    <n v="15562656"/>
    <n v="453168189"/>
    <n v="477335251"/>
    <n v="-24167062"/>
    <n v="4105123"/>
    <n v="2397681"/>
    <n v="0"/>
    <n v="0"/>
    <n v="-22459620"/>
    <n v="193244037"/>
    <n v="224367062"/>
    <n v="94006252"/>
    <n v="428725083"/>
    <n v="0"/>
    <n v="18150893"/>
    <n v="94523353"/>
    <n v="5963395"/>
    <n v="2033806"/>
    <n v="1061013881"/>
    <n v="40673835"/>
    <n v="59013302"/>
    <n v="36012095"/>
    <n v="211996598"/>
    <n v="0"/>
    <n v="8413089"/>
    <n v="64228789"/>
    <n v="13980189"/>
    <n v="500170"/>
    <n v="434818067"/>
    <n v="186651098"/>
    <n v="228418918"/>
    <n v="84185494"/>
    <n v="454077034"/>
    <n v="-45530796"/>
    <n v="0"/>
    <n v="19255224"/>
    <n v="91551434"/>
    <n v="12816776"/>
    <n v="0"/>
    <n v="43848067"/>
    <n v="0"/>
    <n v="30019172"/>
    <n v="373619"/>
    <n v="46692387"/>
    <n v="0"/>
    <n v="0"/>
    <n v="41451768"/>
    <n v="45991824"/>
    <n v="47639379"/>
    <n v="237454537"/>
    <n v="0"/>
    <n v="4660840"/>
    <n v="58760818"/>
    <n v="895616"/>
    <n v="750751"/>
    <n v="0"/>
    <n v="0"/>
    <n v="25800"/>
    <n v="87516"/>
    <n v="0"/>
    <n v="0"/>
    <n v="81061378"/>
    <n v="26612188"/>
    <n v="105825147"/>
    <n v="31779806"/>
    <n v="0"/>
    <n v="0"/>
    <n v="7732832"/>
    <n v="57202841"/>
    <n v="11686521"/>
    <n v="125830593"/>
    <n v="29603945"/>
    <n v="126104296"/>
    <n v="63903106"/>
    <n v="37857299"/>
    <n v="28403232"/>
    <n v="37426345"/>
    <n v="85622076"/>
    <n v="12545035"/>
    <n v="3514155"/>
    <n v="5989553"/>
    <n v="14004324"/>
    <n v="61965830"/>
    <n v="135705310"/>
    <n v="192431"/>
    <n v="156349483"/>
    <n v="19154589"/>
    <n v="47580681"/>
    <n v="0"/>
    <n v="358982494"/>
    <n v="136257394"/>
    <n v="0"/>
    <n v="275354674"/>
    <n v="-52629574"/>
    <n v="358982494"/>
    <n v="0"/>
    <n v="328519336"/>
    <n v="-283919883"/>
    <n v="205443690"/>
    <n v="0"/>
    <n v="11004218"/>
    <n v="9093755"/>
    <n v="263000000"/>
    <n v="2438194"/>
    <n v="2786618"/>
    <n v="1242"/>
    <n v="36"/>
    <n v="277101"/>
    <n v="640107"/>
    <n v="680850"/>
    <n v="336"/>
    <n v="122742"/>
    <n v="223390"/>
    <n v="183324"/>
    <n v="106542"/>
    <n v="176472"/>
    <n v="27330"/>
    <n v="753645"/>
    <n v="207171"/>
    <n v="570602"/>
    <n v="97650"/>
    <n v="347822"/>
    <n v="93038"/>
    <n v="368266"/>
    <n v="72211897.14174886"/>
    <n v="87481275.039811194"/>
    <n v="40137469.701777302"/>
    <n v="197794754.75418326"/>
    <n v="0"/>
    <n v="8200465.9133495698"/>
    <n v="49007770.338883303"/>
    <n v="6156708.0109459497"/>
    <n v="782254.09930054494"/>
  </r>
  <r>
    <n v="106380965"/>
    <x v="374"/>
    <d v="2023-07-01T00:00:00"/>
    <d v="2024-07-31T00:00:00"/>
    <n v="397"/>
    <x v="23"/>
    <x v="9"/>
    <x v="38"/>
    <x v="0"/>
    <x v="7"/>
    <x v="0"/>
    <x v="0"/>
    <x v="2"/>
    <x v="1"/>
    <s v="COMMONSPIRIT HEALTH"/>
    <x v="0"/>
    <x v="0"/>
    <s v="415-668-1000"/>
    <s v="450 STANYAN STREET"/>
    <s v="SAN FRANCISCO"/>
    <n v="94117"/>
    <s v="DARYN KUMAR"/>
    <n v="0"/>
    <n v="275"/>
    <n v="109175"/>
    <n v="159"/>
    <n v="63123"/>
    <n v="77"/>
    <n v="70.400503778337495"/>
    <n v="104.891330741334"/>
    <n v="10615"/>
    <n v="6101"/>
    <n v="2681"/>
    <n v="4451"/>
    <n v="0"/>
    <n v="466"/>
    <n v="3441"/>
    <n v="175"/>
    <n v="19"/>
    <n v="27949"/>
    <n v="41641.858304309397"/>
    <n v="14282.696353366446"/>
    <n v="8760.7177003983797"/>
    <n v="3050.3669557783301"/>
    <n v="6022.1637346732496"/>
    <n v="0"/>
    <n v="728.57340015020202"/>
    <n v="7840.8749368556801"/>
    <n v="403.79430754849699"/>
    <n v="133.49650150478701"/>
    <n v="1795"/>
    <n v="1063"/>
    <n v="440"/>
    <n v="708"/>
    <n v="0"/>
    <n v="71"/>
    <n v="743"/>
    <n v="32"/>
    <n v="12"/>
    <n v="4864"/>
    <n v="204"/>
    <n v="35"/>
    <n v="0"/>
    <n v="36"/>
    <n v="0"/>
    <n v="0"/>
    <n v="80988"/>
    <n v="13895"/>
    <n v="0"/>
    <n v="14292"/>
    <n v="0"/>
    <n v="0"/>
    <n v="22470"/>
    <n v="2985"/>
    <n v="0"/>
    <n v="2494"/>
    <n v="0"/>
    <n v="0"/>
    <n v="0"/>
    <n v="4019"/>
    <n v="651"/>
    <n v="0"/>
    <n v="194"/>
    <n v="0"/>
    <n v="0"/>
    <n v="0"/>
    <n v="0"/>
    <n v="0"/>
    <n v="14868"/>
    <n v="3077"/>
    <n v="759"/>
    <n v="9066"/>
    <n v="0"/>
    <n v="2345"/>
    <n v="30629"/>
    <n v="831"/>
    <n v="131"/>
    <n v="61706"/>
    <n v="14948"/>
    <n v="44683"/>
    <n v="0"/>
    <n v="258"/>
    <n v="0"/>
    <n v="10"/>
    <n v="168390"/>
    <n v="174105"/>
    <n v="952"/>
    <n v="1601"/>
    <n v="0"/>
    <n v="0"/>
    <n v="984220849"/>
    <n v="770168660"/>
    <n v="-54014"/>
    <n v="213998175"/>
    <n v="16957988"/>
    <n v="230956163"/>
    <n v="329163807"/>
    <n v="-98207644"/>
    <n v="6187538"/>
    <n v="209549796"/>
    <n v="0"/>
    <n v="0"/>
    <n v="-301569902"/>
    <n v="273411788"/>
    <n v="159095035"/>
    <n v="30875268"/>
    <n v="100948044"/>
    <n v="0"/>
    <n v="14572368"/>
    <n v="74994868"/>
    <n v="5188450"/>
    <n v="1499216"/>
    <n v="660585037"/>
    <n v="94469281"/>
    <n v="69357135"/>
    <n v="4253750"/>
    <n v="35633769"/>
    <n v="0"/>
    <n v="8210979"/>
    <n v="95893066"/>
    <n v="6783359"/>
    <n v="9034473"/>
    <n v="323635812"/>
    <n v="299025623"/>
    <n v="188831482"/>
    <n v="21729007"/>
    <n v="103303292"/>
    <n v="0"/>
    <n v="0"/>
    <n v="14393684"/>
    <n v="84214497"/>
    <n v="9975490"/>
    <n v="0"/>
    <n v="21306748"/>
    <n v="0"/>
    <n v="27388837"/>
    <n v="-100624"/>
    <n v="212"/>
    <n v="0"/>
    <n v="46398"/>
    <n v="62021647"/>
    <n v="32997711"/>
    <n v="12568864"/>
    <n v="22080113"/>
    <n v="0"/>
    <n v="3852658"/>
    <n v="79730830"/>
    <n v="429524"/>
    <n v="316828"/>
    <n v="0"/>
    <n v="-365832741"/>
    <n v="186"/>
    <n v="-1103828"/>
    <n v="0"/>
    <n v="0"/>
    <n v="57060043"/>
    <n v="27301382"/>
    <n v="83115987"/>
    <n v="0"/>
    <n v="0"/>
    <n v="230321"/>
    <n v="7714462"/>
    <n v="52891396"/>
    <n v="7907079"/>
    <n v="57925900"/>
    <n v="35017237"/>
    <n v="102588307"/>
    <n v="56988570"/>
    <n v="14693156"/>
    <n v="18218655"/>
    <n v="30438564"/>
    <n v="38674817"/>
    <n v="6954225"/>
    <n v="1332618"/>
    <n v="3655998"/>
    <n v="23618663"/>
    <n v="32000234"/>
    <n v="96905071"/>
    <n v="5282"/>
    <n v="198196896"/>
    <n v="7001693"/>
    <n v="14608430"/>
    <n v="0"/>
    <n v="316717372"/>
    <n v="286348563"/>
    <n v="0"/>
    <n v="886225734"/>
    <n v="-855856925"/>
    <n v="316717372"/>
    <n v="0"/>
    <n v="357998029"/>
    <n v="-298865085"/>
    <n v="265856157"/>
    <n v="0"/>
    <n v="23293346"/>
    <n v="0"/>
    <n v="866311087"/>
    <n v="1397722"/>
    <n v="1607169"/>
    <n v="757"/>
    <n v="54"/>
    <n v="233495"/>
    <n v="305671"/>
    <n v="365161"/>
    <n v="3099"/>
    <n v="63853"/>
    <n v="156180"/>
    <n v="185500"/>
    <n v="52944"/>
    <n v="4824"/>
    <n v="26995"/>
    <n v="330717"/>
    <n v="157694"/>
    <n v="320866"/>
    <n v="130338"/>
    <n v="301218"/>
    <n v="49105"/>
    <n v="101557"/>
    <n v="116695973.8339586"/>
    <n v="72467573.623993844"/>
    <n v="11143315.89957585"/>
    <n v="43325272.809954301"/>
    <n v="0"/>
    <n v="7227131.5090747401"/>
    <n v="54207556.612822697"/>
    <n v="3797591.1987174042"/>
    <n v="3341403.5119025302"/>
  </r>
  <r>
    <n v="106010967"/>
    <x v="375"/>
    <d v="2023-10-01T00:00:00"/>
    <d v="2024-09-30T00:00:00"/>
    <n v="366"/>
    <x v="16"/>
    <x v="10"/>
    <x v="65"/>
    <x v="0"/>
    <x v="3"/>
    <x v="0"/>
    <x v="0"/>
    <x v="0"/>
    <x v="0"/>
    <s v="HAYWARD SISTERS HOSPITAL"/>
    <x v="3"/>
    <x v="0"/>
    <s v="510-264-4000"/>
    <s v="27200 CALAROGA AVENUE"/>
    <s v="HAYWARD"/>
    <n v="94545"/>
    <s v="MARIO A. HARDING"/>
    <n v="0"/>
    <n v="171"/>
    <n v="62586"/>
    <n v="171"/>
    <n v="62586"/>
    <n v="38"/>
    <n v="35.076502732240399"/>
    <n v="51.581516747148441"/>
    <n v="4515"/>
    <n v="2055"/>
    <n v="999"/>
    <n v="4358"/>
    <n v="6"/>
    <n v="72"/>
    <n v="694"/>
    <n v="42"/>
    <n v="97"/>
    <n v="12838"/>
    <n v="18878.835129456333"/>
    <n v="5876.4784509483998"/>
    <n v="2623.6302291748202"/>
    <n v="1434.3299686614698"/>
    <n v="6956.0240059366897"/>
    <n v="74.371895661326931"/>
    <n v="176.2451623823776"/>
    <n v="1074.74665556788"/>
    <n v="72.994188314193963"/>
    <n v="366.34298242191113"/>
    <n v="1280"/>
    <n v="583"/>
    <n v="155"/>
    <n v="1112"/>
    <n v="2"/>
    <n v="20"/>
    <n v="152"/>
    <n v="10"/>
    <n v="23"/>
    <n v="3337"/>
    <n v="171"/>
    <n v="0"/>
    <n v="0"/>
    <n v="0"/>
    <n v="0"/>
    <n v="0"/>
    <n v="62586"/>
    <n v="0"/>
    <n v="0"/>
    <n v="0"/>
    <n v="0"/>
    <n v="0"/>
    <n v="12838"/>
    <n v="0"/>
    <n v="0"/>
    <n v="0"/>
    <n v="0"/>
    <n v="0"/>
    <n v="0"/>
    <n v="3337"/>
    <n v="0"/>
    <n v="0"/>
    <n v="0"/>
    <n v="0"/>
    <n v="0"/>
    <n v="20"/>
    <n v="646"/>
    <n v="302"/>
    <n v="6724"/>
    <n v="2992"/>
    <n v="2624"/>
    <n v="18198"/>
    <n v="590"/>
    <n v="963"/>
    <n v="3730"/>
    <n v="309"/>
    <n v="1947"/>
    <n v="38077"/>
    <n v="26421"/>
    <n v="0"/>
    <n v="0"/>
    <n v="16010"/>
    <n v="0"/>
    <n v="6"/>
    <n v="202824"/>
    <n v="89148"/>
    <n v="2680"/>
    <n v="1795"/>
    <n v="211"/>
    <n v="89"/>
    <n v="448107563"/>
    <n v="336515548"/>
    <n v="0"/>
    <n v="111592015"/>
    <n v="21575922"/>
    <n v="133167937"/>
    <n v="141896039"/>
    <n v="-8728102"/>
    <n v="2898139"/>
    <n v="0"/>
    <n v="0"/>
    <n v="0"/>
    <n v="-5829963"/>
    <n v="96352013"/>
    <n v="46346366"/>
    <n v="20984711"/>
    <n v="109522325"/>
    <n v="182406"/>
    <n v="2339478"/>
    <n v="25122277"/>
    <n v="1438309"/>
    <n v="2434565"/>
    <n v="304722450"/>
    <n v="29054527"/>
    <n v="12824304"/>
    <n v="9144418"/>
    <n v="65291792"/>
    <n v="2078574"/>
    <n v="3387212"/>
    <n v="13782742"/>
    <n v="1061410"/>
    <n v="6760134"/>
    <n v="143385113"/>
    <n v="102958757"/>
    <n v="44803106"/>
    <n v="2548007"/>
    <n v="155331971"/>
    <n v="-6848130"/>
    <n v="2260980"/>
    <n v="3215992"/>
    <n v="22043788"/>
    <n v="2032116"/>
    <n v="0"/>
    <n v="2492788"/>
    <n v="0"/>
    <n v="5676173"/>
    <n v="0"/>
    <n v="0"/>
    <n v="0"/>
    <n v="0"/>
    <n v="22447783"/>
    <n v="14367564"/>
    <n v="28681700"/>
    <n v="25229698"/>
    <n v="0"/>
    <n v="2510698"/>
    <n v="16861231"/>
    <n v="6931"/>
    <n v="1486410"/>
    <n v="0"/>
    <n v="0"/>
    <n v="0"/>
    <n v="408038"/>
    <n v="0"/>
    <n v="0"/>
    <n v="28407642"/>
    <n v="13246487"/>
    <n v="38927714"/>
    <n v="0"/>
    <n v="0"/>
    <n v="0"/>
    <n v="0"/>
    <n v="20615197"/>
    <n v="5168954"/>
    <n v="33135939"/>
    <n v="2394106"/>
    <n v="60151963"/>
    <n v="22124325"/>
    <n v="7904135"/>
    <n v="4155400"/>
    <n v="10521395"/>
    <n v="10503427"/>
    <n v="3452959"/>
    <n v="244894"/>
    <n v="0"/>
    <n v="1893994"/>
    <n v="20943547"/>
    <n v="39849936"/>
    <n v="0"/>
    <n v="24265019"/>
    <n v="7095438"/>
    <n v="0"/>
    <n v="0"/>
    <n v="71210393"/>
    <n v="61621774"/>
    <n v="155882"/>
    <n v="15470531"/>
    <n v="-6037794"/>
    <n v="71210393"/>
    <n v="2497492"/>
    <n v="45933821"/>
    <n v="-34911983"/>
    <n v="99399266"/>
    <n v="18323052"/>
    <n v="0"/>
    <n v="0"/>
    <n v="0"/>
    <n v="1045317"/>
    <n v="1246875"/>
    <n v="592"/>
    <n v="0"/>
    <n v="84643"/>
    <n v="245052"/>
    <n v="312659"/>
    <n v="5341"/>
    <n v="32693"/>
    <n v="156217"/>
    <n v="96940"/>
    <n v="95899"/>
    <n v="15570"/>
    <n v="303"/>
    <n v="270257"/>
    <n v="98279"/>
    <n v="286176"/>
    <n v="0"/>
    <n v="236691"/>
    <n v="73679"/>
    <n v="80235"/>
    <n v="33672561.704487897"/>
    <n v="15887752.2390051"/>
    <n v="8089888.7359062303"/>
    <n v="46938852.961720012"/>
    <n v="607089.45931059902"/>
    <n v="1537657.6244546222"/>
    <n v="10446278.5823752"/>
    <n v="671192.60503782902"/>
    <n v="2468843.08770255"/>
  </r>
  <r>
    <n v="106514005"/>
    <x v="376"/>
    <d v="2023-07-01T00:00:00"/>
    <d v="2024-06-30T00:00:00"/>
    <n v="366"/>
    <x v="48"/>
    <x v="0"/>
    <x v="0"/>
    <x v="1"/>
    <x v="3"/>
    <x v="2"/>
    <x v="1"/>
    <x v="0"/>
    <x v="1"/>
    <s v="NORTH VALLEY BEHAVIORAL HEALTH LLC"/>
    <x v="2"/>
    <x v="0"/>
    <s v="530-790-2520"/>
    <s v="1535 PLUMAS COURT"/>
    <s v="YUBA CITY"/>
    <n v="95991"/>
    <s v="ARNE HYSON"/>
    <n v="0"/>
    <n v="16"/>
    <n v="5856"/>
    <n v="16"/>
    <n v="5856"/>
    <n v="16"/>
    <n v="15.669398907103799"/>
    <n v="15.669398907103799"/>
    <n v="0"/>
    <n v="0"/>
    <n v="0"/>
    <n v="0"/>
    <n v="0"/>
    <n v="0"/>
    <n v="0"/>
    <n v="0"/>
    <n v="5735"/>
    <n v="5735"/>
    <n v="5735"/>
    <n v="0"/>
    <n v="0"/>
    <n v="0"/>
    <n v="0"/>
    <n v="0"/>
    <n v="0"/>
    <n v="0"/>
    <n v="0"/>
    <n v="0"/>
    <n v="0"/>
    <n v="0"/>
    <n v="0"/>
    <n v="0"/>
    <n v="0"/>
    <n v="0"/>
    <n v="0"/>
    <n v="0"/>
    <n v="246"/>
    <n v="246"/>
    <n v="0"/>
    <n v="16"/>
    <n v="0"/>
    <n v="0"/>
    <n v="0"/>
    <n v="0"/>
    <n v="0"/>
    <n v="5856"/>
    <n v="0"/>
    <n v="0"/>
    <n v="0"/>
    <n v="0"/>
    <n v="0"/>
    <n v="5735"/>
    <n v="0"/>
    <n v="0"/>
    <n v="0"/>
    <n v="0"/>
    <n v="0"/>
    <n v="0"/>
    <n v="246"/>
    <n v="0"/>
    <n v="0"/>
    <n v="0"/>
    <n v="0"/>
    <n v="0"/>
    <n v="0"/>
    <n v="0"/>
    <n v="0"/>
    <n v="0"/>
    <n v="0"/>
    <n v="0"/>
    <n v="0"/>
    <n v="0"/>
    <n v="0"/>
    <n v="0"/>
    <n v="0"/>
    <n v="0"/>
    <n v="0"/>
    <n v="0"/>
    <n v="0"/>
    <n v="0"/>
    <n v="0"/>
    <n v="0"/>
    <n v="0"/>
    <n v="0"/>
    <n v="0"/>
    <n v="0"/>
    <n v="0"/>
    <n v="0"/>
    <n v="6123220"/>
    <n v="0"/>
    <n v="0"/>
    <n v="6123220"/>
    <n v="0"/>
    <n v="6123220"/>
    <n v="6115934"/>
    <n v="7286"/>
    <n v="1445"/>
    <n v="0"/>
    <n v="3930"/>
    <n v="0"/>
    <n v="480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335896"/>
    <n v="0"/>
    <n v="0"/>
    <n v="0"/>
    <n v="0"/>
    <n v="0"/>
    <n v="1335896"/>
    <n v="1455375"/>
    <n v="0"/>
    <n v="0"/>
    <n v="-119479"/>
    <n v="1335896"/>
    <n v="274566"/>
    <n v="1061330"/>
    <n v="0"/>
    <n v="0"/>
    <n v="0"/>
    <n v="0"/>
    <n v="0"/>
    <n v="0"/>
    <n v="0"/>
    <n v="0"/>
    <n v="0"/>
    <n v="0"/>
    <n v="0"/>
    <n v="0"/>
    <n v="0"/>
    <n v="0"/>
    <n v="0"/>
    <n v="0"/>
    <n v="0"/>
    <n v="0"/>
    <n v="0"/>
    <n v="0"/>
    <n v="0"/>
    <n v="0"/>
    <n v="0"/>
    <n v="0"/>
    <n v="0"/>
    <n v="0"/>
    <n v="0"/>
    <n v="0"/>
    <n v="0"/>
    <n v="0"/>
    <n v="0"/>
    <n v="0"/>
    <n v="0"/>
    <n v="0"/>
    <n v="0"/>
    <n v="0"/>
  </r>
  <r>
    <n v="106430905"/>
    <x v="377"/>
    <d v="2023-09-01T00:00:00"/>
    <d v="2024-08-31T00:00:00"/>
    <n v="366"/>
    <x v="25"/>
    <x v="13"/>
    <x v="66"/>
    <x v="0"/>
    <x v="31"/>
    <x v="0"/>
    <x v="0"/>
    <x v="2"/>
    <x v="1"/>
    <s v="STANFORD HEALTH CARE"/>
    <x v="4"/>
    <x v="0"/>
    <s v="650-723-4000"/>
    <s v="300 PASTEUR DRIVE"/>
    <s v="STANFORD"/>
    <n v="94305"/>
    <s v="DAVID ENTWISTLE"/>
    <n v="1"/>
    <n v="643"/>
    <n v="235338"/>
    <n v="735"/>
    <n v="269010"/>
    <n v="735"/>
    <n v="693.31967213114763"/>
    <n v="1527.83266931095"/>
    <n v="89422"/>
    <n v="36168"/>
    <n v="8262"/>
    <n v="40866"/>
    <n v="0"/>
    <n v="7641"/>
    <n v="67911"/>
    <n v="1625"/>
    <n v="1860"/>
    <n v="253755"/>
    <n v="559186.75696780696"/>
    <n v="188275.94759675342"/>
    <n v="63917.765529269527"/>
    <n v="11897.549205387801"/>
    <n v="78344.602671725894"/>
    <n v="0"/>
    <n v="24630.101376703198"/>
    <n v="183167.80966983401"/>
    <n v="1863.0449345944101"/>
    <n v="5715.07653203669"/>
    <n v="13255"/>
    <n v="4953"/>
    <n v="1121"/>
    <n v="5766"/>
    <n v="0"/>
    <n v="742"/>
    <n v="9459"/>
    <n v="227"/>
    <n v="428"/>
    <n v="35951"/>
    <n v="613"/>
    <n v="30"/>
    <n v="0"/>
    <n v="0"/>
    <n v="0"/>
    <n v="0"/>
    <n v="224358"/>
    <n v="10980"/>
    <n v="0"/>
    <n v="0"/>
    <n v="0"/>
    <n v="0"/>
    <n v="243877"/>
    <n v="9878"/>
    <n v="0"/>
    <n v="0"/>
    <n v="0"/>
    <n v="0"/>
    <n v="0"/>
    <n v="34946"/>
    <n v="1005"/>
    <n v="0"/>
    <n v="0"/>
    <n v="0"/>
    <n v="0"/>
    <n v="0"/>
    <n v="0"/>
    <n v="0"/>
    <n v="740110"/>
    <n v="214523"/>
    <n v="26933"/>
    <n v="252509"/>
    <n v="0"/>
    <n v="78935"/>
    <n v="921894"/>
    <n v="1867"/>
    <n v="27371"/>
    <n v="2264142"/>
    <n v="112801"/>
    <n v="1216013"/>
    <n v="0"/>
    <n v="1142079"/>
    <n v="0"/>
    <n v="65"/>
    <n v="3493306"/>
    <n v="2101102"/>
    <n v="14307"/>
    <n v="41031"/>
    <n v="0"/>
    <n v="0"/>
    <n v="38427656529"/>
    <n v="30650164653"/>
    <n v="567791"/>
    <n v="7778059667"/>
    <n v="90696338"/>
    <n v="7868756005"/>
    <n v="7233159447"/>
    <n v="635596558"/>
    <n v="623177330"/>
    <n v="203801303"/>
    <n v="0"/>
    <n v="0"/>
    <n v="1054972585"/>
    <n v="6081035946"/>
    <n v="2550803142"/>
    <n v="513537473"/>
    <n v="2686366860"/>
    <n v="0"/>
    <n v="453318411"/>
    <n v="4916868445"/>
    <n v="115329827"/>
    <n v="120938961"/>
    <n v="17438199065"/>
    <n v="6722444239"/>
    <n v="1957094368"/>
    <n v="225973221"/>
    <n v="2463692952"/>
    <n v="0"/>
    <n v="1007914205"/>
    <n v="8344783180"/>
    <n v="16894573"/>
    <n v="250660726"/>
    <n v="20989457464"/>
    <n v="11431495842"/>
    <n v="3984188457"/>
    <n v="492998525"/>
    <n v="4672786182"/>
    <n v="0"/>
    <n v="0"/>
    <n v="1277587235"/>
    <n v="8225664354"/>
    <n v="116354974"/>
    <n v="0"/>
    <n v="132224400"/>
    <n v="0"/>
    <n v="316864684"/>
    <n v="0"/>
    <n v="567791"/>
    <n v="0"/>
    <n v="0"/>
    <n v="1333132644"/>
    <n v="510100472"/>
    <n v="244296064"/>
    <n v="462255083"/>
    <n v="0"/>
    <n v="179169929"/>
    <n v="4995507631"/>
    <n v="0"/>
    <n v="53597844"/>
    <n v="0"/>
    <n v="-23171273"/>
    <n v="0"/>
    <n v="451738753"/>
    <n v="0"/>
    <n v="0"/>
    <n v="710155894"/>
    <n v="1637739462"/>
    <n v="2424059772"/>
    <n v="0"/>
    <n v="0"/>
    <n v="0"/>
    <n v="168605815"/>
    <n v="934814446"/>
    <n v="134940817"/>
    <n v="943581528"/>
    <n v="279261713"/>
    <n v="2426667880"/>
    <n v="792108083"/>
    <n v="2453495"/>
    <n v="181349470"/>
    <n v="1215987001"/>
    <n v="1895038060"/>
    <n v="245699560"/>
    <n v="60049883"/>
    <n v="42263853"/>
    <n v="80497349"/>
    <n v="291044813"/>
    <n v="1716573899"/>
    <n v="0"/>
    <n v="3208592694"/>
    <n v="422133618"/>
    <n v="7395355482"/>
    <n v="0"/>
    <n v="12742655693"/>
    <n v="1882298325"/>
    <n v="28614839"/>
    <n v="2730492983"/>
    <n v="8101249546"/>
    <n v="12742655693"/>
    <n v="295654082"/>
    <n v="3358693507"/>
    <n v="-2260788409"/>
    <n v="5879413966"/>
    <n v="0"/>
    <n v="2368195219"/>
    <n v="33374245"/>
    <n v="302895598"/>
    <n v="30468769"/>
    <n v="34445794"/>
    <n v="15890"/>
    <n v="804"/>
    <n v="2747193"/>
    <n v="7294927"/>
    <n v="6410059"/>
    <n v="11426"/>
    <n v="717493"/>
    <n v="4743712"/>
    <n v="1678602"/>
    <n v="5471168"/>
    <n v="513658"/>
    <n v="880531"/>
    <n v="3982470"/>
    <n v="5572936"/>
    <n v="5819363"/>
    <n v="3068104"/>
    <n v="5842967"/>
    <n v="1459959"/>
    <n v="3420885"/>
    <n v="2379754404.7257199"/>
    <n v="837872890.84437501"/>
    <n v="137451209.04315099"/>
    <n v="957230170.63488603"/>
    <n v="0"/>
    <n v="271596058.57232702"/>
    <n v="2464913711.9379086"/>
    <n v="24576255.34351667"/>
    <n v="69068407.898110107"/>
  </r>
  <r>
    <n v="106014050"/>
    <x v="378"/>
    <d v="2023-09-01T00:00:00"/>
    <d v="2024-08-31T00:00:00"/>
    <n v="366"/>
    <x v="16"/>
    <x v="10"/>
    <x v="121"/>
    <x v="0"/>
    <x v="31"/>
    <x v="0"/>
    <x v="0"/>
    <x v="0"/>
    <x v="1"/>
    <s v="STANFORD HEALTH CARE"/>
    <x v="0"/>
    <x v="0"/>
    <s v="925-847-3000"/>
    <s v="5555 W. LAS POSITAS BLVD"/>
    <s v="PLEASANTON"/>
    <n v="94588"/>
    <s v="MINO SASTRY"/>
    <n v="0"/>
    <n v="242"/>
    <n v="88572"/>
    <n v="167"/>
    <n v="61122"/>
    <n v="104"/>
    <n v="99.792349726775953"/>
    <n v="215.75018133904501"/>
    <n v="14066"/>
    <n v="5548"/>
    <n v="1445"/>
    <n v="5181"/>
    <n v="0"/>
    <n v="1547"/>
    <n v="8269"/>
    <n v="241"/>
    <n v="227"/>
    <n v="36524"/>
    <n v="78964.566370090601"/>
    <n v="26945.723313602201"/>
    <n v="10040.066204777801"/>
    <n v="2015.08270918889"/>
    <n v="9544.9527619189284"/>
    <n v="0"/>
    <n v="3019.0484375357801"/>
    <n v="25178.894085946202"/>
    <n v="824.56377588264843"/>
    <n v="820.98802470953797"/>
    <n v="3075"/>
    <n v="1213"/>
    <n v="316"/>
    <n v="1132"/>
    <n v="0"/>
    <n v="338"/>
    <n v="1807"/>
    <n v="53"/>
    <n v="50"/>
    <n v="7984"/>
    <n v="202"/>
    <n v="14"/>
    <n v="0"/>
    <n v="0"/>
    <n v="26"/>
    <n v="0"/>
    <n v="73932"/>
    <n v="5124"/>
    <n v="0"/>
    <n v="0"/>
    <n v="9516"/>
    <n v="0"/>
    <n v="36524"/>
    <n v="0"/>
    <n v="0"/>
    <n v="0"/>
    <n v="0"/>
    <n v="0"/>
    <n v="0"/>
    <n v="7984"/>
    <n v="0"/>
    <n v="0"/>
    <n v="0"/>
    <n v="0"/>
    <n v="0"/>
    <n v="15"/>
    <n v="1976"/>
    <n v="925"/>
    <n v="91444"/>
    <n v="30451"/>
    <n v="3604"/>
    <n v="32305"/>
    <n v="0"/>
    <n v="9598"/>
    <n v="142657"/>
    <n v="1607"/>
    <n v="4572"/>
    <n v="316238"/>
    <n v="42592"/>
    <n v="40608"/>
    <n v="0"/>
    <n v="230684"/>
    <n v="0"/>
    <n v="11"/>
    <n v="334560"/>
    <n v="632640"/>
    <n v="2188"/>
    <n v="7933"/>
    <n v="885"/>
    <n v="403"/>
    <n v="2945090677"/>
    <n v="2414500428"/>
    <n v="0"/>
    <n v="530590249"/>
    <n v="2359097"/>
    <n v="532949346"/>
    <n v="522306988"/>
    <n v="10642358"/>
    <n v="6584672"/>
    <n v="2896842"/>
    <n v="0"/>
    <n v="0"/>
    <n v="14330188"/>
    <n v="535580228"/>
    <n v="204769028"/>
    <n v="46597120"/>
    <n v="180144426"/>
    <n v="0"/>
    <n v="52877979"/>
    <n v="329977569"/>
    <n v="3356206"/>
    <n v="8909596"/>
    <n v="1362212152"/>
    <n v="490411286"/>
    <n v="165795968"/>
    <n v="18383538"/>
    <n v="151735527"/>
    <n v="0"/>
    <n v="50316061"/>
    <n v="674795712"/>
    <n v="8126806"/>
    <n v="23313627"/>
    <n v="1582878525"/>
    <n v="909424371"/>
    <n v="331148422"/>
    <n v="59735750"/>
    <n v="311031143"/>
    <n v="0"/>
    <n v="0"/>
    <n v="87909371"/>
    <n v="657918332"/>
    <n v="18380087"/>
    <n v="0"/>
    <n v="11483012"/>
    <n v="0"/>
    <n v="27469940"/>
    <n v="0"/>
    <n v="0"/>
    <n v="0"/>
    <n v="0"/>
    <n v="110138944"/>
    <n v="37094854"/>
    <n v="4837781"/>
    <n v="18769465"/>
    <n v="0"/>
    <n v="14638122"/>
    <n v="343909690"/>
    <n v="0"/>
    <n v="1201393"/>
    <n v="0"/>
    <n v="28570497"/>
    <n v="84217"/>
    <n v="360068"/>
    <n v="0"/>
    <n v="0"/>
    <n v="72411459"/>
    <n v="42897216"/>
    <n v="210000290"/>
    <n v="0"/>
    <n v="0"/>
    <n v="1605199"/>
    <n v="0"/>
    <n v="89969608"/>
    <n v="13669315"/>
    <n v="63845283"/>
    <n v="27908618"/>
    <n v="205137638"/>
    <n v="91945350"/>
    <n v="13283527"/>
    <n v="12561413"/>
    <n v="80698999"/>
    <n v="43045377"/>
    <n v="31783442"/>
    <n v="12614455"/>
    <n v="3874130"/>
    <n v="1689367"/>
    <n v="25673290"/>
    <n v="137724754"/>
    <n v="0"/>
    <n v="319797073"/>
    <n v="1821316"/>
    <n v="9938402"/>
    <n v="0"/>
    <n v="469281545"/>
    <n v="110719105"/>
    <n v="0"/>
    <n v="43933073"/>
    <n v="314629367"/>
    <n v="469281545"/>
    <n v="398730"/>
    <n v="333172683"/>
    <n v="-264944468"/>
    <n v="472822873"/>
    <n v="0"/>
    <n v="0"/>
    <n v="47040174"/>
    <n v="95587023"/>
    <n v="2874128"/>
    <n v="3243218"/>
    <n v="1517"/>
    <n v="1"/>
    <n v="337081"/>
    <n v="693028"/>
    <n v="705228"/>
    <n v="15528"/>
    <n v="161468"/>
    <n v="200486"/>
    <n v="230963"/>
    <n v="441972"/>
    <n v="64788"/>
    <n v="23586"/>
    <n v="572644"/>
    <n v="284527"/>
    <n v="980019"/>
    <n v="5934"/>
    <n v="498871"/>
    <n v="187856"/>
    <n v="344277"/>
    <n v="181136060.78560701"/>
    <n v="65422260.052410401"/>
    <n v="11472161.569337064"/>
    <n v="58592519.060671702"/>
    <n v="0"/>
    <n v="18218632.071602501"/>
    <n v="177390038.43551299"/>
    <n v="2027295.09089668"/>
    <n v="5688923.9339616746"/>
  </r>
  <r>
    <n v="106504038"/>
    <x v="379"/>
    <d v="2024-01-01T00:00:00"/>
    <d v="2024-09-13T00:00:00"/>
    <n v="257"/>
    <x v="24"/>
    <x v="4"/>
    <x v="44"/>
    <x v="1"/>
    <x v="3"/>
    <x v="0"/>
    <x v="2"/>
    <x v="0"/>
    <x v="1"/>
    <s v="STANISLAUS SURGICAL HOSPITAL"/>
    <x v="2"/>
    <x v="0"/>
    <s v="209-572-2700"/>
    <s v="1421 OAKDALE ROAD"/>
    <s v="MODESTO"/>
    <n v="95355"/>
    <s v="GLENN COZEN"/>
    <n v="0"/>
    <n v="23"/>
    <n v="5911"/>
    <n v="23"/>
    <n v="5911"/>
    <n v="1"/>
    <n v="1.4630350194552499"/>
    <n v="5.2504864683223103"/>
    <n v="66"/>
    <n v="5"/>
    <n v="3"/>
    <n v="241"/>
    <n v="0"/>
    <n v="40"/>
    <n v="0"/>
    <n v="0"/>
    <n v="21"/>
    <n v="376"/>
    <n v="1349.3750223588299"/>
    <n v="326.62530980289699"/>
    <n v="65.585562601744499"/>
    <n v="7.5516425715477506"/>
    <n v="400.696989589738"/>
    <n v="0"/>
    <n v="474.80240729427601"/>
    <n v="0"/>
    <n v="0"/>
    <n v="49.642149183353759"/>
    <n v="39"/>
    <n v="3"/>
    <n v="2"/>
    <n v="140"/>
    <n v="0"/>
    <n v="23"/>
    <n v="0"/>
    <n v="0"/>
    <n v="11"/>
    <n v="218"/>
    <n v="23"/>
    <n v="0"/>
    <n v="0"/>
    <n v="0"/>
    <n v="0"/>
    <n v="0"/>
    <n v="5911"/>
    <n v="0"/>
    <n v="0"/>
    <n v="0"/>
    <n v="0"/>
    <n v="0"/>
    <n v="376"/>
    <n v="0"/>
    <n v="0"/>
    <n v="0"/>
    <n v="0"/>
    <n v="0"/>
    <n v="0"/>
    <n v="218"/>
    <n v="0"/>
    <n v="0"/>
    <n v="0"/>
    <n v="0"/>
    <n v="0"/>
    <n v="0"/>
    <n v="0"/>
    <n v="0"/>
    <n v="4825"/>
    <n v="1116"/>
    <n v="69"/>
    <n v="2444"/>
    <n v="1"/>
    <n v="8003"/>
    <n v="411"/>
    <n v="0"/>
    <n v="496"/>
    <n v="17365"/>
    <n v="0"/>
    <n v="0"/>
    <n v="0"/>
    <n v="13817"/>
    <n v="0"/>
    <n v="12"/>
    <n v="31997"/>
    <n v="186954"/>
    <n v="311"/>
    <n v="3548"/>
    <n v="0"/>
    <n v="0"/>
    <n v="90626614"/>
    <n v="76172924"/>
    <n v="0"/>
    <n v="14453690"/>
    <n v="1137064"/>
    <n v="15590754"/>
    <n v="22469274"/>
    <n v="-6878520"/>
    <n v="2700846"/>
    <n v="0"/>
    <n v="0"/>
    <n v="0"/>
    <n v="-4177674"/>
    <n v="4456866"/>
    <n v="329256"/>
    <n v="196582"/>
    <n v="16205067"/>
    <n v="0"/>
    <n v="2707438"/>
    <n v="3781"/>
    <n v="0"/>
    <n v="1353891"/>
    <n v="25252881"/>
    <n v="17599577"/>
    <n v="3989632"/>
    <n v="298257"/>
    <n v="10738176"/>
    <n v="2884"/>
    <n v="29430014"/>
    <n v="1468605"/>
    <n v="0"/>
    <n v="1846588"/>
    <n v="65373733"/>
    <n v="20020568"/>
    <n v="3953935"/>
    <n v="411779"/>
    <n v="23437985"/>
    <n v="0"/>
    <n v="2177"/>
    <n v="24682638"/>
    <n v="1161812"/>
    <n v="74163"/>
    <n v="0"/>
    <n v="0"/>
    <n v="0"/>
    <n v="2427867"/>
    <n v="0"/>
    <n v="0"/>
    <n v="0"/>
    <n v="0"/>
    <n v="2015272"/>
    <n v="363256"/>
    <n v="83045"/>
    <n v="3495673"/>
    <n v="707"/>
    <n v="7415954"/>
    <n v="309503"/>
    <n v="0"/>
    <n v="770280"/>
    <n v="0"/>
    <n v="0"/>
    <n v="0"/>
    <n v="2617875"/>
    <n v="0"/>
    <n v="0"/>
    <n v="1970680"/>
    <n v="0"/>
    <n v="12198552"/>
    <n v="0"/>
    <n v="0"/>
    <n v="0"/>
    <n v="0"/>
    <n v="2665525"/>
    <n v="1102266"/>
    <n v="1636929"/>
    <n v="2895322"/>
    <n v="6916500"/>
    <n v="2921087"/>
    <n v="1059103"/>
    <n v="1578253"/>
    <n v="3869746"/>
    <n v="1947568"/>
    <n v="497903"/>
    <n v="2021106"/>
    <n v="15000"/>
    <n v="535570"/>
    <n v="1107438"/>
    <n v="744607"/>
    <n v="0"/>
    <n v="12022299"/>
    <n v="255555"/>
    <n v="1813608"/>
    <n v="15415902"/>
    <n v="30251971"/>
    <n v="14778245"/>
    <n v="0"/>
    <n v="13625520"/>
    <n v="1848206"/>
    <n v="30251971"/>
    <n v="781318"/>
    <n v="20258429"/>
    <n v="-21362472"/>
    <n v="25151594"/>
    <n v="0"/>
    <n v="0"/>
    <n v="0"/>
    <n v="4993805"/>
    <n v="184111"/>
    <n v="245413"/>
    <n v="113"/>
    <n v="0"/>
    <n v="31979"/>
    <n v="36182"/>
    <n v="41090"/>
    <n v="1096"/>
    <n v="12806"/>
    <n v="43817"/>
    <n v="3535"/>
    <n v="2593"/>
    <n v="6060"/>
    <n v="4953"/>
    <n v="17443"/>
    <n v="0"/>
    <n v="103782"/>
    <n v="0"/>
    <n v="16403"/>
    <n v="28819"/>
    <n v="17664"/>
    <n v="5191771.5245218147"/>
    <n v="1016604.5239479"/>
    <n v="116478.029998892"/>
    <n v="6342054.41855116"/>
    <n v="678.85239141782347"/>
    <n v="7564696.9987085704"/>
    <n v="346578.62593277515"/>
    <n v="0"/>
    <n v="753347.02594747697"/>
  </r>
  <r>
    <n v="106194967"/>
    <x v="380"/>
    <d v="2024-01-01T00:00:00"/>
    <d v="2024-12-31T00:00:00"/>
    <n v="366"/>
    <x v="3"/>
    <x v="3"/>
    <x v="60"/>
    <x v="1"/>
    <x v="3"/>
    <x v="2"/>
    <x v="1"/>
    <x v="0"/>
    <x v="1"/>
    <s v="STARS BEHAVIORAL HEALTH GROUP HOLDING COMPANY"/>
    <x v="2"/>
    <x v="0"/>
    <s v="310-373-4556"/>
    <s v="4025 W 226TH STREET"/>
    <s v="TORRANCE"/>
    <n v="90505"/>
    <s v="KENT DUNLAP"/>
    <n v="0"/>
    <n v="16"/>
    <n v="5856"/>
    <n v="16"/>
    <n v="5856"/>
    <n v="16"/>
    <n v="10.2896174863388"/>
    <n v="10.2896174863388"/>
    <n v="0"/>
    <n v="0"/>
    <n v="0"/>
    <n v="0"/>
    <n v="0"/>
    <n v="3766"/>
    <n v="0"/>
    <n v="0"/>
    <n v="0"/>
    <n v="3766"/>
    <n v="3766"/>
    <n v="0"/>
    <n v="0"/>
    <n v="0"/>
    <n v="0"/>
    <n v="0"/>
    <n v="3766"/>
    <n v="0"/>
    <n v="0"/>
    <n v="0"/>
    <n v="0"/>
    <n v="0"/>
    <n v="0"/>
    <n v="0"/>
    <n v="0"/>
    <n v="43"/>
    <n v="0"/>
    <n v="0"/>
    <n v="0"/>
    <n v="43"/>
    <n v="0"/>
    <n v="16"/>
    <n v="0"/>
    <n v="0"/>
    <n v="0"/>
    <n v="0"/>
    <n v="0"/>
    <n v="5856"/>
    <n v="0"/>
    <n v="0"/>
    <n v="0"/>
    <n v="0"/>
    <n v="0"/>
    <n v="3766"/>
    <n v="0"/>
    <n v="0"/>
    <n v="0"/>
    <n v="0"/>
    <n v="0"/>
    <n v="0"/>
    <n v="43"/>
    <n v="0"/>
    <n v="0"/>
    <n v="0"/>
    <n v="0"/>
    <n v="0"/>
    <n v="0"/>
    <n v="0"/>
    <n v="0"/>
    <n v="0"/>
    <n v="0"/>
    <n v="0"/>
    <n v="0"/>
    <n v="0"/>
    <n v="0"/>
    <n v="0"/>
    <n v="0"/>
    <n v="0"/>
    <n v="0"/>
    <n v="0"/>
    <n v="0"/>
    <n v="0"/>
    <n v="0"/>
    <n v="0"/>
    <n v="0"/>
    <n v="0"/>
    <n v="0"/>
    <n v="0"/>
    <n v="0"/>
    <n v="0"/>
    <n v="4280551"/>
    <n v="0"/>
    <n v="0"/>
    <n v="4280551"/>
    <n v="0"/>
    <n v="4280551"/>
    <n v="6411810"/>
    <n v="-2131259"/>
    <n v="14154267"/>
    <n v="0"/>
    <n v="0"/>
    <n v="0"/>
    <n v="12023008"/>
    <n v="0"/>
    <n v="0"/>
    <n v="0"/>
    <n v="0"/>
    <n v="0"/>
    <n v="4280551"/>
    <n v="0"/>
    <n v="0"/>
    <n v="0"/>
    <n v="4280551"/>
    <n v="0"/>
    <n v="0"/>
    <n v="0"/>
    <n v="0"/>
    <n v="0"/>
    <n v="0"/>
    <n v="0"/>
    <n v="0"/>
    <n v="0"/>
    <n v="0"/>
    <n v="0"/>
    <n v="0"/>
    <n v="0"/>
    <n v="0"/>
    <n v="0"/>
    <n v="0"/>
    <n v="0"/>
    <n v="0"/>
    <n v="0"/>
    <n v="0"/>
    <n v="0"/>
    <n v="0"/>
    <n v="0"/>
    <n v="0"/>
    <n v="0"/>
    <n v="0"/>
    <n v="0"/>
    <n v="0"/>
    <n v="0"/>
    <n v="0"/>
    <n v="0"/>
    <n v="0"/>
    <n v="4280551"/>
    <n v="0"/>
    <n v="0"/>
    <n v="0"/>
    <n v="0"/>
    <n v="0"/>
    <n v="0"/>
    <n v="0"/>
    <n v="0"/>
    <n v="0"/>
    <n v="4209930"/>
    <n v="0"/>
    <n v="0"/>
    <n v="0"/>
    <n v="0"/>
    <n v="0"/>
    <n v="0"/>
    <n v="570523"/>
    <n v="0"/>
    <n v="1557984"/>
    <n v="73373"/>
    <n v="3071682"/>
    <n v="655461"/>
    <n v="0"/>
    <n v="1234048"/>
    <n v="154636"/>
    <n v="988954"/>
    <n v="15114"/>
    <n v="218542"/>
    <n v="73373"/>
    <n v="0"/>
    <n v="0"/>
    <n v="45552060"/>
    <n v="0"/>
    <n v="583209"/>
    <n v="0"/>
    <n v="5670971"/>
    <n v="0"/>
    <n v="51806240"/>
    <n v="29365711"/>
    <n v="0"/>
    <n v="0"/>
    <n v="22440529"/>
    <n v="51806240"/>
    <n v="1690964"/>
    <n v="27439688"/>
    <n v="0"/>
    <n v="2424257"/>
    <n v="0"/>
    <n v="0"/>
    <n v="15666887"/>
    <n v="0"/>
    <n v="86058"/>
    <n v="94664"/>
    <n v="46"/>
    <n v="0"/>
    <n v="8221"/>
    <n v="55562"/>
    <n v="14047"/>
    <n v="0"/>
    <n v="8228"/>
    <n v="0"/>
    <n v="0"/>
    <n v="0"/>
    <n v="0"/>
    <n v="0"/>
    <n v="86058"/>
    <n v="0"/>
    <n v="0"/>
    <n v="0"/>
    <n v="0"/>
    <n v="0"/>
    <n v="0"/>
    <n v="0"/>
    <n v="0"/>
    <n v="0"/>
    <n v="0"/>
    <n v="0"/>
    <n v="6411810"/>
    <n v="0"/>
    <n v="0"/>
    <n v="0"/>
  </r>
  <r>
    <n v="106394128"/>
    <x v="381"/>
    <d v="2024-01-01T00:00:00"/>
    <d v="2024-12-31T00:00:00"/>
    <n v="366"/>
    <x v="6"/>
    <x v="4"/>
    <x v="122"/>
    <x v="1"/>
    <x v="12"/>
    <x v="0"/>
    <x v="2"/>
    <x v="0"/>
    <x v="1"/>
    <s v="ERNEST HEALTH HOLDINGS, LLC"/>
    <x v="6"/>
    <x v="0"/>
    <s v="209-687-5490"/>
    <s v="607 E MAGNOLIA ST"/>
    <s v="STOCKTON"/>
    <s v="95202-1846"/>
    <s v="RICHARD TROGMAN"/>
    <n v="0"/>
    <n v="50"/>
    <n v="18300"/>
    <n v="50"/>
    <n v="18300"/>
    <n v="35"/>
    <n v="34.081967213114801"/>
    <n v="34.081967213114801"/>
    <n v="7211"/>
    <n v="379"/>
    <n v="1538"/>
    <n v="2274"/>
    <n v="0"/>
    <n v="1042"/>
    <n v="0"/>
    <n v="0"/>
    <n v="30"/>
    <n v="12474"/>
    <n v="12474"/>
    <n v="7211"/>
    <n v="379"/>
    <n v="1538"/>
    <n v="2274"/>
    <n v="0"/>
    <n v="1042"/>
    <n v="0"/>
    <n v="0"/>
    <n v="30"/>
    <n v="468"/>
    <n v="27"/>
    <n v="73"/>
    <n v="142"/>
    <n v="0"/>
    <n v="72"/>
    <n v="0"/>
    <n v="0"/>
    <n v="3"/>
    <n v="785"/>
    <n v="0"/>
    <n v="0"/>
    <n v="0"/>
    <n v="50"/>
    <n v="0"/>
    <n v="0"/>
    <n v="0"/>
    <n v="0"/>
    <n v="0"/>
    <n v="18300"/>
    <n v="0"/>
    <n v="0"/>
    <n v="0"/>
    <n v="0"/>
    <n v="0"/>
    <n v="12474"/>
    <n v="0"/>
    <n v="0"/>
    <n v="0"/>
    <n v="0"/>
    <n v="0"/>
    <n v="0"/>
    <n v="785"/>
    <n v="0"/>
    <n v="0"/>
    <n v="0"/>
    <n v="0"/>
    <n v="0"/>
    <n v="0"/>
    <n v="0"/>
    <n v="0"/>
    <n v="0"/>
    <n v="0"/>
    <n v="0"/>
    <n v="0"/>
    <n v="0"/>
    <n v="0"/>
    <n v="0"/>
    <n v="0"/>
    <n v="0"/>
    <n v="0"/>
    <n v="0"/>
    <n v="0"/>
    <n v="0"/>
    <n v="0"/>
    <n v="0"/>
    <n v="0"/>
    <n v="0"/>
    <n v="0"/>
    <n v="0"/>
    <n v="48638174"/>
    <n v="22401592"/>
    <n v="0"/>
    <n v="26236582"/>
    <n v="11719"/>
    <n v="26248301"/>
    <n v="31461154"/>
    <n v="-5212853"/>
    <n v="0"/>
    <n v="0"/>
    <n v="0"/>
    <n v="0"/>
    <n v="-5212853"/>
    <n v="28069127"/>
    <n v="1504721"/>
    <n v="5788295"/>
    <n v="8862395"/>
    <n v="0"/>
    <n v="4301442"/>
    <n v="0"/>
    <n v="0"/>
    <n v="112194"/>
    <n v="48638174"/>
    <n v="0"/>
    <n v="0"/>
    <n v="0"/>
    <n v="0"/>
    <n v="0"/>
    <n v="0"/>
    <n v="0"/>
    <n v="0"/>
    <n v="0"/>
    <n v="0"/>
    <n v="9960603"/>
    <n v="427314"/>
    <n v="3897610"/>
    <n v="5967587"/>
    <n v="0"/>
    <n v="0"/>
    <n v="2062134"/>
    <n v="0"/>
    <n v="86344"/>
    <n v="0"/>
    <n v="0"/>
    <n v="0"/>
    <n v="0"/>
    <n v="0"/>
    <n v="0"/>
    <n v="0"/>
    <n v="0"/>
    <n v="18108524"/>
    <n v="1077407"/>
    <n v="1890685"/>
    <n v="2894808"/>
    <n v="0"/>
    <n v="2239308"/>
    <n v="0"/>
    <n v="0"/>
    <n v="25850"/>
    <n v="0"/>
    <n v="-444224"/>
    <n v="0"/>
    <n v="0"/>
    <n v="0"/>
    <n v="0"/>
    <n v="9827499"/>
    <n v="0"/>
    <n v="3829384"/>
    <n v="0"/>
    <n v="0"/>
    <n v="0"/>
    <n v="0"/>
    <n v="4734765"/>
    <n v="494626"/>
    <n v="4234221"/>
    <n v="8340659"/>
    <n v="14025639"/>
    <n v="3107902"/>
    <n v="0"/>
    <n v="3043033"/>
    <n v="965724"/>
    <n v="1122058"/>
    <n v="139606"/>
    <n v="7368421"/>
    <n v="182214"/>
    <n v="246634"/>
    <n v="1259923"/>
    <n v="6970234"/>
    <n v="0"/>
    <n v="651776"/>
    <n v="0"/>
    <n v="134325670"/>
    <n v="0"/>
    <n v="141947680"/>
    <n v="161057964"/>
    <n v="0"/>
    <n v="0"/>
    <n v="-19110284"/>
    <n v="141947680"/>
    <n v="247245"/>
    <n v="6868917"/>
    <n v="-417350"/>
    <n v="923118"/>
    <n v="0"/>
    <n v="0"/>
    <n v="90976464"/>
    <n v="114963876"/>
    <n v="231505"/>
    <n v="253531"/>
    <n v="121"/>
    <n v="0"/>
    <n v="40939"/>
    <n v="50422"/>
    <n v="74455"/>
    <n v="1991"/>
    <n v="39506"/>
    <n v="18644"/>
    <n v="3233"/>
    <n v="0"/>
    <n v="141"/>
    <n v="2174"/>
    <n v="122051"/>
    <n v="0"/>
    <n v="42968"/>
    <n v="0"/>
    <n v="21131"/>
    <n v="4002"/>
    <n v="41353"/>
    <n v="18149492.723416079"/>
    <n v="972952.34156271978"/>
    <n v="3742710.55824022"/>
    <n v="5730423.09312075"/>
    <n v="0"/>
    <n v="2781311.6624252796"/>
    <n v="0"/>
    <n v="0"/>
    <n v="72544.621234958366"/>
  </r>
  <r>
    <n v="106250955"/>
    <x v="382"/>
    <d v="2023-07-01T00:00:00"/>
    <d v="2024-06-30T00:00:00"/>
    <n v="366"/>
    <x v="47"/>
    <x v="2"/>
    <x v="102"/>
    <x v="3"/>
    <x v="3"/>
    <x v="0"/>
    <x v="0"/>
    <x v="1"/>
    <x v="1"/>
    <s v="SURPRISE VALLEY HEALTH CARE DISTRICT"/>
    <x v="2"/>
    <x v="2"/>
    <s v="530-279-6111"/>
    <s v="741 MAIN STREET"/>
    <s v="CEDARVILLE"/>
    <n v="96104"/>
    <s v="FRANCES HANNAH"/>
    <n v="0"/>
    <n v="26"/>
    <n v="9516"/>
    <n v="26"/>
    <n v="9516"/>
    <n v="26"/>
    <n v="21.133879781420799"/>
    <n v="30.392222375138999"/>
    <n v="309"/>
    <n v="0"/>
    <n v="0"/>
    <n v="6394"/>
    <n v="0"/>
    <n v="1"/>
    <n v="0"/>
    <n v="0"/>
    <n v="1031"/>
    <n v="7735"/>
    <n v="11123.5533893009"/>
    <n v="498.58802996820299"/>
    <n v="0"/>
    <n v="0"/>
    <n v="7544.1793156552294"/>
    <n v="0"/>
    <n v="14.426309135671"/>
    <n v="0"/>
    <n v="0"/>
    <n v="1445.8595809149899"/>
    <n v="10"/>
    <n v="0"/>
    <n v="0"/>
    <n v="13"/>
    <n v="0"/>
    <n v="0"/>
    <n v="0"/>
    <n v="0"/>
    <n v="8"/>
    <n v="31"/>
    <n v="4"/>
    <n v="0"/>
    <n v="0"/>
    <n v="0"/>
    <n v="22"/>
    <n v="0"/>
    <n v="1464"/>
    <n v="0"/>
    <n v="0"/>
    <n v="0"/>
    <n v="8052"/>
    <n v="0"/>
    <n v="312"/>
    <n v="0"/>
    <n v="0"/>
    <n v="0"/>
    <n v="7423"/>
    <n v="0.95966386554621852"/>
    <n v="0"/>
    <n v="11"/>
    <n v="0"/>
    <n v="0"/>
    <n v="0"/>
    <n v="20"/>
    <n v="0"/>
    <n v="0"/>
    <n v="0"/>
    <n v="0"/>
    <n v="1023"/>
    <n v="34"/>
    <n v="21"/>
    <n v="653"/>
    <n v="0"/>
    <n v="421"/>
    <n v="0"/>
    <n v="0"/>
    <n v="206"/>
    <n v="2358"/>
    <n v="544"/>
    <n v="1811"/>
    <n v="0"/>
    <n v="0"/>
    <n v="0"/>
    <n v="0"/>
    <n v="0"/>
    <n v="0"/>
    <n v="0"/>
    <n v="0"/>
    <n v="0"/>
    <n v="0"/>
    <n v="7521928"/>
    <n v="427822"/>
    <n v="-97461"/>
    <n v="6996645"/>
    <n v="3022521"/>
    <n v="10019166"/>
    <n v="10744598"/>
    <n v="-725432"/>
    <n v="125524"/>
    <n v="0"/>
    <n v="0"/>
    <n v="0"/>
    <n v="-599908"/>
    <n v="1843554"/>
    <n v="0"/>
    <n v="0"/>
    <n v="2888281"/>
    <n v="0"/>
    <n v="30058"/>
    <n v="0"/>
    <n v="0"/>
    <n v="468640"/>
    <n v="5230533"/>
    <n v="1131119"/>
    <n v="25148"/>
    <n v="23430"/>
    <n v="519556"/>
    <n v="0"/>
    <n v="403568"/>
    <n v="0"/>
    <n v="0"/>
    <n v="188574"/>
    <n v="2291395"/>
    <n v="-813"/>
    <n v="0"/>
    <n v="0"/>
    <n v="-141468"/>
    <n v="0"/>
    <n v="0"/>
    <n v="420644"/>
    <n v="0"/>
    <n v="149459"/>
    <n v="0"/>
    <n v="0"/>
    <n v="0"/>
    <n v="0"/>
    <n v="0"/>
    <n v="-97461"/>
    <n v="0"/>
    <n v="0"/>
    <n v="2924466"/>
    <n v="25148"/>
    <n v="23430"/>
    <n v="3451844"/>
    <n v="0"/>
    <n v="-85457"/>
    <n v="0"/>
    <n v="0"/>
    <n v="657214"/>
    <n v="0"/>
    <n v="0"/>
    <n v="0"/>
    <n v="2615"/>
    <n v="103199"/>
    <n v="0"/>
    <n v="3018644"/>
    <n v="1450984"/>
    <n v="1450407"/>
    <n v="0"/>
    <n v="0"/>
    <n v="0"/>
    <n v="0"/>
    <n v="1878491"/>
    <n v="654166"/>
    <n v="1428021"/>
    <n v="863885"/>
    <n v="5104567"/>
    <n v="701573"/>
    <n v="859200"/>
    <n v="109465"/>
    <n v="597467"/>
    <n v="2058771"/>
    <n v="328740"/>
    <n v="0"/>
    <n v="119337"/>
    <n v="136440"/>
    <n v="729038"/>
    <n v="1338196"/>
    <n v="0"/>
    <n v="860128"/>
    <n v="3562466"/>
    <n v="0"/>
    <n v="0"/>
    <n v="5760790"/>
    <n v="7713823"/>
    <n v="0"/>
    <n v="0"/>
    <n v="-1953033"/>
    <n v="5760790"/>
    <n v="290270"/>
    <n v="1074583"/>
    <n v="-312337"/>
    <n v="5213092"/>
    <n v="0"/>
    <n v="0"/>
    <n v="0"/>
    <n v="0"/>
    <n v="105108"/>
    <n v="128325"/>
    <n v="62"/>
    <n v="0"/>
    <n v="19944"/>
    <n v="4979"/>
    <n v="3649"/>
    <n v="6965"/>
    <n v="1986"/>
    <n v="30277"/>
    <n v="18452"/>
    <n v="18856"/>
    <n v="0"/>
    <n v="0"/>
    <n v="44509"/>
    <n v="7703"/>
    <n v="4918"/>
    <n v="0"/>
    <n v="28818"/>
    <n v="7854"/>
    <n v="11306"/>
    <n v="3053825.2899816399"/>
    <n v="25817.1565050875"/>
    <n v="24053.442695808801"/>
    <n v="3498515.2367117847"/>
    <n v="0"/>
    <n v="445164.239966402"/>
    <n v="0"/>
    <n v="0"/>
    <n v="674701.63413927902"/>
  </r>
  <r>
    <n v="106514001"/>
    <x v="383"/>
    <d v="2023-07-01T00:00:00"/>
    <d v="2024-06-30T00:00:00"/>
    <n v="366"/>
    <x v="48"/>
    <x v="0"/>
    <x v="0"/>
    <x v="2"/>
    <x v="3"/>
    <x v="2"/>
    <x v="1"/>
    <x v="0"/>
    <x v="1"/>
    <s v="COUNTY OF SUTTER"/>
    <x v="2"/>
    <x v="0"/>
    <s v="530-822-7200"/>
    <s v="1965 LIVE OAK BLVD STE A"/>
    <s v="YUBA CITY"/>
    <n v="95991"/>
    <s v="SARAH EBERHARDT-RIOS"/>
    <n v="0"/>
    <n v="16"/>
    <n v="5856"/>
    <n v="16"/>
    <n v="5856"/>
    <n v="16"/>
    <n v="3.6284153005464499"/>
    <n v="3.6284153005464499"/>
    <n v="0"/>
    <n v="0"/>
    <n v="0"/>
    <n v="0"/>
    <n v="0"/>
    <n v="1160"/>
    <n v="0"/>
    <n v="0"/>
    <n v="168"/>
    <n v="1328"/>
    <n v="1328"/>
    <n v="0"/>
    <n v="0"/>
    <n v="0"/>
    <n v="0"/>
    <n v="0"/>
    <n v="1160"/>
    <n v="0"/>
    <n v="0"/>
    <n v="168"/>
    <n v="0"/>
    <n v="0"/>
    <n v="0"/>
    <n v="0"/>
    <n v="0"/>
    <n v="193"/>
    <n v="0"/>
    <n v="0"/>
    <n v="26"/>
    <n v="219"/>
    <n v="0"/>
    <n v="16"/>
    <n v="0"/>
    <n v="0"/>
    <n v="0"/>
    <n v="0"/>
    <n v="0"/>
    <n v="5856"/>
    <n v="0"/>
    <n v="0"/>
    <n v="0"/>
    <n v="0"/>
    <n v="0"/>
    <n v="1328"/>
    <n v="0"/>
    <n v="0"/>
    <n v="0"/>
    <n v="0"/>
    <n v="0"/>
    <n v="0"/>
    <n v="219"/>
    <n v="0"/>
    <n v="0"/>
    <n v="0"/>
    <n v="0"/>
    <n v="0"/>
    <n v="0"/>
    <n v="0"/>
    <n v="0"/>
    <n v="0"/>
    <n v="0"/>
    <n v="0"/>
    <n v="0"/>
    <n v="0"/>
    <n v="0"/>
    <n v="0"/>
    <n v="0"/>
    <n v="0"/>
    <n v="0"/>
    <n v="0"/>
    <n v="0"/>
    <n v="0"/>
    <n v="0"/>
    <n v="0"/>
    <n v="0"/>
    <n v="0"/>
    <n v="0"/>
    <n v="0"/>
    <n v="0"/>
    <n v="0"/>
    <n v="2782744"/>
    <n v="0"/>
    <n v="0"/>
    <n v="2782744"/>
    <n v="4614445"/>
    <n v="7397189"/>
    <n v="7397189"/>
    <n v="0"/>
    <n v="0"/>
    <n v="0"/>
    <n v="0"/>
    <n v="0"/>
    <n v="0"/>
    <n v="0"/>
    <n v="0"/>
    <n v="0"/>
    <n v="0"/>
    <n v="0"/>
    <n v="2430710"/>
    <n v="0"/>
    <n v="0"/>
    <n v="352034"/>
    <n v="2782744"/>
    <n v="0"/>
    <n v="0"/>
    <n v="0"/>
    <n v="0"/>
    <n v="0"/>
    <n v="0"/>
    <n v="0"/>
    <n v="0"/>
    <n v="0"/>
    <n v="0"/>
    <n v="0"/>
    <n v="0"/>
    <n v="0"/>
    <n v="0"/>
    <n v="0"/>
    <n v="0"/>
    <n v="0"/>
    <n v="0"/>
    <n v="0"/>
    <n v="0"/>
    <n v="0"/>
    <n v="0"/>
    <n v="0"/>
    <n v="0"/>
    <n v="0"/>
    <n v="0"/>
    <n v="0"/>
    <n v="0"/>
    <n v="0"/>
    <n v="0"/>
    <n v="0"/>
    <n v="0"/>
    <n v="2430710"/>
    <n v="0"/>
    <n v="0"/>
    <n v="35203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430710"/>
    <n v="0"/>
    <n v="0"/>
    <n v="352034"/>
  </r>
  <r>
    <n v="106034002"/>
    <x v="384"/>
    <d v="2024-01-01T00:00:00"/>
    <d v="2024-12-31T00:00:00"/>
    <n v="366"/>
    <x v="53"/>
    <x v="4"/>
    <x v="123"/>
    <x v="0"/>
    <x v="4"/>
    <x v="0"/>
    <x v="0"/>
    <x v="1"/>
    <x v="0"/>
    <s v="SUTTER HEALTH"/>
    <x v="6"/>
    <x v="0"/>
    <s v="209-223-7500"/>
    <s v="200 MISSION BLVD"/>
    <s v="JACKSON"/>
    <n v="95642"/>
    <s v="MICHAEL CURETON"/>
    <n v="0"/>
    <n v="52"/>
    <n v="19032"/>
    <n v="52"/>
    <n v="19032"/>
    <n v="27"/>
    <n v="24.7732240437158"/>
    <n v="61.908865280191399"/>
    <n v="3884"/>
    <n v="1787"/>
    <n v="409"/>
    <n v="1160"/>
    <n v="22"/>
    <n v="1016"/>
    <n v="732"/>
    <n v="4"/>
    <n v="53"/>
    <n v="9067"/>
    <n v="22658.6446925501"/>
    <n v="8704.5650730590696"/>
    <n v="3397.3199516619843"/>
    <n v="798.74812466507899"/>
    <n v="3828.2956457280902"/>
    <n v="22.76961469184738"/>
    <n v="2417.5492243107901"/>
    <n v="3107.7814354739398"/>
    <n v="46.650829408150699"/>
    <n v="315.44883100608001"/>
    <n v="989"/>
    <n v="385"/>
    <n v="98"/>
    <n v="373"/>
    <n v="2"/>
    <n v="254"/>
    <n v="254"/>
    <n v="2"/>
    <n v="20"/>
    <n v="2377"/>
    <n v="52"/>
    <n v="0"/>
    <n v="0"/>
    <n v="0"/>
    <n v="0"/>
    <n v="0"/>
    <n v="19032"/>
    <n v="0"/>
    <n v="0"/>
    <n v="0"/>
    <n v="0"/>
    <n v="0"/>
    <n v="9067"/>
    <n v="0"/>
    <n v="0"/>
    <n v="0"/>
    <n v="0"/>
    <n v="0"/>
    <n v="0"/>
    <n v="2377"/>
    <n v="0"/>
    <n v="0"/>
    <n v="0"/>
    <n v="0"/>
    <n v="0"/>
    <n v="8"/>
    <n v="0"/>
    <n v="0"/>
    <n v="11722"/>
    <n v="3015"/>
    <n v="1228"/>
    <n v="8839"/>
    <n v="2"/>
    <n v="3321"/>
    <n v="5972"/>
    <n v="198"/>
    <n v="708"/>
    <n v="35005"/>
    <n v="27175"/>
    <n v="4063"/>
    <n v="0"/>
    <n v="5321"/>
    <n v="0"/>
    <n v="3"/>
    <n v="33926"/>
    <n v="18177"/>
    <n v="371"/>
    <n v="276"/>
    <n v="145"/>
    <n v="65"/>
    <n v="369696665"/>
    <n v="259082195"/>
    <n v="3783"/>
    <n v="110618253"/>
    <n v="551328"/>
    <n v="111169581"/>
    <n v="104924331"/>
    <n v="6245250"/>
    <n v="6230932"/>
    <n v="3695715"/>
    <n v="0"/>
    <n v="0"/>
    <n v="8780467"/>
    <n v="65048594"/>
    <n v="27251429"/>
    <n v="6684406"/>
    <n v="18176931"/>
    <n v="351433"/>
    <n v="17408583"/>
    <n v="12126030"/>
    <n v="87894"/>
    <n v="801159"/>
    <n v="147936459"/>
    <n v="80734032"/>
    <n v="24557090"/>
    <n v="6369767"/>
    <n v="41811574"/>
    <n v="12294"/>
    <n v="24014750"/>
    <n v="39356280"/>
    <n v="937188"/>
    <n v="3967231"/>
    <n v="221760206"/>
    <n v="116771595"/>
    <n v="41959187"/>
    <n v="1012694"/>
    <n v="42553393"/>
    <n v="-89989"/>
    <n v="75285"/>
    <n v="26592465"/>
    <n v="22358073"/>
    <n v="3717883"/>
    <n v="0"/>
    <n v="3521910"/>
    <n v="0"/>
    <n v="609699"/>
    <n v="0"/>
    <n v="0"/>
    <n v="0"/>
    <n v="3783"/>
    <n v="28596987"/>
    <n v="9655799"/>
    <n v="11890519"/>
    <n v="17138317"/>
    <n v="288442"/>
    <n v="14403741"/>
    <n v="27302445"/>
    <n v="314973"/>
    <n v="1027030"/>
    <n v="0"/>
    <n v="-3116651"/>
    <n v="423499"/>
    <n v="3943819"/>
    <n v="0"/>
    <n v="0"/>
    <n v="19991392"/>
    <n v="12603360"/>
    <n v="26893195"/>
    <n v="0"/>
    <n v="0"/>
    <n v="111830"/>
    <n v="230028"/>
    <n v="17478362"/>
    <n v="5123824"/>
    <n v="16945976"/>
    <n v="5546364"/>
    <n v="43008633"/>
    <n v="18514787"/>
    <n v="7109961"/>
    <n v="2235415"/>
    <n v="7444809"/>
    <n v="15582451"/>
    <n v="6166471"/>
    <n v="153202"/>
    <n v="456668"/>
    <n v="963043"/>
    <n v="3288891"/>
    <n v="25475281"/>
    <n v="282221"/>
    <n v="44628945"/>
    <n v="2215934"/>
    <n v="597852"/>
    <n v="0"/>
    <n v="73200233"/>
    <n v="2297650"/>
    <n v="3462"/>
    <n v="10777509"/>
    <n v="60121612"/>
    <n v="73200233"/>
    <n v="990027"/>
    <n v="50259968"/>
    <n v="-39328795"/>
    <n v="115712529"/>
    <n v="0"/>
    <n v="10424679"/>
    <n v="0"/>
    <n v="0"/>
    <n v="680171"/>
    <n v="767835"/>
    <n v="368"/>
    <n v="4"/>
    <n v="69766"/>
    <n v="237134"/>
    <n v="235571"/>
    <n v="0"/>
    <n v="2420"/>
    <n v="49878"/>
    <n v="81335"/>
    <n v="2007"/>
    <n v="1762"/>
    <n v="298"/>
    <n v="164733"/>
    <n v="115672"/>
    <n v="162018"/>
    <n v="0"/>
    <n v="143638"/>
    <n v="37639"/>
    <n v="54692"/>
    <n v="41157445.823445223"/>
    <n v="14626614.792461157"/>
    <n v="3685462.6148480899"/>
    <n v="16935993.762157727"/>
    <n v="102687.64329313301"/>
    <n v="11694662.32398661"/>
    <n v="14534519.255338509"/>
    <n v="289401.81719314703"/>
    <n v="1346214.9672764021"/>
  </r>
  <r>
    <n v="106310791"/>
    <x v="385"/>
    <d v="2024-01-01T00:00:00"/>
    <d v="2024-12-31T00:00:00"/>
    <n v="366"/>
    <x v="26"/>
    <x v="0"/>
    <x v="124"/>
    <x v="0"/>
    <x v="4"/>
    <x v="0"/>
    <x v="0"/>
    <x v="0"/>
    <x v="1"/>
    <s v="SUTTER HEALTH"/>
    <x v="6"/>
    <x v="0"/>
    <s v="530-888-4500"/>
    <s v="11815 EDUCATION STREET"/>
    <s v="AUBURN"/>
    <n v="95602"/>
    <s v="MITCH HANNA"/>
    <n v="0"/>
    <n v="64"/>
    <n v="23424"/>
    <n v="64"/>
    <n v="23424"/>
    <n v="41"/>
    <n v="37.262295081967203"/>
    <n v="110.702933035204"/>
    <n v="5794"/>
    <n v="3538"/>
    <n v="662"/>
    <n v="1609"/>
    <n v="0"/>
    <n v="677"/>
    <n v="1097"/>
    <n v="21"/>
    <n v="240"/>
    <n v="13638"/>
    <n v="40517.273490884603"/>
    <n v="15307.4083706779"/>
    <n v="8978.2263401976106"/>
    <n v="1421.22133045699"/>
    <n v="5320.1778417226396"/>
    <n v="0"/>
    <n v="2194.8652827097098"/>
    <n v="5957.1296847483254"/>
    <n v="109.45350815466701"/>
    <n v="840.65544252680399"/>
    <n v="1541"/>
    <n v="924"/>
    <n v="134"/>
    <n v="423"/>
    <n v="0"/>
    <n v="179"/>
    <n v="364"/>
    <n v="13"/>
    <n v="70"/>
    <n v="3648"/>
    <n v="64"/>
    <n v="0"/>
    <n v="0"/>
    <n v="0"/>
    <n v="0"/>
    <n v="0"/>
    <n v="23424"/>
    <n v="0"/>
    <n v="0"/>
    <n v="0"/>
    <n v="0"/>
    <n v="0"/>
    <n v="13638"/>
    <n v="0"/>
    <n v="0"/>
    <n v="0"/>
    <n v="0"/>
    <n v="0"/>
    <n v="0"/>
    <n v="3648"/>
    <n v="0"/>
    <n v="0"/>
    <n v="0"/>
    <n v="0"/>
    <n v="0"/>
    <n v="0"/>
    <n v="0"/>
    <n v="0"/>
    <n v="40293"/>
    <n v="5509"/>
    <n v="3469"/>
    <n v="9571"/>
    <n v="0"/>
    <n v="4367"/>
    <n v="7453"/>
    <n v="73"/>
    <n v="3762"/>
    <n v="74497"/>
    <n v="32390"/>
    <n v="2562"/>
    <n v="23428"/>
    <n v="3416"/>
    <n v="2199"/>
    <n v="4"/>
    <n v="48954"/>
    <n v="152288"/>
    <n v="580"/>
    <n v="1879"/>
    <n v="0"/>
    <n v="0"/>
    <n v="680691282"/>
    <n v="525569268"/>
    <n v="21122114"/>
    <n v="176244128"/>
    <n v="1276300"/>
    <n v="177520428"/>
    <n v="164476153"/>
    <n v="13044275"/>
    <n v="7822918"/>
    <n v="4064201"/>
    <n v="0"/>
    <n v="0"/>
    <n v="16802992"/>
    <n v="100382790"/>
    <n v="56128607"/>
    <n v="10511486"/>
    <n v="26541269"/>
    <n v="0"/>
    <n v="11408929"/>
    <n v="21054226"/>
    <n v="336801"/>
    <n v="2754658"/>
    <n v="229118766"/>
    <n v="164822657"/>
    <n v="86306480"/>
    <n v="12055203"/>
    <n v="61217756"/>
    <n v="0"/>
    <n v="25579346"/>
    <n v="93278276"/>
    <n v="1418630"/>
    <n v="6894168"/>
    <n v="451572516"/>
    <n v="209752226"/>
    <n v="111050089"/>
    <n v="10229255"/>
    <n v="67002386"/>
    <n v="0"/>
    <n v="0"/>
    <n v="23661785"/>
    <n v="89981272"/>
    <n v="5407729"/>
    <n v="0"/>
    <n v="7079625"/>
    <n v="0"/>
    <n v="1404901"/>
    <n v="11842252"/>
    <n v="0"/>
    <n v="0"/>
    <n v="9279862"/>
    <n v="54685910"/>
    <n v="43064402"/>
    <n v="11844746"/>
    <n v="19861174"/>
    <n v="0"/>
    <n v="12827761"/>
    <n v="31418503"/>
    <n v="348170"/>
    <n v="2193462"/>
    <n v="0"/>
    <n v="-18538521"/>
    <n v="214945"/>
    <n v="6140738"/>
    <n v="0"/>
    <n v="0"/>
    <n v="23542413"/>
    <n v="25106070"/>
    <n v="44351679"/>
    <n v="9840271"/>
    <n v="0"/>
    <n v="177337"/>
    <n v="0"/>
    <n v="21148232"/>
    <n v="6342897"/>
    <n v="29033596"/>
    <n v="4933658"/>
    <n v="57895824"/>
    <n v="26123365"/>
    <n v="3731557"/>
    <n v="1203638"/>
    <n v="20622199"/>
    <n v="36565122"/>
    <n v="6778135"/>
    <n v="902512"/>
    <n v="795052"/>
    <n v="847045"/>
    <n v="9011704"/>
    <n v="29730144"/>
    <n v="0"/>
    <n v="30302018"/>
    <n v="3991796"/>
    <n v="0"/>
    <n v="0"/>
    <n v="64023958"/>
    <n v="5663676"/>
    <n v="236765"/>
    <n v="12122440"/>
    <n v="46001077"/>
    <n v="64023958"/>
    <n v="408575"/>
    <n v="81183886"/>
    <n v="-63948594"/>
    <n v="122958481"/>
    <n v="0"/>
    <n v="6842533"/>
    <n v="-25714"/>
    <n v="4845720"/>
    <n v="932757"/>
    <n v="1059529"/>
    <n v="509"/>
    <n v="0"/>
    <n v="72709"/>
    <n v="289078"/>
    <n v="322689"/>
    <n v="2606"/>
    <n v="68566"/>
    <n v="86732"/>
    <n v="88526"/>
    <n v="1299"/>
    <n v="12"/>
    <n v="540"/>
    <n v="230644"/>
    <n v="223756"/>
    <n v="230125"/>
    <n v="0"/>
    <n v="163010"/>
    <n v="33918"/>
    <n v="51304"/>
    <n v="63584610.394935697"/>
    <n v="34149673.83178886"/>
    <n v="5410500.2148341304"/>
    <n v="21040757.180467799"/>
    <n v="0"/>
    <n v="8868162.7080447506"/>
    <n v="27411909.059123501"/>
    <n v="420875.20249986497"/>
    <n v="2313364.4083054098"/>
  </r>
  <r>
    <n v="106344017"/>
    <x v="386"/>
    <d v="2024-01-01T00:00:00"/>
    <d v="2024-12-31T00:00:00"/>
    <n v="366"/>
    <x v="31"/>
    <x v="0"/>
    <x v="57"/>
    <x v="0"/>
    <x v="4"/>
    <x v="0"/>
    <x v="1"/>
    <x v="0"/>
    <x v="1"/>
    <s v="SUTTER HEALTH"/>
    <x v="6"/>
    <x v="0"/>
    <s v="916-386-3000"/>
    <s v="7700 FOLSOM BLVD"/>
    <s v="SACRAMENTO"/>
    <n v="95826"/>
    <s v="DAN PETERSON"/>
    <n v="0"/>
    <n v="73"/>
    <n v="26718"/>
    <n v="73"/>
    <n v="26718"/>
    <n v="62"/>
    <n v="56.497267759562838"/>
    <n v="94.172152846399044"/>
    <n v="2507"/>
    <n v="1094"/>
    <n v="2746"/>
    <n v="1048"/>
    <n v="0"/>
    <n v="8255"/>
    <n v="4657"/>
    <n v="115"/>
    <n v="256"/>
    <n v="20678"/>
    <n v="34467.007941782103"/>
    <n v="3336.3088543490999"/>
    <n v="1695.6384375254061"/>
    <n v="2746.4878280868102"/>
    <n v="1059.30434399928"/>
    <n v="0"/>
    <n v="9547.7166867073702"/>
    <n v="15421.833621486005"/>
    <n v="129.03682801117199"/>
    <n v="264.32244502113798"/>
    <n v="186"/>
    <n v="100"/>
    <n v="505"/>
    <n v="150"/>
    <n v="0"/>
    <n v="795"/>
    <n v="784"/>
    <n v="24"/>
    <n v="38"/>
    <n v="2582"/>
    <n v="0"/>
    <n v="73"/>
    <n v="0"/>
    <n v="0"/>
    <n v="0"/>
    <n v="0"/>
    <n v="0"/>
    <n v="26718"/>
    <n v="0"/>
    <n v="0"/>
    <n v="0"/>
    <n v="0"/>
    <n v="0"/>
    <n v="20678"/>
    <n v="0"/>
    <n v="0"/>
    <n v="0"/>
    <n v="0"/>
    <n v="0"/>
    <n v="0"/>
    <n v="2582"/>
    <n v="0"/>
    <n v="0"/>
    <n v="0"/>
    <n v="0"/>
    <n v="0"/>
    <n v="0"/>
    <n v="0"/>
    <n v="280"/>
    <n v="270"/>
    <n v="1"/>
    <n v="7"/>
    <n v="0"/>
    <n v="1099"/>
    <n v="5309"/>
    <n v="12"/>
    <n v="4"/>
    <n v="6982"/>
    <n v="0"/>
    <n v="576"/>
    <n v="0"/>
    <n v="114"/>
    <n v="2"/>
    <n v="0"/>
    <n v="0"/>
    <n v="0"/>
    <n v="0"/>
    <n v="0"/>
    <n v="0"/>
    <n v="0"/>
    <n v="84711893"/>
    <n v="40606779"/>
    <n v="59791"/>
    <n v="44164905"/>
    <n v="90733"/>
    <n v="44255638"/>
    <n v="53963924"/>
    <n v="-9708286"/>
    <n v="2383398"/>
    <n v="803126"/>
    <n v="0"/>
    <n v="0"/>
    <n v="-8128014"/>
    <n v="6806192"/>
    <n v="3062757"/>
    <n v="7171387"/>
    <n v="2635866"/>
    <n v="0"/>
    <n v="18647879"/>
    <n v="11659907"/>
    <n v="277832"/>
    <n v="559897"/>
    <n v="50821717"/>
    <n v="2251470"/>
    <n v="1684344"/>
    <n v="1274"/>
    <n v="28432"/>
    <n v="0"/>
    <n v="2920221"/>
    <n v="26952321"/>
    <n v="33912"/>
    <n v="18202"/>
    <n v="33890176"/>
    <n v="5600720"/>
    <n v="1801453"/>
    <n v="4034690"/>
    <n v="2033204"/>
    <n v="0"/>
    <n v="0"/>
    <n v="13949626"/>
    <n v="11014717"/>
    <n v="710145"/>
    <n v="0"/>
    <n v="1411879"/>
    <n v="0"/>
    <n v="50345"/>
    <n v="0"/>
    <n v="0"/>
    <n v="0"/>
    <n v="59791"/>
    <n v="3338671"/>
    <n v="2935888"/>
    <n v="3051112"/>
    <n v="618496"/>
    <n v="0"/>
    <n v="6800399"/>
    <n v="27135947"/>
    <n v="0"/>
    <n v="284392"/>
    <n v="0"/>
    <n v="8303227"/>
    <n v="41807"/>
    <n v="1950214"/>
    <n v="0"/>
    <n v="0"/>
    <n v="21462030"/>
    <n v="3714305"/>
    <n v="4379193"/>
    <n v="25764"/>
    <n v="0"/>
    <n v="56313"/>
    <n v="0"/>
    <n v="10528025"/>
    <n v="1599335"/>
    <n v="10612198"/>
    <n v="1586761"/>
    <n v="25313722"/>
    <n v="11400022"/>
    <n v="4057774"/>
    <n v="1262789"/>
    <n v="1435103"/>
    <n v="7150326"/>
    <n v="1552259"/>
    <n v="387602"/>
    <n v="202292"/>
    <n v="77940"/>
    <n v="1124095"/>
    <n v="11916609"/>
    <n v="0"/>
    <n v="11242142"/>
    <n v="4060767"/>
    <n v="0"/>
    <n v="0"/>
    <n v="27219518"/>
    <n v="26873100"/>
    <n v="0"/>
    <n v="131846"/>
    <n v="214572"/>
    <n v="27219518"/>
    <n v="0"/>
    <n v="26307541"/>
    <n v="-14495860"/>
    <n v="17984843"/>
    <n v="0"/>
    <n v="0"/>
    <n v="0"/>
    <n v="0"/>
    <n v="481766"/>
    <n v="541366"/>
    <n v="260"/>
    <n v="0"/>
    <n v="64473"/>
    <n v="106605"/>
    <n v="114431"/>
    <n v="1506"/>
    <n v="226"/>
    <n v="145008"/>
    <n v="48698"/>
    <n v="0"/>
    <n v="819"/>
    <n v="0"/>
    <n v="223707"/>
    <n v="43897"/>
    <n v="36280"/>
    <n v="0"/>
    <n v="102077"/>
    <n v="10246"/>
    <n v="65559"/>
    <n v="5760291.0011636997"/>
    <n v="3018956.0144676599"/>
    <n v="4561509.8700633598"/>
    <n v="1694381.1541895068"/>
    <n v="0"/>
    <n v="13716401.908373101"/>
    <n v="24555748.435223233"/>
    <n v="198256.03537279001"/>
    <n v="367646.58114662836"/>
  </r>
  <r>
    <n v="106084001"/>
    <x v="387"/>
    <d v="2024-01-01T00:00:00"/>
    <d v="2024-12-31T00:00:00"/>
    <n v="366"/>
    <x v="54"/>
    <x v="2"/>
    <x v="125"/>
    <x v="0"/>
    <x v="4"/>
    <x v="0"/>
    <x v="0"/>
    <x v="1"/>
    <x v="0"/>
    <s v="SUTTER COAST HOSPITAL"/>
    <x v="2"/>
    <x v="0"/>
    <s v="707-464-8511"/>
    <s v="800 EAST WASHINGTON BOULEVARD"/>
    <s v="CRESCENT CITY"/>
    <n v="95531"/>
    <s v="MICHAEL LANE"/>
    <n v="4"/>
    <n v="49"/>
    <n v="17934"/>
    <n v="49"/>
    <n v="17934"/>
    <n v="27"/>
    <n v="24.808743169398898"/>
    <n v="72.932585087930605"/>
    <n v="4548"/>
    <n v="370"/>
    <n v="495"/>
    <n v="2118"/>
    <n v="0"/>
    <n v="802"/>
    <n v="585"/>
    <n v="92"/>
    <n v="70"/>
    <n v="9080"/>
    <n v="26693.326142182588"/>
    <n v="11676.896983248977"/>
    <n v="847.41121112134351"/>
    <n v="703.09322334620504"/>
    <n v="6924.8817726368516"/>
    <n v="0"/>
    <n v="2683.9283104820502"/>
    <n v="3033.83383332733"/>
    <n v="190.007985943786"/>
    <n v="408.13662366012301"/>
    <n v="902"/>
    <n v="65"/>
    <n v="78"/>
    <n v="607"/>
    <n v="0"/>
    <n v="178"/>
    <n v="209"/>
    <n v="24"/>
    <n v="27"/>
    <n v="2090"/>
    <n v="39"/>
    <n v="0"/>
    <n v="0"/>
    <n v="10"/>
    <n v="0"/>
    <n v="0"/>
    <n v="14274"/>
    <n v="0"/>
    <n v="0"/>
    <n v="3660"/>
    <n v="0"/>
    <n v="0"/>
    <n v="7553"/>
    <n v="0"/>
    <n v="0"/>
    <n v="1527"/>
    <n v="0"/>
    <n v="0"/>
    <n v="0"/>
    <n v="1963"/>
    <n v="0"/>
    <n v="0"/>
    <n v="127"/>
    <n v="0"/>
    <n v="0"/>
    <n v="4"/>
    <n v="0"/>
    <n v="0"/>
    <n v="26956"/>
    <n v="1608"/>
    <n v="1487"/>
    <n v="21667"/>
    <n v="1"/>
    <n v="5178"/>
    <n v="11742"/>
    <n v="299"/>
    <n v="1441"/>
    <n v="70379"/>
    <n v="19878"/>
    <n v="39062"/>
    <n v="5999"/>
    <n v="6344"/>
    <n v="0"/>
    <n v="4"/>
    <n v="35773"/>
    <n v="37763"/>
    <n v="361"/>
    <n v="511"/>
    <n v="170"/>
    <n v="58"/>
    <n v="370722649"/>
    <n v="249848185"/>
    <n v="539441"/>
    <n v="121413905"/>
    <n v="366618"/>
    <n v="121780523"/>
    <n v="111379333"/>
    <n v="10401190"/>
    <n v="4358038"/>
    <n v="1754510"/>
    <n v="0"/>
    <n v="0"/>
    <n v="13004718"/>
    <n v="62491468"/>
    <n v="5402225"/>
    <n v="6256126"/>
    <n v="29879961"/>
    <n v="0"/>
    <n v="10583723"/>
    <n v="9377446"/>
    <n v="1342609"/>
    <n v="771433"/>
    <n v="126104991"/>
    <n v="97954098"/>
    <n v="6970494"/>
    <n v="2630015"/>
    <n v="67813711"/>
    <n v="3085"/>
    <n v="24835172"/>
    <n v="39254371"/>
    <n v="1430287"/>
    <n v="3726425"/>
    <n v="244617658"/>
    <n v="123601334"/>
    <n v="9486585"/>
    <n v="-7831657"/>
    <n v="67898107"/>
    <n v="-33283"/>
    <n v="3079"/>
    <n v="23808894"/>
    <n v="23017243"/>
    <n v="3628690"/>
    <n v="0"/>
    <n v="5960578"/>
    <n v="0"/>
    <n v="308615"/>
    <n v="0"/>
    <n v="539441"/>
    <n v="0"/>
    <n v="0"/>
    <n v="35885337"/>
    <n v="2823813"/>
    <n v="16613464"/>
    <n v="29564333"/>
    <n v="0"/>
    <n v="10980425"/>
    <n v="24125722"/>
    <n v="1025985"/>
    <n v="394826"/>
    <n v="0"/>
    <n v="-237680"/>
    <n v="226089"/>
    <n v="3771352"/>
    <n v="0"/>
    <n v="0"/>
    <n v="18271865"/>
    <n v="24337128"/>
    <n v="32061273"/>
    <n v="0"/>
    <n v="0"/>
    <n v="116980"/>
    <n v="0"/>
    <n v="15939887"/>
    <n v="4897472"/>
    <n v="12117409"/>
    <n v="3637319"/>
    <n v="37162065"/>
    <n v="18596995"/>
    <n v="7916763"/>
    <n v="8288294"/>
    <n v="16139360"/>
    <n v="13602557"/>
    <n v="4867720"/>
    <n v="303946"/>
    <n v="522709"/>
    <n v="519134"/>
    <n v="3459790"/>
    <n v="36887396"/>
    <n v="0"/>
    <n v="19096603"/>
    <n v="8777908"/>
    <n v="327144"/>
    <n v="27216"/>
    <n v="65116267"/>
    <n v="9277037"/>
    <n v="1192133"/>
    <n v="412096"/>
    <n v="54235001"/>
    <n v="65116267"/>
    <n v="4224054"/>
    <n v="54922608"/>
    <n v="-42159140"/>
    <n v="92743959"/>
    <n v="0"/>
    <n v="0"/>
    <n v="0"/>
    <n v="0"/>
    <n v="687929"/>
    <n v="768723"/>
    <n v="363"/>
    <n v="0"/>
    <n v="68698"/>
    <n v="207917"/>
    <n v="185959"/>
    <n v="31132"/>
    <n v="3595"/>
    <n v="87362"/>
    <n v="66660"/>
    <n v="22483"/>
    <n v="9554"/>
    <n v="4569"/>
    <n v="159902"/>
    <n v="176234"/>
    <n v="142960"/>
    <n v="0"/>
    <n v="131433"/>
    <n v="37232"/>
    <n v="40168"/>
    <n v="48045345.865479298"/>
    <n v="3705004.6222616602"/>
    <n v="2660950.5541238599"/>
    <n v="29254322.055298802"/>
    <n v="923.80173344898606"/>
    <n v="10606170.696222899"/>
    <n v="14562773.6938003"/>
    <n v="830342.34407577303"/>
    <n v="1346881.3670040199"/>
  </r>
  <r>
    <n v="106574010"/>
    <x v="388"/>
    <d v="2024-01-01T00:00:00"/>
    <d v="2024-12-31T00:00:00"/>
    <n v="366"/>
    <x v="55"/>
    <x v="0"/>
    <x v="126"/>
    <x v="0"/>
    <x v="4"/>
    <x v="0"/>
    <x v="0"/>
    <x v="0"/>
    <x v="1"/>
    <s v="SUTTER HEALTH"/>
    <x v="6"/>
    <x v="0"/>
    <s v="530-756-6440"/>
    <s v="2000 SUTTER PLACE"/>
    <s v="DAVIS"/>
    <n v="95616"/>
    <s v="MICHAEL CURETON"/>
    <n v="0"/>
    <n v="57"/>
    <n v="20862"/>
    <n v="57"/>
    <n v="20862"/>
    <n v="41"/>
    <n v="37.144808743169399"/>
    <n v="96.836545273286319"/>
    <n v="4335"/>
    <n v="2454"/>
    <n v="689"/>
    <n v="2822"/>
    <n v="0"/>
    <n v="562"/>
    <n v="2595"/>
    <n v="22"/>
    <n v="116"/>
    <n v="13595"/>
    <n v="35442.175570022802"/>
    <n v="9077.9837448037306"/>
    <n v="5403.0454043363497"/>
    <n v="1319.22590956918"/>
    <n v="7635.5576799554201"/>
    <n v="0"/>
    <n v="1199.3464303215101"/>
    <n v="9560.1173812656107"/>
    <n v="79.796037037036996"/>
    <n v="561.21437697578517"/>
    <n v="1093"/>
    <n v="611"/>
    <n v="180"/>
    <n v="971"/>
    <n v="0"/>
    <n v="281"/>
    <n v="1159"/>
    <n v="9"/>
    <n v="46"/>
    <n v="4350"/>
    <n v="57"/>
    <n v="0"/>
    <n v="0"/>
    <n v="0"/>
    <n v="0"/>
    <n v="0"/>
    <n v="20862"/>
    <n v="0"/>
    <n v="0"/>
    <n v="0"/>
    <n v="0"/>
    <n v="0"/>
    <n v="13595"/>
    <n v="0"/>
    <n v="0"/>
    <n v="0"/>
    <n v="0"/>
    <n v="0"/>
    <n v="0"/>
    <n v="4350"/>
    <n v="0"/>
    <n v="0"/>
    <n v="0"/>
    <n v="0"/>
    <n v="0"/>
    <n v="14"/>
    <n v="2592"/>
    <n v="1114"/>
    <n v="5528"/>
    <n v="3330"/>
    <n v="1653"/>
    <n v="14216"/>
    <n v="0"/>
    <n v="1861"/>
    <n v="14575"/>
    <n v="188"/>
    <n v="1277"/>
    <n v="42628"/>
    <n v="39839"/>
    <n v="3111"/>
    <n v="0"/>
    <n v="706"/>
    <n v="1303"/>
    <n v="4"/>
    <n v="55484"/>
    <n v="197102"/>
    <n v="616"/>
    <n v="2580"/>
    <n v="1114"/>
    <n v="284"/>
    <n v="691422711"/>
    <n v="507211702"/>
    <n v="22329150"/>
    <n v="206540159"/>
    <n v="1122391"/>
    <n v="207662550"/>
    <n v="180053734"/>
    <n v="27608816"/>
    <n v="10441465"/>
    <n v="6384024"/>
    <n v="0"/>
    <n v="0"/>
    <n v="31666257"/>
    <n v="78834914"/>
    <n v="44365366"/>
    <n v="12322922"/>
    <n v="56113939"/>
    <n v="0"/>
    <n v="13111615"/>
    <n v="57755426"/>
    <n v="540000"/>
    <n v="2173503"/>
    <n v="265217685"/>
    <n v="86254375"/>
    <n v="53315191"/>
    <n v="11271734"/>
    <n v="95714983"/>
    <n v="0"/>
    <n v="14869468"/>
    <n v="155018621"/>
    <n v="1418630"/>
    <n v="8342024"/>
    <n v="426205026"/>
    <n v="133427780"/>
    <n v="78181604"/>
    <n v="8061028"/>
    <n v="115545252"/>
    <n v="0"/>
    <n v="0"/>
    <n v="19296894"/>
    <n v="135414926"/>
    <n v="7869497"/>
    <n v="0"/>
    <n v="7854619"/>
    <n v="0"/>
    <n v="1560102"/>
    <n v="6292093"/>
    <n v="0"/>
    <n v="0"/>
    <n v="16037057"/>
    <n v="30771827"/>
    <n v="25678755"/>
    <n v="15082087"/>
    <n v="34958526"/>
    <n v="0"/>
    <n v="8057330"/>
    <n v="90205045"/>
    <n v="527168"/>
    <n v="1259421"/>
    <n v="0"/>
    <n v="-31486498"/>
    <n v="151124"/>
    <n v="6423692"/>
    <n v="0"/>
    <n v="0"/>
    <n v="24082506"/>
    <n v="17742638"/>
    <n v="55532379"/>
    <n v="10224992"/>
    <n v="0"/>
    <n v="186293"/>
    <n v="128515"/>
    <n v="24096453"/>
    <n v="5623314"/>
    <n v="33783676"/>
    <n v="8652968"/>
    <n v="62357090"/>
    <n v="27073430"/>
    <n v="8067589"/>
    <n v="3790476"/>
    <n v="17457701"/>
    <n v="38832539"/>
    <n v="9561396"/>
    <n v="884410"/>
    <n v="894167"/>
    <n v="483889"/>
    <n v="10651047"/>
    <n v="36763024"/>
    <n v="0"/>
    <n v="84076815"/>
    <n v="2584513"/>
    <n v="0"/>
    <n v="0"/>
    <n v="123424352"/>
    <n v="4178939"/>
    <n v="4067"/>
    <n v="4093570"/>
    <n v="115147776"/>
    <n v="123424352"/>
    <n v="1219"/>
    <n v="84580402"/>
    <n v="-65168847"/>
    <n v="147299025"/>
    <n v="0"/>
    <n v="3478663"/>
    <n v="91587"/>
    <n v="0"/>
    <n v="1007268"/>
    <n v="1141868"/>
    <n v="548"/>
    <n v="6"/>
    <n v="65343"/>
    <n v="368225"/>
    <n v="374673"/>
    <n v="0"/>
    <n v="1307"/>
    <n v="91036"/>
    <n v="103860"/>
    <n v="0"/>
    <n v="2477"/>
    <n v="347"/>
    <n v="205985"/>
    <n v="160078"/>
    <n v="342581"/>
    <n v="0"/>
    <n v="187540"/>
    <n v="27031"/>
    <n v="41500"/>
    <n v="42722993.800655097"/>
    <n v="25278477.21941267"/>
    <n v="6105994.8111872301"/>
    <n v="39291380.638062701"/>
    <n v="0"/>
    <n v="7241145.9446325144"/>
    <n v="55063198.502970703"/>
    <n v="506868.36108293501"/>
    <n v="2721283.7219961686"/>
  </r>
  <r>
    <n v="106070934"/>
    <x v="389"/>
    <d v="2024-01-01T00:00:00"/>
    <d v="2024-12-31T00:00:00"/>
    <n v="366"/>
    <x v="29"/>
    <x v="10"/>
    <x v="55"/>
    <x v="0"/>
    <x v="4"/>
    <x v="0"/>
    <x v="0"/>
    <x v="0"/>
    <x v="0"/>
    <s v="SUTTER HEALTH"/>
    <x v="5"/>
    <x v="0"/>
    <s v="925-779-7200"/>
    <s v="3901 LONE TREE WAY"/>
    <s v="ANTIOCH"/>
    <n v="94509"/>
    <s v="TREVOR BRAND"/>
    <n v="0"/>
    <n v="141"/>
    <n v="51606"/>
    <n v="141"/>
    <n v="51606"/>
    <n v="75"/>
    <n v="68.912568306010897"/>
    <n v="137.336044381834"/>
    <n v="8424"/>
    <n v="4048"/>
    <n v="2041"/>
    <n v="6667"/>
    <n v="0"/>
    <n v="918"/>
    <n v="2609"/>
    <n v="99"/>
    <n v="416"/>
    <n v="25222"/>
    <n v="50264.992243751098"/>
    <n v="13631.53656135438"/>
    <n v="6495.2780984211304"/>
    <n v="2990.5220739741999"/>
    <n v="16393.006440259502"/>
    <n v="0"/>
    <n v="1880.0161732950801"/>
    <n v="6797.9280509404698"/>
    <n v="218.74337331421913"/>
    <n v="1976.4284068802799"/>
    <n v="1959"/>
    <n v="930"/>
    <n v="456"/>
    <n v="1663"/>
    <n v="0"/>
    <n v="242"/>
    <n v="890"/>
    <n v="61"/>
    <n v="172"/>
    <n v="6373"/>
    <n v="141"/>
    <n v="0"/>
    <n v="0"/>
    <n v="0"/>
    <n v="0"/>
    <n v="0"/>
    <n v="51606"/>
    <n v="0"/>
    <n v="0"/>
    <n v="0"/>
    <n v="0"/>
    <n v="0"/>
    <n v="25222"/>
    <n v="0"/>
    <n v="0"/>
    <n v="0"/>
    <n v="0"/>
    <n v="0"/>
    <n v="0"/>
    <n v="6373"/>
    <n v="0"/>
    <n v="0"/>
    <n v="0"/>
    <n v="0"/>
    <n v="0"/>
    <n v="32"/>
    <n v="841"/>
    <n v="358"/>
    <n v="8978"/>
    <n v="4018"/>
    <n v="2549"/>
    <n v="27167"/>
    <n v="3"/>
    <n v="2223"/>
    <n v="9387"/>
    <n v="521"/>
    <n v="3029"/>
    <n v="57875"/>
    <n v="56139"/>
    <n v="3627"/>
    <n v="0"/>
    <n v="1607"/>
    <n v="0"/>
    <n v="6"/>
    <n v="66138"/>
    <n v="49359"/>
    <n v="818"/>
    <n v="644"/>
    <n v="328"/>
    <n v="138"/>
    <n v="1091359295"/>
    <n v="833644885"/>
    <n v="0"/>
    <n v="257714410"/>
    <n v="981607"/>
    <n v="258696017"/>
    <n v="252477420"/>
    <n v="6218597"/>
    <n v="9997663"/>
    <n v="4246967"/>
    <n v="0"/>
    <n v="0"/>
    <n v="11969293"/>
    <n v="182404676"/>
    <n v="87526635"/>
    <n v="41841967"/>
    <n v="137364031"/>
    <n v="0"/>
    <n v="20514558"/>
    <n v="69610347"/>
    <n v="2533544"/>
    <n v="5827208"/>
    <n v="547622966"/>
    <n v="112758668"/>
    <n v="52915518"/>
    <n v="19465885"/>
    <n v="200390498"/>
    <n v="20970"/>
    <n v="21498188"/>
    <n v="111764176"/>
    <n v="3064395"/>
    <n v="21858031"/>
    <n v="543736329"/>
    <n v="242062693"/>
    <n v="115422105"/>
    <n v="26673787"/>
    <n v="259662452"/>
    <n v="-567543"/>
    <n v="20081"/>
    <n v="28589983"/>
    <n v="124648793"/>
    <n v="14847258"/>
    <n v="0"/>
    <n v="17681277"/>
    <n v="0"/>
    <n v="4603999"/>
    <n v="0"/>
    <n v="0"/>
    <n v="0"/>
    <n v="0"/>
    <n v="50946743"/>
    <n v="24681214"/>
    <n v="33781739"/>
    <n v="75940544"/>
    <n v="846"/>
    <n v="12796490"/>
    <n v="53258726"/>
    <n v="1515250"/>
    <n v="4792858"/>
    <n v="0"/>
    <n v="441055"/>
    <n v="94035"/>
    <n v="9065891"/>
    <n v="0"/>
    <n v="0"/>
    <n v="52528066"/>
    <n v="34772084"/>
    <n v="64879759"/>
    <n v="0"/>
    <n v="0"/>
    <n v="263178"/>
    <n v="112571"/>
    <n v="37993265"/>
    <n v="9498731"/>
    <n v="46164456"/>
    <n v="6265310"/>
    <n v="90973191"/>
    <n v="43510669"/>
    <n v="14410442"/>
    <n v="11406368"/>
    <n v="19311135"/>
    <n v="39804735"/>
    <n v="8945988"/>
    <n v="629934"/>
    <n v="1124026"/>
    <n v="285295"/>
    <n v="22075637"/>
    <n v="68719503"/>
    <n v="0"/>
    <n v="47188543"/>
    <n v="20059480"/>
    <n v="402078"/>
    <n v="0"/>
    <n v="136369604"/>
    <n v="5909962"/>
    <n v="6976"/>
    <n v="709167"/>
    <n v="129743499"/>
    <n v="136369604"/>
    <n v="1985"/>
    <n v="165011867"/>
    <n v="-134813816"/>
    <n v="147899988"/>
    <n v="0"/>
    <n v="0"/>
    <n v="0"/>
    <n v="0"/>
    <n v="1330143"/>
    <n v="1535295"/>
    <n v="733"/>
    <n v="0"/>
    <n v="76657"/>
    <n v="358408"/>
    <n v="510136"/>
    <n v="7534"/>
    <n v="98456"/>
    <n v="124592"/>
    <n v="144167"/>
    <n v="0"/>
    <n v="9279"/>
    <n v="914"/>
    <n v="386977"/>
    <n v="217505"/>
    <n v="367413"/>
    <n v="564"/>
    <n v="230048"/>
    <n v="46100"/>
    <n v="81536"/>
    <n v="68018246.151537701"/>
    <n v="32363872.841899779"/>
    <n v="14127948.653265171"/>
    <n v="77833075.0051357"/>
    <n v="4832.3840029327803"/>
    <n v="9681531.7925454583"/>
    <n v="41796439.841905802"/>
    <n v="1290004.3334760901"/>
    <n v="6379861.9962313203"/>
  </r>
  <r>
    <n v="106171395"/>
    <x v="390"/>
    <d v="2024-01-01T00:00:00"/>
    <d v="2024-12-31T00:00:00"/>
    <n v="366"/>
    <x v="2"/>
    <x v="2"/>
    <x v="2"/>
    <x v="0"/>
    <x v="4"/>
    <x v="0"/>
    <x v="0"/>
    <x v="1"/>
    <x v="0"/>
    <s v="SUTTER HEALTH"/>
    <x v="2"/>
    <x v="1"/>
    <s v="707-262-5000"/>
    <s v="5176 HILL ROAD EAST"/>
    <s v="LAKEPORT"/>
    <s v="95453-6300"/>
    <s v="TIMOTHY STEPHENS"/>
    <n v="4"/>
    <n v="25"/>
    <n v="9150"/>
    <n v="25"/>
    <n v="9150"/>
    <n v="21"/>
    <n v="19.827868852459016"/>
    <n v="71.923630743571294"/>
    <n v="3165"/>
    <n v="973"/>
    <n v="237"/>
    <n v="1922"/>
    <n v="0"/>
    <n v="372"/>
    <n v="508"/>
    <n v="8"/>
    <n v="72"/>
    <n v="7257"/>
    <n v="26324.048852147102"/>
    <n v="10882.887455800001"/>
    <n v="2828.7987420034801"/>
    <n v="561.72240448942205"/>
    <n v="6978.6649150534304"/>
    <n v="0"/>
    <n v="1316.4714992371612"/>
    <n v="2859.9483538361706"/>
    <n v="101.87424293256601"/>
    <n v="415.57406764653803"/>
    <n v="660"/>
    <n v="162"/>
    <n v="62"/>
    <n v="531"/>
    <n v="0"/>
    <n v="94"/>
    <n v="164"/>
    <n v="5"/>
    <n v="25"/>
    <n v="1703"/>
    <n v="23"/>
    <n v="0"/>
    <n v="0"/>
    <n v="0"/>
    <n v="2"/>
    <n v="0"/>
    <n v="8418"/>
    <n v="0"/>
    <n v="0"/>
    <n v="0"/>
    <n v="732"/>
    <n v="0"/>
    <n v="7049"/>
    <n v="0"/>
    <n v="0"/>
    <n v="0"/>
    <n v="208"/>
    <n v="2.8661981535069599E-2"/>
    <n v="0"/>
    <n v="1647"/>
    <n v="0"/>
    <n v="0"/>
    <n v="0"/>
    <n v="56"/>
    <n v="0"/>
    <n v="4"/>
    <n v="0"/>
    <n v="0"/>
    <n v="15567"/>
    <n v="2867"/>
    <n v="2987"/>
    <n v="14836"/>
    <n v="7"/>
    <n v="2740"/>
    <n v="8323"/>
    <n v="284"/>
    <n v="1163"/>
    <n v="48774"/>
    <n v="22658"/>
    <n v="20619"/>
    <n v="0"/>
    <n v="5245"/>
    <n v="0"/>
    <n v="5"/>
    <n v="37213"/>
    <n v="59033"/>
    <n v="300"/>
    <n v="753"/>
    <n v="192"/>
    <n v="61"/>
    <n v="370787323"/>
    <n v="254230553"/>
    <n v="239911"/>
    <n v="116796681"/>
    <n v="622243"/>
    <n v="117418924"/>
    <n v="104189418"/>
    <n v="13229506"/>
    <n v="4486419"/>
    <n v="1720147"/>
    <n v="0"/>
    <n v="0"/>
    <n v="15995778"/>
    <n v="42502519"/>
    <n v="11237551"/>
    <n v="3162634"/>
    <n v="29370639"/>
    <n v="0"/>
    <n v="6201834"/>
    <n v="8500612"/>
    <n v="113266"/>
    <n v="1129400"/>
    <n v="102218455"/>
    <n v="103642862"/>
    <n v="21433333"/>
    <n v="4333241"/>
    <n v="77272362"/>
    <n v="66486"/>
    <n v="15745848"/>
    <n v="39356300"/>
    <n v="1329095"/>
    <n v="5389341"/>
    <n v="268568868"/>
    <n v="110684170"/>
    <n v="23507708"/>
    <n v="-7617065"/>
    <n v="74900402"/>
    <n v="-246109"/>
    <n v="18742"/>
    <n v="10789254"/>
    <n v="28555757"/>
    <n v="6346463"/>
    <n v="0"/>
    <n v="6619638"/>
    <n v="0"/>
    <n v="671593"/>
    <n v="0"/>
    <n v="239911"/>
    <n v="0"/>
    <n v="0"/>
    <n v="32442139"/>
    <n v="8881373"/>
    <n v="14997811"/>
    <n v="31141714"/>
    <n v="47744"/>
    <n v="10786469"/>
    <n v="17495220"/>
    <n v="328168"/>
    <n v="676043"/>
    <n v="0"/>
    <n v="-10220431"/>
    <n v="111401"/>
    <n v="4045149"/>
    <n v="0"/>
    <n v="0"/>
    <n v="15991250"/>
    <n v="19915281"/>
    <n v="28120207"/>
    <n v="0"/>
    <n v="0"/>
    <n v="116963"/>
    <n v="0"/>
    <n v="16839976"/>
    <n v="4184728"/>
    <n v="15259152"/>
    <n v="3761861"/>
    <n v="36024091"/>
    <n v="16784649"/>
    <n v="13271487"/>
    <n v="1651621"/>
    <n v="8715487"/>
    <n v="17724106"/>
    <n v="4576531"/>
    <n v="300519"/>
    <n v="616729"/>
    <n v="327519"/>
    <n v="4196679"/>
    <n v="29872953"/>
    <n v="0"/>
    <n v="25077955"/>
    <n v="2762442"/>
    <n v="516295"/>
    <n v="114831"/>
    <n v="58344476"/>
    <n v="9554469"/>
    <n v="1247"/>
    <n v="385619"/>
    <n v="48403141"/>
    <n v="58344476"/>
    <n v="1772"/>
    <n v="54444010"/>
    <n v="-41041761"/>
    <n v="92631570"/>
    <n v="0"/>
    <n v="0"/>
    <n v="0"/>
    <n v="0"/>
    <n v="623563"/>
    <n v="701292"/>
    <n v="334"/>
    <n v="0"/>
    <n v="57987"/>
    <n v="195187"/>
    <n v="208798"/>
    <n v="2330"/>
    <n v="46"/>
    <n v="93530"/>
    <n v="51303"/>
    <n v="7590"/>
    <n v="4597"/>
    <n v="2195"/>
    <n v="132528"/>
    <n v="130754"/>
    <n v="183236"/>
    <n v="0"/>
    <n v="100274"/>
    <n v="30086"/>
    <n v="46685"/>
    <n v="40820878.467489198"/>
    <n v="9125530.8656620402"/>
    <n v="2093724.75742145"/>
    <n v="29787195.143918592"/>
    <n v="18570.6650953922"/>
    <n v="6130359.0536679402"/>
    <n v="13367245.514118075"/>
    <n v="402875.83969038498"/>
    <n v="1820794.6929368901"/>
  </r>
  <r>
    <n v="106444012"/>
    <x v="391"/>
    <d v="2024-01-01T00:00:00"/>
    <d v="2024-12-31T00:00:00"/>
    <n v="366"/>
    <x v="32"/>
    <x v="5"/>
    <x v="63"/>
    <x v="0"/>
    <x v="4"/>
    <x v="0"/>
    <x v="0"/>
    <x v="0"/>
    <x v="1"/>
    <s v="SUTTER HEALTH"/>
    <x v="2"/>
    <x v="0"/>
    <s v="831-477-2200"/>
    <s v="2900 CHANTICLEER AVENUE"/>
    <s v="SANTA CRUZ"/>
    <n v="95065"/>
    <s v="STEPHEN GRAY"/>
    <n v="0"/>
    <n v="28"/>
    <n v="10248"/>
    <n v="28"/>
    <n v="10248"/>
    <n v="6"/>
    <n v="5.6775956284153004"/>
    <n v="39.458967790855297"/>
    <n v="121"/>
    <n v="40"/>
    <n v="15"/>
    <n v="306"/>
    <n v="0"/>
    <n v="56"/>
    <n v="1529"/>
    <n v="10"/>
    <n v="1"/>
    <n v="2078"/>
    <n v="14441.982211453038"/>
    <n v="1312.8033819508901"/>
    <n v="442.20050271646301"/>
    <n v="25.628762071702599"/>
    <n v="1187.6582955242841"/>
    <n v="0"/>
    <n v="420.01139274842501"/>
    <n v="8650.5117710436807"/>
    <n v="27.6823398741207"/>
    <n v="123.828504377651"/>
    <n v="63"/>
    <n v="21"/>
    <n v="6"/>
    <n v="120"/>
    <n v="0"/>
    <n v="22"/>
    <n v="585"/>
    <n v="4"/>
    <n v="1"/>
    <n v="822"/>
    <n v="28"/>
    <n v="0"/>
    <n v="0"/>
    <n v="0"/>
    <n v="0"/>
    <n v="0"/>
    <n v="10248"/>
    <n v="0"/>
    <n v="0"/>
    <n v="0"/>
    <n v="0"/>
    <n v="0"/>
    <n v="2078"/>
    <n v="0"/>
    <n v="0"/>
    <n v="0"/>
    <n v="0"/>
    <n v="0"/>
    <n v="0"/>
    <n v="822"/>
    <n v="0"/>
    <n v="0"/>
    <n v="0"/>
    <n v="0"/>
    <n v="0"/>
    <n v="0"/>
    <n v="0"/>
    <n v="0"/>
    <n v="1211"/>
    <n v="465"/>
    <n v="8"/>
    <n v="499"/>
    <n v="1"/>
    <n v="146"/>
    <n v="3193"/>
    <n v="73"/>
    <n v="64"/>
    <n v="5660"/>
    <n v="0"/>
    <n v="1248"/>
    <n v="0"/>
    <n v="82"/>
    <n v="0"/>
    <n v="8"/>
    <n v="26842"/>
    <n v="342378"/>
    <n v="138"/>
    <n v="3568"/>
    <n v="430"/>
    <n v="162"/>
    <n v="272156069"/>
    <n v="179040845"/>
    <n v="0"/>
    <n v="93115224"/>
    <n v="430384"/>
    <n v="93545608"/>
    <n v="89498691"/>
    <n v="4046917"/>
    <n v="3527301"/>
    <n v="1407397"/>
    <n v="0"/>
    <n v="0"/>
    <n v="6166821"/>
    <n v="7751384"/>
    <n v="2986972"/>
    <n v="362832"/>
    <n v="4477764"/>
    <n v="0"/>
    <n v="796296"/>
    <n v="22594598"/>
    <n v="167462"/>
    <n v="22158"/>
    <n v="39159466"/>
    <n v="76348146"/>
    <n v="30034041"/>
    <n v="257097"/>
    <n v="12901496"/>
    <n v="24780"/>
    <n v="5176086"/>
    <n v="105237211"/>
    <n v="296112"/>
    <n v="2721634"/>
    <n v="232996603"/>
    <n v="64213153"/>
    <n v="27003207"/>
    <n v="0"/>
    <n v="12448216"/>
    <n v="0"/>
    <n v="24756"/>
    <n v="3142185"/>
    <n v="67703398"/>
    <n v="983662"/>
    <n v="0"/>
    <n v="1489831"/>
    <n v="0"/>
    <n v="2032437"/>
    <n v="0"/>
    <n v="0"/>
    <n v="0"/>
    <n v="0"/>
    <n v="19627136"/>
    <n v="5979098"/>
    <n v="613812"/>
    <n v="4178560"/>
    <n v="0"/>
    <n v="2778850"/>
    <n v="59554345"/>
    <n v="0"/>
    <n v="383423"/>
    <n v="0"/>
    <n v="-5696942"/>
    <n v="28022"/>
    <n v="3169020"/>
    <n v="0"/>
    <n v="0"/>
    <n v="11363342"/>
    <n v="2782785"/>
    <n v="38635082"/>
    <n v="0"/>
    <n v="0"/>
    <n v="91943"/>
    <n v="0"/>
    <n v="13867123"/>
    <n v="4431156"/>
    <n v="15066591"/>
    <n v="3260669"/>
    <n v="27367618"/>
    <n v="14814187"/>
    <n v="4354015"/>
    <n v="470725"/>
    <n v="15929864"/>
    <n v="17250065"/>
    <n v="4049934"/>
    <n v="187858"/>
    <n v="494332"/>
    <n v="511562"/>
    <n v="4068531"/>
    <n v="15193355"/>
    <n v="0"/>
    <n v="22077916"/>
    <n v="1471907"/>
    <n v="0"/>
    <n v="0"/>
    <n v="38743178"/>
    <n v="6403952"/>
    <n v="3480"/>
    <n v="2062874"/>
    <n v="30272872"/>
    <n v="38743178"/>
    <n v="500"/>
    <n v="30676713"/>
    <n v="-20772107"/>
    <n v="58426778"/>
    <n v="0"/>
    <n v="1771560"/>
    <n v="0"/>
    <n v="3545124"/>
    <n v="385960"/>
    <n v="445221"/>
    <n v="213"/>
    <n v="0"/>
    <n v="27185"/>
    <n v="119063"/>
    <n v="162928"/>
    <n v="0"/>
    <n v="3"/>
    <n v="26678"/>
    <n v="47516"/>
    <n v="0"/>
    <n v="0"/>
    <n v="2587"/>
    <n v="70547"/>
    <n v="16795"/>
    <n v="157813"/>
    <n v="0"/>
    <n v="94494"/>
    <n v="25259"/>
    <n v="21052"/>
    <n v="27523188.382750012"/>
    <n v="10806761.481166899"/>
    <n v="202883.686162453"/>
    <n v="5687697.0291366903"/>
    <n v="8109.7315065202502"/>
    <n v="1954576.85530163"/>
    <n v="41835417.634494722"/>
    <n v="151713.50578707099"/>
    <n v="897958.69369403599"/>
  </r>
  <r>
    <n v="106341051"/>
    <x v="392"/>
    <d v="2024-01-01T00:00:00"/>
    <d v="2024-12-31T00:00:00"/>
    <n v="366"/>
    <x v="31"/>
    <x v="0"/>
    <x v="57"/>
    <x v="0"/>
    <x v="4"/>
    <x v="0"/>
    <x v="0"/>
    <x v="0"/>
    <x v="1"/>
    <s v="SUTTER HEALTH"/>
    <x v="4"/>
    <x v="0"/>
    <s v="916-454-2222"/>
    <s v="2801 L STREET"/>
    <s v="SACRAMENTO"/>
    <n v="95816"/>
    <s v="MIKE COHILL"/>
    <n v="0"/>
    <n v="523"/>
    <n v="191418"/>
    <n v="523"/>
    <n v="191418"/>
    <n v="468"/>
    <n v="425.75136612021902"/>
    <n v="727.33464885781621"/>
    <n v="31521"/>
    <n v="24280"/>
    <n v="9621"/>
    <n v="34348"/>
    <n v="0"/>
    <n v="19328"/>
    <n v="34642"/>
    <n v="605"/>
    <n v="1480"/>
    <n v="155825"/>
    <n v="266204.48148196097"/>
    <n v="58557.858772987973"/>
    <n v="41859.922879310303"/>
    <n v="11859.2640352695"/>
    <n v="54423.822147531202"/>
    <n v="0"/>
    <n v="23871.776583681029"/>
    <n v="68922.92296647378"/>
    <n v="1291.1365477603499"/>
    <n v="3752.6700468508998"/>
    <n v="6215"/>
    <n v="4621"/>
    <n v="1855"/>
    <n v="9299"/>
    <n v="0"/>
    <n v="1959"/>
    <n v="7605"/>
    <n v="203"/>
    <n v="417"/>
    <n v="32174"/>
    <n v="523"/>
    <n v="0"/>
    <n v="0"/>
    <n v="0"/>
    <n v="0"/>
    <n v="0"/>
    <n v="191418"/>
    <n v="0"/>
    <n v="0"/>
    <n v="0"/>
    <n v="0"/>
    <n v="0"/>
    <n v="155825"/>
    <n v="0"/>
    <n v="0"/>
    <n v="0"/>
    <n v="0"/>
    <n v="0"/>
    <n v="0"/>
    <n v="32174"/>
    <n v="0"/>
    <n v="0"/>
    <n v="0"/>
    <n v="0"/>
    <n v="0"/>
    <n v="55"/>
    <n v="8945"/>
    <n v="4478"/>
    <n v="22701"/>
    <n v="12355"/>
    <n v="5721"/>
    <n v="52970"/>
    <n v="0"/>
    <n v="10060"/>
    <n v="38085"/>
    <n v="5112"/>
    <n v="5739"/>
    <n v="152743"/>
    <n v="112135"/>
    <n v="38319"/>
    <n v="0"/>
    <n v="9911"/>
    <n v="16001"/>
    <n v="24"/>
    <n v="912925"/>
    <n v="767430"/>
    <n v="6644"/>
    <n v="8557"/>
    <n v="4067"/>
    <n v="1717"/>
    <n v="5938864943"/>
    <n v="4363065756"/>
    <n v="250906261"/>
    <n v="1826705448"/>
    <n v="27326259"/>
    <n v="1854031707"/>
    <n v="1732552446"/>
    <n v="121479261"/>
    <n v="79666262"/>
    <n v="59612419"/>
    <n v="0"/>
    <n v="0"/>
    <n v="141533104"/>
    <n v="781711490"/>
    <n v="553296400"/>
    <n v="190428139"/>
    <n v="680053197"/>
    <n v="0"/>
    <n v="428788445"/>
    <n v="804087740"/>
    <n v="13101350"/>
    <n v="24897065"/>
    <n v="3476363826"/>
    <n v="670506112"/>
    <n v="400614005"/>
    <n v="44301887"/>
    <n v="397479534"/>
    <n v="0"/>
    <n v="100802923"/>
    <n v="795706653"/>
    <n v="14858372"/>
    <n v="38231631"/>
    <n v="2462501117"/>
    <n v="1138686043"/>
    <n v="766645817"/>
    <n v="42140939"/>
    <n v="757006230"/>
    <n v="0"/>
    <n v="0"/>
    <n v="400903030"/>
    <n v="1131901284"/>
    <n v="37823669"/>
    <n v="0"/>
    <n v="75023158"/>
    <n v="0"/>
    <n v="12935586"/>
    <n v="78714736"/>
    <n v="0"/>
    <n v="0"/>
    <n v="172191525"/>
    <n v="309249277"/>
    <n v="265154163"/>
    <n v="186094873"/>
    <n v="311775374"/>
    <n v="0"/>
    <n v="122258939"/>
    <n v="623131144"/>
    <n v="0"/>
    <n v="9041678"/>
    <n v="0"/>
    <n v="-168276536"/>
    <n v="2180138"/>
    <n v="62354150"/>
    <n v="0"/>
    <n v="0"/>
    <n v="287987409"/>
    <n v="90900604"/>
    <n v="626204521"/>
    <n v="115396364"/>
    <n v="0"/>
    <n v="618153"/>
    <n v="3751632"/>
    <n v="200165522"/>
    <n v="48814167"/>
    <n v="277494957"/>
    <n v="81219117"/>
    <n v="498448354"/>
    <n v="205969775"/>
    <n v="74053672"/>
    <n v="10792448"/>
    <n v="373800278"/>
    <n v="358481854"/>
    <n v="74045382"/>
    <n v="12845154"/>
    <n v="4673808"/>
    <n v="21636355"/>
    <n v="97805366"/>
    <n v="597418486"/>
    <n v="0"/>
    <n v="621675340"/>
    <n v="16837872"/>
    <n v="4687973"/>
    <n v="3022090"/>
    <n v="1243641761"/>
    <n v="45515594"/>
    <n v="38509"/>
    <n v="397741128"/>
    <n v="800346530"/>
    <n v="1243641761"/>
    <n v="161645891"/>
    <n v="952881002"/>
    <n v="-747330077"/>
    <n v="1396032377"/>
    <n v="0"/>
    <n v="393731509"/>
    <n v="10433575"/>
    <n v="0"/>
    <n v="7252094"/>
    <n v="8197827"/>
    <n v="3938"/>
    <n v="23"/>
    <n v="512156"/>
    <n v="2456421"/>
    <n v="2992405"/>
    <n v="1348"/>
    <n v="9510"/>
    <n v="616022"/>
    <n v="580019"/>
    <n v="77027"/>
    <n v="0"/>
    <n v="7186"/>
    <n v="2468883"/>
    <n v="835111"/>
    <n v="2169971"/>
    <n v="24896"/>
    <n v="1287297"/>
    <n v="128036"/>
    <n v="337900"/>
    <n v="416975214.610928"/>
    <n v="273896277.86956996"/>
    <n v="67398028.251539394"/>
    <n v="309391954.16736501"/>
    <n v="0"/>
    <n v="152061560.21230701"/>
    <n v="459348936.024351"/>
    <n v="8028074.4878424201"/>
    <n v="18126141.376096599"/>
  </r>
  <r>
    <n v="106311000"/>
    <x v="393"/>
    <d v="2024-01-01T00:00:00"/>
    <d v="2024-12-31T00:00:00"/>
    <n v="366"/>
    <x v="26"/>
    <x v="0"/>
    <x v="47"/>
    <x v="0"/>
    <x v="4"/>
    <x v="0"/>
    <x v="0"/>
    <x v="0"/>
    <x v="1"/>
    <s v="SUTTER HEALTH"/>
    <x v="1"/>
    <x v="0"/>
    <s v="916-781-1000"/>
    <s v="ONE MEDICAL PLAZA"/>
    <s v="ROSEVILLE"/>
    <n v="95661"/>
    <s v="BRIAN ALEXANDER"/>
    <n v="2"/>
    <n v="382"/>
    <n v="139812"/>
    <n v="382"/>
    <n v="139812"/>
    <n v="398"/>
    <n v="360.046448087432"/>
    <n v="567.95156119992566"/>
    <n v="44947"/>
    <n v="29806"/>
    <n v="6512"/>
    <n v="17583"/>
    <n v="3"/>
    <n v="7800"/>
    <n v="23388"/>
    <n v="271"/>
    <n v="1467"/>
    <n v="131777"/>
    <n v="207870.27139917301"/>
    <n v="64553.091201467301"/>
    <n v="42715.082811588501"/>
    <n v="8104.9439297444897"/>
    <n v="30789.0114820296"/>
    <n v="3"/>
    <n v="11290.0720458341"/>
    <n v="44469.337329080103"/>
    <n v="549.63326427639151"/>
    <n v="3622.1782044473698"/>
    <n v="8780"/>
    <n v="5692"/>
    <n v="1153"/>
    <n v="3872"/>
    <n v="1"/>
    <n v="1507"/>
    <n v="7144"/>
    <n v="92"/>
    <n v="467"/>
    <n v="28708"/>
    <n v="353"/>
    <n v="0"/>
    <n v="0"/>
    <n v="29"/>
    <n v="0"/>
    <n v="0"/>
    <n v="129198"/>
    <n v="0"/>
    <n v="0"/>
    <n v="10614"/>
    <n v="0"/>
    <n v="0"/>
    <n v="121740"/>
    <n v="0"/>
    <n v="0"/>
    <n v="10037"/>
    <n v="0"/>
    <n v="0"/>
    <n v="0"/>
    <n v="28000"/>
    <n v="0"/>
    <n v="0"/>
    <n v="708"/>
    <n v="0"/>
    <n v="0"/>
    <n v="42"/>
    <n v="3457"/>
    <n v="1540"/>
    <n v="25570"/>
    <n v="14225"/>
    <n v="3778"/>
    <n v="31186"/>
    <n v="0"/>
    <n v="5879"/>
    <n v="39390"/>
    <n v="1912"/>
    <n v="4183"/>
    <n v="126123"/>
    <n v="113939"/>
    <n v="15168"/>
    <n v="0"/>
    <n v="6333"/>
    <n v="11540"/>
    <n v="15"/>
    <n v="737644"/>
    <n v="684486"/>
    <n v="5970"/>
    <n v="8428"/>
    <n v="1651"/>
    <n v="688"/>
    <n v="4153460062"/>
    <n v="3155517775"/>
    <n v="148981365"/>
    <n v="1146923652"/>
    <n v="6255388"/>
    <n v="1153179040"/>
    <n v="1073341756"/>
    <n v="79837284"/>
    <n v="43845435"/>
    <n v="19205131"/>
    <n v="0"/>
    <n v="0"/>
    <n v="104477588"/>
    <n v="859593023"/>
    <n v="561358837"/>
    <n v="122475454"/>
    <n v="339453488"/>
    <n v="28255"/>
    <n v="165740048"/>
    <n v="550650510"/>
    <n v="5996018"/>
    <n v="27743247"/>
    <n v="2633038880"/>
    <n v="374958489"/>
    <n v="243126475"/>
    <n v="29959541"/>
    <n v="254952321"/>
    <n v="0"/>
    <n v="74159578"/>
    <n v="496342105"/>
    <n v="6164908"/>
    <n v="40757765"/>
    <n v="1520421182"/>
    <n v="977562468"/>
    <n v="651462499"/>
    <n v="85976311"/>
    <n v="451874595"/>
    <n v="0"/>
    <n v="1276"/>
    <n v="170151357"/>
    <n v="719722420"/>
    <n v="38370196"/>
    <n v="0"/>
    <n v="45432032"/>
    <n v="0"/>
    <n v="14964621"/>
    <n v="59266257"/>
    <n v="0"/>
    <n v="0"/>
    <n v="89715108"/>
    <n v="254143655"/>
    <n v="211126493"/>
    <n v="63690031"/>
    <n v="137648092"/>
    <n v="26979"/>
    <n v="64903525"/>
    <n v="403994563"/>
    <n v="0"/>
    <n v="11390314"/>
    <n v="0"/>
    <n v="-124337780"/>
    <n v="750134"/>
    <n v="39043872"/>
    <n v="0"/>
    <n v="0"/>
    <n v="229696095"/>
    <n v="75269744"/>
    <n v="301033465"/>
    <n v="69023086"/>
    <n v="0"/>
    <n v="1100882"/>
    <n v="17672706"/>
    <n v="137918581"/>
    <n v="40445278"/>
    <n v="158421781"/>
    <n v="42760138"/>
    <n v="371158436"/>
    <n v="174715795"/>
    <n v="58866282"/>
    <n v="6685719"/>
    <n v="130714878"/>
    <n v="224470096"/>
    <n v="50393980"/>
    <n v="8481595"/>
    <n v="3973736"/>
    <n v="7419109"/>
    <n v="36462130"/>
    <n v="156424214"/>
    <n v="0"/>
    <n v="384454453"/>
    <n v="35293878"/>
    <n v="13990644"/>
    <n v="0"/>
    <n v="590163189"/>
    <n v="33494882"/>
    <n v="22553"/>
    <n v="112898201"/>
    <n v="443747553"/>
    <n v="590163189"/>
    <n v="911385"/>
    <n v="611004236"/>
    <n v="-483515096"/>
    <n v="768714834"/>
    <n v="0"/>
    <n v="110335490"/>
    <n v="0"/>
    <n v="0"/>
    <n v="5875443"/>
    <n v="6646824"/>
    <n v="3194"/>
    <n v="69"/>
    <n v="484517"/>
    <n v="1545604"/>
    <n v="2454147"/>
    <n v="17352"/>
    <n v="421320"/>
    <n v="304557"/>
    <n v="629398"/>
    <n v="14221"/>
    <n v="0"/>
    <n v="4327"/>
    <n v="2012903"/>
    <n v="627253"/>
    <n v="1600357"/>
    <n v="168319"/>
    <n v="1009362"/>
    <n v="170602"/>
    <n v="286647"/>
    <n v="317174854.069655"/>
    <n v="206684378.055163"/>
    <n v="39162843.206038304"/>
    <n v="152711793.63128102"/>
    <n v="7259.1345234512091"/>
    <n v="61633822.589263253"/>
    <n v="268988152.09148699"/>
    <n v="3124324.8191022999"/>
    <n v="17598940.403487701"/>
  </r>
  <r>
    <n v="106494106"/>
    <x v="394"/>
    <d v="2024-01-01T00:00:00"/>
    <d v="2024-12-31T00:00:00"/>
    <n v="366"/>
    <x v="19"/>
    <x v="7"/>
    <x v="28"/>
    <x v="0"/>
    <x v="4"/>
    <x v="0"/>
    <x v="0"/>
    <x v="0"/>
    <x v="1"/>
    <s v="SUTTER HEALTH"/>
    <x v="5"/>
    <x v="0"/>
    <s v="707-576-4200"/>
    <s v="30 MARK WEST SPRINGS ROAD"/>
    <s v="SANTA ROSA"/>
    <n v="95405"/>
    <s v="MEGAN GILLESPIE"/>
    <n v="0"/>
    <n v="124"/>
    <n v="45384"/>
    <n v="124"/>
    <n v="45384"/>
    <n v="108"/>
    <n v="98.300546448087402"/>
    <n v="196.64699914984411"/>
    <n v="13137"/>
    <n v="4623"/>
    <n v="2010"/>
    <n v="8473"/>
    <n v="20"/>
    <n v="1587"/>
    <n v="5570"/>
    <n v="28"/>
    <n v="530"/>
    <n v="35978"/>
    <n v="71972.801688842897"/>
    <n v="24881.388400838699"/>
    <n v="8490.7132672849693"/>
    <n v="2754.4325280327898"/>
    <n v="16246.0418191396"/>
    <n v="30.906813657206701"/>
    <n v="3162.7680760319099"/>
    <n v="14328.583471959217"/>
    <n v="138.012470634729"/>
    <n v="1653.65450336449"/>
    <n v="2983"/>
    <n v="989"/>
    <n v="379"/>
    <n v="2153"/>
    <n v="4"/>
    <n v="414"/>
    <n v="1697"/>
    <n v="13"/>
    <n v="175"/>
    <n v="8807"/>
    <n v="124"/>
    <n v="0"/>
    <n v="0"/>
    <n v="0"/>
    <n v="0"/>
    <n v="0"/>
    <n v="45384"/>
    <n v="0"/>
    <n v="0"/>
    <n v="0"/>
    <n v="0"/>
    <n v="0"/>
    <n v="35978"/>
    <n v="0"/>
    <n v="0"/>
    <n v="0"/>
    <n v="0"/>
    <n v="0"/>
    <n v="0"/>
    <n v="8807"/>
    <n v="0"/>
    <n v="0"/>
    <n v="0"/>
    <n v="0"/>
    <n v="0"/>
    <n v="20"/>
    <n v="2380"/>
    <n v="910"/>
    <n v="13532"/>
    <n v="4371"/>
    <n v="1573"/>
    <n v="19911"/>
    <n v="10"/>
    <n v="2818"/>
    <n v="17328"/>
    <n v="511"/>
    <n v="2123"/>
    <n v="62177"/>
    <n v="42587"/>
    <n v="19742"/>
    <n v="0"/>
    <n v="2501"/>
    <n v="1799"/>
    <n v="6"/>
    <n v="234662"/>
    <n v="300503"/>
    <n v="1811"/>
    <n v="2797"/>
    <n v="987"/>
    <n v="483"/>
    <n v="1611536085"/>
    <n v="1162675590"/>
    <n v="44464202"/>
    <n v="493324697"/>
    <n v="9985520"/>
    <n v="503310217"/>
    <n v="501574784"/>
    <n v="1735433"/>
    <n v="21095231"/>
    <n v="8196771"/>
    <n v="0"/>
    <n v="0"/>
    <n v="14633893"/>
    <n v="302021284"/>
    <n v="100557929"/>
    <n v="39113844"/>
    <n v="178390136"/>
    <n v="334534"/>
    <n v="40917664"/>
    <n v="135297004"/>
    <n v="637658"/>
    <n v="8309887"/>
    <n v="805579940"/>
    <n v="270004968"/>
    <n v="84129188"/>
    <n v="14486377"/>
    <n v="163653250"/>
    <n v="182435"/>
    <n v="40628071"/>
    <n v="212748672"/>
    <n v="2505369"/>
    <n v="17617815"/>
    <n v="805956145"/>
    <n v="452472069"/>
    <n v="145978698"/>
    <n v="-998385"/>
    <n v="226351118"/>
    <n v="0"/>
    <n v="411758"/>
    <n v="51640603"/>
    <n v="249075802"/>
    <n v="15701738"/>
    <n v="0"/>
    <n v="17690423"/>
    <n v="0"/>
    <n v="4351766"/>
    <n v="10033905"/>
    <n v="0"/>
    <n v="0"/>
    <n v="34430297"/>
    <n v="117915320"/>
    <n v="48185410"/>
    <n v="53316328"/>
    <n v="112821425"/>
    <n v="104159"/>
    <n v="28316812"/>
    <n v="129817237"/>
    <n v="1042847"/>
    <n v="1805159"/>
    <n v="0"/>
    <n v="-899207"/>
    <n v="1417936"/>
    <n v="17695701"/>
    <n v="0"/>
    <n v="0"/>
    <n v="74411073"/>
    <n v="36791658"/>
    <n v="164364082"/>
    <n v="16010428"/>
    <n v="11783008"/>
    <n v="515760"/>
    <n v="9464459"/>
    <n v="55780668"/>
    <n v="15216439"/>
    <n v="88122435"/>
    <n v="29114774"/>
    <n v="134626781"/>
    <n v="60608657"/>
    <n v="28497807"/>
    <n v="5936993"/>
    <n v="88792047"/>
    <n v="90997216"/>
    <n v="27434399"/>
    <n v="2815962"/>
    <n v="1861102"/>
    <n v="7056520"/>
    <n v="52947300"/>
    <n v="140699559"/>
    <n v="0"/>
    <n v="328123235"/>
    <n v="104306"/>
    <n v="323514"/>
    <n v="459253"/>
    <n v="469709867"/>
    <n v="13917374"/>
    <n v="2734"/>
    <n v="1379116"/>
    <n v="454410643"/>
    <n v="469709867"/>
    <n v="0"/>
    <n v="230505530"/>
    <n v="-175778566"/>
    <n v="513333864"/>
    <n v="0"/>
    <n v="0"/>
    <n v="0"/>
    <n v="0"/>
    <n v="2063566"/>
    <n v="2296063"/>
    <n v="1098"/>
    <n v="35"/>
    <n v="115685"/>
    <n v="546772"/>
    <n v="897324"/>
    <n v="0"/>
    <n v="122096"/>
    <n v="115305"/>
    <n v="176189"/>
    <n v="78914"/>
    <n v="7305"/>
    <n v="3976"/>
    <n v="577507"/>
    <n v="282997"/>
    <n v="630053"/>
    <n v="70604"/>
    <n v="344298"/>
    <n v="47634"/>
    <n v="110473"/>
    <n v="174493122.94447228"/>
    <n v="56337679.783516541"/>
    <n v="16350420.841881"/>
    <n v="104338250.90538301"/>
    <n v="157698.24367340599"/>
    <n v="24875029.621808998"/>
    <n v="106169212.899271"/>
    <n v="958761.23658883374"/>
    <n v="7909087.52340555"/>
  </r>
  <r>
    <n v="106481094"/>
    <x v="395"/>
    <d v="2024-01-01T00:00:00"/>
    <d v="2024-12-31T00:00:00"/>
    <n v="366"/>
    <x v="13"/>
    <x v="7"/>
    <x v="16"/>
    <x v="0"/>
    <x v="4"/>
    <x v="0"/>
    <x v="0"/>
    <x v="0"/>
    <x v="0"/>
    <s v="SUTTER HEALTH"/>
    <x v="5"/>
    <x v="0"/>
    <s v="707-554-4444"/>
    <s v="300 HOSPITAL DRIVE"/>
    <s v="VALLEJO"/>
    <n v="94589"/>
    <s v="KELLY JAEGAR-JACKSON"/>
    <n v="0"/>
    <n v="106"/>
    <n v="38796"/>
    <n v="106"/>
    <n v="38796"/>
    <n v="57"/>
    <n v="51.898907103825103"/>
    <n v="104.490294166092"/>
    <n v="6638"/>
    <n v="3259"/>
    <n v="1513"/>
    <n v="4784"/>
    <n v="0"/>
    <n v="897"/>
    <n v="1594"/>
    <n v="20"/>
    <n v="290"/>
    <n v="18995"/>
    <n v="38243.447664789674"/>
    <n v="11541.981833773063"/>
    <n v="5224.5122434290297"/>
    <n v="2152.8922563328174"/>
    <n v="11797.3964509366"/>
    <n v="0"/>
    <n v="1568.74941409045"/>
    <n v="4602.57851603776"/>
    <n v="127.7380861187"/>
    <n v="1071.24207808867"/>
    <n v="1353"/>
    <n v="579"/>
    <n v="276"/>
    <n v="986"/>
    <n v="0"/>
    <n v="153"/>
    <n v="393"/>
    <n v="10"/>
    <n v="100"/>
    <n v="3850"/>
    <n v="106"/>
    <n v="0"/>
    <n v="0"/>
    <n v="0"/>
    <n v="0"/>
    <n v="0"/>
    <n v="38796"/>
    <n v="0"/>
    <n v="0"/>
    <n v="0"/>
    <n v="0"/>
    <n v="0"/>
    <n v="18995"/>
    <n v="0"/>
    <n v="0"/>
    <n v="0"/>
    <n v="0"/>
    <n v="0"/>
    <n v="0"/>
    <n v="3850"/>
    <n v="0"/>
    <n v="0"/>
    <n v="0"/>
    <n v="0"/>
    <n v="0"/>
    <n v="0"/>
    <n v="0"/>
    <n v="0"/>
    <n v="5791"/>
    <n v="2430"/>
    <n v="1520"/>
    <n v="17207"/>
    <n v="3"/>
    <n v="1053"/>
    <n v="5135"/>
    <n v="650"/>
    <n v="1938"/>
    <n v="35727"/>
    <n v="32532"/>
    <n v="759"/>
    <n v="0"/>
    <n v="3891"/>
    <n v="20"/>
    <n v="4"/>
    <n v="100602"/>
    <n v="76937"/>
    <n v="1046"/>
    <n v="1291"/>
    <n v="0"/>
    <n v="0"/>
    <n v="693502462"/>
    <n v="512611351"/>
    <n v="1590689"/>
    <n v="182481800"/>
    <n v="547937"/>
    <n v="183029737"/>
    <n v="186534847"/>
    <n v="-3505110"/>
    <n v="8741004"/>
    <n v="4177531"/>
    <n v="0"/>
    <n v="0"/>
    <n v="1058363"/>
    <n v="123525045"/>
    <n v="57911023"/>
    <n v="24792362"/>
    <n v="85499909"/>
    <n v="0"/>
    <n v="15318064"/>
    <n v="32839380"/>
    <n v="469956"/>
    <n v="4097496"/>
    <n v="344453235"/>
    <n v="91257092"/>
    <n v="34926304"/>
    <n v="10485420"/>
    <n v="125343804"/>
    <n v="12795"/>
    <n v="11471461"/>
    <n v="61982342"/>
    <n v="2531608"/>
    <n v="11038401"/>
    <n v="349049227"/>
    <n v="173343360"/>
    <n v="74106159"/>
    <n v="10488168"/>
    <n v="154267489"/>
    <n v="-2118467"/>
    <n v="0"/>
    <n v="18701706"/>
    <n v="62770428"/>
    <n v="9578250"/>
    <n v="0"/>
    <n v="9525524"/>
    <n v="0"/>
    <n v="1948734"/>
    <n v="0"/>
    <n v="0"/>
    <n v="0"/>
    <n v="1590689"/>
    <n v="40052223"/>
    <n v="18626136"/>
    <n v="24792007"/>
    <n v="56753073"/>
    <n v="0"/>
    <n v="7625737"/>
    <n v="31664006"/>
    <n v="0"/>
    <n v="2968618"/>
    <n v="0"/>
    <n v="10717889"/>
    <n v="80176"/>
    <n v="6743198"/>
    <n v="0"/>
    <n v="0"/>
    <n v="36038815"/>
    <n v="17844567"/>
    <n v="57937756"/>
    <n v="1115155"/>
    <n v="0"/>
    <n v="195249"/>
    <n v="0"/>
    <n v="27801523"/>
    <n v="6691203"/>
    <n v="33700650"/>
    <n v="5209929"/>
    <n v="69192672"/>
    <n v="28385276"/>
    <n v="10185609"/>
    <n v="1170142"/>
    <n v="22744034"/>
    <n v="32282099"/>
    <n v="7057585"/>
    <n v="544825"/>
    <n v="782633"/>
    <n v="568498"/>
    <n v="13621474"/>
    <n v="54606506"/>
    <n v="0"/>
    <n v="34549164"/>
    <n v="17652284"/>
    <n v="125724"/>
    <n v="0"/>
    <n v="106933678"/>
    <n v="6444323"/>
    <n v="1860"/>
    <n v="477560"/>
    <n v="100009935"/>
    <n v="106933678"/>
    <n v="160562"/>
    <n v="103402960"/>
    <n v="-81387536"/>
    <n v="150654308"/>
    <n v="0"/>
    <n v="0"/>
    <n v="0"/>
    <n v="0"/>
    <n v="1012492"/>
    <n v="1146164"/>
    <n v="550"/>
    <n v="0"/>
    <n v="65364"/>
    <n v="283744"/>
    <n v="405421"/>
    <n v="0"/>
    <n v="63093"/>
    <n v="74247"/>
    <n v="118331"/>
    <n v="0"/>
    <n v="0"/>
    <n v="2292"/>
    <n v="299434"/>
    <n v="121401"/>
    <n v="278334"/>
    <n v="0"/>
    <n v="218883"/>
    <n v="30644"/>
    <n v="63796"/>
    <n v="57601332.616215996"/>
    <n v="24897572.146455579"/>
    <n v="9460969.5355827305"/>
    <n v="56545106.647071801"/>
    <n v="3431.4261936246735"/>
    <n v="7184546.9167458415"/>
    <n v="25429756.982836813"/>
    <n v="804974.23457919899"/>
    <n v="4059219.4943184899"/>
  </r>
  <r>
    <n v="106514030"/>
    <x v="396"/>
    <d v="2024-01-01T00:00:00"/>
    <d v="2024-12-31T00:00:00"/>
    <n v="366"/>
    <x v="48"/>
    <x v="0"/>
    <x v="0"/>
    <x v="1"/>
    <x v="4"/>
    <x v="0"/>
    <x v="0"/>
    <x v="0"/>
    <x v="1"/>
    <s v="SUTTER VALLEY MEDCIAL FOUNDATION"/>
    <x v="2"/>
    <x v="0"/>
    <s v="530-749-5700"/>
    <s v="455 PLUMAS BLVD"/>
    <s v="YUBA CITY"/>
    <n v="95991"/>
    <s v="DALE STEAKLEY"/>
    <n v="0"/>
    <n v="14"/>
    <n v="5124"/>
    <n v="14"/>
    <n v="5124"/>
    <n v="2"/>
    <n v="1.9071038251366099"/>
    <n v="9.3876432676651529"/>
    <n v="320"/>
    <n v="94"/>
    <n v="36"/>
    <n v="53"/>
    <n v="0"/>
    <n v="48"/>
    <n v="139"/>
    <n v="0"/>
    <n v="8"/>
    <n v="698"/>
    <n v="3435.8774359654458"/>
    <n v="1238.15330942642"/>
    <n v="278.56428342417439"/>
    <n v="83.152736050798296"/>
    <n v="419.70158732221603"/>
    <n v="0"/>
    <n v="286.93378907281902"/>
    <n v="1075.3657605437299"/>
    <n v="0"/>
    <n v="23.717584014189502"/>
    <n v="136"/>
    <n v="23"/>
    <n v="3"/>
    <n v="28"/>
    <n v="0"/>
    <n v="17"/>
    <n v="60"/>
    <n v="0"/>
    <n v="7"/>
    <n v="274"/>
    <n v="14"/>
    <n v="0"/>
    <n v="0"/>
    <n v="0"/>
    <n v="0"/>
    <n v="0"/>
    <n v="5124"/>
    <n v="0"/>
    <n v="0"/>
    <n v="0"/>
    <n v="0"/>
    <n v="0"/>
    <n v="698"/>
    <n v="0"/>
    <n v="0"/>
    <n v="0"/>
    <n v="0"/>
    <n v="0"/>
    <n v="0"/>
    <n v="274"/>
    <n v="0"/>
    <n v="0"/>
    <n v="0"/>
    <n v="0"/>
    <n v="0"/>
    <n v="0"/>
    <n v="0"/>
    <n v="0"/>
    <n v="812"/>
    <n v="127"/>
    <n v="13"/>
    <n v="293"/>
    <n v="0"/>
    <n v="220"/>
    <n v="862"/>
    <n v="38"/>
    <n v="16"/>
    <n v="2381"/>
    <n v="0"/>
    <n v="0"/>
    <n v="0"/>
    <n v="402"/>
    <n v="0"/>
    <n v="4"/>
    <n v="38333"/>
    <n v="191351"/>
    <n v="216"/>
    <n v="1874"/>
    <n v="0"/>
    <n v="0"/>
    <n v="127535163"/>
    <n v="88211144"/>
    <n v="0"/>
    <n v="39324019"/>
    <n v="13576374"/>
    <n v="52900393"/>
    <n v="51245396"/>
    <n v="1654997"/>
    <n v="1859061"/>
    <n v="776139"/>
    <n v="0"/>
    <n v="0"/>
    <n v="2737919"/>
    <n v="13616423"/>
    <n v="2713530"/>
    <n v="304892"/>
    <n v="1846758"/>
    <n v="0"/>
    <n v="1968376"/>
    <n v="4928875"/>
    <n v="0"/>
    <n v="529970"/>
    <n v="25908824"/>
    <n v="39068637"/>
    <n v="5327880"/>
    <n v="399347"/>
    <n v="12777530"/>
    <n v="0"/>
    <n v="9798157"/>
    <n v="33203092"/>
    <n v="10465"/>
    <n v="1041231"/>
    <n v="101626339"/>
    <n v="40801028"/>
    <n v="5868057"/>
    <n v="570058"/>
    <n v="11815978"/>
    <n v="0"/>
    <n v="0"/>
    <n v="8911181"/>
    <n v="17430246"/>
    <n v="586922"/>
    <n v="0"/>
    <n v="733760"/>
    <n v="0"/>
    <n v="1493914"/>
    <n v="0"/>
    <n v="0"/>
    <n v="0"/>
    <n v="0"/>
    <n v="11642532"/>
    <n v="2169077"/>
    <n v="76647"/>
    <n v="2160236"/>
    <n v="0"/>
    <n v="2730516"/>
    <n v="20461793"/>
    <n v="4119"/>
    <n v="79099"/>
    <n v="0"/>
    <n v="910123"/>
    <n v="7207"/>
    <n v="1708664"/>
    <n v="0"/>
    <n v="0"/>
    <n v="6583756"/>
    <n v="124211"/>
    <n v="25749822"/>
    <n v="0"/>
    <n v="0"/>
    <n v="22287"/>
    <n v="0"/>
    <n v="9098697"/>
    <n v="1761779"/>
    <n v="4518986"/>
    <n v="3385858"/>
    <n v="9576442"/>
    <n v="4154330"/>
    <n v="343160"/>
    <n v="443248"/>
    <n v="10421441"/>
    <n v="19636855"/>
    <n v="1465967"/>
    <n v="3316321"/>
    <n v="52155"/>
    <n v="108045"/>
    <n v="1727432"/>
    <n v="17406872"/>
    <n v="0"/>
    <n v="3731300"/>
    <n v="67244"/>
    <n v="2"/>
    <n v="0"/>
    <n v="21205418"/>
    <n v="3987670"/>
    <n v="3900"/>
    <n v="292"/>
    <n v="17213556"/>
    <n v="21205418"/>
    <n v="12634524"/>
    <n v="16530439"/>
    <n v="-12230583"/>
    <n v="10062347"/>
    <n v="0"/>
    <n v="0"/>
    <n v="20035"/>
    <n v="2727957"/>
    <n v="156934"/>
    <n v="176530"/>
    <n v="85"/>
    <n v="0"/>
    <n v="18201"/>
    <n v="51643"/>
    <n v="63175"/>
    <n v="1261"/>
    <n v="0"/>
    <n v="10563"/>
    <n v="11976"/>
    <n v="0"/>
    <n v="0"/>
    <n v="115"/>
    <n v="26410"/>
    <n v="512"/>
    <n v="72501"/>
    <n v="0"/>
    <n v="36555"/>
    <n v="9223"/>
    <n v="11733"/>
    <n v="15561156.919612201"/>
    <n v="2375125.7541500102"/>
    <n v="208005.335628559"/>
    <n v="4319456.7948788833"/>
    <n v="0"/>
    <n v="3475384.9841453214"/>
    <n v="11262728.4118206"/>
    <n v="3090.9617862016598"/>
    <n v="464072.83797819703"/>
  </r>
  <r>
    <n v="106391056"/>
    <x v="397"/>
    <d v="2024-01-01T00:00:00"/>
    <d v="2024-12-31T00:00:00"/>
    <n v="366"/>
    <x v="6"/>
    <x v="4"/>
    <x v="122"/>
    <x v="0"/>
    <x v="4"/>
    <x v="0"/>
    <x v="0"/>
    <x v="0"/>
    <x v="1"/>
    <s v="SUTTER CENTRAL VALLEY HOSPITALS"/>
    <x v="6"/>
    <x v="0"/>
    <s v="209-835-1500"/>
    <s v="1420 N TRACY BLVD"/>
    <s v="TRACY"/>
    <n v="95376"/>
    <s v="SCOTT KNIGHT"/>
    <n v="0"/>
    <n v="77"/>
    <n v="28182"/>
    <n v="77"/>
    <n v="28182"/>
    <n v="37"/>
    <n v="33.759562841530098"/>
    <n v="94.328238638475881"/>
    <n v="3702"/>
    <n v="2468"/>
    <n v="929"/>
    <n v="2027"/>
    <n v="0"/>
    <n v="551"/>
    <n v="2440"/>
    <n v="23"/>
    <n v="216"/>
    <n v="12356"/>
    <n v="34524.135341682173"/>
    <n v="7329.4233137333094"/>
    <n v="4973.6816549060604"/>
    <n v="1691.1955272521902"/>
    <n v="7967.68370685438"/>
    <n v="0"/>
    <n v="1722.98844514702"/>
    <n v="9275.4338649451238"/>
    <n v="157.68692036189"/>
    <n v="1322.9273157023399"/>
    <n v="982"/>
    <n v="642"/>
    <n v="259"/>
    <n v="622"/>
    <n v="0"/>
    <n v="181"/>
    <n v="944"/>
    <n v="7"/>
    <n v="81"/>
    <n v="3718"/>
    <n v="77"/>
    <n v="0"/>
    <n v="0"/>
    <n v="0"/>
    <n v="0"/>
    <n v="0"/>
    <n v="28182"/>
    <n v="0"/>
    <n v="0"/>
    <n v="0"/>
    <n v="0"/>
    <n v="0"/>
    <n v="12356"/>
    <n v="0"/>
    <n v="0"/>
    <n v="0"/>
    <n v="0"/>
    <n v="0"/>
    <n v="0"/>
    <n v="3718"/>
    <n v="0"/>
    <n v="0"/>
    <n v="0"/>
    <n v="0"/>
    <n v="0"/>
    <n v="16"/>
    <n v="0"/>
    <n v="0"/>
    <n v="5074"/>
    <n v="3446"/>
    <n v="2393"/>
    <n v="20187"/>
    <n v="0"/>
    <n v="3070"/>
    <n v="13319"/>
    <n v="300"/>
    <n v="2389"/>
    <n v="50178"/>
    <n v="42074"/>
    <n v="3184"/>
    <n v="0"/>
    <n v="5276"/>
    <n v="157"/>
    <n v="4"/>
    <n v="84462"/>
    <n v="127825"/>
    <n v="642"/>
    <n v="1424"/>
    <n v="296"/>
    <n v="113"/>
    <n v="751234274"/>
    <n v="535305388"/>
    <n v="4790894"/>
    <n v="220719780"/>
    <n v="653470"/>
    <n v="221373250"/>
    <n v="172030514"/>
    <n v="49342736"/>
    <n v="7497980"/>
    <n v="2823143"/>
    <n v="0"/>
    <n v="0"/>
    <n v="54017573"/>
    <n v="81426770"/>
    <n v="51523263"/>
    <n v="18620008"/>
    <n v="42310958"/>
    <n v="0"/>
    <n v="12879610"/>
    <n v="58091764"/>
    <n v="423001"/>
    <n v="3587281"/>
    <n v="268862655"/>
    <n v="79786430"/>
    <n v="52309925"/>
    <n v="15276735"/>
    <n v="124003956"/>
    <n v="0"/>
    <n v="27395198"/>
    <n v="162738693"/>
    <n v="2477074"/>
    <n v="18383608"/>
    <n v="482371619"/>
    <n v="134723460"/>
    <n v="87283832"/>
    <n v="13613880"/>
    <n v="134422981"/>
    <n v="0"/>
    <n v="0"/>
    <n v="28210870"/>
    <n v="109133383"/>
    <n v="11454195"/>
    <n v="0"/>
    <n v="11635573"/>
    <n v="0"/>
    <n v="4827214"/>
    <n v="618985"/>
    <n v="0"/>
    <n v="0"/>
    <n v="4171909"/>
    <n v="26036469"/>
    <n v="16970951"/>
    <n v="19683754"/>
    <n v="31252804"/>
    <n v="0"/>
    <n v="11370695"/>
    <n v="110927264"/>
    <n v="863057"/>
    <n v="3614786"/>
    <n v="0"/>
    <n v="-42728897"/>
    <n v="792940"/>
    <n v="6212011"/>
    <n v="0"/>
    <n v="0"/>
    <n v="24726785"/>
    <n v="21211679"/>
    <n v="53184775"/>
    <n v="2139996"/>
    <n v="0"/>
    <n v="179612"/>
    <n v="0"/>
    <n v="26490810"/>
    <n v="8573268"/>
    <n v="30258258"/>
    <n v="5265331"/>
    <n v="59230241"/>
    <n v="28871977"/>
    <n v="5981250"/>
    <n v="7550234"/>
    <n v="21571672"/>
    <n v="27907939"/>
    <n v="7018529"/>
    <n v="507709"/>
    <n v="806055"/>
    <n v="922057"/>
    <n v="11662851"/>
    <n v="45111257"/>
    <n v="0"/>
    <n v="44930165"/>
    <n v="985060"/>
    <n v="0"/>
    <n v="0"/>
    <n v="91026482"/>
    <n v="4966866"/>
    <n v="20832"/>
    <n v="515149"/>
    <n v="85523635"/>
    <n v="91026482"/>
    <n v="350988"/>
    <n v="127017799"/>
    <n v="-101309898"/>
    <n v="135175431"/>
    <n v="0"/>
    <n v="0"/>
    <n v="0"/>
    <n v="0"/>
    <n v="964272"/>
    <n v="1103701"/>
    <n v="530"/>
    <n v="0"/>
    <n v="81545"/>
    <n v="336175"/>
    <n v="340867"/>
    <n v="9607"/>
    <n v="5169"/>
    <n v="112655"/>
    <n v="76263"/>
    <n v="0"/>
    <n v="1624"/>
    <n v="367"/>
    <n v="210754"/>
    <n v="158393"/>
    <n v="288937"/>
    <n v="0"/>
    <n v="171207"/>
    <n v="51795"/>
    <n v="83186"/>
    <n v="36777131.483461574"/>
    <n v="23687184.470148701"/>
    <n v="7732772.3422902497"/>
    <n v="37940971.706030302"/>
    <n v="0"/>
    <n v="9187783.0679322202"/>
    <n v="50377455.1503345"/>
    <n v="661586.26952941716"/>
    <n v="5012159.5102729797"/>
  </r>
  <r>
    <n v="106291053"/>
    <x v="398"/>
    <d v="2023-07-01T00:00:00"/>
    <d v="2024-06-30T00:00:00"/>
    <n v="366"/>
    <x v="52"/>
    <x v="0"/>
    <x v="127"/>
    <x v="3"/>
    <x v="3"/>
    <x v="0"/>
    <x v="0"/>
    <x v="1"/>
    <x v="1"/>
    <s v="TAHOE FOREST HOSPITAL DISTRICT"/>
    <x v="6"/>
    <x v="4"/>
    <s v="530-587-6011"/>
    <s v="10121 PINE AVENUE"/>
    <s v="TRUCKEE"/>
    <n v="96160"/>
    <s v="LOUIS WARD"/>
    <n v="3"/>
    <n v="62"/>
    <n v="22692"/>
    <n v="62"/>
    <n v="22692"/>
    <n v="50"/>
    <n v="45.16393442622951"/>
    <n v="285.39339962363954"/>
    <n v="4469"/>
    <n v="352"/>
    <n v="8910"/>
    <n v="731"/>
    <n v="0"/>
    <n v="592"/>
    <n v="1385"/>
    <n v="10"/>
    <n v="81"/>
    <n v="16530"/>
    <n v="104453.98426225199"/>
    <n v="27882.231311366675"/>
    <n v="1457.9453464777343"/>
    <n v="19000.086346960001"/>
    <n v="3824.9744273972456"/>
    <n v="0"/>
    <n v="4304.9755150291003"/>
    <n v="13391.2447807998"/>
    <n v="36.6063899559636"/>
    <n v="837.52007608784504"/>
    <n v="570"/>
    <n v="76"/>
    <n v="147"/>
    <n v="258"/>
    <n v="0"/>
    <n v="121"/>
    <n v="373"/>
    <n v="1"/>
    <n v="26"/>
    <n v="1572"/>
    <n v="25"/>
    <n v="0"/>
    <n v="0"/>
    <n v="0"/>
    <n v="37"/>
    <n v="0"/>
    <n v="9150"/>
    <n v="0"/>
    <n v="0"/>
    <n v="0"/>
    <n v="13542"/>
    <n v="0"/>
    <n v="5582"/>
    <n v="0"/>
    <n v="0"/>
    <n v="0"/>
    <n v="10948"/>
    <n v="0.66231094978826399"/>
    <n v="0"/>
    <n v="1534"/>
    <n v="0"/>
    <n v="0"/>
    <n v="0"/>
    <n v="38"/>
    <n v="0"/>
    <n v="10"/>
    <n v="488"/>
    <n v="380"/>
    <n v="45463"/>
    <n v="8206"/>
    <n v="3867"/>
    <n v="22100"/>
    <n v="0"/>
    <n v="16403"/>
    <n v="68334"/>
    <n v="75"/>
    <n v="2423"/>
    <n v="166871"/>
    <n v="14031"/>
    <n v="101495"/>
    <n v="3161"/>
    <n v="45000"/>
    <n v="0"/>
    <n v="4"/>
    <n v="53663"/>
    <n v="242928"/>
    <n v="457"/>
    <n v="2186"/>
    <n v="253"/>
    <n v="114"/>
    <n v="600071729"/>
    <n v="312186269"/>
    <n v="0"/>
    <n v="287885460"/>
    <n v="7081157"/>
    <n v="294966617"/>
    <n v="285668330"/>
    <n v="9298287"/>
    <n v="30186019"/>
    <n v="12326771"/>
    <n v="0"/>
    <n v="0"/>
    <n v="27157535"/>
    <n v="33647538"/>
    <n v="5566375"/>
    <n v="12563268"/>
    <n v="13853889"/>
    <n v="0"/>
    <n v="6511137"/>
    <n v="22136773"/>
    <n v="96057"/>
    <n v="587216"/>
    <n v="94962253"/>
    <n v="176280508"/>
    <n v="17488939"/>
    <n v="14227212"/>
    <n v="58636906"/>
    <n v="0"/>
    <n v="40837318"/>
    <n v="191898567"/>
    <n v="255573"/>
    <n v="5484453"/>
    <n v="505109476"/>
    <n v="148178189"/>
    <n v="14893059"/>
    <n v="9760443"/>
    <n v="50276298"/>
    <n v="0"/>
    <n v="0"/>
    <n v="12749044"/>
    <n v="64573896"/>
    <n v="6001367"/>
    <n v="0"/>
    <n v="372274"/>
    <n v="0"/>
    <n v="5381699"/>
    <n v="0"/>
    <n v="0"/>
    <n v="0"/>
    <n v="0"/>
    <n v="59089999"/>
    <n v="8162255"/>
    <n v="16154973"/>
    <n v="22214497"/>
    <n v="0"/>
    <n v="32677404"/>
    <n v="147409402"/>
    <n v="6966"/>
    <n v="2169964"/>
    <n v="0"/>
    <n v="0"/>
    <n v="706721"/>
    <n v="1856486"/>
    <n v="16385194"/>
    <n v="0"/>
    <n v="15134970"/>
    <n v="73440632"/>
    <n v="88823622"/>
    <n v="0"/>
    <n v="0"/>
    <n v="0"/>
    <n v="0"/>
    <n v="31659273"/>
    <n v="12807975"/>
    <n v="39506741"/>
    <n v="24295117"/>
    <n v="123657333"/>
    <n v="59675456"/>
    <n v="3708089"/>
    <n v="3184217"/>
    <n v="39290249"/>
    <n v="21211226"/>
    <n v="18657837"/>
    <n v="1599132"/>
    <n v="1659039"/>
    <n v="5619770"/>
    <n v="7405982"/>
    <n v="136845954"/>
    <n v="123779936"/>
    <n v="168288678"/>
    <n v="9259022"/>
    <n v="1716972"/>
    <n v="38106894"/>
    <n v="477997456"/>
    <n v="66824646"/>
    <n v="0"/>
    <n v="143572149"/>
    <n v="267600661"/>
    <n v="477997456"/>
    <n v="50462541"/>
    <n v="121531218"/>
    <n v="-73699077"/>
    <n v="367753291"/>
    <n v="0"/>
    <n v="108227069"/>
    <n v="0"/>
    <n v="0"/>
    <n v="1920216"/>
    <n v="2259926"/>
    <n v="1082"/>
    <n v="0"/>
    <n v="209358"/>
    <n v="604615"/>
    <n v="318120"/>
    <n v="9120"/>
    <n v="27038"/>
    <n v="508466"/>
    <n v="72796"/>
    <n v="162364"/>
    <n v="5895"/>
    <n v="2444"/>
    <n v="156193"/>
    <n v="565854"/>
    <n v="485300"/>
    <n v="0"/>
    <n v="203333"/>
    <n v="111667"/>
    <n v="338036"/>
    <n v="97460450.213201001"/>
    <n v="10703578.3215298"/>
    <n v="12437653.243472565"/>
    <n v="33654319.428157121"/>
    <n v="0"/>
    <n v="21981825.816639524"/>
    <n v="99367287.960826099"/>
    <n v="163246.49689002399"/>
    <n v="2818811.5192837841"/>
  </r>
  <r>
    <n v="106190782"/>
    <x v="399"/>
    <d v="2023-07-01T00:00:00"/>
    <d v="2024-06-30T00:00:00"/>
    <n v="366"/>
    <x v="3"/>
    <x v="3"/>
    <x v="69"/>
    <x v="0"/>
    <x v="3"/>
    <x v="0"/>
    <x v="2"/>
    <x v="0"/>
    <x v="1"/>
    <s v="TARZANA TREATMENT CENTERS, INC."/>
    <x v="6"/>
    <x v="0"/>
    <s v="818-996-1051"/>
    <s v="18646 OXNARD STREET"/>
    <s v="TARZANA"/>
    <n v="91356"/>
    <s v="ALBERT SENELLA"/>
    <n v="0"/>
    <n v="60"/>
    <n v="21960"/>
    <n v="60"/>
    <n v="21960"/>
    <n v="45"/>
    <n v="43.786885245901601"/>
    <n v="43.786885245901601"/>
    <n v="780"/>
    <n v="0"/>
    <n v="12084"/>
    <n v="0"/>
    <n v="1171"/>
    <n v="1957"/>
    <n v="0"/>
    <n v="0"/>
    <n v="34"/>
    <n v="16026"/>
    <n v="16026"/>
    <n v="780"/>
    <n v="0"/>
    <n v="12084"/>
    <n v="0"/>
    <n v="1171"/>
    <n v="1957"/>
    <n v="0"/>
    <n v="0"/>
    <n v="34"/>
    <n v="137"/>
    <n v="0"/>
    <n v="2083"/>
    <n v="0"/>
    <n v="152"/>
    <n v="401"/>
    <n v="0"/>
    <n v="0"/>
    <n v="8"/>
    <n v="2781"/>
    <n v="0"/>
    <n v="3"/>
    <n v="57"/>
    <n v="0"/>
    <n v="0"/>
    <n v="0"/>
    <n v="0"/>
    <n v="1098"/>
    <n v="20862"/>
    <n v="0"/>
    <n v="0"/>
    <n v="0"/>
    <n v="0"/>
    <n v="1025"/>
    <n v="15001"/>
    <n v="0"/>
    <n v="0"/>
    <n v="0"/>
    <n v="0"/>
    <n v="0"/>
    <n v="131"/>
    <n v="2650"/>
    <n v="0"/>
    <n v="0"/>
    <n v="0"/>
    <n v="0"/>
    <n v="0"/>
    <n v="0"/>
    <n v="0"/>
    <n v="0"/>
    <n v="0"/>
    <n v="0"/>
    <n v="0"/>
    <n v="0"/>
    <n v="0"/>
    <n v="0"/>
    <n v="0"/>
    <n v="0"/>
    <n v="0"/>
    <n v="0"/>
    <n v="0"/>
    <n v="0"/>
    <n v="0"/>
    <n v="0"/>
    <n v="0"/>
    <n v="0"/>
    <n v="0"/>
    <n v="0"/>
    <n v="0"/>
    <n v="0"/>
    <n v="31040550"/>
    <n v="14851918"/>
    <n v="0"/>
    <n v="16188632"/>
    <n v="0"/>
    <n v="16188632"/>
    <n v="16446223"/>
    <n v="-257591"/>
    <n v="166072509"/>
    <n v="128221524"/>
    <n v="0"/>
    <n v="0"/>
    <n v="37593394"/>
    <n v="1794000"/>
    <n v="0"/>
    <n v="22971600"/>
    <n v="0"/>
    <n v="3096150"/>
    <n v="3131200"/>
    <n v="0"/>
    <n v="0"/>
    <n v="47600"/>
    <n v="31040550"/>
    <n v="0"/>
    <n v="0"/>
    <n v="0"/>
    <n v="0"/>
    <n v="0"/>
    <n v="0"/>
    <n v="0"/>
    <n v="0"/>
    <n v="0"/>
    <n v="0"/>
    <n v="931999"/>
    <n v="0"/>
    <n v="10573500"/>
    <n v="0"/>
    <n v="0"/>
    <n v="1676525"/>
    <n v="1647794"/>
    <n v="0"/>
    <n v="0"/>
    <n v="0"/>
    <n v="22100"/>
    <n v="0"/>
    <n v="0"/>
    <n v="0"/>
    <n v="0"/>
    <n v="0"/>
    <n v="0"/>
    <n v="862001"/>
    <n v="0"/>
    <n v="12398100"/>
    <n v="0"/>
    <n v="1419625"/>
    <n v="1483406"/>
    <n v="0"/>
    <n v="0"/>
    <n v="25500"/>
    <n v="0"/>
    <n v="0"/>
    <n v="0"/>
    <n v="0"/>
    <n v="0"/>
    <n v="0"/>
    <n v="14298321"/>
    <n v="0"/>
    <n v="12000"/>
    <n v="0"/>
    <n v="0"/>
    <n v="0"/>
    <n v="0"/>
    <n v="1253258"/>
    <n v="424511"/>
    <n v="198156"/>
    <n v="259977"/>
    <n v="7770677"/>
    <n v="1305473"/>
    <n v="0"/>
    <n v="3490817"/>
    <n v="1044164"/>
    <n v="22139"/>
    <n v="97946"/>
    <n v="819537"/>
    <n v="10850"/>
    <n v="37805"/>
    <n v="1846815"/>
    <n v="80075803"/>
    <n v="0"/>
    <n v="32665695"/>
    <n v="0"/>
    <n v="81738503"/>
    <n v="0"/>
    <n v="194480001"/>
    <n v="26580846"/>
    <n v="1527614"/>
    <n v="85773664"/>
    <n v="80597877"/>
    <n v="194480001"/>
    <n v="33725976"/>
    <n v="29083908"/>
    <n v="-261126"/>
    <n v="53356010"/>
    <n v="0"/>
    <n v="11939307"/>
    <n v="0"/>
    <n v="0"/>
    <n v="2643055"/>
    <n v="2790120"/>
    <n v="1341"/>
    <n v="0"/>
    <n v="2452322"/>
    <n v="126670"/>
    <n v="17784"/>
    <n v="15808"/>
    <n v="0"/>
    <n v="12933"/>
    <n v="17538"/>
    <n v="0"/>
    <n v="0"/>
    <n v="0"/>
    <n v="161518"/>
    <n v="0"/>
    <n v="0"/>
    <n v="0"/>
    <n v="21722"/>
    <n v="6360"/>
    <n v="3455"/>
    <n v="950515.50510541897"/>
    <n v="0"/>
    <n v="12171049.0396208"/>
    <n v="0"/>
    <n v="1640433.99171245"/>
    <n v="1659004.54269013"/>
    <n v="0"/>
    <n v="0"/>
    <n v="25219.920871247501"/>
  </r>
  <r>
    <n v="106094002"/>
    <x v="400"/>
    <d v="2023-07-01T00:00:00"/>
    <d v="2024-06-30T00:00:00"/>
    <n v="366"/>
    <x v="21"/>
    <x v="0"/>
    <x v="96"/>
    <x v="1"/>
    <x v="27"/>
    <x v="2"/>
    <x v="1"/>
    <x v="0"/>
    <x v="0"/>
    <s v="TELECARE CORPORATION"/>
    <x v="2"/>
    <x v="0"/>
    <s v="530-621-6213"/>
    <s v="935-B SPRING STREET"/>
    <s v="PLACERVILLE"/>
    <n v="95667"/>
    <s v="JARED NYAGOL"/>
    <n v="0"/>
    <n v="16"/>
    <n v="5856"/>
    <n v="16"/>
    <n v="5856"/>
    <n v="12"/>
    <n v="11.71584699453552"/>
    <n v="11.71584699453552"/>
    <n v="0"/>
    <n v="0"/>
    <n v="0"/>
    <n v="0"/>
    <n v="523"/>
    <n v="3765"/>
    <n v="0"/>
    <n v="0"/>
    <n v="0"/>
    <n v="4288"/>
    <n v="4288"/>
    <n v="0"/>
    <n v="0"/>
    <n v="0"/>
    <n v="0"/>
    <n v="523"/>
    <n v="3765"/>
    <n v="0"/>
    <n v="0"/>
    <n v="0"/>
    <n v="0"/>
    <n v="0"/>
    <n v="0"/>
    <n v="0"/>
    <n v="42"/>
    <n v="305"/>
    <n v="0"/>
    <n v="0"/>
    <n v="0"/>
    <n v="347"/>
    <n v="0"/>
    <n v="16"/>
    <n v="0"/>
    <n v="0"/>
    <n v="0"/>
    <n v="0"/>
    <n v="0"/>
    <n v="5856"/>
    <n v="0"/>
    <n v="0"/>
    <n v="0"/>
    <n v="0"/>
    <n v="0"/>
    <n v="4288"/>
    <n v="0"/>
    <n v="0"/>
    <n v="0"/>
    <n v="0"/>
    <n v="0"/>
    <n v="0"/>
    <n v="347"/>
    <n v="0"/>
    <n v="0"/>
    <n v="0"/>
    <n v="0"/>
    <n v="0"/>
    <n v="0"/>
    <n v="0"/>
    <n v="0"/>
    <n v="0"/>
    <n v="0"/>
    <n v="0"/>
    <n v="0"/>
    <n v="0"/>
    <n v="0"/>
    <n v="0"/>
    <n v="0"/>
    <n v="0"/>
    <n v="0"/>
    <n v="0"/>
    <n v="0"/>
    <n v="0"/>
    <n v="0"/>
    <n v="0"/>
    <n v="0"/>
    <n v="0"/>
    <n v="0"/>
    <n v="0"/>
    <n v="0"/>
    <n v="0"/>
    <n v="6076240"/>
    <n v="188169"/>
    <n v="0"/>
    <n v="5888071"/>
    <n v="0"/>
    <n v="5888071"/>
    <n v="5752210"/>
    <n v="135861"/>
    <n v="0"/>
    <n v="451"/>
    <n v="0"/>
    <n v="0"/>
    <n v="135410"/>
    <n v="0"/>
    <n v="0"/>
    <n v="0"/>
    <n v="0"/>
    <n v="741109"/>
    <n v="5335131"/>
    <n v="0"/>
    <n v="0"/>
    <n v="0"/>
    <n v="6076240"/>
    <n v="0"/>
    <n v="0"/>
    <n v="0"/>
    <n v="0"/>
    <n v="0"/>
    <n v="0"/>
    <n v="0"/>
    <n v="0"/>
    <n v="0"/>
    <n v="0"/>
    <n v="0"/>
    <n v="0"/>
    <n v="0"/>
    <n v="0"/>
    <n v="-38071"/>
    <n v="27594"/>
    <n v="198646"/>
    <n v="0"/>
    <n v="0"/>
    <n v="0"/>
    <n v="0"/>
    <n v="0"/>
    <n v="0"/>
    <n v="0"/>
    <n v="0"/>
    <n v="0"/>
    <n v="0"/>
    <n v="0"/>
    <n v="0"/>
    <n v="0"/>
    <n v="38071"/>
    <n v="713515"/>
    <n v="5136485"/>
    <n v="0"/>
    <n v="0"/>
    <n v="0"/>
    <n v="0"/>
    <n v="0"/>
    <n v="0"/>
    <n v="0"/>
    <n v="0"/>
    <n v="0"/>
    <n v="3520780"/>
    <n v="0"/>
    <n v="0"/>
    <n v="0"/>
    <n v="0"/>
    <n v="0"/>
    <n v="0"/>
    <n v="729452"/>
    <n v="93684"/>
    <n v="1333156"/>
    <n v="75138"/>
    <n v="2861726"/>
    <n v="711115"/>
    <n v="0"/>
    <n v="545448"/>
    <n v="229112"/>
    <n v="1144463"/>
    <n v="7138"/>
    <n v="13248"/>
    <n v="58305"/>
    <n v="0"/>
    <n v="181655"/>
    <n v="2566127"/>
    <n v="0"/>
    <n v="5678"/>
    <n v="5848"/>
    <n v="4108"/>
    <n v="0"/>
    <n v="2581761"/>
    <n v="754150"/>
    <n v="0"/>
    <n v="3623"/>
    <n v="1823988"/>
    <n v="2581761"/>
    <n v="0"/>
    <n v="1569772"/>
    <n v="0"/>
    <n v="20068"/>
    <n v="0"/>
    <n v="0"/>
    <n v="996355"/>
    <n v="0"/>
    <n v="61345"/>
    <n v="70422"/>
    <n v="33"/>
    <n v="0"/>
    <n v="6986"/>
    <n v="7307"/>
    <n v="9504"/>
    <n v="7822"/>
    <n v="16598"/>
    <n v="10959"/>
    <n v="0"/>
    <n v="0"/>
    <n v="0"/>
    <n v="2169"/>
    <n v="44644"/>
    <n v="0"/>
    <n v="0"/>
    <n v="0"/>
    <n v="8399"/>
    <n v="1782"/>
    <n v="6520"/>
    <n v="0"/>
    <n v="0"/>
    <n v="0"/>
    <n v="0"/>
    <n v="701587.59378990903"/>
    <n v="5050622.40621009"/>
    <n v="0"/>
    <n v="0"/>
    <n v="0"/>
  </r>
  <r>
    <n v="106014207"/>
    <x v="401"/>
    <d v="2023-07-01T00:00:00"/>
    <d v="2024-06-30T00:00:00"/>
    <n v="366"/>
    <x v="16"/>
    <x v="10"/>
    <x v="20"/>
    <x v="1"/>
    <x v="27"/>
    <x v="2"/>
    <x v="1"/>
    <x v="0"/>
    <x v="1"/>
    <s v="TELECARE CORPORATION"/>
    <x v="2"/>
    <x v="0"/>
    <s v="510-535-5115"/>
    <s v="2633 EAST 27TH ST"/>
    <s v="OAKLAND"/>
    <n v="94601"/>
    <s v="EDREA MARTINEZ"/>
    <n v="0"/>
    <n v="26"/>
    <n v="9516"/>
    <n v="26"/>
    <n v="9516"/>
    <n v="20"/>
    <n v="18.2459016393443"/>
    <n v="18.2459016393443"/>
    <n v="76"/>
    <n v="0"/>
    <n v="0"/>
    <n v="210"/>
    <n v="0"/>
    <n v="0"/>
    <n v="6392"/>
    <n v="0"/>
    <n v="0"/>
    <n v="6678"/>
    <n v="6678"/>
    <n v="76"/>
    <n v="0"/>
    <n v="0"/>
    <n v="210"/>
    <n v="0"/>
    <n v="0"/>
    <n v="6392"/>
    <n v="0"/>
    <n v="0"/>
    <n v="11"/>
    <n v="0"/>
    <n v="0"/>
    <n v="37"/>
    <n v="0"/>
    <n v="0"/>
    <n v="1117"/>
    <n v="0"/>
    <n v="0"/>
    <n v="1165"/>
    <n v="0"/>
    <n v="26"/>
    <n v="0"/>
    <n v="0"/>
    <n v="0"/>
    <n v="0"/>
    <n v="0"/>
    <n v="9516"/>
    <n v="0"/>
    <n v="0"/>
    <n v="0"/>
    <n v="0"/>
    <n v="0"/>
    <n v="6678"/>
    <n v="0"/>
    <n v="0"/>
    <n v="0"/>
    <n v="0"/>
    <n v="0"/>
    <n v="0"/>
    <n v="1165"/>
    <n v="0"/>
    <n v="0"/>
    <n v="0"/>
    <n v="0"/>
    <n v="0"/>
    <n v="0"/>
    <n v="0"/>
    <n v="0"/>
    <n v="0"/>
    <n v="0"/>
    <n v="0"/>
    <n v="0"/>
    <n v="0"/>
    <n v="0"/>
    <n v="0"/>
    <n v="0"/>
    <n v="0"/>
    <n v="0"/>
    <n v="0"/>
    <n v="0"/>
    <n v="0"/>
    <n v="0"/>
    <n v="0"/>
    <n v="0"/>
    <n v="0"/>
    <n v="0"/>
    <n v="0"/>
    <n v="0"/>
    <n v="0"/>
    <n v="17196101"/>
    <n v="4684993"/>
    <n v="0"/>
    <n v="12511108"/>
    <n v="1007"/>
    <n v="12512115"/>
    <n v="12614438"/>
    <n v="-102323"/>
    <n v="0"/>
    <n v="0"/>
    <n v="0"/>
    <n v="0"/>
    <n v="-102323"/>
    <n v="255465"/>
    <n v="0"/>
    <n v="0"/>
    <n v="540758"/>
    <n v="0"/>
    <n v="0"/>
    <n v="16399878"/>
    <n v="0"/>
    <n v="0"/>
    <n v="17196101"/>
    <n v="0"/>
    <n v="0"/>
    <n v="0"/>
    <n v="0"/>
    <n v="0"/>
    <n v="0"/>
    <n v="0"/>
    <n v="0"/>
    <n v="0"/>
    <n v="0"/>
    <n v="70471"/>
    <n v="0"/>
    <n v="0"/>
    <n v="81220"/>
    <n v="0"/>
    <n v="0"/>
    <n v="0"/>
    <n v="4123665"/>
    <n v="409637"/>
    <n v="0"/>
    <n v="0"/>
    <n v="0"/>
    <n v="0"/>
    <n v="0"/>
    <n v="0"/>
    <n v="0"/>
    <n v="0"/>
    <n v="184994"/>
    <n v="0"/>
    <n v="0"/>
    <n v="459538"/>
    <n v="0"/>
    <n v="0"/>
    <n v="11866576"/>
    <n v="0"/>
    <n v="0"/>
    <n v="0"/>
    <n v="0"/>
    <n v="0"/>
    <n v="0"/>
    <n v="0"/>
    <n v="0"/>
    <n v="7253339"/>
    <n v="0"/>
    <n v="0"/>
    <n v="0"/>
    <n v="0"/>
    <n v="0"/>
    <n v="0"/>
    <n v="2034269"/>
    <n v="124858"/>
    <n v="2460545"/>
    <n v="741427"/>
    <n v="6640224"/>
    <n v="1512584"/>
    <n v="0"/>
    <n v="40000"/>
    <n v="520917"/>
    <n v="1947659"/>
    <n v="219983"/>
    <n v="30950"/>
    <n v="101738"/>
    <n v="253441"/>
    <n v="1346942"/>
    <n v="8665941"/>
    <n v="0"/>
    <n v="766329"/>
    <n v="0"/>
    <n v="17574"/>
    <n v="0"/>
    <n v="9449844"/>
    <n v="2769752"/>
    <n v="0"/>
    <n v="5589445"/>
    <n v="1090647"/>
    <n v="9449844"/>
    <n v="0"/>
    <n v="3042595"/>
    <n v="-254414"/>
    <n v="5465003"/>
    <n v="0"/>
    <n v="0"/>
    <n v="5849473"/>
    <n v="0"/>
    <n v="109738"/>
    <n v="122151"/>
    <n v="59"/>
    <n v="0"/>
    <n v="10160"/>
    <n v="17348"/>
    <n v="27497"/>
    <n v="9177"/>
    <n v="24173"/>
    <n v="15053"/>
    <n v="6130"/>
    <n v="0"/>
    <n v="0"/>
    <n v="200"/>
    <n v="73555"/>
    <n v="0"/>
    <n v="0"/>
    <n v="0"/>
    <n v="22470"/>
    <n v="2410"/>
    <n v="11303"/>
    <n v="187384.92815406201"/>
    <n v="0"/>
    <n v="0"/>
    <n v="396648.85200999898"/>
    <n v="0"/>
    <n v="0"/>
    <n v="12029397.2198359"/>
    <n v="0"/>
    <n v="0"/>
  </r>
  <r>
    <n v="106334457"/>
    <x v="402"/>
    <d v="2023-07-01T00:00:00"/>
    <d v="2024-06-30T00:00:00"/>
    <n v="366"/>
    <x v="30"/>
    <x v="12"/>
    <x v="81"/>
    <x v="1"/>
    <x v="27"/>
    <x v="2"/>
    <x v="1"/>
    <x v="0"/>
    <x v="0"/>
    <s v="TELECARE CORPORATION"/>
    <x v="2"/>
    <x v="0"/>
    <s v="760-863-8664"/>
    <s v="47-915 OASIS STREET"/>
    <s v="INDIO"/>
    <n v="92201"/>
    <s v="HOWARD BAYLESS-BONVENTRE"/>
    <n v="0"/>
    <n v="16"/>
    <n v="5856"/>
    <n v="16"/>
    <n v="5856"/>
    <n v="16"/>
    <n v="14.830601092896201"/>
    <n v="14.830601092896201"/>
    <n v="0"/>
    <n v="0"/>
    <n v="0"/>
    <n v="0"/>
    <n v="385"/>
    <n v="4833"/>
    <n v="210"/>
    <n v="0"/>
    <n v="0"/>
    <n v="5428"/>
    <n v="5428"/>
    <n v="0"/>
    <n v="0"/>
    <n v="0"/>
    <n v="0"/>
    <n v="385"/>
    <n v="4833"/>
    <n v="210"/>
    <n v="0"/>
    <n v="0"/>
    <n v="0"/>
    <n v="0"/>
    <n v="0"/>
    <n v="0"/>
    <n v="80"/>
    <n v="489"/>
    <n v="20"/>
    <n v="0"/>
    <n v="0"/>
    <n v="589"/>
    <n v="0"/>
    <n v="16"/>
    <n v="0"/>
    <n v="0"/>
    <n v="0"/>
    <n v="0"/>
    <n v="0"/>
    <n v="5856"/>
    <n v="0"/>
    <n v="0"/>
    <n v="0"/>
    <n v="0"/>
    <n v="0"/>
    <n v="5428"/>
    <n v="0"/>
    <n v="0"/>
    <n v="0"/>
    <n v="0"/>
    <n v="0"/>
    <n v="0"/>
    <n v="589"/>
    <n v="0"/>
    <n v="0"/>
    <n v="0"/>
    <n v="0"/>
    <n v="0"/>
    <n v="0"/>
    <n v="0"/>
    <n v="0"/>
    <n v="0"/>
    <n v="0"/>
    <n v="0"/>
    <n v="0"/>
    <n v="0"/>
    <n v="0"/>
    <n v="0"/>
    <n v="0"/>
    <n v="0"/>
    <n v="0"/>
    <n v="0"/>
    <n v="0"/>
    <n v="0"/>
    <n v="0"/>
    <n v="0"/>
    <n v="0"/>
    <n v="0"/>
    <n v="0"/>
    <n v="0"/>
    <n v="0"/>
    <n v="0"/>
    <n v="6185975"/>
    <n v="11151"/>
    <n v="0"/>
    <n v="6174824"/>
    <n v="0"/>
    <n v="6174824"/>
    <n v="5998255"/>
    <n v="176569"/>
    <n v="0"/>
    <n v="0"/>
    <n v="0"/>
    <n v="0"/>
    <n v="176569"/>
    <n v="0"/>
    <n v="0"/>
    <n v="0"/>
    <n v="0"/>
    <n v="438762"/>
    <n v="5507888"/>
    <n v="239325"/>
    <n v="0"/>
    <n v="0"/>
    <n v="6185975"/>
    <n v="0"/>
    <n v="0"/>
    <n v="0"/>
    <n v="0"/>
    <n v="0"/>
    <n v="0"/>
    <n v="0"/>
    <n v="0"/>
    <n v="0"/>
    <n v="0"/>
    <n v="0"/>
    <n v="0"/>
    <n v="0"/>
    <n v="0"/>
    <n v="-71197"/>
    <n v="5841"/>
    <n v="73321"/>
    <n v="3186"/>
    <n v="0"/>
    <n v="0"/>
    <n v="0"/>
    <n v="0"/>
    <n v="0"/>
    <n v="0"/>
    <n v="0"/>
    <n v="0"/>
    <n v="0"/>
    <n v="0"/>
    <n v="0"/>
    <n v="0"/>
    <n v="71197"/>
    <n v="432921"/>
    <n v="5434567"/>
    <n v="236139"/>
    <n v="0"/>
    <n v="0"/>
    <n v="0"/>
    <n v="0"/>
    <n v="0"/>
    <n v="0"/>
    <n v="0"/>
    <n v="0"/>
    <n v="3295862"/>
    <n v="0"/>
    <n v="0"/>
    <n v="0"/>
    <n v="0"/>
    <n v="0"/>
    <n v="0"/>
    <n v="785711"/>
    <n v="96000"/>
    <n v="1214819"/>
    <n v="605863"/>
    <n v="2606129"/>
    <n v="663552"/>
    <n v="0"/>
    <n v="676457"/>
    <n v="212221"/>
    <n v="971323"/>
    <n v="1158"/>
    <n v="547843"/>
    <n v="52405"/>
    <n v="0"/>
    <n v="267167"/>
    <n v="3135619"/>
    <n v="0"/>
    <n v="0"/>
    <n v="0"/>
    <n v="960805"/>
    <n v="0"/>
    <n v="4096424"/>
    <n v="1154945"/>
    <n v="0"/>
    <n v="713953"/>
    <n v="2227526"/>
    <n v="4096424"/>
    <n v="0"/>
    <n v="920458"/>
    <n v="0"/>
    <n v="4104"/>
    <n v="0"/>
    <n v="0"/>
    <n v="1474983"/>
    <n v="0"/>
    <n v="67038"/>
    <n v="74222"/>
    <n v="34"/>
    <n v="0"/>
    <n v="6928"/>
    <n v="5738"/>
    <n v="10741"/>
    <n v="8346"/>
    <n v="22304"/>
    <n v="10111"/>
    <n v="0"/>
    <n v="0"/>
    <n v="0"/>
    <n v="2870"/>
    <n v="51940"/>
    <n v="0"/>
    <n v="0"/>
    <n v="0"/>
    <n v="7573"/>
    <n v="1928"/>
    <n v="5597"/>
    <n v="0"/>
    <n v="0"/>
    <n v="0"/>
    <n v="0"/>
    <n v="425447.29978863482"/>
    <n v="5340745.2722392203"/>
    <n v="232062.42797214701"/>
    <n v="0"/>
    <n v="0"/>
  </r>
  <r>
    <n v="106444029"/>
    <x v="403"/>
    <d v="2023-07-01T00:00:00"/>
    <d v="2024-06-30T00:00:00"/>
    <n v="366"/>
    <x v="32"/>
    <x v="5"/>
    <x v="63"/>
    <x v="1"/>
    <x v="27"/>
    <x v="2"/>
    <x v="1"/>
    <x v="0"/>
    <x v="0"/>
    <s v="TELECARE CORPORATION"/>
    <x v="2"/>
    <x v="0"/>
    <s v="831-600-2801"/>
    <s v="2250 SOQUEL AVE, SUITE 150"/>
    <s v="SANTA CRUZ"/>
    <n v="95062"/>
    <s v="KAREN RICHARDS"/>
    <n v="0"/>
    <n v="16"/>
    <n v="5856"/>
    <n v="16"/>
    <n v="5856"/>
    <n v="15"/>
    <n v="13.685792349726777"/>
    <n v="13.685792349726777"/>
    <n v="1115"/>
    <n v="0"/>
    <n v="1220"/>
    <n v="0"/>
    <n v="451"/>
    <n v="0"/>
    <n v="2223"/>
    <n v="0"/>
    <n v="0"/>
    <n v="5009"/>
    <n v="5009"/>
    <n v="1115"/>
    <n v="0"/>
    <n v="1220"/>
    <n v="0"/>
    <n v="451"/>
    <n v="0"/>
    <n v="2223"/>
    <n v="0"/>
    <n v="0"/>
    <n v="83"/>
    <n v="0"/>
    <n v="249"/>
    <n v="0"/>
    <n v="31"/>
    <n v="0"/>
    <n v="24"/>
    <n v="0"/>
    <n v="0"/>
    <n v="387"/>
    <n v="0"/>
    <n v="16"/>
    <n v="0"/>
    <n v="0"/>
    <n v="0"/>
    <n v="0"/>
    <n v="0"/>
    <n v="5856"/>
    <n v="0"/>
    <n v="0"/>
    <n v="0"/>
    <n v="0"/>
    <n v="0"/>
    <n v="5009"/>
    <n v="0"/>
    <n v="0"/>
    <n v="0"/>
    <n v="0"/>
    <n v="0"/>
    <n v="0"/>
    <n v="387"/>
    <n v="0"/>
    <n v="0"/>
    <n v="0"/>
    <n v="0"/>
    <n v="0"/>
    <n v="0"/>
    <n v="0"/>
    <n v="0"/>
    <n v="0"/>
    <n v="0"/>
    <n v="0"/>
    <n v="0"/>
    <n v="0"/>
    <n v="0"/>
    <n v="0"/>
    <n v="0"/>
    <n v="0"/>
    <n v="0"/>
    <n v="0"/>
    <n v="0"/>
    <n v="0"/>
    <n v="0"/>
    <n v="0"/>
    <n v="0"/>
    <n v="0"/>
    <n v="0"/>
    <n v="0"/>
    <n v="0"/>
    <n v="0"/>
    <n v="9825505"/>
    <n v="-26353"/>
    <n v="0"/>
    <n v="9851858"/>
    <n v="12"/>
    <n v="9851870"/>
    <n v="9278970"/>
    <n v="572900"/>
    <n v="0"/>
    <n v="0"/>
    <n v="0"/>
    <n v="0"/>
    <n v="572900"/>
    <n v="3248839"/>
    <n v="0"/>
    <n v="2393116"/>
    <n v="0"/>
    <n v="884668"/>
    <n v="0"/>
    <n v="3298882"/>
    <n v="0"/>
    <n v="0"/>
    <n v="9825505"/>
    <n v="0"/>
    <n v="0"/>
    <n v="0"/>
    <n v="0"/>
    <n v="0"/>
    <n v="0"/>
    <n v="0"/>
    <n v="0"/>
    <n v="0"/>
    <n v="0"/>
    <n v="0"/>
    <n v="0"/>
    <n v="0"/>
    <n v="0"/>
    <n v="-26353"/>
    <n v="0"/>
    <n v="0"/>
    <n v="0"/>
    <n v="0"/>
    <n v="0"/>
    <n v="0"/>
    <n v="0"/>
    <n v="0"/>
    <n v="0"/>
    <n v="0"/>
    <n v="0"/>
    <n v="0"/>
    <n v="3248839"/>
    <n v="0"/>
    <n v="2419469"/>
    <n v="0"/>
    <n v="884668"/>
    <n v="0"/>
    <n v="3298882"/>
    <n v="0"/>
    <n v="0"/>
    <n v="0"/>
    <n v="0"/>
    <n v="0"/>
    <n v="0"/>
    <n v="0"/>
    <n v="0"/>
    <n v="5842443"/>
    <n v="0"/>
    <n v="0"/>
    <n v="0"/>
    <n v="0"/>
    <n v="0"/>
    <n v="0"/>
    <n v="1216859"/>
    <n v="161618"/>
    <n v="1761421"/>
    <n v="296629"/>
    <n v="3735190"/>
    <n v="826515"/>
    <n v="0"/>
    <n v="1482554"/>
    <n v="366316"/>
    <n v="1859808"/>
    <n v="16063"/>
    <n v="219012"/>
    <n v="59312"/>
    <n v="0"/>
    <n v="714200"/>
    <n v="6957335"/>
    <n v="0"/>
    <n v="40877"/>
    <n v="9887"/>
    <n v="401677"/>
    <n v="0"/>
    <n v="7409776"/>
    <n v="5494110"/>
    <n v="0"/>
    <n v="212525"/>
    <n v="1703141"/>
    <n v="7409776"/>
    <n v="0"/>
    <n v="2305008"/>
    <n v="-9377"/>
    <n v="101920"/>
    <n v="0"/>
    <n v="0"/>
    <n v="4660506"/>
    <n v="0"/>
    <n v="72221"/>
    <n v="81184"/>
    <n v="36"/>
    <n v="0"/>
    <n v="6975"/>
    <n v="6638"/>
    <n v="9233"/>
    <n v="4504"/>
    <n v="32455"/>
    <n v="6455"/>
    <n v="0"/>
    <n v="0"/>
    <n v="0"/>
    <n v="5961"/>
    <n v="56867"/>
    <n v="0"/>
    <n v="0"/>
    <n v="0"/>
    <n v="6407"/>
    <n v="3266"/>
    <n v="5681"/>
    <n v="3068121.2446344499"/>
    <n v="0"/>
    <n v="2259998.1225522761"/>
    <n v="0"/>
    <n v="835458.04678171803"/>
    <n v="0"/>
    <n v="3115380.5860315599"/>
    <n v="0"/>
    <n v="0"/>
  </r>
  <r>
    <n v="106504081"/>
    <x v="404"/>
    <d v="2023-07-01T00:00:00"/>
    <d v="2024-06-30T00:00:00"/>
    <n v="366"/>
    <x v="24"/>
    <x v="4"/>
    <x v="44"/>
    <x v="1"/>
    <x v="27"/>
    <x v="2"/>
    <x v="1"/>
    <x v="0"/>
    <x v="0"/>
    <s v="TELECARE CORPORATION"/>
    <x v="2"/>
    <x v="0"/>
    <s v="209-300-8800"/>
    <s v="1904 RICHLAND AVENUE"/>
    <s v="CERES"/>
    <n v="95307"/>
    <s v="CHRISTIN MONTOYA"/>
    <n v="0"/>
    <n v="16"/>
    <n v="5856"/>
    <n v="16"/>
    <n v="5856"/>
    <n v="14"/>
    <n v="13.0437158469945"/>
    <n v="13.0437158469945"/>
    <n v="0"/>
    <n v="0"/>
    <n v="0"/>
    <n v="0"/>
    <n v="470"/>
    <n v="4304"/>
    <n v="0"/>
    <n v="0"/>
    <n v="0"/>
    <n v="4774"/>
    <n v="4774"/>
    <n v="0"/>
    <n v="0"/>
    <n v="0"/>
    <n v="0"/>
    <n v="470"/>
    <n v="4304"/>
    <n v="0"/>
    <n v="0"/>
    <n v="0"/>
    <n v="0"/>
    <n v="0"/>
    <n v="0"/>
    <n v="0"/>
    <n v="60"/>
    <n v="335"/>
    <n v="0"/>
    <n v="0"/>
    <n v="0"/>
    <n v="395"/>
    <n v="0"/>
    <n v="16"/>
    <n v="0"/>
    <n v="0"/>
    <n v="0"/>
    <n v="0"/>
    <n v="0"/>
    <n v="5856"/>
    <n v="0"/>
    <n v="0"/>
    <n v="0"/>
    <n v="0"/>
    <n v="0"/>
    <n v="4774"/>
    <n v="0"/>
    <n v="0"/>
    <n v="0"/>
    <n v="0"/>
    <n v="0"/>
    <n v="0"/>
    <n v="395"/>
    <n v="0"/>
    <n v="0"/>
    <n v="0"/>
    <n v="0"/>
    <n v="0"/>
    <n v="0"/>
    <n v="0"/>
    <n v="0"/>
    <n v="0"/>
    <n v="0"/>
    <n v="0"/>
    <n v="0"/>
    <n v="0"/>
    <n v="0"/>
    <n v="0"/>
    <n v="0"/>
    <n v="0"/>
    <n v="0"/>
    <n v="0"/>
    <n v="0"/>
    <n v="0"/>
    <n v="0"/>
    <n v="0"/>
    <n v="0"/>
    <n v="0"/>
    <n v="0"/>
    <n v="0"/>
    <n v="0"/>
    <n v="0"/>
    <n v="7022393"/>
    <n v="-1"/>
    <n v="0"/>
    <n v="7022394"/>
    <n v="0"/>
    <n v="7022394"/>
    <n v="6166412"/>
    <n v="855982"/>
    <n v="0"/>
    <n v="0"/>
    <n v="0"/>
    <n v="0"/>
    <n v="855982"/>
    <n v="0"/>
    <n v="0"/>
    <n v="0"/>
    <n v="0"/>
    <n v="691354"/>
    <n v="6331039"/>
    <n v="0"/>
    <n v="0"/>
    <n v="0"/>
    <n v="7022393"/>
    <n v="0"/>
    <n v="0"/>
    <n v="0"/>
    <n v="0"/>
    <n v="0"/>
    <n v="0"/>
    <n v="0"/>
    <n v="0"/>
    <n v="0"/>
    <n v="0"/>
    <n v="0"/>
    <n v="0"/>
    <n v="0"/>
    <n v="0"/>
    <n v="-1"/>
    <n v="0"/>
    <n v="0"/>
    <n v="0"/>
    <n v="0"/>
    <n v="0"/>
    <n v="0"/>
    <n v="0"/>
    <n v="0"/>
    <n v="0"/>
    <n v="0"/>
    <n v="0"/>
    <n v="0"/>
    <n v="0"/>
    <n v="0"/>
    <n v="0"/>
    <n v="1"/>
    <n v="691354"/>
    <n v="6331039"/>
    <n v="0"/>
    <n v="0"/>
    <n v="0"/>
    <n v="0"/>
    <n v="0"/>
    <n v="0"/>
    <n v="0"/>
    <n v="0"/>
    <n v="0"/>
    <n v="3624322"/>
    <n v="0"/>
    <n v="0"/>
    <n v="0"/>
    <n v="0"/>
    <n v="0"/>
    <n v="0"/>
    <n v="740615"/>
    <n v="84224"/>
    <n v="1212133"/>
    <n v="505118"/>
    <n v="2641287"/>
    <n v="749456"/>
    <n v="0"/>
    <n v="957101"/>
    <n v="169538"/>
    <n v="896454"/>
    <n v="9570"/>
    <n v="429974"/>
    <n v="56569"/>
    <n v="0"/>
    <n v="256463"/>
    <n v="4497971"/>
    <n v="0"/>
    <n v="70467"/>
    <n v="0"/>
    <n v="972"/>
    <n v="0"/>
    <n v="4569410"/>
    <n v="1290788"/>
    <n v="0"/>
    <n v="0"/>
    <n v="3278622"/>
    <n v="4569410"/>
    <n v="0"/>
    <n v="2919660"/>
    <n v="0"/>
    <n v="154910"/>
    <n v="0"/>
    <n v="0"/>
    <n v="1578311"/>
    <n v="0"/>
    <n v="67269"/>
    <n v="75833"/>
    <n v="35"/>
    <n v="0"/>
    <n v="5860"/>
    <n v="16850"/>
    <n v="5554"/>
    <n v="18767"/>
    <n v="12224"/>
    <n v="4381"/>
    <n v="0"/>
    <n v="0"/>
    <n v="0"/>
    <n v="3633"/>
    <n v="52962"/>
    <n v="0"/>
    <n v="0"/>
    <n v="0"/>
    <n v="6028"/>
    <n v="1496"/>
    <n v="6783"/>
    <n v="0"/>
    <n v="0"/>
    <n v="0"/>
    <n v="0"/>
    <n v="607082.742570517"/>
    <n v="5559329.2574294833"/>
    <n v="0"/>
    <n v="0"/>
    <n v="0"/>
  </r>
  <r>
    <n v="106014226"/>
    <x v="405"/>
    <d v="2023-07-01T00:00:00"/>
    <d v="2024-06-30T00:00:00"/>
    <n v="366"/>
    <x v="16"/>
    <x v="10"/>
    <x v="65"/>
    <x v="1"/>
    <x v="27"/>
    <x v="2"/>
    <x v="1"/>
    <x v="0"/>
    <x v="0"/>
    <s v="TELECARE CORPORATION"/>
    <x v="2"/>
    <x v="0"/>
    <s v="510-895-5502"/>
    <s v="2050 FAIRMONT DRIVE"/>
    <s v="SAN LEANDRO"/>
    <n v="94578"/>
    <s v="JULIE HODGES"/>
    <n v="0"/>
    <n v="16"/>
    <n v="5856"/>
    <n v="16"/>
    <n v="5856"/>
    <n v="8"/>
    <n v="7.7076502732240399"/>
    <n v="7.7076502732240399"/>
    <n v="0"/>
    <n v="0"/>
    <n v="0"/>
    <n v="0"/>
    <n v="146"/>
    <n v="1387"/>
    <n v="1288"/>
    <n v="0"/>
    <n v="0"/>
    <n v="2821"/>
    <n v="2821"/>
    <n v="0"/>
    <n v="0"/>
    <n v="0"/>
    <n v="0"/>
    <n v="146"/>
    <n v="1387"/>
    <n v="1288"/>
    <n v="0"/>
    <n v="0"/>
    <n v="0"/>
    <n v="0"/>
    <n v="0"/>
    <n v="0"/>
    <n v="32"/>
    <n v="322"/>
    <n v="299"/>
    <n v="0"/>
    <n v="0"/>
    <n v="653"/>
    <n v="0"/>
    <n v="16"/>
    <n v="0"/>
    <n v="0"/>
    <n v="0"/>
    <n v="0"/>
    <n v="0"/>
    <n v="5856"/>
    <n v="0"/>
    <n v="0"/>
    <n v="0"/>
    <n v="0"/>
    <n v="0"/>
    <n v="2821"/>
    <n v="0"/>
    <n v="0"/>
    <n v="0"/>
    <n v="0"/>
    <n v="0"/>
    <n v="0"/>
    <n v="653"/>
    <n v="0"/>
    <n v="0"/>
    <n v="0"/>
    <n v="0"/>
    <n v="0"/>
    <n v="0"/>
    <n v="0"/>
    <n v="0"/>
    <n v="0"/>
    <n v="0"/>
    <n v="0"/>
    <n v="0"/>
    <n v="0"/>
    <n v="0"/>
    <n v="0"/>
    <n v="0"/>
    <n v="0"/>
    <n v="0"/>
    <n v="0"/>
    <n v="0"/>
    <n v="0"/>
    <n v="0"/>
    <n v="0"/>
    <n v="0"/>
    <n v="0"/>
    <n v="0"/>
    <n v="0"/>
    <n v="0"/>
    <n v="0"/>
    <n v="14699006"/>
    <n v="6546169"/>
    <n v="0"/>
    <n v="8152837"/>
    <n v="27"/>
    <n v="8152864"/>
    <n v="7634604"/>
    <n v="518260"/>
    <n v="0"/>
    <n v="0"/>
    <n v="0"/>
    <n v="0"/>
    <n v="518260"/>
    <n v="0"/>
    <n v="0"/>
    <n v="0"/>
    <n v="0"/>
    <n v="528771"/>
    <n v="5022331"/>
    <n v="9147904"/>
    <n v="0"/>
    <n v="0"/>
    <n v="14699006"/>
    <n v="0"/>
    <n v="0"/>
    <n v="0"/>
    <n v="0"/>
    <n v="0"/>
    <n v="0"/>
    <n v="0"/>
    <n v="0"/>
    <n v="0"/>
    <n v="0"/>
    <n v="0"/>
    <n v="0"/>
    <n v="0"/>
    <n v="0"/>
    <n v="-26780"/>
    <n v="0"/>
    <n v="0"/>
    <n v="6460268"/>
    <n v="112681"/>
    <n v="0"/>
    <n v="0"/>
    <n v="0"/>
    <n v="0"/>
    <n v="0"/>
    <n v="0"/>
    <n v="0"/>
    <n v="0"/>
    <n v="0"/>
    <n v="0"/>
    <n v="26780"/>
    <n v="0"/>
    <n v="528771"/>
    <n v="5022331"/>
    <n v="2574955"/>
    <n v="0"/>
    <n v="0"/>
    <n v="0"/>
    <n v="0"/>
    <n v="0"/>
    <n v="0"/>
    <n v="0"/>
    <n v="0"/>
    <n v="4664088"/>
    <n v="0"/>
    <n v="0"/>
    <n v="0"/>
    <n v="0"/>
    <n v="0"/>
    <n v="0"/>
    <n v="685209"/>
    <n v="280500"/>
    <n v="1760780"/>
    <n v="244027"/>
    <n v="3576639"/>
    <n v="1054184"/>
    <n v="0"/>
    <n v="840040"/>
    <n v="227837"/>
    <n v="1389244"/>
    <n v="42903"/>
    <n v="136756"/>
    <n v="60838"/>
    <n v="0"/>
    <n v="306163"/>
    <n v="8605837"/>
    <n v="0"/>
    <n v="80796"/>
    <n v="0"/>
    <n v="16986"/>
    <n v="0"/>
    <n v="8703619"/>
    <n v="1669158"/>
    <n v="0"/>
    <n v="16987"/>
    <n v="7017474"/>
    <n v="8703619"/>
    <n v="991"/>
    <n v="1461565"/>
    <n v="-79452"/>
    <n v="551918"/>
    <n v="0"/>
    <n v="0"/>
    <n v="6531556"/>
    <n v="0"/>
    <n v="72633"/>
    <n v="80916"/>
    <n v="37"/>
    <n v="0"/>
    <n v="7179"/>
    <n v="11755"/>
    <n v="12612"/>
    <n v="6448"/>
    <n v="23067"/>
    <n v="8158"/>
    <n v="0"/>
    <n v="0"/>
    <n v="0"/>
    <n v="3414"/>
    <n v="52837"/>
    <n v="0"/>
    <n v="0"/>
    <n v="0"/>
    <n v="7324"/>
    <n v="5680"/>
    <n v="6792"/>
    <n v="0"/>
    <n v="0"/>
    <n v="0"/>
    <n v="0"/>
    <n v="274640.53792936698"/>
    <n v="2608569.0922901202"/>
    <n v="4751367.3697805097"/>
    <n v="0"/>
    <n v="0"/>
  </r>
  <r>
    <n v="106334564"/>
    <x v="406"/>
    <d v="2024-01-01T00:00:00"/>
    <d v="2024-12-31T00:00:00"/>
    <n v="366"/>
    <x v="30"/>
    <x v="12"/>
    <x v="56"/>
    <x v="1"/>
    <x v="9"/>
    <x v="0"/>
    <x v="0"/>
    <x v="0"/>
    <x v="1"/>
    <s v="UNIVERSAL HEALTH SERVICES, INC"/>
    <x v="5"/>
    <x v="0"/>
    <s v="951-331-2200"/>
    <s v="31700 TEMECULA PKWY"/>
    <s v="TEMECULA"/>
    <n v="92592"/>
    <s v="HONG MIN"/>
    <n v="0"/>
    <n v="140"/>
    <n v="51240"/>
    <n v="140"/>
    <n v="51240"/>
    <n v="125"/>
    <n v="124.270491803279"/>
    <n v="202.27920861960001"/>
    <n v="12036"/>
    <n v="15988"/>
    <n v="2000"/>
    <n v="8013"/>
    <n v="0"/>
    <n v="1039"/>
    <n v="6047"/>
    <n v="15"/>
    <n v="345"/>
    <n v="45483"/>
    <n v="74034.190354773702"/>
    <n v="16607.1331397504"/>
    <n v="23482.6766760516"/>
    <n v="2829.6751343345468"/>
    <n v="14195.616430817799"/>
    <n v="0"/>
    <n v="2520.7257964852402"/>
    <n v="12885.6651713507"/>
    <n v="74.387472679167146"/>
    <n v="968.30483505249902"/>
    <n v="2467"/>
    <n v="3269"/>
    <n v="281"/>
    <n v="1409"/>
    <n v="0"/>
    <n v="305"/>
    <n v="1430"/>
    <n v="5"/>
    <n v="86"/>
    <n v="9252"/>
    <n v="140"/>
    <n v="0"/>
    <n v="0"/>
    <n v="0"/>
    <n v="0"/>
    <n v="0"/>
    <n v="51240"/>
    <n v="0"/>
    <n v="0"/>
    <n v="0"/>
    <n v="0"/>
    <n v="0"/>
    <n v="45483"/>
    <n v="0"/>
    <n v="0"/>
    <n v="0"/>
    <n v="0"/>
    <n v="0"/>
    <n v="0"/>
    <n v="9252"/>
    <n v="0"/>
    <n v="0"/>
    <n v="0"/>
    <n v="0"/>
    <n v="0"/>
    <n v="0"/>
    <n v="0"/>
    <n v="0"/>
    <n v="5697"/>
    <n v="8606"/>
    <n v="1550"/>
    <n v="12532"/>
    <n v="0"/>
    <n v="3022"/>
    <n v="13667"/>
    <n v="460"/>
    <n v="2619"/>
    <n v="48153"/>
    <n v="48562"/>
    <n v="0"/>
    <n v="0"/>
    <n v="3629"/>
    <n v="0"/>
    <n v="6"/>
    <n v="252476"/>
    <n v="170901"/>
    <n v="1536"/>
    <n v="1606"/>
    <n v="0"/>
    <n v="0"/>
    <n v="2031670168"/>
    <n v="1725127800"/>
    <n v="0"/>
    <n v="306542368"/>
    <n v="12640164"/>
    <n v="319182532"/>
    <n v="288128979"/>
    <n v="31053553"/>
    <n v="0"/>
    <n v="0"/>
    <n v="0"/>
    <n v="0"/>
    <n v="31053553"/>
    <n v="319609109"/>
    <n v="464757695"/>
    <n v="43650350"/>
    <n v="189848980"/>
    <n v="0"/>
    <n v="31336017"/>
    <n v="185572591"/>
    <n v="434650"/>
    <n v="12949787"/>
    <n v="1248159179"/>
    <n v="121383831"/>
    <n v="217863939"/>
    <n v="18107805"/>
    <n v="146482394"/>
    <n v="0"/>
    <n v="44688532"/>
    <n v="209867507"/>
    <n v="1720851"/>
    <n v="23396130"/>
    <n v="783510989"/>
    <n v="346491036"/>
    <n v="602306468"/>
    <n v="40542106"/>
    <n v="312257392"/>
    <n v="0"/>
    <n v="0"/>
    <n v="64783386"/>
    <n v="316080359"/>
    <n v="15186058"/>
    <n v="0"/>
    <n v="2953500"/>
    <n v="0"/>
    <n v="24527495"/>
    <n v="0"/>
    <n v="0"/>
    <n v="0"/>
    <n v="0"/>
    <n v="94226646"/>
    <n v="80268387"/>
    <n v="21192011"/>
    <n v="23955964"/>
    <n v="0"/>
    <n v="10463402"/>
    <n v="74306368"/>
    <n v="0"/>
    <n v="2129590"/>
    <n v="0"/>
    <n v="0"/>
    <n v="0"/>
    <n v="0"/>
    <n v="0"/>
    <n v="0"/>
    <n v="51554368"/>
    <n v="13984410"/>
    <n v="98389560"/>
    <n v="0"/>
    <n v="0"/>
    <n v="0"/>
    <n v="19622365"/>
    <n v="23917195"/>
    <n v="4853760"/>
    <n v="60888689"/>
    <n v="14918632"/>
    <n v="106657596"/>
    <n v="18825656"/>
    <n v="26002713"/>
    <n v="2876214"/>
    <n v="51625473"/>
    <n v="16796451"/>
    <n v="11985897"/>
    <n v="608537"/>
    <n v="3270482"/>
    <n v="0"/>
    <n v="49479960"/>
    <n v="104738667"/>
    <n v="0"/>
    <n v="109614167"/>
    <n v="4059266"/>
    <n v="0"/>
    <n v="0"/>
    <n v="218412100"/>
    <n v="40176047"/>
    <n v="0"/>
    <n v="0"/>
    <n v="178236053"/>
    <n v="218412100"/>
    <n v="0"/>
    <n v="132493501"/>
    <n v="-82707476"/>
    <n v="250796670"/>
    <n v="0"/>
    <n v="0"/>
    <n v="45733920"/>
    <n v="2652195"/>
    <n v="1951920"/>
    <n v="2157516"/>
    <n v="1023"/>
    <n v="231"/>
    <n v="152985"/>
    <n v="816869"/>
    <n v="598208"/>
    <n v="13387"/>
    <n v="164133"/>
    <n v="76620"/>
    <n v="99936"/>
    <n v="0"/>
    <n v="22126"/>
    <n v="7656"/>
    <n v="560978"/>
    <n v="178962"/>
    <n v="414696"/>
    <n v="368559"/>
    <n v="246144"/>
    <n v="37213"/>
    <n v="145368"/>
    <n v="59797414.15584249"/>
    <n v="92561591.938492104"/>
    <n v="8374233.7735286988"/>
    <n v="45605597.370065697"/>
    <n v="0"/>
    <n v="10308717.056931"/>
    <n v="53620575.680719398"/>
    <n v="292279.93085406901"/>
    <n v="4928405.0935665201"/>
  </r>
  <r>
    <n v="106330120"/>
    <x v="407"/>
    <d v="2024-01-01T00:00:00"/>
    <d v="2024-12-31T00:00:00"/>
    <n v="366"/>
    <x v="30"/>
    <x v="12"/>
    <x v="61"/>
    <x v="0"/>
    <x v="3"/>
    <x v="0"/>
    <x v="2"/>
    <x v="0"/>
    <x v="1"/>
    <s v="HAZELDEN BETTY FORD FOUNDATION"/>
    <x v="5"/>
    <x v="0"/>
    <s v="763-773-4100"/>
    <s v="39407 VISTA DEL SOL"/>
    <s v="RANCHO MIRAGE"/>
    <s v="92270-1375"/>
    <s v="THERESA VOSS"/>
    <n v="0"/>
    <n v="100"/>
    <n v="36600"/>
    <n v="100"/>
    <n v="36600"/>
    <n v="80"/>
    <n v="74.934426229508205"/>
    <n v="90.476331918396497"/>
    <n v="0"/>
    <n v="0"/>
    <n v="0"/>
    <n v="0"/>
    <n v="0"/>
    <n v="24741"/>
    <n v="0"/>
    <n v="0"/>
    <n v="2685"/>
    <n v="27426"/>
    <n v="33114.337482133124"/>
    <n v="0"/>
    <n v="0"/>
    <n v="0"/>
    <n v="0"/>
    <n v="0"/>
    <n v="29907.746682117599"/>
    <n v="0"/>
    <n v="0"/>
    <n v="3206.4939137111701"/>
    <n v="0"/>
    <n v="0"/>
    <n v="0"/>
    <n v="0"/>
    <n v="0"/>
    <n v="1432"/>
    <n v="0"/>
    <n v="0"/>
    <n v="160"/>
    <n v="1592"/>
    <n v="0"/>
    <n v="0"/>
    <n v="100"/>
    <n v="0"/>
    <n v="0"/>
    <n v="0"/>
    <n v="0"/>
    <n v="0"/>
    <n v="36600"/>
    <n v="0"/>
    <n v="0"/>
    <n v="0"/>
    <n v="0"/>
    <n v="0"/>
    <n v="27426"/>
    <n v="0"/>
    <n v="0"/>
    <n v="0"/>
    <n v="0"/>
    <n v="0"/>
    <n v="0"/>
    <n v="1592"/>
    <n v="0"/>
    <n v="0"/>
    <n v="0"/>
    <n v="0"/>
    <n v="0"/>
    <n v="0"/>
    <n v="0"/>
    <n v="0"/>
    <n v="0"/>
    <n v="0"/>
    <n v="0"/>
    <n v="12442"/>
    <n v="0"/>
    <n v="0"/>
    <n v="1366"/>
    <n v="13808"/>
    <n v="0"/>
    <n v="0"/>
    <n v="0"/>
    <n v="0"/>
    <n v="0"/>
    <n v="0"/>
    <n v="0"/>
    <n v="0"/>
    <n v="0"/>
    <n v="0"/>
    <n v="0"/>
    <n v="0"/>
    <n v="65308171"/>
    <n v="38903608"/>
    <n v="0"/>
    <n v="26404563"/>
    <n v="1523489"/>
    <n v="27928052"/>
    <n v="36879275"/>
    <n v="-8951223"/>
    <n v="164794"/>
    <n v="176161"/>
    <n v="0"/>
    <n v="0"/>
    <n v="-8962590"/>
    <n v="0"/>
    <n v="0"/>
    <n v="0"/>
    <n v="0"/>
    <n v="0"/>
    <n v="48807336"/>
    <n v="0"/>
    <n v="0"/>
    <n v="5282283"/>
    <n v="54089619"/>
    <n v="0"/>
    <n v="0"/>
    <n v="0"/>
    <n v="0"/>
    <n v="0"/>
    <n v="10192601"/>
    <n v="0"/>
    <n v="0"/>
    <n v="1025951"/>
    <n v="11218552"/>
    <n v="0"/>
    <n v="0"/>
    <n v="0"/>
    <n v="0"/>
    <n v="0"/>
    <n v="0"/>
    <n v="34942541"/>
    <n v="0"/>
    <n v="1183525"/>
    <n v="0"/>
    <n v="1154055"/>
    <n v="0"/>
    <n v="1623487"/>
    <n v="0"/>
    <n v="0"/>
    <n v="0"/>
    <n v="0"/>
    <n v="0"/>
    <n v="0"/>
    <n v="0"/>
    <n v="0"/>
    <n v="0"/>
    <n v="22988190"/>
    <n v="0"/>
    <n v="0"/>
    <n v="3416373"/>
    <n v="0"/>
    <n v="0"/>
    <n v="0"/>
    <n v="0"/>
    <n v="0"/>
    <n v="0"/>
    <n v="6673605"/>
    <n v="6522380"/>
    <n v="0"/>
    <n v="0"/>
    <n v="0"/>
    <n v="0"/>
    <n v="0"/>
    <n v="9362245"/>
    <n v="3015075"/>
    <n v="7272363"/>
    <n v="4033607"/>
    <n v="10443810"/>
    <n v="2760298"/>
    <n v="0"/>
    <n v="2912263"/>
    <n v="1178794"/>
    <n v="1718839"/>
    <n v="2039321"/>
    <n v="0"/>
    <n v="431541"/>
    <n v="0"/>
    <n v="15394409"/>
    <n v="6358944"/>
    <n v="0"/>
    <n v="24916973"/>
    <n v="4694473"/>
    <n v="222533"/>
    <n v="11933"/>
    <n v="36204856"/>
    <n v="77983178"/>
    <n v="0"/>
    <n v="0"/>
    <n v="-41778322"/>
    <n v="36204856"/>
    <n v="0"/>
    <n v="5158457"/>
    <n v="-184756"/>
    <n v="74270935"/>
    <n v="0"/>
    <n v="0"/>
    <n v="0"/>
    <n v="76120098"/>
    <n v="338553"/>
    <n v="368102"/>
    <n v="169"/>
    <n v="0"/>
    <n v="26919"/>
    <n v="116805"/>
    <n v="45263"/>
    <n v="32262"/>
    <n v="0"/>
    <n v="32768"/>
    <n v="45811"/>
    <n v="22574"/>
    <n v="2478"/>
    <n v="13673"/>
    <n v="189200"/>
    <n v="75211"/>
    <n v="0"/>
    <n v="0"/>
    <n v="49630"/>
    <n v="0"/>
    <n v="22345"/>
    <n v="0"/>
    <n v="0"/>
    <n v="0"/>
    <n v="0"/>
    <n v="0"/>
    <n v="31940706.877022799"/>
    <n v="0"/>
    <n v="0"/>
    <n v="3415079.1229771799"/>
  </r>
  <r>
    <n v="106191225"/>
    <x v="408"/>
    <d v="2023-07-01T00:00:00"/>
    <d v="2024-06-30T00:00:00"/>
    <n v="366"/>
    <x v="3"/>
    <x v="3"/>
    <x v="41"/>
    <x v="0"/>
    <x v="3"/>
    <x v="0"/>
    <x v="2"/>
    <x v="0"/>
    <x v="1"/>
    <s v="BEHAVIORAL HEALTH SERVICES, INC"/>
    <x v="6"/>
    <x v="0"/>
    <s v="310-599-8444"/>
    <s v="1775 CHESTNUT ST"/>
    <s v="LONG BEACH"/>
    <n v="90813"/>
    <s v="DENISE SHOOK"/>
    <n v="0"/>
    <n v="63"/>
    <n v="23058"/>
    <n v="63"/>
    <n v="23058"/>
    <n v="44"/>
    <n v="42.314207650273197"/>
    <n v="42.314207650273197"/>
    <n v="0"/>
    <n v="0"/>
    <n v="0"/>
    <n v="0"/>
    <n v="15487"/>
    <n v="0"/>
    <n v="0"/>
    <n v="0"/>
    <n v="0"/>
    <n v="15487"/>
    <n v="15487"/>
    <n v="0"/>
    <n v="0"/>
    <n v="0"/>
    <n v="0"/>
    <n v="15487"/>
    <n v="0"/>
    <n v="0"/>
    <n v="0"/>
    <n v="0"/>
    <n v="0"/>
    <n v="0"/>
    <n v="0"/>
    <n v="0"/>
    <n v="873"/>
    <n v="0"/>
    <n v="0"/>
    <n v="0"/>
    <n v="0"/>
    <n v="873"/>
    <n v="0"/>
    <n v="0"/>
    <n v="20"/>
    <n v="0"/>
    <n v="0"/>
    <n v="43"/>
    <n v="0"/>
    <n v="0"/>
    <n v="7320"/>
    <n v="0"/>
    <n v="0"/>
    <n v="15738"/>
    <n v="0"/>
    <n v="0"/>
    <n v="3684"/>
    <n v="0"/>
    <n v="0"/>
    <n v="0"/>
    <n v="11803"/>
    <n v="0"/>
    <n v="0"/>
    <n v="639"/>
    <n v="0"/>
    <n v="0"/>
    <n v="234"/>
    <n v="0"/>
    <n v="0"/>
    <n v="0"/>
    <n v="0"/>
    <n v="0"/>
    <n v="0"/>
    <n v="0"/>
    <n v="0"/>
    <n v="0"/>
    <n v="0"/>
    <n v="0"/>
    <n v="0"/>
    <n v="0"/>
    <n v="0"/>
    <n v="0"/>
    <n v="0"/>
    <n v="0"/>
    <n v="0"/>
    <n v="0"/>
    <n v="0"/>
    <n v="0"/>
    <n v="0"/>
    <n v="0"/>
    <n v="0"/>
    <n v="0"/>
    <n v="6143766"/>
    <n v="0"/>
    <n v="0"/>
    <n v="6143766"/>
    <n v="6562"/>
    <n v="6150328"/>
    <n v="5504093"/>
    <n v="646235"/>
    <n v="0"/>
    <n v="0"/>
    <n v="0"/>
    <n v="0"/>
    <n v="646235"/>
    <n v="0"/>
    <n v="0"/>
    <n v="0"/>
    <n v="0"/>
    <n v="6143766"/>
    <n v="0"/>
    <n v="0"/>
    <n v="0"/>
    <n v="0"/>
    <n v="6143766"/>
    <n v="0"/>
    <n v="0"/>
    <n v="0"/>
    <n v="0"/>
    <n v="0"/>
    <n v="0"/>
    <n v="0"/>
    <n v="0"/>
    <n v="0"/>
    <n v="0"/>
    <n v="0"/>
    <n v="0"/>
    <n v="0"/>
    <n v="0"/>
    <n v="0"/>
    <n v="0"/>
    <n v="0"/>
    <n v="0"/>
    <n v="0"/>
    <n v="0"/>
    <n v="0"/>
    <n v="0"/>
    <n v="0"/>
    <n v="0"/>
    <n v="0"/>
    <n v="0"/>
    <n v="0"/>
    <n v="0"/>
    <n v="0"/>
    <n v="0"/>
    <n v="0"/>
    <n v="6143766"/>
    <n v="0"/>
    <n v="0"/>
    <n v="0"/>
    <n v="0"/>
    <n v="0"/>
    <n v="0"/>
    <n v="0"/>
    <n v="0"/>
    <n v="0"/>
    <n v="0"/>
    <n v="2751018"/>
    <n v="0"/>
    <n v="0"/>
    <n v="0"/>
    <n v="0"/>
    <n v="0"/>
    <n v="0"/>
    <n v="1029454"/>
    <n v="213500"/>
    <n v="1286529"/>
    <n v="223592"/>
    <n v="2193456"/>
    <n v="540317"/>
    <n v="0"/>
    <n v="907909"/>
    <n v="566697"/>
    <n v="949633"/>
    <n v="56331"/>
    <n v="12201"/>
    <n v="44621"/>
    <n v="76828"/>
    <n v="156100"/>
    <n v="1417461"/>
    <n v="0"/>
    <n v="2044756"/>
    <n v="0"/>
    <n v="0"/>
    <n v="0"/>
    <n v="3462217"/>
    <n v="5323837"/>
    <n v="0"/>
    <n v="0"/>
    <n v="-1861620"/>
    <n v="3462217"/>
    <n v="172626"/>
    <n v="870023"/>
    <n v="0"/>
    <n v="3760139"/>
    <n v="0"/>
    <n v="0"/>
    <n v="0"/>
    <n v="3643354"/>
    <n v="78610"/>
    <n v="90072"/>
    <n v="42"/>
    <n v="0"/>
    <n v="8521"/>
    <n v="12939"/>
    <n v="8"/>
    <n v="12179"/>
    <n v="0"/>
    <n v="11444"/>
    <n v="14616"/>
    <n v="16267"/>
    <n v="0"/>
    <n v="2636"/>
    <n v="45390"/>
    <n v="0"/>
    <n v="0"/>
    <n v="0"/>
    <n v="16605"/>
    <n v="5799"/>
    <n v="10816"/>
    <n v="0"/>
    <n v="0"/>
    <n v="0"/>
    <n v="0"/>
    <n v="5497531"/>
    <n v="0"/>
    <n v="0"/>
    <n v="0"/>
    <n v="0"/>
  </r>
  <r>
    <n v="106190422"/>
    <x v="409"/>
    <d v="2023-07-01T00:00:00"/>
    <d v="2024-06-30T00:00:00"/>
    <n v="366"/>
    <x v="3"/>
    <x v="3"/>
    <x v="60"/>
    <x v="0"/>
    <x v="10"/>
    <x v="0"/>
    <x v="0"/>
    <x v="0"/>
    <x v="1"/>
    <s v="TORRANCE HEALTH ASSOCIATION, INC"/>
    <x v="4"/>
    <x v="1"/>
    <s v="310-325-9110"/>
    <s v="3330 LOMITA BOULEVARD"/>
    <s v="TORRANCE"/>
    <s v="90505-5073"/>
    <s v="KIETH HOBBS"/>
    <n v="0"/>
    <n v="585"/>
    <n v="214110"/>
    <n v="533"/>
    <n v="195078"/>
    <n v="384"/>
    <n v="364.35792349726773"/>
    <n v="633.83717163880601"/>
    <n v="38271"/>
    <n v="45488"/>
    <n v="2371"/>
    <n v="11375"/>
    <n v="0"/>
    <n v="1060"/>
    <n v="31775"/>
    <n v="0"/>
    <n v="3015"/>
    <n v="133355"/>
    <n v="231984.40481980299"/>
    <n v="59875.383967299742"/>
    <n v="70177.500400928198"/>
    <n v="2806.3606980050699"/>
    <n v="17300.750334638298"/>
    <n v="0"/>
    <n v="1901.05785491798"/>
    <n v="72906.543657093498"/>
    <n v="0"/>
    <n v="7686.3008832452997"/>
    <n v="6425"/>
    <n v="8837"/>
    <n v="413"/>
    <n v="2386"/>
    <n v="0"/>
    <n v="220"/>
    <n v="8016"/>
    <n v="0"/>
    <n v="462"/>
    <n v="26759"/>
    <n v="545"/>
    <n v="0"/>
    <n v="0"/>
    <n v="0"/>
    <n v="40"/>
    <n v="0"/>
    <n v="199470"/>
    <n v="0"/>
    <n v="0"/>
    <n v="0"/>
    <n v="14640"/>
    <n v="0"/>
    <n v="123511"/>
    <n v="0"/>
    <n v="0"/>
    <n v="0"/>
    <n v="9844"/>
    <n v="7.3818004574256704E-2"/>
    <n v="0"/>
    <n v="26229"/>
    <n v="0"/>
    <n v="0"/>
    <n v="0"/>
    <n v="530"/>
    <n v="0"/>
    <n v="25"/>
    <n v="4331"/>
    <n v="1977"/>
    <n v="131852"/>
    <n v="101641"/>
    <n v="5027"/>
    <n v="38463"/>
    <n v="0"/>
    <n v="10153"/>
    <n v="214353"/>
    <n v="0"/>
    <n v="13792"/>
    <n v="515281"/>
    <n v="107266"/>
    <n v="49936"/>
    <n v="65883"/>
    <n v="270045"/>
    <n v="0"/>
    <n v="19"/>
    <n v="867757"/>
    <n v="876114"/>
    <n v="6066"/>
    <n v="11429"/>
    <n v="1444"/>
    <n v="787"/>
    <n v="5930333163"/>
    <n v="5167210849"/>
    <n v="83364130"/>
    <n v="846486444"/>
    <n v="32325557"/>
    <n v="878812001"/>
    <n v="886471169"/>
    <n v="-7659168"/>
    <n v="58506272"/>
    <n v="0"/>
    <n v="0"/>
    <n v="0"/>
    <n v="50847104"/>
    <n v="987052695"/>
    <n v="1112322511"/>
    <n v="91059281"/>
    <n v="289916044"/>
    <n v="0"/>
    <n v="29621907"/>
    <n v="878104448"/>
    <n v="0"/>
    <n v="20943559"/>
    <n v="3409020445"/>
    <n v="557201678"/>
    <n v="603734767"/>
    <n v="16720216"/>
    <n v="151030338"/>
    <n v="0"/>
    <n v="23503526"/>
    <n v="1136673216"/>
    <n v="0"/>
    <n v="32448977"/>
    <n v="2521312718"/>
    <n v="1367600482"/>
    <n v="1570495276"/>
    <n v="81899896"/>
    <n v="401620944"/>
    <n v="0"/>
    <n v="0"/>
    <n v="45441735"/>
    <n v="1623653250"/>
    <n v="13350713"/>
    <n v="0"/>
    <n v="25660494"/>
    <n v="0"/>
    <n v="37488059"/>
    <n v="52021952"/>
    <n v="0"/>
    <n v="0"/>
    <n v="31342178"/>
    <n v="169971918"/>
    <n v="190158591"/>
    <n v="25413240"/>
    <n v="37417467"/>
    <n v="0"/>
    <n v="7453825"/>
    <n v="413748644"/>
    <n v="0"/>
    <n v="2322759"/>
    <n v="0"/>
    <n v="0"/>
    <n v="38204280"/>
    <n v="19185048"/>
    <n v="0"/>
    <n v="0"/>
    <n v="161743125"/>
    <n v="80966897"/>
    <n v="329468370"/>
    <n v="0"/>
    <n v="0"/>
    <n v="6615410"/>
    <n v="0"/>
    <n v="118335512"/>
    <n v="19037722"/>
    <n v="147884934"/>
    <n v="22419199"/>
    <n v="337885527"/>
    <n v="130931478"/>
    <n v="30345801"/>
    <n v="22259020"/>
    <n v="164293635"/>
    <n v="67791474"/>
    <n v="28264913"/>
    <n v="6751809"/>
    <n v="6114693"/>
    <n v="6485386"/>
    <n v="85347433"/>
    <n v="360320150"/>
    <n v="274893135"/>
    <n v="544343834"/>
    <n v="25748604"/>
    <n v="148220042"/>
    <n v="0"/>
    <n v="1353525765"/>
    <n v="282462477"/>
    <n v="0"/>
    <n v="257618150"/>
    <n v="813445138"/>
    <n v="1353525765"/>
    <n v="12449757"/>
    <n v="879831781"/>
    <n v="-754400060"/>
    <n v="741582173"/>
    <n v="0"/>
    <n v="233360615"/>
    <n v="0"/>
    <n v="33104370"/>
    <n v="6540316"/>
    <n v="7509652"/>
    <n v="3494"/>
    <n v="0"/>
    <n v="344512"/>
    <n v="1471991"/>
    <n v="1918994"/>
    <n v="38253"/>
    <n v="473754"/>
    <n v="1210425"/>
    <n v="424367"/>
    <n v="416217"/>
    <n v="141485"/>
    <n v="100318"/>
    <n v="1807941"/>
    <n v="781604"/>
    <n v="1918325"/>
    <n v="86145"/>
    <n v="1148903"/>
    <n v="322695"/>
    <n v="474703"/>
    <n v="222418886.13261393"/>
    <n v="247163650.61737499"/>
    <n v="15523475.982847942"/>
    <n v="63509487.065992601"/>
    <n v="0"/>
    <n v="7651653.6652040398"/>
    <n v="290188334.03798902"/>
    <n v="0"/>
    <n v="7690124.49797705"/>
  </r>
  <r>
    <n v="106364451"/>
    <x v="410"/>
    <d v="2024-01-01T00:00:00"/>
    <d v="2024-12-31T00:00:00"/>
    <n v="366"/>
    <x v="18"/>
    <x v="12"/>
    <x v="27"/>
    <x v="1"/>
    <x v="3"/>
    <x v="0"/>
    <x v="0"/>
    <x v="0"/>
    <x v="1"/>
    <s v="DOUG PADGETT"/>
    <x v="6"/>
    <x v="2"/>
    <s v="909-796-6915"/>
    <s v="1720 MT VIEW AVENUE"/>
    <s v="LOMA LINDA"/>
    <n v="92354"/>
    <s v="DOUG PADGETT"/>
    <n v="0"/>
    <n v="81"/>
    <n v="29646"/>
    <n v="81"/>
    <n v="29646"/>
    <n v="67"/>
    <n v="60.677595628415297"/>
    <n v="60.788832731564398"/>
    <n v="0"/>
    <n v="0"/>
    <n v="4356"/>
    <n v="14838"/>
    <n v="0"/>
    <n v="0"/>
    <n v="3014"/>
    <n v="0"/>
    <n v="0"/>
    <n v="22208"/>
    <n v="22248.712779752583"/>
    <n v="0"/>
    <n v="0"/>
    <n v="4356"/>
    <n v="14881.342521184039"/>
    <n v="0"/>
    <n v="0"/>
    <n v="3014"/>
    <n v="0"/>
    <n v="0"/>
    <n v="0"/>
    <n v="0"/>
    <n v="107"/>
    <n v="34"/>
    <n v="0"/>
    <n v="0"/>
    <n v="36"/>
    <n v="0"/>
    <n v="0"/>
    <n v="177"/>
    <n v="0"/>
    <n v="0"/>
    <n v="0"/>
    <n v="25"/>
    <n v="56"/>
    <n v="0"/>
    <n v="0"/>
    <n v="0"/>
    <n v="0"/>
    <n v="9150"/>
    <n v="20496"/>
    <n v="0"/>
    <n v="0"/>
    <n v="0"/>
    <n v="0"/>
    <n v="2983"/>
    <n v="19225"/>
    <n v="0.86567903458213302"/>
    <n v="0"/>
    <n v="0"/>
    <n v="0"/>
    <n v="0"/>
    <n v="104"/>
    <n v="73"/>
    <n v="0"/>
    <n v="0"/>
    <n v="0"/>
    <n v="0"/>
    <n v="0"/>
    <n v="0"/>
    <n v="0"/>
    <n v="351"/>
    <n v="0"/>
    <n v="0"/>
    <n v="0"/>
    <n v="0"/>
    <n v="0"/>
    <n v="351"/>
    <n v="0"/>
    <n v="0"/>
    <n v="0"/>
    <n v="351"/>
    <n v="0"/>
    <n v="0"/>
    <n v="0"/>
    <n v="0"/>
    <n v="0"/>
    <n v="0"/>
    <n v="0"/>
    <n v="0"/>
    <n v="46130548"/>
    <n v="12546795"/>
    <n v="0"/>
    <n v="33583753"/>
    <n v="714"/>
    <n v="33584467"/>
    <n v="35796389"/>
    <n v="-2211922"/>
    <n v="0"/>
    <n v="0"/>
    <n v="0"/>
    <n v="0"/>
    <n v="-2211922"/>
    <n v="0"/>
    <n v="0"/>
    <n v="10368059"/>
    <n v="28898525"/>
    <n v="0"/>
    <n v="0"/>
    <n v="6779550"/>
    <n v="0"/>
    <n v="0"/>
    <n v="46046134"/>
    <n v="0"/>
    <n v="0"/>
    <n v="0"/>
    <n v="84414"/>
    <n v="0"/>
    <n v="0"/>
    <n v="0"/>
    <n v="0"/>
    <n v="0"/>
    <n v="84414"/>
    <n v="0"/>
    <n v="0"/>
    <n v="2758527"/>
    <n v="8345535"/>
    <n v="0"/>
    <n v="0"/>
    <n v="0"/>
    <n v="1442733"/>
    <n v="0"/>
    <n v="0"/>
    <n v="0"/>
    <n v="0"/>
    <n v="0"/>
    <n v="0"/>
    <n v="0"/>
    <n v="0"/>
    <n v="0"/>
    <n v="0"/>
    <n v="0"/>
    <n v="7609532"/>
    <n v="20637404"/>
    <n v="0"/>
    <n v="0"/>
    <n v="5336817"/>
    <n v="0"/>
    <n v="0"/>
    <n v="0"/>
    <n v="-2983896"/>
    <n v="0"/>
    <n v="0"/>
    <n v="0"/>
    <n v="0"/>
    <n v="18128346"/>
    <n v="0"/>
    <n v="5588337"/>
    <n v="0"/>
    <n v="0"/>
    <n v="0"/>
    <n v="0"/>
    <n v="3979196"/>
    <n v="1600724"/>
    <n v="4617178"/>
    <n v="1882608"/>
    <n v="14154201"/>
    <n v="4063346"/>
    <n v="0"/>
    <n v="1187814"/>
    <n v="2234124"/>
    <n v="6844425"/>
    <n v="301253"/>
    <n v="4857689"/>
    <n v="459990"/>
    <n v="586826"/>
    <n v="1106721"/>
    <n v="10312704"/>
    <n v="0"/>
    <n v="11045142"/>
    <n v="0"/>
    <n v="0"/>
    <n v="0"/>
    <n v="21357846"/>
    <n v="4726152"/>
    <n v="0"/>
    <n v="17243535"/>
    <n v="-611841"/>
    <n v="21357846"/>
    <n v="1583904"/>
    <n v="8000759"/>
    <n v="0"/>
    <n v="15871170"/>
    <n v="14359698"/>
    <n v="0"/>
    <n v="0"/>
    <n v="0"/>
    <n v="404769"/>
    <n v="437389"/>
    <n v="207"/>
    <n v="0"/>
    <n v="12651"/>
    <n v="74959"/>
    <n v="66350"/>
    <n v="96243"/>
    <n v="103965"/>
    <n v="17475"/>
    <n v="26563"/>
    <n v="0"/>
    <n v="0"/>
    <n v="6563"/>
    <n v="279111"/>
    <n v="0"/>
    <n v="61556"/>
    <n v="0"/>
    <n v="32335"/>
    <n v="8451"/>
    <n v="23316"/>
    <n v="0"/>
    <n v="0"/>
    <n v="8045247.3780460004"/>
    <n v="22489736.410433002"/>
    <n v="0"/>
    <n v="0"/>
    <n v="5260691.21152105"/>
    <n v="0"/>
    <n v="0"/>
  </r>
  <r>
    <n v="106370780"/>
    <x v="411"/>
    <d v="2023-07-01T00:00:00"/>
    <d v="2024-06-30T00:00:00"/>
    <n v="366"/>
    <x v="17"/>
    <x v="11"/>
    <x v="128"/>
    <x v="3"/>
    <x v="3"/>
    <x v="0"/>
    <x v="0"/>
    <x v="0"/>
    <x v="1"/>
    <s v="TRI-CITY HOSPITAL DISTRICT"/>
    <x v="1"/>
    <x v="0"/>
    <s v="706-724-8411"/>
    <s v="4002 VISTA WAY"/>
    <s v="OCEANSIDE"/>
    <n v="92056"/>
    <s v="GENE MA, MD, FACEP"/>
    <n v="0"/>
    <n v="386"/>
    <n v="141276"/>
    <n v="273"/>
    <n v="99918"/>
    <n v="114"/>
    <n v="113.95901639344299"/>
    <n v="218.47692759972207"/>
    <n v="9742"/>
    <n v="11984"/>
    <n v="1748"/>
    <n v="6676"/>
    <n v="0"/>
    <n v="5711"/>
    <n v="3726"/>
    <n v="338"/>
    <n v="1784"/>
    <n v="41709"/>
    <n v="79962.555501498297"/>
    <n v="16635.017586517799"/>
    <n v="21168.850980638101"/>
    <n v="2685.5058800693701"/>
    <n v="15300.7594335661"/>
    <n v="0"/>
    <n v="8787.4917988469424"/>
    <n v="10893.0325640171"/>
    <n v="669.31725382805303"/>
    <n v="4319.62079716057"/>
    <n v="1942"/>
    <n v="2327"/>
    <n v="377"/>
    <n v="1242"/>
    <n v="0"/>
    <n v="912"/>
    <n v="571"/>
    <n v="62"/>
    <n v="225"/>
    <n v="7658"/>
    <n v="358"/>
    <n v="18"/>
    <n v="0"/>
    <n v="10"/>
    <n v="0"/>
    <n v="0"/>
    <n v="131028"/>
    <n v="6588"/>
    <n v="0"/>
    <n v="3660"/>
    <n v="0"/>
    <n v="0"/>
    <n v="39730"/>
    <n v="0"/>
    <n v="0"/>
    <n v="1979"/>
    <n v="0"/>
    <n v="0"/>
    <n v="0"/>
    <n v="7466"/>
    <n v="0"/>
    <n v="0"/>
    <n v="192"/>
    <n v="0"/>
    <n v="0"/>
    <n v="0"/>
    <n v="0"/>
    <n v="0"/>
    <n v="48450"/>
    <n v="31480"/>
    <n v="4915"/>
    <n v="27076"/>
    <n v="0"/>
    <n v="15738"/>
    <n v="67642"/>
    <n v="451"/>
    <n v="3721"/>
    <n v="199473"/>
    <n v="44409"/>
    <n v="90573"/>
    <n v="3927"/>
    <n v="50154"/>
    <n v="0"/>
    <n v="12"/>
    <n v="230609"/>
    <n v="295143"/>
    <n v="1818"/>
    <n v="3257"/>
    <n v="32"/>
    <n v="1"/>
    <n v="1206688384"/>
    <n v="931622597"/>
    <n v="4534051"/>
    <n v="279599838"/>
    <n v="6364688"/>
    <n v="285964526"/>
    <n v="329262142"/>
    <n v="-43297616"/>
    <n v="19230122"/>
    <n v="1026022"/>
    <n v="0"/>
    <n v="0"/>
    <n v="-25093516"/>
    <n v="163058147"/>
    <n v="189102286"/>
    <n v="32518749"/>
    <n v="86446524"/>
    <n v="0"/>
    <n v="80566232"/>
    <n v="68813316"/>
    <n v="1328482"/>
    <n v="7582939"/>
    <n v="629416675"/>
    <n v="115372888"/>
    <n v="144932937"/>
    <n v="17440800"/>
    <n v="111680718"/>
    <n v="0"/>
    <n v="43400692"/>
    <n v="132363735"/>
    <n v="1302216"/>
    <n v="10777723"/>
    <n v="577271709"/>
    <n v="209664680"/>
    <n v="274575604"/>
    <n v="19984576"/>
    <n v="180535927"/>
    <n v="0"/>
    <n v="0"/>
    <n v="90297881"/>
    <n v="138418579"/>
    <n v="934281"/>
    <n v="0"/>
    <n v="2374283"/>
    <n v="0"/>
    <n v="14836786"/>
    <n v="3552184"/>
    <n v="0"/>
    <n v="0"/>
    <n v="981867"/>
    <n v="68268291"/>
    <n v="63053917"/>
    <n v="29990153"/>
    <n v="17531722"/>
    <n v="0"/>
    <n v="33707675"/>
    <n v="64023711"/>
    <n v="256415"/>
    <n v="2767954"/>
    <n v="0"/>
    <n v="0"/>
    <n v="1688289"/>
    <n v="1648363"/>
    <n v="15252798"/>
    <n v="0"/>
    <n v="46323738"/>
    <n v="68781586"/>
    <n v="116793683"/>
    <n v="0"/>
    <n v="0"/>
    <n v="0"/>
    <n v="98717"/>
    <n v="47197912"/>
    <n v="8508351"/>
    <n v="26220103"/>
    <n v="15338052"/>
    <n v="107160908"/>
    <n v="41834860"/>
    <n v="33605616"/>
    <n v="12928818"/>
    <n v="70451705"/>
    <n v="20497453"/>
    <n v="8291098"/>
    <n v="2750039"/>
    <n v="2092759"/>
    <n v="6131059"/>
    <n v="23517827"/>
    <n v="86952086"/>
    <n v="424286"/>
    <n v="89409829"/>
    <n v="21584353"/>
    <n v="33883642"/>
    <n v="11099437"/>
    <n v="243353633"/>
    <n v="120687846"/>
    <n v="0"/>
    <n v="133461743"/>
    <n v="-10795956"/>
    <n v="243353633"/>
    <n v="19312794"/>
    <n v="117787704"/>
    <n v="-66727092"/>
    <n v="445477614"/>
    <n v="69796305"/>
    <n v="0"/>
    <n v="0"/>
    <n v="0"/>
    <n v="2385922"/>
    <n v="2813542"/>
    <n v="1286"/>
    <n v="4"/>
    <n v="309236"/>
    <n v="594535"/>
    <n v="547339"/>
    <n v="25614"/>
    <n v="181295"/>
    <n v="421643"/>
    <n v="139302"/>
    <n v="28038"/>
    <n v="105102"/>
    <n v="33818"/>
    <n v="508331"/>
    <n v="523562"/>
    <n v="605674"/>
    <n v="0"/>
    <n v="392418"/>
    <n v="130424"/>
    <n v="225513"/>
    <n v="74505293.585460499"/>
    <n v="89384404.858099803"/>
    <n v="13368663.682344891"/>
    <n v="53016820.960664697"/>
    <n v="0"/>
    <n v="33172279.331240699"/>
    <n v="53832918.616317898"/>
    <n v="703947.84412119805"/>
    <n v="4913125.1217502002"/>
  </r>
  <r>
    <n v="106531059"/>
    <x v="412"/>
    <d v="2024-01-01T00:00:00"/>
    <d v="2024-12-31T00:00:00"/>
    <n v="366"/>
    <x v="56"/>
    <x v="2"/>
    <x v="129"/>
    <x v="3"/>
    <x v="3"/>
    <x v="0"/>
    <x v="0"/>
    <x v="1"/>
    <x v="1"/>
    <s v="TRINITY HOSPITAL"/>
    <x v="2"/>
    <x v="4"/>
    <s v="530-623-5541"/>
    <s v="60 EASTER AVE."/>
    <s v="WEAVERVILLE"/>
    <n v="96093"/>
    <s v="AARON ROGERS"/>
    <n v="0"/>
    <n v="38"/>
    <n v="13908"/>
    <n v="38"/>
    <n v="13908"/>
    <n v="23"/>
    <n v="18.740437158469899"/>
    <n v="56.183432496067297"/>
    <n v="2067"/>
    <n v="0"/>
    <n v="124"/>
    <n v="4577"/>
    <n v="0"/>
    <n v="86"/>
    <n v="0"/>
    <n v="0"/>
    <n v="5"/>
    <n v="6859"/>
    <n v="20563.136293560601"/>
    <n v="5526.1330971462603"/>
    <n v="0"/>
    <n v="305.76434059663802"/>
    <n v="13317.6140573792"/>
    <n v="0"/>
    <n v="384.86526940044803"/>
    <n v="0"/>
    <n v="0"/>
    <n v="62.643132692425453"/>
    <n v="163"/>
    <n v="0"/>
    <n v="4"/>
    <n v="31"/>
    <n v="0"/>
    <n v="17"/>
    <n v="0"/>
    <n v="0"/>
    <n v="2"/>
    <n v="217"/>
    <n v="25"/>
    <n v="0"/>
    <n v="0"/>
    <n v="0"/>
    <n v="13"/>
    <n v="0"/>
    <n v="9150"/>
    <n v="0"/>
    <n v="0"/>
    <n v="0"/>
    <n v="4758"/>
    <n v="0"/>
    <n v="2570"/>
    <n v="0"/>
    <n v="0"/>
    <n v="0"/>
    <n v="4289"/>
    <n v="0.62530981192593704"/>
    <n v="0"/>
    <n v="210"/>
    <n v="0"/>
    <n v="0"/>
    <n v="0"/>
    <n v="7"/>
    <n v="0"/>
    <n v="0"/>
    <n v="0"/>
    <n v="0"/>
    <n v="7609"/>
    <n v="0"/>
    <n v="405"/>
    <n v="7449"/>
    <n v="0"/>
    <n v="5907"/>
    <n v="0"/>
    <n v="0"/>
    <n v="466"/>
    <n v="21836"/>
    <n v="5567"/>
    <n v="14327"/>
    <n v="0"/>
    <n v="1588"/>
    <n v="0"/>
    <n v="1"/>
    <n v="0"/>
    <n v="4991"/>
    <n v="0"/>
    <n v="354"/>
    <n v="0"/>
    <n v="0"/>
    <n v="40745952"/>
    <n v="4221303"/>
    <n v="0"/>
    <n v="36524649"/>
    <n v="393732"/>
    <n v="36918381"/>
    <n v="31374895"/>
    <n v="5543486"/>
    <n v="241809"/>
    <n v="0"/>
    <n v="0"/>
    <n v="0"/>
    <n v="5785295"/>
    <n v="7285468"/>
    <n v="0"/>
    <n v="577469"/>
    <n v="3950836"/>
    <n v="0"/>
    <n v="1728375"/>
    <n v="0"/>
    <n v="0"/>
    <n v="48993"/>
    <n v="13591141"/>
    <n v="12192261"/>
    <n v="0"/>
    <n v="846478"/>
    <n v="7544840"/>
    <n v="0"/>
    <n v="6006410"/>
    <n v="0"/>
    <n v="0"/>
    <n v="564822"/>
    <n v="27154811"/>
    <n v="4779469"/>
    <n v="0"/>
    <n v="-186163"/>
    <n v="-4160149"/>
    <n v="0"/>
    <n v="0"/>
    <n v="2150209"/>
    <n v="0"/>
    <n v="113289"/>
    <n v="0"/>
    <n v="35057"/>
    <n v="0"/>
    <n v="1489591"/>
    <n v="0"/>
    <n v="0"/>
    <n v="0"/>
    <n v="0"/>
    <n v="13986193"/>
    <n v="0"/>
    <n v="1558053"/>
    <n v="15235566"/>
    <n v="0"/>
    <n v="5301808"/>
    <n v="0"/>
    <n v="0"/>
    <n v="443029"/>
    <n v="0"/>
    <n v="0"/>
    <n v="0"/>
    <n v="241809"/>
    <n v="0"/>
    <n v="0"/>
    <n v="5123971"/>
    <n v="8383666"/>
    <n v="7524340"/>
    <n v="0"/>
    <n v="0"/>
    <n v="0"/>
    <n v="0"/>
    <n v="4453680"/>
    <n v="2532727"/>
    <n v="3042279"/>
    <n v="314232"/>
    <n v="16274624"/>
    <n v="5026289"/>
    <n v="2540459"/>
    <n v="1868053"/>
    <n v="2559706"/>
    <n v="1207089"/>
    <n v="791546"/>
    <n v="61686"/>
    <n v="189717"/>
    <n v="0"/>
    <n v="855726"/>
    <n v="20721447"/>
    <n v="14206"/>
    <n v="5517127"/>
    <n v="77958"/>
    <n v="0"/>
    <n v="0"/>
    <n v="26330738"/>
    <n v="2479468"/>
    <n v="0"/>
    <n v="0"/>
    <n v="23851270"/>
    <n v="26330738"/>
    <n v="17710851"/>
    <n v="5542023"/>
    <n v="-3184120"/>
    <n v="14611317"/>
    <n v="0"/>
    <n v="0"/>
    <n v="0"/>
    <n v="0"/>
    <n v="382230"/>
    <n v="427511"/>
    <n v="199"/>
    <n v="0"/>
    <n v="34245"/>
    <n v="120268"/>
    <n v="29614"/>
    <n v="12168"/>
    <n v="63247"/>
    <n v="53965"/>
    <n v="42761"/>
    <n v="11708"/>
    <n v="3495"/>
    <n v="10759"/>
    <n v="71657"/>
    <n v="108550"/>
    <n v="65352"/>
    <n v="0"/>
    <n v="57726"/>
    <n v="45938"/>
    <n v="33007"/>
    <n v="14809880.9182033"/>
    <n v="0"/>
    <n v="1082697.34648392"/>
    <n v="8740731.1516782809"/>
    <n v="0"/>
    <n v="5881139.673824654"/>
    <n v="0"/>
    <n v="0"/>
    <n v="466713.90980986302"/>
  </r>
  <r>
    <n v="106301175"/>
    <x v="413"/>
    <d v="2024-03-27T00:00:00"/>
    <d v="2024-06-30T00:00:00"/>
    <n v="96"/>
    <x v="14"/>
    <x v="8"/>
    <x v="78"/>
    <x v="0"/>
    <x v="29"/>
    <x v="0"/>
    <x v="0"/>
    <x v="0"/>
    <x v="0"/>
    <s v="UNIVERSITY OF CALIFORNIA IRVINE"/>
    <x v="1"/>
    <x v="0"/>
    <s v="714-966-7200"/>
    <s v="17100 EUCLID STREET"/>
    <s v="FOUNTAIN VALLEY"/>
    <n v="92708"/>
    <s v="CHAD LEFTERIS"/>
    <n v="0"/>
    <n v="400"/>
    <n v="38400"/>
    <n v="334"/>
    <n v="32064"/>
    <n v="218"/>
    <n v="216.3125"/>
    <n v="297.923397011247"/>
    <n v="5489"/>
    <n v="4793"/>
    <n v="729"/>
    <n v="7676"/>
    <n v="0"/>
    <n v="359"/>
    <n v="1420"/>
    <n v="28"/>
    <n v="272"/>
    <n v="20766"/>
    <n v="28600.6461130797"/>
    <n v="6223.3985768902403"/>
    <n v="6061.4357960241496"/>
    <n v="850.16087667129295"/>
    <n v="11865.8659903729"/>
    <n v="0"/>
    <n v="499.14149299940698"/>
    <n v="2303.7209152862802"/>
    <n v="37.279584776980968"/>
    <n v="690.47931121101306"/>
    <n v="999"/>
    <n v="872"/>
    <n v="133"/>
    <n v="1396"/>
    <n v="0"/>
    <n v="65"/>
    <n v="258"/>
    <n v="6"/>
    <n v="50"/>
    <n v="3779"/>
    <n v="400"/>
    <n v="0"/>
    <n v="0"/>
    <n v="0"/>
    <n v="0"/>
    <n v="0"/>
    <n v="38400"/>
    <n v="0"/>
    <n v="0"/>
    <n v="0"/>
    <n v="0"/>
    <n v="0"/>
    <n v="20766"/>
    <n v="0"/>
    <n v="0"/>
    <n v="0"/>
    <n v="0"/>
    <n v="0"/>
    <n v="0"/>
    <n v="3779"/>
    <n v="0"/>
    <n v="0"/>
    <n v="0"/>
    <n v="0"/>
    <n v="0"/>
    <n v="55"/>
    <n v="766"/>
    <n v="375"/>
    <n v="879"/>
    <n v="1560"/>
    <n v="313"/>
    <n v="7491"/>
    <n v="0"/>
    <n v="315"/>
    <n v="2017"/>
    <n v="57"/>
    <n v="563"/>
    <n v="13195"/>
    <n v="12520"/>
    <n v="0"/>
    <n v="0"/>
    <n v="2343"/>
    <n v="0"/>
    <n v="9"/>
    <n v="140610"/>
    <n v="134475"/>
    <n v="903"/>
    <n v="775"/>
    <n v="279"/>
    <n v="136"/>
    <n v="975093937"/>
    <n v="901395295"/>
    <n v="0"/>
    <n v="73698642"/>
    <n v="120694"/>
    <n v="73819336"/>
    <n v="124339908"/>
    <n v="-50520572"/>
    <n v="26486"/>
    <n v="5968"/>
    <n v="0"/>
    <n v="0"/>
    <n v="-50500054"/>
    <n v="175296809"/>
    <n v="175711190"/>
    <n v="22072355"/>
    <n v="261379908"/>
    <n v="0"/>
    <n v="12337098"/>
    <n v="51097718"/>
    <n v="1095893"/>
    <n v="8993059"/>
    <n v="707984030"/>
    <n v="23453767"/>
    <n v="46500806"/>
    <n v="3668458"/>
    <n v="142671546"/>
    <n v="0"/>
    <n v="4815987"/>
    <n v="31800086"/>
    <n v="363194"/>
    <n v="13836063"/>
    <n v="267109907"/>
    <n v="182097314"/>
    <n v="203302851"/>
    <n v="24315688"/>
    <n v="383715201"/>
    <n v="-5142000"/>
    <n v="0"/>
    <n v="13101795"/>
    <n v="80505286"/>
    <n v="3276417"/>
    <n v="0"/>
    <n v="1423852"/>
    <n v="0"/>
    <n v="14798891"/>
    <n v="0"/>
    <n v="0"/>
    <n v="0"/>
    <n v="0"/>
    <n v="16642303"/>
    <n v="18909145"/>
    <n v="1825531"/>
    <n v="25077847"/>
    <n v="0"/>
    <n v="3773978"/>
    <n v="799997"/>
    <n v="35235"/>
    <n v="6634606"/>
    <n v="0"/>
    <n v="2518845"/>
    <n v="0"/>
    <n v="0"/>
    <n v="0"/>
    <n v="0"/>
    <n v="26387693"/>
    <n v="5446450"/>
    <n v="32703632"/>
    <n v="0"/>
    <n v="0"/>
    <n v="0"/>
    <n v="93513"/>
    <n v="13430437"/>
    <n v="21684851"/>
    <n v="20800564"/>
    <n v="3792768"/>
    <n v="37982920"/>
    <n v="19689964"/>
    <n v="4070403"/>
    <n v="2709893"/>
    <n v="13042668"/>
    <n v="12718452"/>
    <n v="3648165"/>
    <n v="1467806"/>
    <n v="0"/>
    <n v="0"/>
    <n v="29009637"/>
    <n v="61889410"/>
    <n v="0"/>
    <n v="191508865"/>
    <n v="522429"/>
    <n v="1263231"/>
    <n v="130140245"/>
    <n v="385324180"/>
    <n v="106158561"/>
    <n v="359071"/>
    <n v="968054"/>
    <n v="277838494"/>
    <n v="385324180"/>
    <n v="0"/>
    <n v="49703821"/>
    <n v="0"/>
    <n v="193861802"/>
    <n v="0"/>
    <n v="0"/>
    <n v="0"/>
    <n v="77942815"/>
    <n v="867698"/>
    <n v="928008"/>
    <n v="435"/>
    <n v="3"/>
    <n v="29858"/>
    <n v="197251"/>
    <n v="342387"/>
    <n v="19547"/>
    <n v="52926"/>
    <n v="164824"/>
    <n v="2978"/>
    <n v="35171"/>
    <n v="21971"/>
    <n v="785"/>
    <n v="387371"/>
    <n v="43144"/>
    <n v="298051"/>
    <n v="1000"/>
    <n v="70130"/>
    <n v="20670"/>
    <n v="47332"/>
    <n v="25319242.993885279"/>
    <n v="28308041.345652599"/>
    <n v="3279174.89510652"/>
    <n v="51472942.377076"/>
    <n v="0"/>
    <n v="2185166.6342328922"/>
    <n v="10560521.057989201"/>
    <n v="185876.08169859601"/>
    <n v="2908248.6143590002"/>
  </r>
  <r>
    <n v="106190240"/>
    <x v="414"/>
    <d v="2024-03-27T00:00:00"/>
    <d v="2024-06-30T00:00:00"/>
    <n v="96"/>
    <x v="3"/>
    <x v="3"/>
    <x v="41"/>
    <x v="0"/>
    <x v="29"/>
    <x v="0"/>
    <x v="0"/>
    <x v="0"/>
    <x v="0"/>
    <s v="UNIVERSITY OF CALIFORNIA IRVINE"/>
    <x v="3"/>
    <x v="0"/>
    <s v="562-531-2550"/>
    <s v="3700 E. SOUTH STREET"/>
    <s v="LAKEWOOD"/>
    <n v="90712"/>
    <s v="CHAD LEFTERIS"/>
    <n v="0"/>
    <n v="172"/>
    <n v="16512"/>
    <n v="172"/>
    <n v="16512"/>
    <n v="143"/>
    <n v="142.64583333333331"/>
    <n v="206.85791690342501"/>
    <n v="4371"/>
    <n v="4520"/>
    <n v="440"/>
    <n v="3337"/>
    <n v="0"/>
    <n v="304"/>
    <n v="610"/>
    <n v="17"/>
    <n v="95"/>
    <n v="13694"/>
    <n v="19858.360022728801"/>
    <n v="5212.5587704046902"/>
    <n v="6589.9989768771848"/>
    <n v="564.57244255192245"/>
    <n v="5004.4654899290399"/>
    <n v="0"/>
    <n v="463.41368770416699"/>
    <n v="1121.47747225067"/>
    <n v="20.3817089736079"/>
    <n v="301.03810126186897"/>
    <n v="712"/>
    <n v="743"/>
    <n v="75"/>
    <n v="514"/>
    <n v="0"/>
    <n v="50"/>
    <n v="175"/>
    <n v="3"/>
    <n v="13"/>
    <n v="2285"/>
    <n v="172"/>
    <n v="0"/>
    <n v="0"/>
    <n v="0"/>
    <n v="0"/>
    <n v="0"/>
    <n v="16512"/>
    <n v="0"/>
    <n v="0"/>
    <n v="0"/>
    <n v="0"/>
    <n v="0"/>
    <n v="13694"/>
    <n v="0"/>
    <n v="0"/>
    <n v="0"/>
    <n v="0"/>
    <n v="0"/>
    <n v="0"/>
    <n v="2285"/>
    <n v="0"/>
    <n v="0"/>
    <n v="0"/>
    <n v="0"/>
    <n v="0"/>
    <n v="0"/>
    <n v="0"/>
    <n v="0"/>
    <n v="1150"/>
    <n v="2881"/>
    <n v="457"/>
    <n v="4188"/>
    <n v="0"/>
    <n v="149"/>
    <n v="2185"/>
    <n v="7"/>
    <n v="666"/>
    <n v="11683"/>
    <n v="10111"/>
    <n v="0"/>
    <n v="0"/>
    <n v="2343"/>
    <n v="0"/>
    <n v="6"/>
    <n v="66090"/>
    <n v="84465"/>
    <n v="411"/>
    <n v="497"/>
    <n v="0"/>
    <n v="0"/>
    <n v="713062943"/>
    <n v="650525517"/>
    <n v="0"/>
    <n v="62537426"/>
    <n v="60371"/>
    <n v="62597797"/>
    <n v="80642374"/>
    <n v="-18044577"/>
    <n v="33786"/>
    <n v="0"/>
    <n v="0"/>
    <n v="0"/>
    <n v="-18010791"/>
    <n v="115608086"/>
    <n v="171465241"/>
    <n v="17663907"/>
    <n v="129332087"/>
    <n v="0"/>
    <n v="10862143"/>
    <n v="41687409"/>
    <n v="390913"/>
    <n v="4706747"/>
    <n v="491716533"/>
    <n v="22258293"/>
    <n v="78524972"/>
    <n v="5000991"/>
    <n v="64625949"/>
    <n v="0"/>
    <n v="5695968"/>
    <n v="34954378"/>
    <n v="77762"/>
    <n v="10208097"/>
    <n v="221346410"/>
    <n v="126370275"/>
    <n v="229862011"/>
    <n v="22066816"/>
    <n v="187821437"/>
    <n v="-2415000"/>
    <n v="0"/>
    <n v="4451195"/>
    <n v="70298287"/>
    <n v="3133464"/>
    <n v="0"/>
    <n v="453579"/>
    <n v="0"/>
    <n v="8483453"/>
    <n v="0"/>
    <n v="0"/>
    <n v="0"/>
    <n v="0"/>
    <n v="11490338"/>
    <n v="20128202"/>
    <n v="888283"/>
    <n v="8261398"/>
    <n v="0"/>
    <n v="12037730"/>
    <n v="4553647"/>
    <n v="15096"/>
    <n v="5162732"/>
    <n v="0"/>
    <n v="16703517"/>
    <n v="0"/>
    <n v="0"/>
    <n v="0"/>
    <n v="0"/>
    <n v="17949642"/>
    <n v="5233710"/>
    <n v="21408454"/>
    <n v="0"/>
    <n v="0"/>
    <n v="0"/>
    <n v="108812"/>
    <n v="7013719"/>
    <n v="11026125"/>
    <n v="15053452"/>
    <n v="2848460"/>
    <n v="24569857"/>
    <n v="12730665"/>
    <n v="40116"/>
    <n v="3227819"/>
    <n v="10286103"/>
    <n v="9159529"/>
    <n v="1911027"/>
    <n v="165315"/>
    <n v="0"/>
    <n v="0"/>
    <n v="18551943"/>
    <n v="50930082"/>
    <n v="0"/>
    <n v="107970457"/>
    <n v="0"/>
    <n v="613243"/>
    <n v="89542855"/>
    <n v="249056637"/>
    <n v="68804810"/>
    <n v="676882"/>
    <n v="0"/>
    <n v="179574945"/>
    <n v="249056637"/>
    <n v="0"/>
    <n v="44298297"/>
    <n v="0"/>
    <n v="109881484"/>
    <n v="0"/>
    <n v="0"/>
    <n v="0"/>
    <n v="54012101"/>
    <n v="494001"/>
    <n v="529984"/>
    <n v="253"/>
    <n v="1"/>
    <n v="28303"/>
    <n v="39001"/>
    <n v="50103"/>
    <n v="249409"/>
    <n v="45094"/>
    <n v="49426"/>
    <n v="15371"/>
    <n v="13678"/>
    <n v="3616"/>
    <n v="0"/>
    <n v="240874"/>
    <n v="52487"/>
    <n v="111662"/>
    <n v="1033"/>
    <n v="32220"/>
    <n v="15927"/>
    <n v="39798"/>
    <n v="15580039.7079072"/>
    <n v="28250959.177858502"/>
    <n v="2561320.7032562001"/>
    <n v="21918860.308557801"/>
    <n v="0"/>
    <n v="1871203.32556159"/>
    <n v="8661155.0503184106"/>
    <n v="52964.14661114286"/>
    <n v="1685500.57992921"/>
  </r>
  <r>
    <n v="106301248"/>
    <x v="415"/>
    <d v="2024-03-27T00:00:00"/>
    <d v="2024-06-30T00:00:00"/>
    <n v="96"/>
    <x v="14"/>
    <x v="8"/>
    <x v="89"/>
    <x v="0"/>
    <x v="29"/>
    <x v="0"/>
    <x v="0"/>
    <x v="0"/>
    <x v="1"/>
    <s v="UNIVERSITY OF CALIFORNIA IRVINE"/>
    <x v="3"/>
    <x v="0"/>
    <s v="562-598-1311"/>
    <s v="3751 KATELLA AVE"/>
    <s v="LOS ALAMITOS"/>
    <n v="90720"/>
    <s v="CHAD LEFTERIS"/>
    <n v="0"/>
    <n v="172"/>
    <n v="16512"/>
    <n v="172"/>
    <n v="16512"/>
    <n v="140"/>
    <n v="139.94791666666666"/>
    <n v="214.003294952332"/>
    <n v="3917"/>
    <n v="5419"/>
    <n v="282"/>
    <n v="1735"/>
    <n v="0"/>
    <n v="54"/>
    <n v="1931"/>
    <n v="11"/>
    <n v="86"/>
    <n v="13435"/>
    <n v="20544.316315423901"/>
    <n v="5432.3497508623304"/>
    <n v="7567.3481858527057"/>
    <n v="417.132294804558"/>
    <n v="2591.5534663173744"/>
    <n v="0"/>
    <n v="180.475860521833"/>
    <n v="4045.5875408409202"/>
    <n v="11"/>
    <n v="240.54645369411699"/>
    <n v="680"/>
    <n v="804"/>
    <n v="32"/>
    <n v="272"/>
    <n v="0"/>
    <n v="14"/>
    <n v="376"/>
    <n v="2"/>
    <n v="15"/>
    <n v="2195"/>
    <n v="172"/>
    <n v="0"/>
    <n v="0"/>
    <n v="0"/>
    <n v="0"/>
    <n v="0"/>
    <n v="16512"/>
    <n v="0"/>
    <n v="0"/>
    <n v="0"/>
    <n v="0"/>
    <n v="0"/>
    <n v="13435"/>
    <n v="0"/>
    <n v="0"/>
    <n v="0"/>
    <n v="0"/>
    <n v="0"/>
    <n v="0"/>
    <n v="2195"/>
    <n v="0"/>
    <n v="0"/>
    <n v="0"/>
    <n v="0"/>
    <n v="0"/>
    <n v="0"/>
    <n v="0"/>
    <n v="0"/>
    <n v="5243"/>
    <n v="6443"/>
    <n v="197"/>
    <n v="2225"/>
    <n v="0"/>
    <n v="446"/>
    <n v="7150"/>
    <n v="0"/>
    <n v="414"/>
    <n v="22118"/>
    <n v="9025"/>
    <n v="0"/>
    <n v="0"/>
    <n v="13599"/>
    <n v="0"/>
    <n v="6"/>
    <n v="63900"/>
    <n v="76380"/>
    <n v="469"/>
    <n v="740"/>
    <n v="0"/>
    <n v="0"/>
    <n v="789096117"/>
    <n v="718119087"/>
    <n v="0"/>
    <n v="70977030"/>
    <n v="727355"/>
    <n v="71704385"/>
    <n v="70542433"/>
    <n v="1161952"/>
    <n v="6563"/>
    <n v="187530"/>
    <n v="1"/>
    <n v="0"/>
    <n v="980984"/>
    <n v="147885105"/>
    <n v="208111988"/>
    <n v="6623344"/>
    <n v="68718722"/>
    <n v="0"/>
    <n v="1698359"/>
    <n v="79707739"/>
    <n v="512036"/>
    <n v="2773816"/>
    <n v="516031109"/>
    <n v="57211554"/>
    <n v="82505446"/>
    <n v="3173857"/>
    <n v="33925798"/>
    <n v="0"/>
    <n v="3977804"/>
    <n v="87285858"/>
    <n v="0"/>
    <n v="4984691"/>
    <n v="273065008"/>
    <n v="188212874"/>
    <n v="274801445"/>
    <n v="8205317"/>
    <n v="99017502"/>
    <n v="0"/>
    <n v="0"/>
    <n v="4352234"/>
    <n v="133123707"/>
    <n v="9946096"/>
    <n v="0"/>
    <n v="459912"/>
    <n v="0"/>
    <n v="0"/>
    <n v="0"/>
    <n v="0"/>
    <n v="0"/>
    <n v="0"/>
    <n v="16817313"/>
    <n v="15815989"/>
    <n v="1591884"/>
    <n v="2894479"/>
    <n v="0"/>
    <n v="1078471"/>
    <n v="31486710"/>
    <n v="52124"/>
    <n v="1240060"/>
    <n v="0"/>
    <n v="0"/>
    <n v="0"/>
    <n v="0"/>
    <n v="0"/>
    <n v="0"/>
    <n v="14302444"/>
    <n v="8431828"/>
    <n v="24348652"/>
    <n v="0"/>
    <n v="0"/>
    <n v="0"/>
    <n v="0"/>
    <n v="9047098"/>
    <n v="3063451"/>
    <n v="7255869"/>
    <n v="4093091"/>
    <n v="26337133"/>
    <n v="13545343"/>
    <n v="1838928"/>
    <n v="2008938"/>
    <n v="10478750"/>
    <n v="10409564"/>
    <n v="3935639"/>
    <n v="1032936"/>
    <n v="0"/>
    <n v="0"/>
    <n v="955202"/>
    <n v="51055115"/>
    <n v="0"/>
    <n v="187816690"/>
    <n v="0"/>
    <n v="4179758"/>
    <n v="160202788"/>
    <n v="403254351"/>
    <n v="73904642"/>
    <n v="4642469"/>
    <n v="23452523"/>
    <n v="301254717"/>
    <n v="403254351"/>
    <n v="0"/>
    <n v="0"/>
    <n v="0"/>
    <n v="190539494"/>
    <n v="0"/>
    <n v="0"/>
    <n v="0"/>
    <n v="57538474"/>
    <n v="545968"/>
    <n v="582058"/>
    <n v="269"/>
    <n v="0"/>
    <n v="25248"/>
    <n v="97827"/>
    <n v="277130"/>
    <n v="7156"/>
    <n v="37348"/>
    <n v="51624"/>
    <n v="5230"/>
    <n v="22594"/>
    <n v="21317"/>
    <n v="494"/>
    <n v="209193"/>
    <n v="106040"/>
    <n v="157096"/>
    <n v="0"/>
    <n v="16297"/>
    <n v="18626"/>
    <n v="38716"/>
    <n v="18145874.675016802"/>
    <n v="25712303.464382499"/>
    <n v="866804.86351535004"/>
    <n v="9081447.7674999908"/>
    <n v="0"/>
    <n v="502197.07593075599"/>
    <n v="14774715.9679099"/>
    <n v="45302.254704680003"/>
    <n v="686431.931040089"/>
  </r>
  <r>
    <n v="106301297"/>
    <x v="416"/>
    <d v="2024-03-27T00:00:00"/>
    <d v="2024-06-30T00:00:00"/>
    <n v="96"/>
    <x v="14"/>
    <x v="8"/>
    <x v="82"/>
    <x v="0"/>
    <x v="29"/>
    <x v="0"/>
    <x v="0"/>
    <x v="0"/>
    <x v="1"/>
    <s v="UNIVERSITY OF CALIFORNIA IRVINE"/>
    <x v="5"/>
    <x v="0"/>
    <s v="714-993-2000"/>
    <s v="1301 N ROSE DRIVE"/>
    <s v="PLACENTIA"/>
    <n v="92870"/>
    <s v="CHAD LEFTERIS"/>
    <n v="0"/>
    <n v="114"/>
    <n v="10944"/>
    <n v="82"/>
    <n v="7872"/>
    <n v="33"/>
    <n v="30.7708333333333"/>
    <n v="78.981614636884188"/>
    <n v="696"/>
    <n v="975"/>
    <n v="77"/>
    <n v="679"/>
    <n v="0"/>
    <n v="33"/>
    <n v="452"/>
    <n v="27"/>
    <n v="15"/>
    <n v="2954"/>
    <n v="7582.2350051408803"/>
    <n v="1354.0070820420301"/>
    <n v="1875.4605558921201"/>
    <n v="154.32295151663965"/>
    <n v="2075.16249227444"/>
    <n v="0"/>
    <n v="110.102571376526"/>
    <n v="1717.44703857729"/>
    <n v="36.905284289254702"/>
    <n v="148.25439133685006"/>
    <n v="199"/>
    <n v="267"/>
    <n v="21"/>
    <n v="176"/>
    <n v="0"/>
    <n v="7"/>
    <n v="137"/>
    <n v="4"/>
    <n v="3"/>
    <n v="814"/>
    <n v="114"/>
    <n v="0"/>
    <n v="0"/>
    <n v="0"/>
    <n v="0"/>
    <n v="0"/>
    <n v="10944"/>
    <n v="0"/>
    <n v="0"/>
    <n v="0"/>
    <n v="0"/>
    <n v="0"/>
    <n v="2954"/>
    <n v="0"/>
    <n v="0"/>
    <n v="0"/>
    <n v="0"/>
    <n v="0"/>
    <n v="0"/>
    <n v="814"/>
    <n v="0"/>
    <n v="0"/>
    <n v="0"/>
    <n v="0"/>
    <n v="0"/>
    <n v="0"/>
    <n v="0"/>
    <n v="0"/>
    <n v="2011"/>
    <n v="2027"/>
    <n v="198"/>
    <n v="3728"/>
    <n v="0"/>
    <n v="239"/>
    <n v="3909"/>
    <n v="8"/>
    <n v="573"/>
    <n v="12693"/>
    <n v="7731"/>
    <n v="0"/>
    <n v="0"/>
    <n v="4565"/>
    <n v="0"/>
    <n v="5"/>
    <n v="31440"/>
    <n v="95640"/>
    <n v="144"/>
    <n v="563"/>
    <n v="0"/>
    <n v="0"/>
    <n v="413718231"/>
    <n v="385618915"/>
    <n v="0"/>
    <n v="28099316"/>
    <n v="81008"/>
    <n v="28180324"/>
    <n v="39546850"/>
    <n v="-11366526"/>
    <n v="0"/>
    <n v="0"/>
    <n v="0"/>
    <n v="0"/>
    <n v="-11366526"/>
    <n v="35926926"/>
    <n v="53952735"/>
    <n v="4064446"/>
    <n v="37549059"/>
    <n v="0"/>
    <n v="2058625"/>
    <n v="25658799"/>
    <n v="788053"/>
    <n v="1183865"/>
    <n v="161182508"/>
    <n v="33965764"/>
    <n v="49828010"/>
    <n v="4081493"/>
    <n v="77208524"/>
    <n v="0"/>
    <n v="4809857"/>
    <n v="71835954"/>
    <n v="289107"/>
    <n v="10517014"/>
    <n v="252535723"/>
    <n v="65298788"/>
    <n v="97597336"/>
    <n v="7995403"/>
    <n v="110998831"/>
    <n v="0"/>
    <n v="0"/>
    <n v="6272076"/>
    <n v="94640599"/>
    <n v="1739023"/>
    <n v="0"/>
    <n v="1076859"/>
    <n v="0"/>
    <n v="0"/>
    <n v="0"/>
    <n v="0"/>
    <n v="0"/>
    <n v="0"/>
    <n v="4435775"/>
    <n v="6183409"/>
    <n v="150536"/>
    <n v="3758752"/>
    <n v="0"/>
    <n v="540406"/>
    <n v="2012789"/>
    <n v="301"/>
    <n v="11017348"/>
    <n v="0"/>
    <n v="0"/>
    <n v="0"/>
    <n v="0"/>
    <n v="0"/>
    <n v="0"/>
    <n v="4093545"/>
    <n v="2805013"/>
    <n v="10600123"/>
    <n v="0"/>
    <n v="0"/>
    <n v="0"/>
    <n v="0"/>
    <n v="3223896"/>
    <n v="1983756"/>
    <n v="11138666"/>
    <n v="5701851"/>
    <n v="11269603"/>
    <n v="5228587"/>
    <n v="795293"/>
    <n v="596125"/>
    <n v="3826815"/>
    <n v="3942227"/>
    <n v="1382166"/>
    <n v="268003"/>
    <n v="0"/>
    <n v="0"/>
    <n v="12238031"/>
    <n v="19413042"/>
    <n v="0"/>
    <n v="58057761"/>
    <n v="0"/>
    <n v="485960"/>
    <n v="45330723"/>
    <n v="123287486"/>
    <n v="31231370"/>
    <n v="689646"/>
    <n v="390269"/>
    <n v="90976201"/>
    <n v="123287486"/>
    <n v="0"/>
    <n v="0"/>
    <n v="0"/>
    <n v="59092297"/>
    <n v="0"/>
    <n v="0"/>
    <n v="0"/>
    <n v="22492508"/>
    <n v="213630"/>
    <n v="244796"/>
    <n v="117"/>
    <n v="0"/>
    <n v="15327"/>
    <n v="46593"/>
    <n v="84720"/>
    <n v="2147"/>
    <n v="15235"/>
    <n v="36357"/>
    <n v="2393"/>
    <n v="8877"/>
    <n v="1981"/>
    <n v="0"/>
    <n v="52515"/>
    <n v="33966"/>
    <n v="68794"/>
    <n v="0"/>
    <n v="20254"/>
    <n v="20876"/>
    <n v="17225"/>
    <n v="6667276.5515498398"/>
    <n v="9899961.3212894406"/>
    <n v="777065.92899851699"/>
    <n v="10947075.3271685"/>
    <n v="0"/>
    <n v="655205.41537809104"/>
    <n v="9300321.4009368308"/>
    <n v="102753.572802355"/>
    <n v="1116182.4818764587"/>
  </r>
  <r>
    <n v="106190859"/>
    <x v="417"/>
    <d v="2024-03-29T00:00:00"/>
    <d v="2024-06-30T00:00:00"/>
    <n v="94"/>
    <x v="3"/>
    <x v="3"/>
    <x v="69"/>
    <x v="1"/>
    <x v="21"/>
    <x v="0"/>
    <x v="0"/>
    <x v="0"/>
    <x v="1"/>
    <s v="REGENTS OF THE UNIVERSITY OF CA"/>
    <x v="0"/>
    <x v="0"/>
    <s v="818-676-4000"/>
    <s v="7300 MEDICAL CENTER DRIVE"/>
    <s v="WEST HILLS"/>
    <n v="91307"/>
    <s v="JOHNESE SPISSO"/>
    <n v="0"/>
    <n v="260"/>
    <n v="24440"/>
    <n v="260"/>
    <n v="24440"/>
    <n v="112"/>
    <n v="109.44680851063799"/>
    <n v="170.38874756344899"/>
    <n v="4452"/>
    <n v="2263"/>
    <n v="240"/>
    <n v="1529"/>
    <n v="0"/>
    <n v="230"/>
    <n v="1222"/>
    <n v="0"/>
    <n v="352"/>
    <n v="10288"/>
    <n v="16016.542270964201"/>
    <n v="6088.1247782097498"/>
    <n v="3150.6581813754201"/>
    <n v="338.41069908907002"/>
    <n v="2820.9042091411502"/>
    <n v="0"/>
    <n v="402.868098990227"/>
    <n v="2445.0880998907701"/>
    <n v="0"/>
    <n v="621.30746057520105"/>
    <n v="779"/>
    <n v="448"/>
    <n v="35"/>
    <n v="268"/>
    <n v="0"/>
    <n v="62"/>
    <n v="277"/>
    <n v="0"/>
    <n v="61"/>
    <n v="1930"/>
    <n v="260"/>
    <n v="0"/>
    <n v="0"/>
    <n v="0"/>
    <n v="0"/>
    <n v="0"/>
    <n v="24440"/>
    <n v="0"/>
    <n v="0"/>
    <n v="0"/>
    <n v="0"/>
    <n v="0"/>
    <n v="10288"/>
    <n v="0"/>
    <n v="0"/>
    <n v="0"/>
    <n v="0"/>
    <n v="0"/>
    <n v="0"/>
    <n v="1930"/>
    <n v="0"/>
    <n v="0"/>
    <n v="0"/>
    <n v="0"/>
    <n v="0"/>
    <n v="0"/>
    <n v="0"/>
    <n v="0"/>
    <n v="3437"/>
    <n v="2852"/>
    <n v="717"/>
    <n v="7061"/>
    <n v="0"/>
    <n v="537"/>
    <n v="4681"/>
    <n v="0"/>
    <n v="1833"/>
    <n v="21118"/>
    <n v="17722"/>
    <n v="4898"/>
    <n v="0"/>
    <n v="4375"/>
    <n v="0"/>
    <n v="7"/>
    <n v="109157"/>
    <n v="45145"/>
    <n v="644"/>
    <n v="272"/>
    <n v="0"/>
    <n v="0"/>
    <n v="848520967"/>
    <n v="817941952"/>
    <n v="0"/>
    <n v="30579015"/>
    <n v="278991"/>
    <n v="30858006"/>
    <n v="72685119"/>
    <n v="-41827113"/>
    <n v="-228665"/>
    <n v="4721779"/>
    <n v="0"/>
    <n v="0"/>
    <n v="-46777557"/>
    <n v="215720710"/>
    <n v="120195285"/>
    <n v="17368731"/>
    <n v="87349316"/>
    <n v="0"/>
    <n v="8659077"/>
    <n v="69445455"/>
    <n v="0"/>
    <n v="26296900"/>
    <n v="545035474"/>
    <n v="79278077"/>
    <n v="47146411"/>
    <n v="7121954"/>
    <n v="73804414"/>
    <n v="0"/>
    <n v="6508166"/>
    <n v="69507291"/>
    <n v="0"/>
    <n v="20119180"/>
    <n v="303485493"/>
    <n v="259211459"/>
    <n v="150043828"/>
    <n v="22322954"/>
    <n v="146432336"/>
    <n v="0"/>
    <n v="0"/>
    <n v="13009611"/>
    <n v="112721686"/>
    <n v="9656532"/>
    <n v="0"/>
    <n v="0"/>
    <n v="0"/>
    <n v="104543546"/>
    <n v="0"/>
    <n v="0"/>
    <n v="0"/>
    <n v="0"/>
    <n v="11314275"/>
    <n v="3415228"/>
    <n v="338076"/>
    <n v="2681885"/>
    <n v="0"/>
    <n v="507787"/>
    <n v="11116212"/>
    <n v="0"/>
    <n v="1205552"/>
    <n v="0"/>
    <n v="0"/>
    <n v="0"/>
    <n v="-228665"/>
    <n v="0"/>
    <n v="0"/>
    <n v="15766032"/>
    <n v="4337761"/>
    <n v="16924272"/>
    <n v="0"/>
    <n v="0"/>
    <n v="0"/>
    <n v="0"/>
    <n v="9763258"/>
    <n v="1060078"/>
    <n v="20842185"/>
    <n v="3991533"/>
    <n v="26560922"/>
    <n v="11407284"/>
    <n v="1046420"/>
    <n v="3855418"/>
    <n v="7296412"/>
    <n v="10772629"/>
    <n v="5796070"/>
    <n v="475381"/>
    <n v="0"/>
    <n v="0"/>
    <n v="5474583"/>
    <n v="-8474325"/>
    <n v="0"/>
    <n v="164462963"/>
    <n v="5949269"/>
    <n v="-5675053"/>
    <n v="112103035"/>
    <n v="268365889"/>
    <n v="312942487"/>
    <n v="0"/>
    <n v="1437116"/>
    <n v="-46013714"/>
    <n v="268365889"/>
    <n v="-40561986"/>
    <n v="643004609"/>
    <n v="-616758324"/>
    <n v="168200171"/>
    <n v="0"/>
    <n v="0"/>
    <n v="0"/>
    <n v="304741780"/>
    <n v="377458"/>
    <n v="390370"/>
    <n v="184"/>
    <n v="0"/>
    <n v="40071"/>
    <n v="112052"/>
    <n v="139140"/>
    <n v="6853"/>
    <n v="21105"/>
    <n v="22915"/>
    <n v="27040"/>
    <n v="0"/>
    <n v="0"/>
    <n v="8282"/>
    <n v="131285"/>
    <n v="38158"/>
    <n v="98565"/>
    <n v="0"/>
    <n v="59267"/>
    <n v="13360"/>
    <n v="36823"/>
    <n v="25172884.0677743"/>
    <n v="14279628.5908549"/>
    <n v="2089843.0821187701"/>
    <n v="13751596.0781879"/>
    <n v="0"/>
    <n v="1294253.6257505401"/>
    <n v="11857138.131069301"/>
    <n v="0"/>
    <n v="3960784.4242442199"/>
  </r>
  <r>
    <n v="106010776"/>
    <x v="418"/>
    <d v="2023-07-01T00:00:00"/>
    <d v="2024-06-30T00:00:00"/>
    <n v="366"/>
    <x v="16"/>
    <x v="10"/>
    <x v="20"/>
    <x v="0"/>
    <x v="29"/>
    <x v="0"/>
    <x v="0"/>
    <x v="0"/>
    <x v="0"/>
    <s v="CHILDRENS HOSPITAL &amp; RESEARCH CENTER OAKLAND"/>
    <x v="3"/>
    <x v="0"/>
    <s v="510-428-3000"/>
    <s v="747 52ND STREET"/>
    <s v="OAKLAND"/>
    <n v="94609"/>
    <s v="DR. NICHOLAS HOLMES, MD, MBA"/>
    <n v="1"/>
    <n v="163"/>
    <n v="59658"/>
    <n v="163"/>
    <n v="59658"/>
    <n v="120"/>
    <n v="109.07650273224"/>
    <n v="233.73444864337142"/>
    <n v="5"/>
    <n v="0"/>
    <n v="18326"/>
    <n v="10830"/>
    <n v="0"/>
    <n v="976"/>
    <n v="9484"/>
    <n v="22"/>
    <n v="279"/>
    <n v="39922"/>
    <n v="85546.808203473905"/>
    <n v="170.43236855252999"/>
    <n v="0"/>
    <n v="27511.131760685501"/>
    <n v="31244.366068607698"/>
    <n v="0"/>
    <n v="1675.6589214775156"/>
    <n v="24496.810959550799"/>
    <n v="71.480406345672094"/>
    <n v="906.50167639896597"/>
    <n v="3"/>
    <n v="0"/>
    <n v="2460"/>
    <n v="2982"/>
    <n v="0"/>
    <n v="65"/>
    <n v="1708"/>
    <n v="12"/>
    <n v="156"/>
    <n v="7386"/>
    <n v="151"/>
    <n v="0"/>
    <n v="0"/>
    <n v="12"/>
    <n v="0"/>
    <n v="0"/>
    <n v="55266"/>
    <n v="0"/>
    <n v="0"/>
    <n v="4392"/>
    <n v="0"/>
    <n v="0"/>
    <n v="37509"/>
    <n v="0"/>
    <n v="0"/>
    <n v="2413"/>
    <n v="0"/>
    <n v="0"/>
    <n v="0"/>
    <n v="7307"/>
    <n v="0"/>
    <n v="0"/>
    <n v="79"/>
    <n v="0"/>
    <n v="0"/>
    <n v="0"/>
    <n v="0"/>
    <n v="0"/>
    <n v="4318"/>
    <n v="0"/>
    <n v="54495"/>
    <n v="160271"/>
    <n v="0"/>
    <n v="2676"/>
    <n v="82674"/>
    <n v="320"/>
    <n v="4072"/>
    <n v="308826"/>
    <n v="44982"/>
    <n v="235675"/>
    <n v="0"/>
    <n v="30307"/>
    <n v="0"/>
    <n v="10"/>
    <n v="421509"/>
    <n v="441436"/>
    <n v="2898"/>
    <n v="5780"/>
    <n v="0"/>
    <n v="0"/>
    <n v="2048857465"/>
    <n v="1228184506"/>
    <n v="0"/>
    <n v="820672959"/>
    <n v="43041135"/>
    <n v="863714094"/>
    <n v="805244135"/>
    <n v="58469959"/>
    <n v="38879120"/>
    <n v="511997"/>
    <n v="0"/>
    <n v="0"/>
    <n v="96837082"/>
    <n v="468362"/>
    <n v="0"/>
    <n v="452039459"/>
    <n v="234775406"/>
    <n v="0"/>
    <n v="27015867"/>
    <n v="232946336"/>
    <n v="646740"/>
    <n v="8245054"/>
    <n v="956137224"/>
    <n v="15496447"/>
    <n v="0"/>
    <n v="226565644"/>
    <n v="442547653"/>
    <n v="0"/>
    <n v="19366693"/>
    <n v="368745182"/>
    <n v="1454589"/>
    <n v="18544033"/>
    <n v="1092720241"/>
    <n v="12013253"/>
    <n v="0"/>
    <n v="406208621"/>
    <n v="440169774"/>
    <n v="-9606471"/>
    <n v="0"/>
    <n v="34590803"/>
    <n v="306953414"/>
    <n v="10141626"/>
    <n v="0"/>
    <n v="6518283"/>
    <n v="0"/>
    <n v="21195203"/>
    <n v="0"/>
    <n v="0"/>
    <n v="0"/>
    <n v="0"/>
    <n v="3892123"/>
    <n v="0"/>
    <n v="280712890"/>
    <n v="238439742"/>
    <n v="0"/>
    <n v="11445881"/>
    <n v="280791985"/>
    <n v="214"/>
    <n v="5390124"/>
    <n v="0"/>
    <n v="0"/>
    <n v="0"/>
    <n v="0"/>
    <n v="0"/>
    <n v="0"/>
    <n v="140457000"/>
    <n v="134846282"/>
    <n v="213717851"/>
    <n v="0"/>
    <n v="0"/>
    <n v="17131043"/>
    <n v="11682933"/>
    <n v="114976655"/>
    <n v="18841879"/>
    <n v="127056206"/>
    <n v="26534286"/>
    <n v="321666164"/>
    <n v="123223502"/>
    <n v="67926014"/>
    <n v="42735890"/>
    <n v="83660532"/>
    <n v="42522095"/>
    <n v="32656453"/>
    <n v="3800650"/>
    <n v="4308737"/>
    <n v="3378943"/>
    <n v="79365155"/>
    <n v="372328538"/>
    <n v="0"/>
    <n v="407009733"/>
    <n v="94315499"/>
    <n v="44080642"/>
    <n v="0"/>
    <n v="917734412"/>
    <n v="196307768"/>
    <n v="24651173"/>
    <n v="202955455"/>
    <n v="493820016"/>
    <n v="917734412"/>
    <n v="76855866"/>
    <n v="248446323"/>
    <n v="-152913546"/>
    <n v="923852779"/>
    <n v="0"/>
    <n v="99293678"/>
    <n v="0"/>
    <n v="0"/>
    <n v="4412550"/>
    <n v="5019902"/>
    <n v="2391"/>
    <n v="114"/>
    <n v="297705"/>
    <n v="1214118"/>
    <n v="901368"/>
    <n v="57078"/>
    <n v="48575"/>
    <n v="682014"/>
    <n v="278383"/>
    <n v="886631"/>
    <n v="38716"/>
    <n v="7962"/>
    <n v="886008"/>
    <n v="827090"/>
    <n v="1101728"/>
    <n v="323422"/>
    <n v="825857"/>
    <n v="213084"/>
    <n v="235361"/>
    <n v="5939127.3048986802"/>
    <n v="0"/>
    <n v="252450379.86178699"/>
    <n v="251973441.95877334"/>
    <n v="0"/>
    <n v="17254946.7123034"/>
    <n v="223837474.2647869"/>
    <n v="781723.12869358144"/>
    <n v="9965906.7687566094"/>
  </r>
  <r>
    <n v="106381154"/>
    <x v="419"/>
    <d v="2023-07-01T00:00:00"/>
    <d v="2024-06-30T00:00:00"/>
    <n v="366"/>
    <x v="23"/>
    <x v="9"/>
    <x v="38"/>
    <x v="0"/>
    <x v="29"/>
    <x v="0"/>
    <x v="0"/>
    <x v="2"/>
    <x v="0"/>
    <s v="REGENTS OF THE UNIVERSITY OF CA"/>
    <x v="4"/>
    <x v="0"/>
    <s v="415-476-3001"/>
    <s v="505 PARNASSUS AVENUE"/>
    <s v="SAN FRANCISCO"/>
    <n v="94143"/>
    <s v="SURESH GUNASEKARAN"/>
    <n v="0"/>
    <n v="887"/>
    <n v="324642"/>
    <n v="887"/>
    <n v="324642"/>
    <n v="752"/>
    <n v="744.46448087431702"/>
    <n v="1445.2380581272"/>
    <n v="73381"/>
    <n v="26544"/>
    <n v="27186"/>
    <n v="57876"/>
    <n v="111"/>
    <n v="1392"/>
    <n v="85284"/>
    <n v="94"/>
    <n v="606"/>
    <n v="272474"/>
    <n v="528957.12927455595"/>
    <n v="151796.00382454999"/>
    <n v="49057.644772800202"/>
    <n v="33139.549317346195"/>
    <n v="94945.2762990224"/>
    <n v="196.86637329827497"/>
    <n v="5123.6997634511645"/>
    <n v="186075.963440041"/>
    <n v="296.21177111033398"/>
    <n v="4239.4547534516123"/>
    <n v="10143"/>
    <n v="3638"/>
    <n v="2978"/>
    <n v="7933"/>
    <n v="13"/>
    <n v="180"/>
    <n v="11797"/>
    <n v="14"/>
    <n v="84"/>
    <n v="36780"/>
    <n v="887"/>
    <n v="0"/>
    <n v="0"/>
    <n v="0"/>
    <n v="0"/>
    <n v="0"/>
    <n v="324642"/>
    <n v="0"/>
    <n v="0"/>
    <n v="0"/>
    <n v="0"/>
    <n v="0"/>
    <n v="272474"/>
    <n v="0"/>
    <n v="0"/>
    <n v="0"/>
    <n v="0"/>
    <n v="0"/>
    <n v="0"/>
    <n v="36780"/>
    <n v="0"/>
    <n v="0"/>
    <n v="0"/>
    <n v="0"/>
    <n v="0"/>
    <n v="26"/>
    <n v="4664"/>
    <n v="1901"/>
    <n v="687438"/>
    <n v="195867"/>
    <n v="53223"/>
    <n v="340702"/>
    <n v="14732"/>
    <n v="83064"/>
    <n v="1032318"/>
    <n v="804"/>
    <n v="36414"/>
    <n v="2444562"/>
    <n v="63054"/>
    <n v="1629573"/>
    <n v="0"/>
    <n v="910293"/>
    <n v="0"/>
    <n v="49"/>
    <n v="4104681"/>
    <n v="2763390"/>
    <n v="16793"/>
    <n v="27691"/>
    <n v="1609"/>
    <n v="830"/>
    <n v="22745110573"/>
    <n v="16576036167"/>
    <n v="0"/>
    <n v="6169074406"/>
    <n v="52280239"/>
    <n v="6221354645"/>
    <n v="5948483163"/>
    <n v="272871482"/>
    <n v="160447907"/>
    <n v="19022412"/>
    <n v="0"/>
    <n v="0"/>
    <n v="414296977"/>
    <n v="3081567638"/>
    <n v="1028829893"/>
    <n v="1027256856"/>
    <n v="2523451893"/>
    <n v="5742041"/>
    <n v="70365597"/>
    <n v="3950516025"/>
    <n v="3030980"/>
    <n v="25597389"/>
    <n v="11716358312"/>
    <n v="3292966001"/>
    <n v="872615685"/>
    <n v="224962273"/>
    <n v="1616257783"/>
    <n v="4441876"/>
    <n v="188637415"/>
    <n v="4668874194"/>
    <n v="6520211"/>
    <n v="153476823"/>
    <n v="11028752261"/>
    <n v="5415458082"/>
    <n v="1531550059"/>
    <n v="871979124"/>
    <n v="3209551337"/>
    <n v="0"/>
    <n v="2271240"/>
    <n v="35813051"/>
    <n v="5060164038"/>
    <n v="101980299"/>
    <n v="0"/>
    <n v="326115451"/>
    <n v="-23954714"/>
    <n v="45108200"/>
    <n v="0"/>
    <n v="0"/>
    <n v="0"/>
    <n v="0"/>
    <n v="947506074"/>
    <n v="361277483"/>
    <n v="267082857"/>
    <n v="747225249"/>
    <n v="7808147"/>
    <n v="222252367"/>
    <n v="3519294032"/>
    <n v="2"/>
    <n v="96628195"/>
    <n v="0"/>
    <n v="924"/>
    <n v="0"/>
    <n v="158829186"/>
    <n v="0"/>
    <n v="0"/>
    <n v="869324699"/>
    <n v="1094996188"/>
    <n v="2258030773"/>
    <n v="0"/>
    <n v="0"/>
    <n v="2002707"/>
    <n v="13192275"/>
    <n v="698925248"/>
    <n v="119636182"/>
    <n v="656706516"/>
    <n v="235668575"/>
    <n v="2180152383"/>
    <n v="900120496"/>
    <n v="1014905883"/>
    <n v="110598258"/>
    <n v="1069740500"/>
    <n v="234896477"/>
    <n v="185621701"/>
    <n v="42062811"/>
    <n v="19998129"/>
    <n v="100946050"/>
    <n v="89440475"/>
    <n v="3439124243"/>
    <n v="0"/>
    <n v="2229200657"/>
    <n v="1026532216"/>
    <n v="607960879"/>
    <n v="829535511"/>
    <n v="8132353506"/>
    <n v="1514762556"/>
    <n v="5911824657"/>
    <n v="2418225906"/>
    <n v="-1712459613"/>
    <n v="8132353506"/>
    <n v="2231365438"/>
    <n v="2934997327"/>
    <n v="-1882332461"/>
    <n v="4574801890"/>
    <n v="0"/>
    <n v="2465740521"/>
    <n v="0"/>
    <n v="2523111"/>
    <n v="22920503"/>
    <n v="27433061"/>
    <n v="12973"/>
    <n v="788"/>
    <n v="2279327"/>
    <n v="7984015"/>
    <n v="5630890"/>
    <n v="152118"/>
    <n v="1344164"/>
    <n v="3122969"/>
    <n v="865179"/>
    <n v="1093066"/>
    <n v="135796"/>
    <n v="312979"/>
    <n v="4588039"/>
    <n v="4702156"/>
    <n v="5935088"/>
    <n v="78859"/>
    <n v="4335206"/>
    <n v="1110779"/>
    <n v="2078156"/>
    <n v="1652466966.9456244"/>
    <n v="492910726.49869001"/>
    <n v="324612099.21147001"/>
    <n v="1073134738.9059"/>
    <n v="2639971.39079432"/>
    <n v="67141213.131406799"/>
    <n v="2234399944.9575596"/>
    <n v="2475950.16613079"/>
    <n v="46421312.792419277"/>
  </r>
  <r>
    <n v="106341006"/>
    <x v="420"/>
    <d v="2023-07-01T00:00:00"/>
    <d v="2024-06-30T00:00:00"/>
    <n v="366"/>
    <x v="31"/>
    <x v="0"/>
    <x v="57"/>
    <x v="0"/>
    <x v="29"/>
    <x v="0"/>
    <x v="0"/>
    <x v="2"/>
    <x v="0"/>
    <s v="REGENTS OF THE UNIVERSITY OF CA"/>
    <x v="4"/>
    <x v="0"/>
    <s v="916-734-9136"/>
    <s v="2315 STOCKTON BOULEVARD"/>
    <s v="SACRAMENTO"/>
    <n v="95817"/>
    <s v="NOEL SOUSA"/>
    <n v="1"/>
    <n v="651"/>
    <n v="238266"/>
    <n v="660"/>
    <n v="241560"/>
    <n v="666"/>
    <n v="581.54371584699459"/>
    <n v="1067.33222338009"/>
    <n v="57624"/>
    <n v="21363"/>
    <n v="31563"/>
    <n v="53487"/>
    <n v="76"/>
    <n v="8778"/>
    <n v="39040"/>
    <n v="790"/>
    <n v="124"/>
    <n v="212845"/>
    <n v="390643.59375711402"/>
    <n v="107067.666699396"/>
    <n v="35420.287038570401"/>
    <n v="41423.359876155009"/>
    <n v="85442.633884655341"/>
    <n v="176.81021720392999"/>
    <n v="25045.847142178201"/>
    <n v="87756.138952056106"/>
    <n v="1604.6649651755499"/>
    <n v="131.636249272204"/>
    <n v="9034"/>
    <n v="3182"/>
    <n v="3665"/>
    <n v="8950"/>
    <n v="7"/>
    <n v="1252"/>
    <n v="7449"/>
    <n v="174"/>
    <n v="9"/>
    <n v="33722"/>
    <n v="651"/>
    <n v="0"/>
    <n v="0"/>
    <n v="0"/>
    <n v="0"/>
    <n v="0"/>
    <n v="238266"/>
    <n v="0"/>
    <n v="0"/>
    <n v="0"/>
    <n v="0"/>
    <n v="0"/>
    <n v="212845"/>
    <n v="0"/>
    <n v="0"/>
    <n v="0"/>
    <n v="0"/>
    <n v="0"/>
    <n v="0"/>
    <n v="33722"/>
    <n v="0"/>
    <n v="0"/>
    <n v="0"/>
    <n v="0"/>
    <n v="0"/>
    <n v="10"/>
    <n v="1868"/>
    <n v="894"/>
    <n v="330720"/>
    <n v="102214"/>
    <n v="40108"/>
    <n v="142571"/>
    <n v="649"/>
    <n v="29263"/>
    <n v="496707"/>
    <n v="4924"/>
    <n v="1680"/>
    <n v="1148836"/>
    <n v="93165"/>
    <n v="1023051"/>
    <n v="12610"/>
    <n v="7900"/>
    <n v="6598"/>
    <n v="50"/>
    <n v="2866110"/>
    <n v="2064570"/>
    <n v="11693"/>
    <n v="18374"/>
    <n v="1375"/>
    <n v="151"/>
    <n v="14215718102"/>
    <n v="10404635351"/>
    <n v="39045880"/>
    <n v="3850128631"/>
    <n v="80314387"/>
    <n v="3930443018"/>
    <n v="3862983798"/>
    <n v="67459220"/>
    <n v="60796034"/>
    <n v="1148942"/>
    <n v="0"/>
    <n v="0"/>
    <n v="127106312"/>
    <n v="2125239701"/>
    <n v="768373960"/>
    <n v="1005440441"/>
    <n v="1815426894"/>
    <n v="6870686"/>
    <n v="361697984"/>
    <n v="1620162798"/>
    <n v="39758852"/>
    <n v="2565966"/>
    <n v="7745537282"/>
    <n v="1823539557"/>
    <n v="505605641"/>
    <n v="314102100"/>
    <n v="1084620883"/>
    <n v="9113623"/>
    <n v="670317557"/>
    <n v="2021723258"/>
    <n v="41000182"/>
    <n v="158019"/>
    <n v="6470180820"/>
    <n v="3188432871"/>
    <n v="1062451806"/>
    <n v="849002487"/>
    <n v="2318738644"/>
    <n v="-35079058"/>
    <n v="11583772"/>
    <n v="930313652"/>
    <n v="1836094285"/>
    <n v="76744981"/>
    <n v="0"/>
    <n v="41643737"/>
    <n v="0"/>
    <n v="124708174"/>
    <n v="0"/>
    <n v="39045880"/>
    <n v="0"/>
    <n v="0"/>
    <n v="705673057"/>
    <n v="193605826"/>
    <n v="479094565"/>
    <n v="599574386"/>
    <n v="4335639"/>
    <n v="91382257"/>
    <n v="1766459819"/>
    <n v="9609258"/>
    <n v="393824"/>
    <n v="0"/>
    <n v="0"/>
    <n v="0"/>
    <n v="43157815"/>
    <n v="0"/>
    <n v="0"/>
    <n v="495197564"/>
    <n v="671358888"/>
    <n v="1236277423"/>
    <n v="7609069"/>
    <n v="8243158"/>
    <n v="0"/>
    <n v="101966312"/>
    <n v="616314994"/>
    <n v="69332399"/>
    <n v="486025543"/>
    <n v="170658448"/>
    <n v="1565613473"/>
    <n v="790161618"/>
    <n v="71431381"/>
    <n v="18537031"/>
    <n v="733956058"/>
    <n v="257290487"/>
    <n v="163275906"/>
    <n v="68094236"/>
    <n v="0"/>
    <n v="68033177"/>
    <n v="126590431"/>
    <n v="2363997260"/>
    <n v="292926135"/>
    <n v="1642495264"/>
    <n v="1254137226"/>
    <n v="30997764"/>
    <n v="0"/>
    <n v="5584553649"/>
    <n v="889346627"/>
    <n v="0"/>
    <n v="1782925580"/>
    <n v="2912281442"/>
    <n v="5584553649"/>
    <n v="708315521"/>
    <n v="763399667"/>
    <n v="-114811360"/>
    <n v="3152722503"/>
    <n v="0"/>
    <n v="1782925580"/>
    <n v="0"/>
    <n v="0"/>
    <n v="15246652"/>
    <n v="17341562"/>
    <n v="8299"/>
    <n v="797"/>
    <n v="1689486"/>
    <n v="1059075"/>
    <n v="4022576"/>
    <n v="190163"/>
    <n v="621555"/>
    <n v="1612010"/>
    <n v="1635672"/>
    <n v="4336018"/>
    <n v="80097"/>
    <n v="0"/>
    <n v="2674290"/>
    <n v="3968629"/>
    <n v="2414328"/>
    <n v="79547"/>
    <n v="3416026"/>
    <n v="591150"/>
    <n v="2096271"/>
    <n v="1050733167.52999"/>
    <n v="338994036.90782899"/>
    <n v="351117908.39828801"/>
    <n v="771675545.18073201"/>
    <n v="4253274.88041321"/>
    <n v="274609667.31382298"/>
    <n v="969071761.520123"/>
    <n v="21489222.379186776"/>
    <n v="724826.8896154589"/>
  </r>
  <r>
    <n v="106301279"/>
    <x v="421"/>
    <d v="2023-07-01T00:00:00"/>
    <d v="2024-06-30T00:00:00"/>
    <n v="366"/>
    <x v="14"/>
    <x v="8"/>
    <x v="45"/>
    <x v="0"/>
    <x v="29"/>
    <x v="0"/>
    <x v="0"/>
    <x v="2"/>
    <x v="0"/>
    <s v="REGENTS OF THE UNIVERSITY OF CA"/>
    <x v="1"/>
    <x v="0"/>
    <s v="714-456-5678"/>
    <s v="101 THE CITY DRIVE SOUTH"/>
    <s v="ORANGE"/>
    <n v="92868"/>
    <s v="CHAD LEFTERIS"/>
    <n v="1"/>
    <n v="459"/>
    <n v="167994"/>
    <n v="459"/>
    <n v="167994"/>
    <n v="414"/>
    <n v="405.213114754098"/>
    <n v="696.33345680505704"/>
    <n v="31118"/>
    <n v="21278"/>
    <n v="19061"/>
    <n v="44104"/>
    <n v="486"/>
    <n v="2578"/>
    <n v="28017"/>
    <n v="1666"/>
    <n v="0"/>
    <n v="148308"/>
    <n v="254858.045190651"/>
    <n v="62148.669058899301"/>
    <n v="33563.459846032798"/>
    <n v="25009.3146565157"/>
    <n v="69800.570150672196"/>
    <n v="719.61508103983897"/>
    <n v="4063.1950580591001"/>
    <n v="50974.597809962201"/>
    <n v="6482.5875270690603"/>
    <n v="0"/>
    <n v="5370"/>
    <n v="3539"/>
    <n v="2160"/>
    <n v="7658"/>
    <n v="68"/>
    <n v="425"/>
    <n v="5198"/>
    <n v="375"/>
    <n v="0"/>
    <n v="24793"/>
    <n v="397"/>
    <n v="48"/>
    <n v="0"/>
    <n v="14"/>
    <n v="0"/>
    <n v="0"/>
    <n v="145302"/>
    <n v="17568"/>
    <n v="0"/>
    <n v="5124"/>
    <n v="0"/>
    <n v="0"/>
    <n v="133429"/>
    <n v="11755"/>
    <n v="0"/>
    <n v="3124"/>
    <n v="0"/>
    <n v="0"/>
    <n v="0"/>
    <n v="23736"/>
    <n v="757"/>
    <n v="0"/>
    <n v="300"/>
    <n v="0"/>
    <n v="0"/>
    <n v="15"/>
    <n v="2485"/>
    <n v="389"/>
    <n v="282664"/>
    <n v="93196"/>
    <n v="18369"/>
    <n v="236062"/>
    <n v="938"/>
    <n v="10306"/>
    <n v="337570"/>
    <n v="282690"/>
    <n v="0"/>
    <n v="1261795"/>
    <n v="65496"/>
    <n v="909695"/>
    <n v="0"/>
    <n v="286482"/>
    <n v="0"/>
    <n v="23"/>
    <n v="6465324"/>
    <n v="5586095"/>
    <n v="3323"/>
    <n v="10421"/>
    <n v="1117"/>
    <n v="606"/>
    <n v="6674407369"/>
    <n v="4590629421"/>
    <n v="1811635"/>
    <n v="2085589583"/>
    <n v="120517898"/>
    <n v="2206107481"/>
    <n v="2213050881"/>
    <n v="-6943400"/>
    <n v="5425076"/>
    <n v="0"/>
    <n v="0"/>
    <n v="0"/>
    <n v="-1518324"/>
    <n v="802791208"/>
    <n v="588645174"/>
    <n v="325609593"/>
    <n v="1060689908"/>
    <n v="12354294"/>
    <n v="53649124"/>
    <n v="1020399265"/>
    <n v="19858925"/>
    <n v="0"/>
    <n v="3883997491"/>
    <n v="800538219"/>
    <n v="339871071"/>
    <n v="101612104"/>
    <n v="617995933"/>
    <n v="5938579"/>
    <n v="30907453"/>
    <n v="836132203"/>
    <n v="57414316"/>
    <n v="0"/>
    <n v="2790409878"/>
    <n v="1155226725"/>
    <n v="718024366"/>
    <n v="245377723"/>
    <n v="1328759268"/>
    <n v="-47536708"/>
    <n v="10674610"/>
    <n v="39740462"/>
    <n v="871080940"/>
    <n v="91134445"/>
    <n v="0"/>
    <n v="106539400"/>
    <n v="0"/>
    <n v="71608190"/>
    <n v="1811635"/>
    <n v="0"/>
    <n v="0"/>
    <n v="0"/>
    <n v="448102702"/>
    <n v="212303514"/>
    <n v="193009244"/>
    <n v="386298011"/>
    <n v="7618263"/>
    <n v="40856769"/>
    <n v="833443053"/>
    <n v="-36041973"/>
    <n v="0"/>
    <n v="0"/>
    <n v="-80917804"/>
    <n v="0"/>
    <n v="-11762384"/>
    <n v="0"/>
    <n v="0"/>
    <n v="266638238"/>
    <n v="263701647"/>
    <n v="741118938"/>
    <n v="0"/>
    <n v="0"/>
    <n v="0"/>
    <n v="41575557"/>
    <n v="325651855"/>
    <n v="63320806"/>
    <n v="452506864"/>
    <n v="58536976"/>
    <n v="719725866"/>
    <n v="521718689"/>
    <n v="48290735"/>
    <n v="50545308"/>
    <n v="508427421"/>
    <n v="137954069"/>
    <n v="89949877"/>
    <n v="14596959"/>
    <n v="6234439"/>
    <n v="0"/>
    <n v="115607518"/>
    <n v="1357886830"/>
    <n v="8308005"/>
    <n v="1120159949"/>
    <n v="731736352"/>
    <n v="1048878639"/>
    <n v="16522922"/>
    <n v="4283492697"/>
    <n v="1313065205"/>
    <n v="0"/>
    <n v="4362791546"/>
    <n v="-1392364054"/>
    <n v="4283492697"/>
    <n v="0"/>
    <n v="522091160"/>
    <n v="-99446745"/>
    <n v="2319627412"/>
    <n v="0"/>
    <n v="1957075152"/>
    <n v="211985898"/>
    <n v="0"/>
    <n v="10827298"/>
    <n v="20516016"/>
    <n v="9711"/>
    <n v="381"/>
    <n v="726449"/>
    <n v="3354868"/>
    <n v="2463493"/>
    <n v="102729"/>
    <n v="1059707"/>
    <n v="1945999"/>
    <n v="834482"/>
    <n v="22281"/>
    <n v="208589"/>
    <n v="108701"/>
    <n v="2110665"/>
    <n v="2520946"/>
    <n v="2134188"/>
    <n v="0"/>
    <n v="2237021"/>
    <n v="871647"/>
    <n v="952831"/>
    <n v="502669304.27332598"/>
    <n v="291104627.04719698"/>
    <n v="133940804.419265"/>
    <n v="526294739.91994119"/>
    <n v="5735106.9525840599"/>
    <n v="26509833.236113802"/>
    <n v="582052175.71990395"/>
    <n v="24226391.43166868"/>
    <n v="0"/>
  </r>
  <r>
    <n v="106370782"/>
    <x v="422"/>
    <d v="2023-07-01T00:00:00"/>
    <d v="2024-06-30T00:00:00"/>
    <n v="366"/>
    <x v="17"/>
    <x v="11"/>
    <x v="88"/>
    <x v="0"/>
    <x v="29"/>
    <x v="0"/>
    <x v="0"/>
    <x v="2"/>
    <x v="0"/>
    <s v="REGENTS OF THE UNIVERSITY OF CA"/>
    <x v="4"/>
    <x v="0"/>
    <s v="619-543-6222"/>
    <s v="200 W. ARBOR DRIVE"/>
    <s v="SAN DIEGO"/>
    <s v="92103-9981"/>
    <s v="PATTY MAYSENT"/>
    <n v="1"/>
    <n v="1101"/>
    <n v="402966"/>
    <n v="860"/>
    <n v="314760"/>
    <n v="735"/>
    <n v="692.60928961748596"/>
    <n v="1406.4287951998399"/>
    <n v="47070"/>
    <n v="32139"/>
    <n v="37111"/>
    <n v="76235"/>
    <n v="0"/>
    <n v="6972"/>
    <n v="39798"/>
    <n v="14170"/>
    <n v="0"/>
    <n v="253495"/>
    <n v="514752.93904314103"/>
    <n v="104028.744434159"/>
    <n v="59946.983698200696"/>
    <n v="48285.964015212397"/>
    <n v="134346.91643776943"/>
    <n v="0"/>
    <n v="14198.5022302855"/>
    <n v="108309.90231292001"/>
    <n v="49125.276714795997"/>
    <n v="0"/>
    <n v="7727"/>
    <n v="5430"/>
    <n v="2661"/>
    <n v="10887"/>
    <n v="0"/>
    <n v="1586"/>
    <n v="9164"/>
    <n v="263"/>
    <n v="0"/>
    <n v="37718"/>
    <n v="989"/>
    <n v="112"/>
    <n v="0"/>
    <n v="0"/>
    <n v="0"/>
    <n v="0"/>
    <n v="361974"/>
    <n v="40992"/>
    <n v="0"/>
    <n v="0"/>
    <n v="0"/>
    <n v="0"/>
    <n v="242697"/>
    <n v="10798"/>
    <n v="0"/>
    <n v="0"/>
    <n v="0"/>
    <n v="0"/>
    <n v="0"/>
    <n v="36944"/>
    <n v="774"/>
    <n v="0"/>
    <n v="0"/>
    <n v="0"/>
    <n v="0"/>
    <n v="4"/>
    <n v="9147"/>
    <n v="5003"/>
    <n v="329784"/>
    <n v="173291"/>
    <n v="40832"/>
    <n v="340555"/>
    <n v="0"/>
    <n v="48319"/>
    <n v="462129"/>
    <n v="40135"/>
    <n v="0"/>
    <n v="1435045"/>
    <n v="88811"/>
    <n v="647786"/>
    <n v="0"/>
    <n v="682243"/>
    <n v="0"/>
    <n v="30"/>
    <n v="2792439"/>
    <n v="2801941"/>
    <n v="21745"/>
    <n v="50020"/>
    <n v="3431"/>
    <n v="1583"/>
    <n v="12776428074"/>
    <n v="9109480213"/>
    <n v="0"/>
    <n v="3666947861"/>
    <n v="83549515"/>
    <n v="3750497376"/>
    <n v="3516948269"/>
    <n v="233549107"/>
    <n v="100354947"/>
    <n v="41473129"/>
    <n v="0"/>
    <n v="0"/>
    <n v="292430925"/>
    <n v="1215198431"/>
    <n v="910483913"/>
    <n v="845276379"/>
    <n v="1785282992"/>
    <n v="0"/>
    <n v="171914316"/>
    <n v="1249615200"/>
    <n v="114102771"/>
    <n v="0"/>
    <n v="6291874002"/>
    <n v="1470494516"/>
    <n v="787788102"/>
    <n v="254531894"/>
    <n v="1360873825"/>
    <n v="0"/>
    <n v="178189786"/>
    <n v="2151201430"/>
    <n v="281474519"/>
    <n v="0"/>
    <n v="6484554072"/>
    <n v="2096369441"/>
    <n v="1370690158"/>
    <n v="768021787"/>
    <n v="2498723871"/>
    <n v="-90213312"/>
    <n v="0"/>
    <n v="284582921"/>
    <n v="1877721114"/>
    <n v="24386971"/>
    <n v="0"/>
    <n v="279197262"/>
    <n v="0"/>
    <n v="0"/>
    <n v="0"/>
    <n v="0"/>
    <n v="0"/>
    <n v="0"/>
    <n v="586984160"/>
    <n v="327558896"/>
    <n v="355089670"/>
    <n v="714058378"/>
    <n v="0"/>
    <n v="65521181"/>
    <n v="1501355548"/>
    <n v="116380028"/>
    <n v="0"/>
    <n v="0"/>
    <n v="0"/>
    <n v="0"/>
    <n v="12257547"/>
    <n v="0"/>
    <n v="0"/>
    <n v="468892450"/>
    <n v="228067130"/>
    <n v="1597552325"/>
    <n v="0"/>
    <n v="0"/>
    <n v="0"/>
    <n v="78425461"/>
    <n v="475777898"/>
    <n v="74064552"/>
    <n v="501493317"/>
    <n v="92675136"/>
    <n v="1313949018"/>
    <n v="535465585"/>
    <n v="91775190"/>
    <n v="89158391"/>
    <n v="952782241"/>
    <n v="265551901"/>
    <n v="94827533"/>
    <n v="32859061"/>
    <n v="22802717"/>
    <n v="44897498"/>
    <n v="72879134"/>
    <n v="1128026600"/>
    <n v="0"/>
    <n v="1612604122"/>
    <n v="291969212"/>
    <n v="740935234"/>
    <n v="0"/>
    <n v="3773535168"/>
    <n v="513903044"/>
    <n v="3388420324"/>
    <n v="1338086526"/>
    <n v="-1466874726"/>
    <n v="3773535168"/>
    <n v="1775977"/>
    <n v="700666215"/>
    <n v="-169964996"/>
    <n v="2835655185"/>
    <n v="0"/>
    <n v="1393044462"/>
    <n v="0"/>
    <n v="0"/>
    <n v="25058283"/>
    <n v="28183764"/>
    <n v="13119"/>
    <n v="553"/>
    <n v="1435866"/>
    <n v="6476550"/>
    <n v="4836309"/>
    <n v="186849"/>
    <n v="1159939"/>
    <n v="1216930"/>
    <n v="1191675"/>
    <n v="7657472"/>
    <n v="463870"/>
    <n v="432823"/>
    <n v="3701888"/>
    <n v="2218074"/>
    <n v="5280356"/>
    <n v="1499640"/>
    <n v="7260427"/>
    <n v="1322375"/>
    <n v="3775523"/>
    <n v="721724003.33245003"/>
    <n v="456375208.03798199"/>
    <n v="295550550.771025"/>
    <n v="845464071.24213898"/>
    <n v="0"/>
    <n v="94083180.417479202"/>
    <n v="913898588.27490604"/>
    <n v="106303151.924017"/>
    <n v="0"/>
  </r>
  <r>
    <n v="106190529"/>
    <x v="423"/>
    <d v="2023-07-01T00:00:00"/>
    <d v="2024-06-30T00:00:00"/>
    <n v="366"/>
    <x v="3"/>
    <x v="3"/>
    <x v="21"/>
    <x v="0"/>
    <x v="25"/>
    <x v="0"/>
    <x v="0"/>
    <x v="0"/>
    <x v="1"/>
    <s v="USC ARCADIA HOSPITAL"/>
    <x v="1"/>
    <x v="0"/>
    <s v="626-445-4441"/>
    <s v="300 WEST HUNTINGTON DRIVE"/>
    <s v="ARCADIA"/>
    <n v="91007"/>
    <s v="IKENNA MMEJE"/>
    <n v="0"/>
    <n v="324"/>
    <n v="118584"/>
    <n v="324"/>
    <n v="118584"/>
    <n v="221"/>
    <n v="182.89344262295083"/>
    <n v="264.806250471704"/>
    <n v="30492"/>
    <n v="16153"/>
    <n v="1665"/>
    <n v="6796"/>
    <n v="0"/>
    <n v="488"/>
    <n v="10202"/>
    <n v="89"/>
    <n v="1054"/>
    <n v="66939"/>
    <n v="96919.087672643698"/>
    <n v="38657.623710300999"/>
    <n v="22691.972249705999"/>
    <n v="2367.634133253624"/>
    <n v="11957.9965963094"/>
    <n v="0"/>
    <n v="1258.15856934872"/>
    <n v="17227.755973403699"/>
    <n v="162.493784680332"/>
    <n v="1919.04922271123"/>
    <n v="4694"/>
    <n v="3197"/>
    <n v="316"/>
    <n v="1403"/>
    <n v="0"/>
    <n v="129"/>
    <n v="2800"/>
    <n v="24"/>
    <n v="289"/>
    <n v="12852"/>
    <n v="294"/>
    <n v="0"/>
    <n v="0"/>
    <n v="30"/>
    <n v="0"/>
    <n v="0"/>
    <n v="107604"/>
    <n v="0"/>
    <n v="0"/>
    <n v="10980"/>
    <n v="0"/>
    <n v="0"/>
    <n v="59914"/>
    <n v="0"/>
    <n v="0"/>
    <n v="7025"/>
    <n v="0"/>
    <n v="0"/>
    <n v="0"/>
    <n v="12248"/>
    <n v="0"/>
    <n v="0"/>
    <n v="604"/>
    <n v="0"/>
    <n v="0"/>
    <n v="24"/>
    <n v="849"/>
    <n v="82"/>
    <n v="15380"/>
    <n v="15175"/>
    <n v="2011"/>
    <n v="14819"/>
    <n v="0"/>
    <n v="1459"/>
    <n v="23422"/>
    <n v="326"/>
    <n v="1957"/>
    <n v="74549"/>
    <n v="51480"/>
    <n v="4745"/>
    <n v="0"/>
    <n v="24590"/>
    <n v="0"/>
    <n v="11"/>
    <n v="390370"/>
    <n v="267788"/>
    <n v="5571"/>
    <n v="3327"/>
    <n v="815"/>
    <n v="405"/>
    <n v="1868795654"/>
    <n v="1546956396"/>
    <n v="0"/>
    <n v="321839258"/>
    <n v="6282222"/>
    <n v="328121480"/>
    <n v="372654176"/>
    <n v="-44532696"/>
    <n v="17157243"/>
    <n v="0"/>
    <n v="0"/>
    <n v="0"/>
    <n v="-27375453"/>
    <n v="526765071"/>
    <n v="342324986"/>
    <n v="34645827"/>
    <n v="135537582"/>
    <n v="0"/>
    <n v="6025843"/>
    <n v="227787466"/>
    <n v="2482495"/>
    <n v="15149775"/>
    <n v="1290719045"/>
    <n v="141065373"/>
    <n v="138578195"/>
    <n v="14620625"/>
    <n v="102949461"/>
    <n v="0"/>
    <n v="9509948"/>
    <n v="156869158"/>
    <n v="2049977"/>
    <n v="12433872"/>
    <n v="578076609"/>
    <n v="531780912"/>
    <n v="407302879"/>
    <n v="43451218"/>
    <n v="222628307"/>
    <n v="0"/>
    <n v="0"/>
    <n v="11062703"/>
    <n v="283010752"/>
    <n v="5318874"/>
    <n v="0"/>
    <n v="4499115"/>
    <n v="0"/>
    <n v="37901636"/>
    <n v="0"/>
    <n v="0"/>
    <n v="0"/>
    <n v="0"/>
    <n v="135737415"/>
    <n v="73353072"/>
    <n v="3162665"/>
    <n v="3026091"/>
    <n v="0"/>
    <n v="4463610"/>
    <n v="98995998"/>
    <n v="33357"/>
    <n v="3067050"/>
    <n v="0"/>
    <n v="0"/>
    <n v="1677676"/>
    <n v="15479567"/>
    <n v="0"/>
    <n v="0"/>
    <n v="85622395"/>
    <n v="18778870"/>
    <n v="107367530"/>
    <n v="0"/>
    <n v="0"/>
    <n v="0"/>
    <n v="0"/>
    <n v="53325988"/>
    <n v="9912217"/>
    <n v="69315775"/>
    <n v="28331401"/>
    <n v="140218378"/>
    <n v="25055652"/>
    <n v="12015802"/>
    <n v="22466039"/>
    <n v="63035848"/>
    <n v="22210994"/>
    <n v="33458756"/>
    <n v="9534264"/>
    <n v="1192161"/>
    <n v="11016087"/>
    <n v="32450195"/>
    <n v="278108210"/>
    <n v="0"/>
    <n v="467404224"/>
    <n v="2622302"/>
    <n v="81149305"/>
    <n v="0"/>
    <n v="829284041"/>
    <n v="118325987"/>
    <n v="0"/>
    <n v="233889046"/>
    <n v="477069008"/>
    <n v="829284041"/>
    <n v="35361947"/>
    <n v="146151544"/>
    <n v="-95705613"/>
    <n v="526712034"/>
    <n v="0"/>
    <n v="239089046"/>
    <n v="5736982"/>
    <n v="14666877"/>
    <n v="2626603"/>
    <n v="2947620"/>
    <n v="1229"/>
    <n v="0"/>
    <n v="165404"/>
    <n v="598038"/>
    <n v="817173"/>
    <n v="22632"/>
    <n v="240136"/>
    <n v="297401"/>
    <n v="0"/>
    <n v="94311"/>
    <n v="70339"/>
    <n v="321169"/>
    <n v="903891"/>
    <n v="160123"/>
    <n v="592861"/>
    <n v="0"/>
    <n v="502611"/>
    <n v="157017"/>
    <n v="310100"/>
    <n v="130926216.670754"/>
    <n v="94279670.294966206"/>
    <n v="9658544.6607032903"/>
    <n v="46754691.322495997"/>
    <n v="0"/>
    <n v="3045746.6515521002"/>
    <n v="75410812.654813305"/>
    <n v="888577.95636241778"/>
    <n v="5407693.7883526599"/>
  </r>
  <r>
    <n v="106191216"/>
    <x v="424"/>
    <d v="2023-07-01T00:00:00"/>
    <d v="2024-06-30T00:00:00"/>
    <n v="366"/>
    <x v="3"/>
    <x v="3"/>
    <x v="17"/>
    <x v="0"/>
    <x v="25"/>
    <x v="0"/>
    <x v="2"/>
    <x v="0"/>
    <x v="1"/>
    <s v="UNIVERSITY OF SOUTHERN CALIFORNIA"/>
    <x v="6"/>
    <x v="0"/>
    <s v="323-286-5300"/>
    <s v="1441 EASTLAKE AVENUE"/>
    <s v="LOS ANGELES"/>
    <n v="90033"/>
    <s v="RODNEY HANNERS"/>
    <n v="0"/>
    <n v="60"/>
    <n v="21960"/>
    <n v="60"/>
    <n v="21960"/>
    <n v="47"/>
    <n v="45.822404371584703"/>
    <n v="248.293557082072"/>
    <n v="4291"/>
    <n v="1963"/>
    <n v="1233"/>
    <n v="3787"/>
    <n v="0"/>
    <n v="320"/>
    <n v="5174"/>
    <n v="1"/>
    <n v="2"/>
    <n v="16771"/>
    <n v="90875.441892038405"/>
    <n v="39174.108475253102"/>
    <n v="10515.5998547791"/>
    <n v="3606.0888627448498"/>
    <n v="7335.0007939902198"/>
    <n v="0"/>
    <n v="810.71137136651396"/>
    <n v="30243.0649466838"/>
    <n v="47.425046806740198"/>
    <n v="23.311962085697001"/>
    <n v="504"/>
    <n v="201"/>
    <n v="106"/>
    <n v="267"/>
    <n v="0"/>
    <n v="39"/>
    <n v="478"/>
    <n v="1"/>
    <n v="2"/>
    <n v="1598"/>
    <n v="60"/>
    <n v="0"/>
    <n v="0"/>
    <n v="0"/>
    <n v="0"/>
    <n v="0"/>
    <n v="21960"/>
    <n v="0"/>
    <n v="0"/>
    <n v="0"/>
    <n v="0"/>
    <n v="0"/>
    <n v="16771"/>
    <n v="0"/>
    <n v="0"/>
    <n v="0"/>
    <n v="0"/>
    <n v="0"/>
    <n v="0"/>
    <n v="1598"/>
    <n v="0"/>
    <n v="0"/>
    <n v="0"/>
    <n v="0"/>
    <n v="0"/>
    <n v="0"/>
    <n v="0"/>
    <n v="0"/>
    <n v="88476"/>
    <n v="18607"/>
    <n v="5484"/>
    <n v="7769"/>
    <n v="0"/>
    <n v="7271"/>
    <n v="92196"/>
    <n v="48"/>
    <n v="530"/>
    <n v="220381"/>
    <n v="0"/>
    <n v="53168"/>
    <n v="0"/>
    <n v="165058"/>
    <n v="0"/>
    <n v="4"/>
    <n v="13845"/>
    <n v="153231"/>
    <n v="100"/>
    <n v="1715"/>
    <n v="0"/>
    <n v="0"/>
    <n v="2045283053"/>
    <n v="1394663971"/>
    <n v="0"/>
    <n v="650619082"/>
    <n v="1750953"/>
    <n v="652370035"/>
    <n v="536161295"/>
    <n v="116208740"/>
    <n v="0"/>
    <n v="0"/>
    <n v="0"/>
    <n v="0"/>
    <n v="116208740"/>
    <n v="95056335"/>
    <n v="39643065"/>
    <n v="32288638"/>
    <n v="77605490"/>
    <n v="0"/>
    <n v="17453795"/>
    <n v="115286733"/>
    <n v="24035"/>
    <n v="97483"/>
    <n v="377455574"/>
    <n v="772747715"/>
    <n v="172720974"/>
    <n v="62144207"/>
    <n v="72707774"/>
    <n v="0"/>
    <n v="26764924"/>
    <n v="558587282"/>
    <n v="1115826"/>
    <n v="1038777"/>
    <n v="1667827479"/>
    <n v="637095058"/>
    <n v="143799908"/>
    <n v="80351440"/>
    <n v="94837863"/>
    <n v="0"/>
    <n v="0"/>
    <n v="31900765"/>
    <n v="401395490"/>
    <n v="2753386"/>
    <n v="0"/>
    <n v="1139857"/>
    <n v="0"/>
    <n v="1390204"/>
    <n v="0"/>
    <n v="0"/>
    <n v="0"/>
    <n v="0"/>
    <n v="230708992"/>
    <n v="68564131"/>
    <n v="14081405"/>
    <n v="55475401"/>
    <n v="0"/>
    <n v="11945559"/>
    <n v="270099368"/>
    <n v="4"/>
    <n v="-255778"/>
    <n v="0"/>
    <n v="0"/>
    <n v="0"/>
    <n v="0"/>
    <n v="0"/>
    <n v="0"/>
    <n v="32440486"/>
    <n v="48646843"/>
    <n v="301607202"/>
    <n v="0"/>
    <n v="0"/>
    <n v="0"/>
    <n v="2381492"/>
    <n v="51926300"/>
    <n v="12872722"/>
    <n v="77147877"/>
    <n v="9138373"/>
    <n v="77380067"/>
    <n v="47950356"/>
    <n v="3794592"/>
    <n v="12255189"/>
    <n v="250675588"/>
    <n v="116729108"/>
    <n v="8896682"/>
    <n v="11385075"/>
    <n v="2990840"/>
    <n v="0"/>
    <n v="4103798"/>
    <n v="438004589"/>
    <n v="0"/>
    <n v="66517123"/>
    <n v="10935772"/>
    <n v="0"/>
    <n v="503725"/>
    <n v="515961209"/>
    <n v="456655740"/>
    <n v="0"/>
    <n v="0"/>
    <n v="59305469"/>
    <n v="515961209"/>
    <n v="1750"/>
    <n v="221823210"/>
    <n v="-111330573"/>
    <n v="174319277"/>
    <n v="0"/>
    <n v="0"/>
    <n v="304866031"/>
    <n v="367380942"/>
    <n v="1523830"/>
    <n v="1756963"/>
    <n v="812"/>
    <n v="11"/>
    <n v="176504"/>
    <n v="324341"/>
    <n v="333621"/>
    <n v="60028"/>
    <n v="80611"/>
    <n v="313086"/>
    <n v="124352"/>
    <n v="43066"/>
    <n v="67210"/>
    <n v="1011"/>
    <n v="284720"/>
    <n v="429735"/>
    <n v="371917"/>
    <n v="0"/>
    <n v="284397"/>
    <n v="59359"/>
    <n v="93702"/>
    <n v="226747812.95881841"/>
    <n v="55488426.672301397"/>
    <n v="24674281.106695801"/>
    <n v="39275230.2443178"/>
    <n v="0"/>
    <n v="11553873.0489798"/>
    <n v="176075992.167849"/>
    <n v="297833.35169621732"/>
    <n v="296892.44934105501"/>
  </r>
  <r>
    <n v="106190818"/>
    <x v="425"/>
    <d v="2023-07-01T00:00:00"/>
    <d v="2024-06-30T00:00:00"/>
    <n v="366"/>
    <x v="3"/>
    <x v="3"/>
    <x v="130"/>
    <x v="0"/>
    <x v="25"/>
    <x v="0"/>
    <x v="0"/>
    <x v="0"/>
    <x v="1"/>
    <s v="USC VERDUGO HILLS HOSPITAL"/>
    <x v="3"/>
    <x v="0"/>
    <s v="818-790-7100"/>
    <s v="1812 VERDUGO BOULEVARD"/>
    <s v="GLENDALE"/>
    <n v="91208"/>
    <s v="ARMAND DORIAN"/>
    <n v="0"/>
    <n v="158"/>
    <n v="57828"/>
    <n v="158"/>
    <n v="57828"/>
    <n v="86"/>
    <n v="81.502732240437197"/>
    <n v="149.81387984576298"/>
    <n v="13376"/>
    <n v="7095"/>
    <n v="762"/>
    <n v="1878"/>
    <n v="0"/>
    <n v="0"/>
    <n v="0"/>
    <n v="104"/>
    <n v="6615"/>
    <n v="29830"/>
    <n v="54831.880023549304"/>
    <n v="21335.432201051"/>
    <n v="10227.8635504504"/>
    <n v="1017.69054755657"/>
    <n v="3956.3911722421885"/>
    <n v="0"/>
    <n v="0"/>
    <n v="0"/>
    <n v="235.68132579890201"/>
    <n v="19535.5720133904"/>
    <n v="2291"/>
    <n v="841"/>
    <n v="119"/>
    <n v="422"/>
    <n v="0"/>
    <n v="0"/>
    <n v="0"/>
    <n v="39"/>
    <n v="2045"/>
    <n v="5757"/>
    <n v="116"/>
    <n v="24"/>
    <n v="0"/>
    <n v="0"/>
    <n v="18"/>
    <n v="0"/>
    <n v="42456"/>
    <n v="8784"/>
    <n v="0"/>
    <n v="0"/>
    <n v="6588"/>
    <n v="0"/>
    <n v="21251"/>
    <n v="8579"/>
    <n v="0"/>
    <n v="0"/>
    <n v="0"/>
    <n v="0"/>
    <n v="0"/>
    <n v="5375"/>
    <n v="382"/>
    <n v="0"/>
    <n v="0"/>
    <n v="0"/>
    <n v="0"/>
    <n v="14"/>
    <n v="1214"/>
    <n v="567"/>
    <n v="19943"/>
    <n v="4321"/>
    <n v="709"/>
    <n v="7370"/>
    <n v="0"/>
    <n v="0"/>
    <n v="0"/>
    <n v="1402"/>
    <n v="37488"/>
    <n v="71233"/>
    <n v="23435"/>
    <n v="0"/>
    <n v="0"/>
    <n v="0"/>
    <n v="0"/>
    <n v="6"/>
    <n v="128730"/>
    <n v="277387"/>
    <n v="829"/>
    <n v="2539"/>
    <n v="0"/>
    <n v="0"/>
    <n v="980112819"/>
    <n v="818130618"/>
    <n v="0"/>
    <n v="161982201"/>
    <n v="3941427"/>
    <n v="165923628"/>
    <n v="234511636"/>
    <n v="-68588008"/>
    <n v="0"/>
    <n v="0"/>
    <n v="0"/>
    <n v="0"/>
    <n v="-68588008"/>
    <n v="223599174"/>
    <n v="115444727"/>
    <n v="13843775"/>
    <n v="46769883"/>
    <n v="0"/>
    <n v="0"/>
    <n v="128773844"/>
    <n v="2779064"/>
    <n v="1996955"/>
    <n v="533207422"/>
    <n v="133053414"/>
    <n v="50975698"/>
    <n v="4645305"/>
    <n v="51760443"/>
    <n v="0"/>
    <n v="0"/>
    <n v="199051280"/>
    <n v="3518758"/>
    <n v="3900499"/>
    <n v="446905397"/>
    <n v="304306972"/>
    <n v="138235876"/>
    <n v="16290724"/>
    <n v="85813165"/>
    <n v="0"/>
    <n v="0"/>
    <n v="0"/>
    <n v="262285591"/>
    <n v="5025046"/>
    <n v="0"/>
    <n v="6173244"/>
    <n v="0"/>
    <n v="0"/>
    <n v="0"/>
    <n v="0"/>
    <n v="0"/>
    <n v="0"/>
    <n v="52345616"/>
    <n v="28184549"/>
    <n v="2198356"/>
    <n v="12717161"/>
    <n v="0"/>
    <n v="0"/>
    <n v="65539533"/>
    <n v="124578"/>
    <n v="872408"/>
    <n v="0"/>
    <n v="397502"/>
    <n v="0"/>
    <n v="0"/>
    <n v="0"/>
    <n v="0"/>
    <n v="48868610"/>
    <n v="12709524"/>
    <n v="71321971"/>
    <n v="0"/>
    <n v="0"/>
    <n v="0"/>
    <n v="0"/>
    <n v="41898738"/>
    <n v="8730541"/>
    <n v="50982252"/>
    <n v="0"/>
    <n v="115758189"/>
    <n v="33211147"/>
    <n v="0"/>
    <n v="12451788"/>
    <n v="34242470"/>
    <n v="21984850"/>
    <n v="8717344"/>
    <n v="1463810"/>
    <n v="0"/>
    <n v="0"/>
    <n v="6682038"/>
    <n v="37820864"/>
    <n v="0"/>
    <n v="83368049"/>
    <n v="7051098"/>
    <n v="13085954"/>
    <n v="0"/>
    <n v="141325965"/>
    <n v="13114783"/>
    <n v="0"/>
    <n v="179370948"/>
    <n v="-51159766"/>
    <n v="141325965"/>
    <n v="1089423"/>
    <n v="102753538"/>
    <n v="-70736847"/>
    <n v="192729035"/>
    <n v="0"/>
    <n v="0"/>
    <n v="0"/>
    <n v="179370948"/>
    <n v="1493454"/>
    <n v="1621949"/>
    <n v="780"/>
    <n v="0"/>
    <n v="167018"/>
    <n v="383486"/>
    <n v="489624"/>
    <n v="30684"/>
    <n v="162395"/>
    <n v="203941"/>
    <n v="17081"/>
    <n v="39225"/>
    <n v="0"/>
    <n v="0"/>
    <n v="539960"/>
    <n v="141666"/>
    <n v="497642"/>
    <n v="8497"/>
    <n v="149896"/>
    <n v="87441"/>
    <n v="68352"/>
    <n v="83902036.746599197"/>
    <n v="39150178.867437899"/>
    <n v="4349530.9490669202"/>
    <n v="23179125.319304802"/>
    <n v="0"/>
    <n v="0"/>
    <n v="77120415.008194"/>
    <n v="1481554.0687105299"/>
    <n v="1387368.04068664"/>
  </r>
  <r>
    <n v="106204019"/>
    <x v="426"/>
    <d v="2023-10-01T00:00:00"/>
    <d v="2024-09-30T00:00:00"/>
    <n v="366"/>
    <x v="51"/>
    <x v="1"/>
    <x v="116"/>
    <x v="0"/>
    <x v="3"/>
    <x v="0"/>
    <x v="0"/>
    <x v="0"/>
    <x v="0"/>
    <s v="VALLEY CHILDRENS HEALTHCARE"/>
    <x v="1"/>
    <x v="0"/>
    <s v="559-353-3000"/>
    <s v="9300 VALLEY CHILDRENS PLACE"/>
    <s v="MADERA"/>
    <s v="93636-8761"/>
    <s v="TODD SUNTRAPAK"/>
    <n v="2"/>
    <n v="358"/>
    <n v="131028"/>
    <n v="358"/>
    <n v="131028"/>
    <n v="205"/>
    <n v="194.20491803278699"/>
    <n v="323.36174360452299"/>
    <n v="25"/>
    <n v="0"/>
    <n v="38979"/>
    <n v="15518"/>
    <n v="0"/>
    <n v="890"/>
    <n v="15367"/>
    <n v="7"/>
    <n v="293"/>
    <n v="71079"/>
    <n v="118350.398159255"/>
    <n v="73.974628809899997"/>
    <n v="0"/>
    <n v="52400.033936435299"/>
    <n v="38627.617624870501"/>
    <n v="0"/>
    <n v="1484.1245656201299"/>
    <n v="26126.9180955505"/>
    <n v="111.598230490018"/>
    <n v="692.03860853494905"/>
    <n v="4"/>
    <n v="0"/>
    <n v="4192"/>
    <n v="3609"/>
    <n v="0"/>
    <n v="145"/>
    <n v="2310"/>
    <n v="7"/>
    <n v="66"/>
    <n v="10333"/>
    <n v="338"/>
    <n v="0"/>
    <n v="0"/>
    <n v="20"/>
    <n v="0"/>
    <n v="0"/>
    <n v="123708"/>
    <n v="0"/>
    <n v="0"/>
    <n v="7320"/>
    <n v="0"/>
    <n v="0"/>
    <n v="70681"/>
    <n v="0"/>
    <n v="0"/>
    <n v="398"/>
    <n v="0"/>
    <n v="0"/>
    <n v="0"/>
    <n v="10306"/>
    <n v="0"/>
    <n v="0"/>
    <n v="27"/>
    <n v="0"/>
    <n v="0"/>
    <n v="0"/>
    <n v="0"/>
    <n v="0"/>
    <n v="693"/>
    <n v="0"/>
    <n v="126844"/>
    <n v="220000"/>
    <n v="0"/>
    <n v="5646"/>
    <n v="104218"/>
    <n v="144"/>
    <n v="1947"/>
    <n v="459492"/>
    <n v="97867"/>
    <n v="169615"/>
    <n v="977"/>
    <n v="189924"/>
    <n v="0"/>
    <n v="11"/>
    <n v="757374"/>
    <n v="835925"/>
    <n v="2880"/>
    <n v="7892"/>
    <n v="0"/>
    <n v="0"/>
    <n v="2445989425"/>
    <n v="1635551292"/>
    <n v="0"/>
    <n v="810438133"/>
    <n v="35229583"/>
    <n v="845667716"/>
    <n v="826353396"/>
    <n v="19314320"/>
    <n v="184378704"/>
    <n v="20992429"/>
    <n v="0"/>
    <n v="0"/>
    <n v="182700595"/>
    <n v="497454"/>
    <n v="0"/>
    <n v="815480905"/>
    <n v="298410067"/>
    <n v="0"/>
    <n v="17242109"/>
    <n v="333187051"/>
    <n v="22040"/>
    <n v="4175139"/>
    <n v="1469014765"/>
    <n v="974505"/>
    <n v="0"/>
    <n v="280781880"/>
    <n v="444396349"/>
    <n v="0"/>
    <n v="11510068"/>
    <n v="233296374"/>
    <n v="329335"/>
    <n v="5686149"/>
    <n v="976974660"/>
    <n v="874466"/>
    <n v="0"/>
    <n v="851974812"/>
    <n v="489965194"/>
    <n v="-12015402"/>
    <n v="0"/>
    <n v="21100296"/>
    <n v="266304799"/>
    <n v="13481552"/>
    <n v="0"/>
    <n v="351376"/>
    <n v="0"/>
    <n v="3514199"/>
    <n v="0"/>
    <n v="0"/>
    <n v="0"/>
    <n v="0"/>
    <n v="597493"/>
    <n v="0"/>
    <n v="248694140"/>
    <n v="257776682"/>
    <n v="0"/>
    <n v="7321442"/>
    <n v="293611093"/>
    <n v="-1"/>
    <n v="2437284"/>
    <n v="0"/>
    <n v="175000"/>
    <n v="2312500"/>
    <n v="181034115"/>
    <n v="0"/>
    <n v="0"/>
    <n v="165382558"/>
    <n v="85231361"/>
    <n v="251892496"/>
    <n v="0"/>
    <n v="0"/>
    <n v="1573962"/>
    <n v="5141142"/>
    <n v="124651893"/>
    <n v="22902295"/>
    <n v="131653871"/>
    <n v="37923818"/>
    <n v="271699783"/>
    <n v="127740581"/>
    <n v="72113610"/>
    <n v="32999995"/>
    <n v="138880750"/>
    <n v="49760542"/>
    <n v="39775400"/>
    <n v="5331863"/>
    <n v="5908196"/>
    <n v="10785604"/>
    <n v="71357072"/>
    <n v="309590579"/>
    <n v="1477916716"/>
    <n v="418410303"/>
    <n v="25157761"/>
    <n v="98182664"/>
    <n v="0"/>
    <n v="2329258023"/>
    <n v="157871137"/>
    <n v="0"/>
    <n v="238063106"/>
    <n v="1933323780"/>
    <n v="2329258023"/>
    <n v="16311839"/>
    <n v="493920692"/>
    <n v="-356454916"/>
    <n v="889738252"/>
    <n v="0"/>
    <n v="238789518"/>
    <n v="0"/>
    <n v="0"/>
    <n v="5447107"/>
    <n v="6116849"/>
    <n v="2855"/>
    <n v="54"/>
    <n v="499110"/>
    <n v="1728201"/>
    <n v="1256019"/>
    <n v="28855"/>
    <n v="448672"/>
    <n v="874849"/>
    <n v="191303"/>
    <n v="242040"/>
    <n v="127484"/>
    <n v="50574"/>
    <n v="1464589"/>
    <n v="746944"/>
    <n v="1147372"/>
    <n v="117792"/>
    <n v="971709"/>
    <n v="441799"/>
    <n v="550680"/>
    <n v="476086.20248211699"/>
    <n v="0"/>
    <n v="354572094.897425"/>
    <n v="240251179.39616001"/>
    <n v="0"/>
    <n v="9299521.7672663908"/>
    <n v="183221776.27047601"/>
    <n v="113647.72347406"/>
    <n v="3189506.7427166598"/>
  </r>
  <r>
    <n v="106190812"/>
    <x v="427"/>
    <d v="2024-01-01T00:00:00"/>
    <d v="2024-12-31T00:00:00"/>
    <n v="366"/>
    <x v="3"/>
    <x v="3"/>
    <x v="69"/>
    <x v="0"/>
    <x v="3"/>
    <x v="0"/>
    <x v="0"/>
    <x v="0"/>
    <x v="0"/>
    <s v="VALLEY PRESBYTERIAN HOSPITAL"/>
    <x v="1"/>
    <x v="0"/>
    <s v="818-902-5718"/>
    <s v="15107 VANOWEN STREET"/>
    <s v="VAN NUYS"/>
    <s v="91405-4542"/>
    <s v="GUSTAVO VALDESPINO"/>
    <n v="0"/>
    <n v="350"/>
    <n v="128100"/>
    <n v="350"/>
    <n v="128100"/>
    <n v="220"/>
    <n v="200.72950819672101"/>
    <n v="296.90484929074199"/>
    <n v="14616"/>
    <n v="6400"/>
    <n v="6688"/>
    <n v="40596"/>
    <n v="0"/>
    <n v="1352"/>
    <n v="3481"/>
    <n v="18"/>
    <n v="316"/>
    <n v="73467"/>
    <n v="108667.174840411"/>
    <n v="17818.899080348499"/>
    <n v="9137.9083089108099"/>
    <n v="8399.5432934831369"/>
    <n v="62584.119548388117"/>
    <n v="0"/>
    <n v="2070.9135116872098"/>
    <n v="6799.8778682175407"/>
    <n v="26.171691867227342"/>
    <n v="1433.2272653206201"/>
    <n v="1981"/>
    <n v="1099"/>
    <n v="878"/>
    <n v="8742"/>
    <n v="0"/>
    <n v="129"/>
    <n v="727"/>
    <n v="7"/>
    <n v="95"/>
    <n v="13658"/>
    <n v="333"/>
    <n v="0"/>
    <n v="0"/>
    <n v="17"/>
    <n v="0"/>
    <n v="0"/>
    <n v="121878"/>
    <n v="0"/>
    <n v="0"/>
    <n v="6222"/>
    <n v="0"/>
    <n v="0"/>
    <n v="69808"/>
    <n v="0"/>
    <n v="0"/>
    <n v="3659"/>
    <n v="0"/>
    <n v="0"/>
    <n v="0"/>
    <n v="13306"/>
    <n v="0"/>
    <n v="0"/>
    <n v="352"/>
    <n v="0"/>
    <n v="0"/>
    <n v="33"/>
    <n v="4155"/>
    <n v="1695"/>
    <n v="5431"/>
    <n v="5645"/>
    <n v="6238"/>
    <n v="56131"/>
    <n v="0"/>
    <n v="1202"/>
    <n v="7660"/>
    <n v="25"/>
    <n v="4423"/>
    <n v="86755"/>
    <n v="60050"/>
    <n v="3891"/>
    <n v="0"/>
    <n v="25890"/>
    <n v="0"/>
    <n v="9"/>
    <n v="579084"/>
    <n v="507038"/>
    <n v="2553"/>
    <n v="5176"/>
    <n v="1093"/>
    <n v="771"/>
    <n v="1097038291"/>
    <n v="800789737"/>
    <n v="247013918"/>
    <n v="543262472"/>
    <n v="4807893"/>
    <n v="548070365"/>
    <n v="561201860"/>
    <n v="-13131495"/>
    <n v="49657419"/>
    <n v="2274918"/>
    <n v="0"/>
    <n v="0"/>
    <n v="34251006"/>
    <n v="144485378"/>
    <n v="74424135"/>
    <n v="67715434"/>
    <n v="393942777"/>
    <n v="0"/>
    <n v="12963740"/>
    <n v="44589409"/>
    <n v="268248"/>
    <n v="3289424"/>
    <n v="741678545"/>
    <n v="31662020"/>
    <n v="31838509"/>
    <n v="17329231"/>
    <n v="213372275"/>
    <n v="0"/>
    <n v="6893349"/>
    <n v="42512727"/>
    <n v="121780"/>
    <n v="11629855"/>
    <n v="355359746"/>
    <n v="126882307"/>
    <n v="78004176"/>
    <n v="52776988"/>
    <n v="485551372"/>
    <n v="-37665373"/>
    <n v="0"/>
    <n v="13310034"/>
    <n v="63145034"/>
    <n v="4697242"/>
    <n v="0"/>
    <n v="390027"/>
    <n v="0"/>
    <n v="13697930"/>
    <n v="0"/>
    <n v="247013918"/>
    <n v="0"/>
    <n v="0"/>
    <n v="47353920"/>
    <n v="28104074"/>
    <n v="69928018"/>
    <n v="368496653"/>
    <n v="0"/>
    <n v="6513534"/>
    <n v="22605398"/>
    <n v="0"/>
    <n v="260875"/>
    <n v="0"/>
    <n v="0"/>
    <n v="450071"/>
    <n v="42278110"/>
    <n v="0"/>
    <n v="0"/>
    <n v="95477248"/>
    <n v="23407517"/>
    <n v="118361240"/>
    <n v="58580505"/>
    <n v="44900017"/>
    <n v="0"/>
    <n v="0"/>
    <n v="56511288"/>
    <n v="8545589"/>
    <n v="138874772"/>
    <n v="16543684"/>
    <n v="140077123"/>
    <n v="46892402"/>
    <n v="20753002"/>
    <n v="76410298"/>
    <n v="56410048"/>
    <n v="189739799"/>
    <n v="12464708"/>
    <n v="1015325"/>
    <n v="822039"/>
    <n v="272892"/>
    <n v="16344224"/>
    <n v="136610532"/>
    <n v="1152747"/>
    <n v="129122303"/>
    <n v="14840146"/>
    <n v="325509177"/>
    <n v="0"/>
    <n v="607234905"/>
    <n v="167953859"/>
    <n v="0"/>
    <n v="0"/>
    <n v="439281046"/>
    <n v="607234905"/>
    <n v="21651490"/>
    <n v="98822399"/>
    <n v="-63702412"/>
    <n v="404594689"/>
    <n v="0"/>
    <n v="0"/>
    <n v="0"/>
    <n v="0"/>
    <n v="3371477"/>
    <n v="3686137"/>
    <n v="1772"/>
    <n v="0"/>
    <n v="340225"/>
    <n v="931614"/>
    <n v="944447"/>
    <n v="1438"/>
    <n v="223335"/>
    <n v="398994"/>
    <n v="312204"/>
    <n v="219220"/>
    <n v="0"/>
    <n v="0"/>
    <n v="1173523"/>
    <n v="150446"/>
    <n v="844361"/>
    <n v="0"/>
    <n v="676980"/>
    <n v="186034"/>
    <n v="340133"/>
    <n v="89338130.085331604"/>
    <n v="53894102.443019196"/>
    <n v="43132804.861718401"/>
    <n v="308016988.80817902"/>
    <n v="0"/>
    <n v="10071083.7647344"/>
    <n v="44176309.414903998"/>
    <n v="197813.720761982"/>
    <n v="7566733.9013509303"/>
  </r>
  <r>
    <n v="106560481"/>
    <x v="428"/>
    <d v="2023-07-01T00:00:00"/>
    <d v="2024-06-30T00:00:00"/>
    <n v="366"/>
    <x v="9"/>
    <x v="6"/>
    <x v="32"/>
    <x v="2"/>
    <x v="3"/>
    <x v="0"/>
    <x v="0"/>
    <x v="0"/>
    <x v="0"/>
    <s v="COUNTY OF VENTURA "/>
    <x v="0"/>
    <x v="0"/>
    <s v="805-652-6058"/>
    <s v="300 HILLMONT AVE"/>
    <s v="VENTURA"/>
    <n v="93003"/>
    <s v="THERESA CHO, MD"/>
    <n v="2"/>
    <n v="272"/>
    <n v="99552"/>
    <n v="272"/>
    <n v="99552"/>
    <n v="181"/>
    <n v="167.10928961748601"/>
    <n v="258.45167100469502"/>
    <n v="10939"/>
    <n v="3723"/>
    <n v="18730"/>
    <n v="17011"/>
    <n v="0"/>
    <n v="1647"/>
    <n v="8001"/>
    <n v="985"/>
    <n v="126"/>
    <n v="61162"/>
    <n v="94593.311587718301"/>
    <n v="15515.772126258938"/>
    <n v="4755.2137997873833"/>
    <n v="22639.2460289843"/>
    <n v="29225.456273366755"/>
    <n v="0"/>
    <n v="2659.0596149636399"/>
    <n v="14261.739554341884"/>
    <n v="985"/>
    <n v="2246.4004851264399"/>
    <n v="1662"/>
    <n v="635"/>
    <n v="2516"/>
    <n v="4125"/>
    <n v="0"/>
    <n v="313"/>
    <n v="1650"/>
    <n v="177"/>
    <n v="23"/>
    <n v="11101"/>
    <n v="229"/>
    <n v="43"/>
    <n v="0"/>
    <n v="0"/>
    <n v="0"/>
    <n v="0"/>
    <n v="83814"/>
    <n v="15738"/>
    <n v="0"/>
    <n v="0"/>
    <n v="0"/>
    <n v="0"/>
    <n v="46212"/>
    <n v="14950"/>
    <n v="0"/>
    <n v="0"/>
    <n v="0"/>
    <n v="0"/>
    <n v="0"/>
    <n v="10262"/>
    <n v="839"/>
    <n v="0"/>
    <n v="0"/>
    <n v="0"/>
    <n v="0"/>
    <n v="23"/>
    <n v="2984"/>
    <n v="1559"/>
    <n v="19114"/>
    <n v="5258"/>
    <n v="11408"/>
    <n v="66269"/>
    <n v="0"/>
    <n v="5046"/>
    <n v="31927"/>
    <n v="0"/>
    <n v="12520"/>
    <n v="151542"/>
    <n v="61010"/>
    <n v="90781"/>
    <n v="0"/>
    <n v="16775"/>
    <n v="0"/>
    <n v="10"/>
    <n v="225911"/>
    <n v="307345"/>
    <n v="3409"/>
    <n v="3560"/>
    <n v="1286"/>
    <n v="430"/>
    <n v="1900071910"/>
    <n v="1383317251"/>
    <n v="0"/>
    <n v="516754659"/>
    <n v="7120980"/>
    <n v="523875639"/>
    <n v="547314357"/>
    <n v="-23438718"/>
    <n v="55808210"/>
    <n v="14778732"/>
    <n v="0"/>
    <n v="0"/>
    <n v="17590760"/>
    <n v="228094298"/>
    <n v="86196386"/>
    <n v="281414213"/>
    <n v="383582619"/>
    <n v="0"/>
    <n v="44895708"/>
    <n v="177472949"/>
    <n v="23824674"/>
    <n v="3064768"/>
    <n v="1228545615"/>
    <n v="95432455"/>
    <n v="23898227"/>
    <n v="58735579"/>
    <n v="275424909"/>
    <n v="0"/>
    <n v="27587816"/>
    <n v="138871630"/>
    <n v="0"/>
    <n v="51575679"/>
    <n v="671526295"/>
    <n v="279609821"/>
    <n v="85950520"/>
    <n v="139185071"/>
    <n v="540748551"/>
    <n v="-37435607"/>
    <n v="0"/>
    <n v="51920722"/>
    <n v="251646823"/>
    <n v="34797149"/>
    <n v="0"/>
    <n v="23824674"/>
    <n v="0"/>
    <n v="13069527"/>
    <n v="0"/>
    <n v="0"/>
    <n v="0"/>
    <n v="0"/>
    <n v="43916932"/>
    <n v="24144093"/>
    <n v="212559270"/>
    <n v="144100035"/>
    <n v="0"/>
    <n v="20562802"/>
    <n v="64697756"/>
    <n v="0"/>
    <n v="6773771"/>
    <n v="0"/>
    <n v="0"/>
    <n v="3753720"/>
    <n v="1340878"/>
    <n v="0"/>
    <n v="25283122"/>
    <n v="99757842"/>
    <n v="100735788"/>
    <n v="127812525"/>
    <n v="0"/>
    <n v="5169"/>
    <n v="0"/>
    <n v="11144886"/>
    <n v="79479317"/>
    <n v="15347132"/>
    <n v="86393324"/>
    <n v="26638374"/>
    <n v="157692796"/>
    <n v="81642870"/>
    <n v="73662154"/>
    <n v="38818475"/>
    <n v="77850976"/>
    <n v="52209222"/>
    <n v="21612638"/>
    <n v="2751972"/>
    <n v="2917964"/>
    <n v="7488681"/>
    <n v="30666609"/>
    <n v="326940915"/>
    <n v="0"/>
    <n v="330133857"/>
    <n v="80211929"/>
    <n v="128060"/>
    <n v="66603851"/>
    <n v="804018612"/>
    <n v="440556173"/>
    <n v="0"/>
    <n v="258069488"/>
    <n v="105392951"/>
    <n v="804018612"/>
    <n v="10604099"/>
    <n v="825817275"/>
    <n v="-516569910"/>
    <n v="606968102"/>
    <n v="0"/>
    <n v="261097823"/>
    <n v="3102102"/>
    <n v="315472240"/>
    <n v="3472343"/>
    <n v="3922721"/>
    <n v="1730"/>
    <n v="43"/>
    <n v="313297"/>
    <n v="966792"/>
    <n v="773037"/>
    <n v="24104"/>
    <n v="148707"/>
    <n v="614127"/>
    <n v="212395"/>
    <n v="96023"/>
    <n v="267484"/>
    <n v="56377"/>
    <n v="892265"/>
    <n v="509591"/>
    <n v="679890"/>
    <n v="97174"/>
    <n v="518923"/>
    <n v="218404"/>
    <n v="453893"/>
    <n v="91979155.279925629"/>
    <n v="31300068.420030501"/>
    <n v="96705110.927263603"/>
    <n v="187356857.46690601"/>
    <n v="0"/>
    <n v="20607177.760141"/>
    <n v="89937252.125185773"/>
    <n v="6773391.5944181802"/>
    <n v="15534363.426129235"/>
  </r>
  <r>
    <n v="106454012"/>
    <x v="429"/>
    <d v="2024-01-01T00:00:00"/>
    <d v="2024-12-31T00:00:00"/>
    <n v="366"/>
    <x v="46"/>
    <x v="2"/>
    <x v="100"/>
    <x v="1"/>
    <x v="8"/>
    <x v="0"/>
    <x v="2"/>
    <x v="0"/>
    <x v="1"/>
    <s v="VIBRA HEALTHCARE"/>
    <x v="6"/>
    <x v="3"/>
    <s v="503-246-9000"/>
    <s v="2801 EUREKA"/>
    <s v="REDDING"/>
    <n v="96001"/>
    <s v="EMILY DEFILLIPO"/>
    <n v="0"/>
    <n v="88"/>
    <n v="32208"/>
    <n v="82"/>
    <n v="30012"/>
    <n v="77"/>
    <n v="72.245901639344297"/>
    <n v="74.340117231950202"/>
    <n v="14047"/>
    <n v="1269"/>
    <n v="28"/>
    <n v="9593"/>
    <n v="0"/>
    <n v="0"/>
    <n v="1505"/>
    <n v="0"/>
    <n v="0"/>
    <n v="26442"/>
    <n v="27208.482906893802"/>
    <n v="14668.675160605"/>
    <n v="1301.0175755846999"/>
    <n v="28"/>
    <n v="9593"/>
    <n v="0"/>
    <n v="0"/>
    <n v="1661.68653017816"/>
    <n v="0"/>
    <n v="0"/>
    <n v="454"/>
    <n v="33"/>
    <n v="2"/>
    <n v="267"/>
    <n v="0"/>
    <n v="0"/>
    <n v="45"/>
    <n v="0"/>
    <n v="0"/>
    <n v="801"/>
    <n v="0"/>
    <n v="0"/>
    <n v="0"/>
    <n v="56"/>
    <n v="32"/>
    <n v="0"/>
    <n v="0"/>
    <n v="0"/>
    <n v="0"/>
    <n v="20496"/>
    <n v="11712"/>
    <n v="0"/>
    <n v="0"/>
    <n v="0"/>
    <n v="0"/>
    <n v="16009"/>
    <n v="10433"/>
    <n v="0.39456168217230198"/>
    <n v="0"/>
    <n v="0"/>
    <n v="0"/>
    <n v="0"/>
    <n v="525"/>
    <n v="276"/>
    <n v="0"/>
    <n v="0"/>
    <n v="0"/>
    <n v="0"/>
    <n v="4283"/>
    <n v="205"/>
    <n v="0"/>
    <n v="0"/>
    <n v="0"/>
    <n v="0"/>
    <n v="744"/>
    <n v="0"/>
    <n v="0"/>
    <n v="5232"/>
    <n v="0"/>
    <n v="5232"/>
    <n v="0"/>
    <n v="0"/>
    <n v="0"/>
    <n v="0"/>
    <n v="0"/>
    <n v="0"/>
    <n v="0"/>
    <n v="0"/>
    <n v="0"/>
    <n v="0"/>
    <n v="387170224"/>
    <n v="339115521"/>
    <n v="0"/>
    <n v="48054703"/>
    <n v="187437"/>
    <n v="48242140"/>
    <n v="43365968"/>
    <n v="4876172"/>
    <n v="0"/>
    <n v="0"/>
    <n v="0"/>
    <n v="0"/>
    <n v="4876172"/>
    <n v="188132320"/>
    <n v="16771846"/>
    <n v="794996"/>
    <n v="149840348"/>
    <n v="0"/>
    <n v="0"/>
    <n v="20723845"/>
    <n v="0"/>
    <n v="0"/>
    <n v="376263355"/>
    <n v="8326133"/>
    <n v="423163"/>
    <n v="0"/>
    <n v="0"/>
    <n v="0"/>
    <n v="0"/>
    <n v="2157573"/>
    <n v="0"/>
    <n v="0"/>
    <n v="10906869"/>
    <n v="175738068"/>
    <n v="15679987"/>
    <n v="695012"/>
    <n v="127005689"/>
    <n v="0"/>
    <n v="0"/>
    <n v="0"/>
    <n v="19996765"/>
    <n v="0"/>
    <n v="0"/>
    <n v="0"/>
    <n v="0"/>
    <n v="0"/>
    <n v="0"/>
    <n v="0"/>
    <n v="0"/>
    <n v="0"/>
    <n v="20720385"/>
    <n v="1515022"/>
    <n v="99984"/>
    <n v="22834659"/>
    <n v="0"/>
    <n v="0"/>
    <n v="2884653"/>
    <n v="0"/>
    <n v="0"/>
    <n v="0"/>
    <n v="0"/>
    <n v="0"/>
    <n v="0"/>
    <n v="0"/>
    <n v="0"/>
    <n v="15664440"/>
    <n v="612073"/>
    <n v="5989150"/>
    <n v="0"/>
    <n v="0"/>
    <n v="0"/>
    <n v="0"/>
    <n v="6178716"/>
    <n v="737845"/>
    <n v="8391985"/>
    <n v="5791759"/>
    <n v="20101475"/>
    <n v="3608539"/>
    <n v="0"/>
    <n v="0"/>
    <n v="3433095"/>
    <n v="9431703"/>
    <n v="248994"/>
    <n v="5697219"/>
    <n v="273798"/>
    <n v="0"/>
    <n v="571145"/>
    <n v="12496989"/>
    <n v="0"/>
    <n v="30010452"/>
    <n v="0"/>
    <n v="879998"/>
    <n v="0"/>
    <n v="43387439"/>
    <n v="22827157"/>
    <n v="0"/>
    <n v="0"/>
    <n v="20560282"/>
    <n v="43387439"/>
    <n v="-172711"/>
    <n v="8394659"/>
    <n v="676076"/>
    <n v="39924219"/>
    <n v="0"/>
    <n v="0"/>
    <n v="0"/>
    <n v="3795776"/>
    <n v="378070"/>
    <n v="440430"/>
    <n v="212"/>
    <n v="0"/>
    <n v="43132"/>
    <n v="123313"/>
    <n v="83772"/>
    <n v="57234"/>
    <n v="32103"/>
    <n v="2484"/>
    <n v="34784"/>
    <n v="1248"/>
    <n v="0"/>
    <n v="0"/>
    <n v="238164"/>
    <n v="0"/>
    <n v="31806"/>
    <n v="0"/>
    <n v="56073"/>
    <n v="8902"/>
    <n v="43125"/>
    <n v="21909710.192673702"/>
    <n v="1917645.47769505"/>
    <n v="88660.6389206108"/>
    <n v="16710701.6761929"/>
    <n v="0"/>
    <n v="0"/>
    <n v="2551813.0145177599"/>
    <n v="0"/>
    <n v="0"/>
  </r>
  <r>
    <n v="106344035"/>
    <x v="430"/>
    <d v="2024-01-01T00:00:00"/>
    <d v="2024-12-31T00:00:00"/>
    <n v="366"/>
    <x v="31"/>
    <x v="0"/>
    <x v="47"/>
    <x v="1"/>
    <x v="8"/>
    <x v="0"/>
    <x v="2"/>
    <x v="0"/>
    <x v="1"/>
    <s v="VIBRA HEALTHCARE"/>
    <x v="6"/>
    <x v="0"/>
    <s v="916-351-9151"/>
    <s v="330 MONTROSE DRIVE"/>
    <s v="FOLSOM"/>
    <n v="95630"/>
    <s v="JILL MCWILLIAMS"/>
    <n v="0"/>
    <n v="58"/>
    <n v="21228"/>
    <n v="58"/>
    <n v="21228"/>
    <n v="52"/>
    <n v="48.420765027322403"/>
    <n v="48.420765027322403"/>
    <n v="3907"/>
    <n v="3874"/>
    <n v="31"/>
    <n v="6761"/>
    <n v="0"/>
    <n v="3130"/>
    <n v="0"/>
    <n v="0"/>
    <n v="19"/>
    <n v="17722"/>
    <n v="17722"/>
    <n v="3907"/>
    <n v="3874"/>
    <n v="31"/>
    <n v="6761"/>
    <n v="0"/>
    <n v="3130"/>
    <n v="0"/>
    <n v="0"/>
    <n v="19"/>
    <n v="119"/>
    <n v="68"/>
    <n v="0"/>
    <n v="107"/>
    <n v="0"/>
    <n v="60"/>
    <n v="0"/>
    <n v="0"/>
    <n v="1"/>
    <n v="355"/>
    <n v="0"/>
    <n v="0"/>
    <n v="0"/>
    <n v="58"/>
    <n v="0"/>
    <n v="0"/>
    <n v="0"/>
    <n v="0"/>
    <n v="0"/>
    <n v="21228"/>
    <n v="0"/>
    <n v="0"/>
    <n v="0"/>
    <n v="0"/>
    <n v="0"/>
    <n v="17722"/>
    <n v="0"/>
    <n v="0"/>
    <n v="0"/>
    <n v="0"/>
    <n v="0"/>
    <n v="0"/>
    <n v="355"/>
    <n v="0"/>
    <n v="0"/>
    <n v="0"/>
    <n v="0"/>
    <n v="0"/>
    <n v="0"/>
    <n v="0"/>
    <n v="0"/>
    <n v="0"/>
    <n v="0"/>
    <n v="0"/>
    <n v="0"/>
    <n v="0"/>
    <n v="0"/>
    <n v="0"/>
    <n v="0"/>
    <n v="0"/>
    <n v="0"/>
    <n v="0"/>
    <n v="0"/>
    <n v="2"/>
    <n v="4882"/>
    <n v="0"/>
    <n v="41"/>
    <n v="0"/>
    <n v="0"/>
    <n v="0"/>
    <n v="196160464"/>
    <n v="140574822"/>
    <n v="0"/>
    <n v="55585642"/>
    <n v="195092"/>
    <n v="55780734"/>
    <n v="45554051"/>
    <n v="10226683"/>
    <n v="0"/>
    <n v="0"/>
    <n v="0"/>
    <n v="0"/>
    <n v="10226683"/>
    <n v="40796592"/>
    <n v="42701499"/>
    <n v="101326"/>
    <n v="72377550"/>
    <n v="0"/>
    <n v="40122949"/>
    <n v="0"/>
    <n v="0"/>
    <n v="60548"/>
    <n v="196160464"/>
    <n v="0"/>
    <n v="0"/>
    <n v="0"/>
    <n v="0"/>
    <n v="0"/>
    <n v="0"/>
    <n v="0"/>
    <n v="0"/>
    <n v="0"/>
    <n v="0"/>
    <n v="30219252"/>
    <n v="24795745"/>
    <n v="35806"/>
    <n v="56468512"/>
    <n v="0"/>
    <n v="0"/>
    <n v="29054529"/>
    <n v="0"/>
    <n v="978"/>
    <n v="0"/>
    <n v="0"/>
    <n v="0"/>
    <n v="0"/>
    <n v="0"/>
    <n v="0"/>
    <n v="0"/>
    <n v="0"/>
    <n v="10577340"/>
    <n v="17905754"/>
    <n v="65520"/>
    <n v="15909038"/>
    <n v="0"/>
    <n v="11068420"/>
    <n v="0"/>
    <n v="0"/>
    <n v="59570"/>
    <n v="0"/>
    <n v="0"/>
    <n v="0"/>
    <n v="0"/>
    <n v="0"/>
    <n v="0"/>
    <n v="13767748"/>
    <n v="0"/>
    <n v="10141123"/>
    <n v="0"/>
    <n v="0"/>
    <n v="0"/>
    <n v="0"/>
    <n v="4790921"/>
    <n v="230071"/>
    <n v="10558367"/>
    <n v="6065821"/>
    <n v="22793505"/>
    <n v="4389047"/>
    <n v="0"/>
    <n v="0"/>
    <n v="3104161"/>
    <n v="9019607"/>
    <n v="250933"/>
    <n v="3203303"/>
    <n v="190027"/>
    <n v="59"/>
    <n v="2603409"/>
    <n v="77194209"/>
    <n v="0"/>
    <n v="22745598"/>
    <n v="0"/>
    <n v="390000"/>
    <n v="13384476"/>
    <n v="113714283"/>
    <n v="8551460"/>
    <n v="0"/>
    <n v="27917482"/>
    <n v="77245341"/>
    <n v="113714283"/>
    <n v="75919"/>
    <n v="15854840"/>
    <n v="-5527811"/>
    <n v="26456541"/>
    <n v="0"/>
    <n v="0"/>
    <n v="64708642"/>
    <n v="5418462"/>
    <n v="356575"/>
    <n v="411935"/>
    <n v="198"/>
    <n v="0"/>
    <n v="41783"/>
    <n v="136681"/>
    <n v="113363"/>
    <n v="28297"/>
    <n v="12035"/>
    <n v="9300"/>
    <n v="15116"/>
    <n v="0"/>
    <n v="0"/>
    <n v="0"/>
    <n v="191645"/>
    <n v="2007"/>
    <n v="71602"/>
    <n v="0"/>
    <n v="40620"/>
    <n v="3843"/>
    <n v="46858"/>
    <n v="9433557.1303895805"/>
    <n v="9874036.3011148907"/>
    <n v="23430.011256672002"/>
    <n v="16736146.8056603"/>
    <n v="0"/>
    <n v="9277787.9983506296"/>
    <n v="0"/>
    <n v="0"/>
    <n v="14000.753227888001"/>
  </r>
  <r>
    <n v="106361370"/>
    <x v="431"/>
    <d v="2024-01-01T00:00:00"/>
    <d v="2024-12-31T00:00:00"/>
    <n v="366"/>
    <x v="18"/>
    <x v="12"/>
    <x v="62"/>
    <x v="1"/>
    <x v="5"/>
    <x v="0"/>
    <x v="0"/>
    <x v="1"/>
    <x v="0"/>
    <s v="KALI P. CHADHURI"/>
    <x v="5"/>
    <x v="0"/>
    <s v="760-245-8691"/>
    <s v="15248 ELEVENTH STREET"/>
    <s v="VICTORVILLE"/>
    <n v="92395"/>
    <s v="PETER BARONOFF"/>
    <n v="0"/>
    <n v="101"/>
    <n v="36966"/>
    <n v="101"/>
    <n v="36966"/>
    <n v="52"/>
    <n v="48.002732240437197"/>
    <n v="80.795422243430195"/>
    <n v="3676"/>
    <n v="2845"/>
    <n v="962"/>
    <n v="6688"/>
    <n v="0"/>
    <n v="1787"/>
    <n v="499"/>
    <n v="0"/>
    <n v="1112"/>
    <n v="17569"/>
    <n v="29571.1245410954"/>
    <n v="4277.1105780156104"/>
    <n v="3977.0927426770099"/>
    <n v="1357.973294969664"/>
    <n v="13642.4404407525"/>
    <n v="0"/>
    <n v="3518.8663828385334"/>
    <n v="1036.2547699177901"/>
    <n v="0"/>
    <n v="2646.00593964168"/>
    <n v="873"/>
    <n v="830"/>
    <n v="227"/>
    <n v="2398"/>
    <n v="0"/>
    <n v="464"/>
    <n v="202"/>
    <n v="0"/>
    <n v="86"/>
    <n v="5080"/>
    <n v="101"/>
    <n v="0"/>
    <n v="0"/>
    <n v="0"/>
    <n v="0"/>
    <n v="0"/>
    <n v="36966"/>
    <n v="0"/>
    <n v="0"/>
    <n v="0"/>
    <n v="0"/>
    <n v="0"/>
    <n v="17569"/>
    <n v="0"/>
    <n v="0"/>
    <n v="0"/>
    <n v="0"/>
    <n v="0"/>
    <n v="0"/>
    <n v="5080"/>
    <n v="0"/>
    <n v="0"/>
    <n v="0"/>
    <n v="0"/>
    <n v="0"/>
    <n v="12"/>
    <n v="1510"/>
    <n v="1031"/>
    <n v="1692"/>
    <n v="4112"/>
    <n v="1692"/>
    <n v="26742"/>
    <n v="0"/>
    <n v="3891"/>
    <n v="1611"/>
    <n v="0"/>
    <n v="3422"/>
    <n v="43162"/>
    <n v="37517"/>
    <n v="0"/>
    <n v="0"/>
    <n v="6506"/>
    <n v="0"/>
    <n v="2"/>
    <n v="76140"/>
    <n v="143880"/>
    <n v="1269"/>
    <n v="2398"/>
    <n v="606"/>
    <n v="407"/>
    <n v="373779743"/>
    <n v="268510696"/>
    <n v="0"/>
    <n v="105269047"/>
    <n v="145618"/>
    <n v="105414665"/>
    <n v="89801961"/>
    <n v="15612704"/>
    <n v="155772"/>
    <n v="0"/>
    <n v="0"/>
    <n v="0"/>
    <n v="15768476"/>
    <n v="49804710"/>
    <n v="46487789"/>
    <n v="11132060"/>
    <n v="84175585"/>
    <n v="0"/>
    <n v="17137836"/>
    <n v="6772601"/>
    <n v="0"/>
    <n v="6562012"/>
    <n v="222072593"/>
    <n v="8144216"/>
    <n v="18498590"/>
    <n v="4582119"/>
    <n v="87529021"/>
    <n v="0"/>
    <n v="16609089"/>
    <n v="7291808"/>
    <n v="0"/>
    <n v="9052307"/>
    <n v="151707150"/>
    <n v="42966257"/>
    <n v="49059804"/>
    <n v="10469638"/>
    <n v="123553027"/>
    <n v="-4024316"/>
    <n v="0"/>
    <n v="22556444"/>
    <n v="9691783"/>
    <n v="13356746"/>
    <n v="0"/>
    <n v="659842"/>
    <n v="0"/>
    <n v="221471"/>
    <n v="0"/>
    <n v="0"/>
    <n v="0"/>
    <n v="0"/>
    <n v="14982669"/>
    <n v="15926575"/>
    <n v="9268857"/>
    <n v="48151579"/>
    <n v="0"/>
    <n v="11190481"/>
    <n v="4372626"/>
    <n v="0"/>
    <n v="1376260"/>
    <n v="0"/>
    <n v="0"/>
    <n v="0"/>
    <n v="0"/>
    <n v="0"/>
    <n v="0"/>
    <n v="16195691"/>
    <n v="9160868"/>
    <n v="32588368"/>
    <n v="0"/>
    <n v="0"/>
    <n v="0"/>
    <n v="0"/>
    <n v="11962188"/>
    <n v="3651713"/>
    <n v="11195978"/>
    <n v="5047155"/>
    <n v="34959773"/>
    <n v="13188118"/>
    <n v="0"/>
    <n v="7467175"/>
    <n v="12930160"/>
    <n v="9185057"/>
    <n v="725689"/>
    <n v="2705394"/>
    <n v="850119"/>
    <n v="2237515"/>
    <n v="5552961"/>
    <n v="120407794"/>
    <n v="0"/>
    <n v="1121890"/>
    <n v="8908754"/>
    <n v="3140469"/>
    <n v="0"/>
    <n v="133578907"/>
    <n v="37592377"/>
    <n v="0"/>
    <n v="81026312"/>
    <n v="14960218"/>
    <n v="133578907"/>
    <n v="8454162"/>
    <n v="160531338"/>
    <n v="-51191537"/>
    <n v="26982002"/>
    <n v="0"/>
    <n v="0"/>
    <n v="0"/>
    <n v="0"/>
    <n v="760790"/>
    <n v="868941"/>
    <n v="407"/>
    <n v="0"/>
    <n v="42448"/>
    <n v="233978"/>
    <n v="241650"/>
    <n v="7434"/>
    <n v="74104"/>
    <n v="138984"/>
    <n v="0"/>
    <n v="0"/>
    <n v="22192"/>
    <n v="0"/>
    <n v="201793"/>
    <n v="86170"/>
    <n v="258285"/>
    <n v="0"/>
    <n v="104956"/>
    <n v="40968"/>
    <n v="68618"/>
    <n v="13899867.1898001"/>
    <n v="15587899.545299854"/>
    <n v="3769267.4597065998"/>
    <n v="41185771.402854897"/>
    <n v="0"/>
    <n v="8094675.9145138403"/>
    <n v="3373546.8575039599"/>
    <n v="0"/>
    <n v="3745314.6303207199"/>
  </r>
  <r>
    <n v="106010987"/>
    <x v="432"/>
    <d v="2023-07-01T00:00:00"/>
    <d v="2024-06-30T00:00:00"/>
    <n v="366"/>
    <x v="16"/>
    <x v="10"/>
    <x v="65"/>
    <x v="3"/>
    <x v="3"/>
    <x v="0"/>
    <x v="0"/>
    <x v="0"/>
    <x v="1"/>
    <s v="WASHINGTON TOWNSHIP HEALTHCARE DISTRICT"/>
    <x v="1"/>
    <x v="0"/>
    <s v="510-745-1832"/>
    <s v="2000 MOWRY AVENUE"/>
    <s v="FREMONT"/>
    <n v="94538"/>
    <s v="KIMBERLY HARTZ"/>
    <n v="0"/>
    <n v="415"/>
    <n v="151890"/>
    <n v="402"/>
    <n v="147132"/>
    <n v="161"/>
    <n v="157.88251366120201"/>
    <n v="276.656792133701"/>
    <n v="20910"/>
    <n v="8192"/>
    <n v="2033"/>
    <n v="11880"/>
    <n v="0"/>
    <n v="1076"/>
    <n v="12879"/>
    <n v="91"/>
    <n v="724"/>
    <n v="57785"/>
    <n v="101256.385920934"/>
    <n v="37776.470787816601"/>
    <n v="13264.618872307899"/>
    <n v="2511.50897204993"/>
    <n v="17895.43111528569"/>
    <n v="0"/>
    <n v="1828.3152649933229"/>
    <n v="26677.727597761394"/>
    <n v="185.15598529646795"/>
    <n v="1619.3393727160701"/>
    <n v="3739"/>
    <n v="1237"/>
    <n v="501"/>
    <n v="2002"/>
    <n v="0"/>
    <n v="206"/>
    <n v="4238"/>
    <n v="10"/>
    <n v="165"/>
    <n v="12098"/>
    <n v="415"/>
    <n v="0"/>
    <n v="0"/>
    <n v="0"/>
    <n v="0"/>
    <n v="0"/>
    <n v="151890"/>
    <n v="0"/>
    <n v="0"/>
    <n v="0"/>
    <n v="0"/>
    <n v="0"/>
    <n v="57785"/>
    <n v="0"/>
    <n v="0"/>
    <n v="0"/>
    <n v="0"/>
    <n v="0"/>
    <n v="0"/>
    <n v="12098"/>
    <n v="0"/>
    <n v="0"/>
    <n v="0"/>
    <n v="0"/>
    <n v="0"/>
    <n v="0"/>
    <n v="0"/>
    <n v="0"/>
    <n v="60562"/>
    <n v="18249"/>
    <n v="2449"/>
    <n v="30110"/>
    <n v="0"/>
    <n v="3714"/>
    <n v="46709"/>
    <n v="294"/>
    <n v="5263"/>
    <n v="167350"/>
    <n v="59844"/>
    <n v="19499"/>
    <n v="0"/>
    <n v="86686"/>
    <n v="0"/>
    <n v="6"/>
    <n v="257010"/>
    <n v="284496"/>
    <n v="1708"/>
    <n v="2746"/>
    <n v="987"/>
    <n v="477"/>
    <n v="2431432860"/>
    <n v="1856749545"/>
    <n v="0"/>
    <n v="574683315"/>
    <n v="11645549"/>
    <n v="586328864"/>
    <n v="601052810"/>
    <n v="-14723946"/>
    <n v="55965519"/>
    <n v="8525159"/>
    <n v="0"/>
    <n v="0"/>
    <n v="32716414"/>
    <n v="545963623"/>
    <n v="200486799"/>
    <n v="46089077"/>
    <n v="283280735"/>
    <n v="0"/>
    <n v="32849356"/>
    <n v="257540512"/>
    <n v="1338998"/>
    <n v="20021141"/>
    <n v="1387570241"/>
    <n v="440386394"/>
    <n v="124144668"/>
    <n v="10848026"/>
    <n v="143439036"/>
    <n v="0"/>
    <n v="22967539"/>
    <n v="275932244"/>
    <n v="1385436"/>
    <n v="24759276"/>
    <n v="1043862619"/>
    <n v="842848118"/>
    <n v="283551509"/>
    <n v="48413687"/>
    <n v="370011389"/>
    <n v="0"/>
    <n v="0"/>
    <n v="23839218"/>
    <n v="239542972"/>
    <n v="43017032"/>
    <n v="0"/>
    <n v="2724434"/>
    <n v="0"/>
    <n v="2801186"/>
    <n v="0"/>
    <n v="0"/>
    <n v="0"/>
    <n v="0"/>
    <n v="142480141"/>
    <n v="40956806"/>
    <n v="6862262"/>
    <n v="56700489"/>
    <n v="0"/>
    <n v="31531740"/>
    <n v="286273837"/>
    <n v="0"/>
    <n v="9878040"/>
    <n v="0"/>
    <n v="0"/>
    <n v="0"/>
    <n v="12413126"/>
    <n v="16626000"/>
    <n v="0"/>
    <n v="138352518"/>
    <n v="56887077"/>
    <n v="161674902"/>
    <n v="0"/>
    <n v="0"/>
    <n v="0"/>
    <n v="0"/>
    <n v="102799405"/>
    <n v="19547818"/>
    <n v="64633949"/>
    <n v="57157141"/>
    <n v="272437713"/>
    <n v="89317638"/>
    <n v="39024520"/>
    <n v="7191361"/>
    <n v="75275148"/>
    <n v="29578399"/>
    <n v="39844833"/>
    <n v="1258800"/>
    <n v="2469909"/>
    <n v="27814457"/>
    <n v="16840032"/>
    <n v="455277442"/>
    <n v="406370705"/>
    <n v="536961434"/>
    <n v="30844651"/>
    <n v="84452719"/>
    <n v="0"/>
    <n v="1513906951"/>
    <n v="125268050"/>
    <n v="0"/>
    <n v="837779247"/>
    <n v="550859654"/>
    <n v="1513906951"/>
    <n v="23536750"/>
    <n v="394365163"/>
    <n v="-320938276"/>
    <n v="1214380509"/>
    <n v="0"/>
    <n v="693053511"/>
    <n v="0"/>
    <n v="0"/>
    <n v="2967872"/>
    <n v="3407041"/>
    <n v="1624"/>
    <n v="0"/>
    <n v="216224"/>
    <n v="894309"/>
    <n v="996768"/>
    <n v="1845"/>
    <n v="211049"/>
    <n v="343010"/>
    <n v="259627"/>
    <n v="16830"/>
    <n v="1872"/>
    <n v="26338"/>
    <n v="887379"/>
    <n v="346952"/>
    <n v="649823"/>
    <n v="0"/>
    <n v="652316"/>
    <n v="147211"/>
    <n v="284191"/>
    <n v="239102576.70338199"/>
    <n v="78694397.425755739"/>
    <n v="13802207.9410841"/>
    <n v="103441775.25003"/>
    <n v="0"/>
    <n v="13530656.651351901"/>
    <n v="129319925.34314986"/>
    <n v="660434.10374706902"/>
    <n v="10855287.5814995"/>
  </r>
  <r>
    <n v="106444013"/>
    <x v="433"/>
    <d v="2024-01-01T00:00:00"/>
    <d v="2024-12-31T00:00:00"/>
    <n v="366"/>
    <x v="32"/>
    <x v="5"/>
    <x v="131"/>
    <x v="0"/>
    <x v="3"/>
    <x v="0"/>
    <x v="0"/>
    <x v="0"/>
    <x v="0"/>
    <s v="PAJARO VALLEY HEALTHCARE DISTRICT HOSPITAL CORP."/>
    <x v="5"/>
    <x v="0"/>
    <s v="831-724-4741"/>
    <s v="75 NIELSON STREET"/>
    <s v="WATSONVILLE"/>
    <n v="95076"/>
    <s v="STEPHEN GRAY"/>
    <n v="0"/>
    <n v="106"/>
    <n v="38796"/>
    <n v="106"/>
    <n v="38796"/>
    <n v="34"/>
    <n v="32.609289617486297"/>
    <n v="94.658198049431505"/>
    <n v="4230"/>
    <n v="879"/>
    <n v="568"/>
    <n v="4309"/>
    <n v="0"/>
    <n v="984"/>
    <n v="616"/>
    <n v="16"/>
    <n v="333"/>
    <n v="11935"/>
    <n v="34644.900486091901"/>
    <n v="9180.1782025213197"/>
    <n v="2176.9192875496174"/>
    <n v="1479.4835137816428"/>
    <n v="12397.504077334799"/>
    <n v="0"/>
    <n v="4601.4361856911"/>
    <n v="2614.5458602594899"/>
    <n v="50.3952567499609"/>
    <n v="1667.5375209940801"/>
    <n v="574"/>
    <n v="75"/>
    <n v="190"/>
    <n v="1639"/>
    <n v="0"/>
    <n v="255"/>
    <n v="108"/>
    <n v="19"/>
    <n v="396"/>
    <n v="3256"/>
    <n v="106"/>
    <n v="0"/>
    <n v="0"/>
    <n v="0"/>
    <n v="0"/>
    <n v="0"/>
    <n v="38796"/>
    <n v="0"/>
    <n v="0"/>
    <n v="0"/>
    <n v="0"/>
    <n v="0"/>
    <n v="11935"/>
    <n v="0"/>
    <n v="0"/>
    <n v="0"/>
    <n v="0"/>
    <n v="0"/>
    <n v="0"/>
    <n v="3256"/>
    <n v="0"/>
    <n v="0"/>
    <n v="0"/>
    <n v="0"/>
    <n v="0"/>
    <n v="10"/>
    <n v="1335"/>
    <n v="685"/>
    <n v="8318"/>
    <n v="1967"/>
    <n v="4833"/>
    <n v="64049"/>
    <n v="0"/>
    <n v="10899"/>
    <n v="6046"/>
    <n v="111"/>
    <n v="15682"/>
    <n v="111905"/>
    <n v="34796"/>
    <n v="4285"/>
    <n v="0"/>
    <n v="72114"/>
    <n v="0"/>
    <n v="5"/>
    <n v="68993"/>
    <n v="220625"/>
    <n v="820"/>
    <n v="2902"/>
    <n v="570"/>
    <n v="189"/>
    <n v="1105346267"/>
    <n v="966245570"/>
    <n v="0"/>
    <n v="139100697"/>
    <n v="4596886"/>
    <n v="143697583"/>
    <n v="144313836"/>
    <n v="-616253"/>
    <n v="3804495"/>
    <n v="395077"/>
    <n v="0"/>
    <n v="0"/>
    <n v="2793165"/>
    <n v="113683240"/>
    <n v="35155964"/>
    <n v="14540175"/>
    <n v="147480164"/>
    <n v="0"/>
    <n v="13274562"/>
    <n v="46542410"/>
    <n v="473262"/>
    <n v="9636645"/>
    <n v="380786422"/>
    <n v="133038368"/>
    <n v="51910812"/>
    <n v="23332975"/>
    <n v="276837760"/>
    <n v="0"/>
    <n v="48800692"/>
    <n v="151001852"/>
    <n v="1017373"/>
    <n v="38620013"/>
    <n v="724559845"/>
    <n v="227483355"/>
    <n v="38990891"/>
    <n v="37525809"/>
    <n v="420426434"/>
    <n v="-23429634"/>
    <n v="0"/>
    <n v="58646815"/>
    <n v="186633819"/>
    <n v="11914147"/>
    <n v="0"/>
    <n v="1490635"/>
    <n v="0"/>
    <n v="6563299"/>
    <n v="0"/>
    <n v="0"/>
    <n v="0"/>
    <n v="0"/>
    <n v="19238253"/>
    <n v="48075885"/>
    <n v="2456887"/>
    <n v="25211578"/>
    <n v="0"/>
    <n v="3428439"/>
    <n v="10910443"/>
    <n v="0"/>
    <n v="29779212"/>
    <n v="0"/>
    <n v="0"/>
    <n v="4132344"/>
    <n v="-327849"/>
    <n v="0"/>
    <n v="0"/>
    <n v="27568934"/>
    <n v="13695845"/>
    <n v="42613087"/>
    <n v="0"/>
    <n v="0"/>
    <n v="0"/>
    <n v="0"/>
    <n v="17899968"/>
    <n v="8060988"/>
    <n v="32014464"/>
    <n v="2460550"/>
    <n v="59263929"/>
    <n v="28329689"/>
    <n v="9068037"/>
    <n v="5307280"/>
    <n v="11783612"/>
    <n v="13089907"/>
    <n v="62773"/>
    <n v="1264613"/>
    <n v="540125"/>
    <n v="0"/>
    <n v="15603871"/>
    <n v="32670975"/>
    <n v="0"/>
    <n v="1632203"/>
    <n v="0"/>
    <n v="13418648"/>
    <n v="0"/>
    <n v="47721826"/>
    <n v="29883648"/>
    <n v="685410"/>
    <n v="12176153"/>
    <n v="4976615"/>
    <n v="47721826"/>
    <n v="2534569"/>
    <n v="183348174"/>
    <n v="-158898816"/>
    <n v="1846053"/>
    <n v="0"/>
    <n v="0"/>
    <n v="13101994"/>
    <n v="1576701"/>
    <n v="871593"/>
    <n v="1101489"/>
    <n v="510"/>
    <n v="0"/>
    <n v="82450"/>
    <n v="212785"/>
    <n v="288709"/>
    <n v="0"/>
    <n v="46627"/>
    <n v="130075"/>
    <n v="63076"/>
    <n v="6693"/>
    <n v="38006"/>
    <n v="3172"/>
    <n v="187498"/>
    <n v="102870"/>
    <n v="246681"/>
    <n v="0"/>
    <n v="149139"/>
    <n v="69907"/>
    <n v="115498"/>
    <n v="31185875.049284998"/>
    <n v="11005333.5793762"/>
    <n v="4787206.65448495"/>
    <n v="53634239.280071497"/>
    <n v="0"/>
    <n v="7846378.4773023501"/>
    <n v="24969805.9338006"/>
    <n v="188417.85780713201"/>
    <n v="6099693.1678723404"/>
  </r>
  <r>
    <n v="106301379"/>
    <x v="434"/>
    <d v="2024-01-01T00:00:00"/>
    <d v="2024-12-31T00:00:00"/>
    <n v="366"/>
    <x v="14"/>
    <x v="8"/>
    <x v="18"/>
    <x v="1"/>
    <x v="11"/>
    <x v="0"/>
    <x v="0"/>
    <x v="0"/>
    <x v="0"/>
    <s v="PRIME HEALTHCARE SERVICES, INC."/>
    <x v="0"/>
    <x v="5"/>
    <s v="714-827-3000"/>
    <s v="3033 ORANGE AVENUE"/>
    <s v="ANAHEIM"/>
    <n v="92804"/>
    <s v="AYMAN MOUSA"/>
    <n v="0"/>
    <n v="219"/>
    <n v="80154"/>
    <n v="219"/>
    <n v="80154"/>
    <n v="110"/>
    <n v="132.120218579235"/>
    <n v="159.34930547591199"/>
    <n v="20154"/>
    <n v="8034"/>
    <n v="1857"/>
    <n v="14286"/>
    <n v="0"/>
    <n v="2989"/>
    <n v="841"/>
    <n v="0"/>
    <n v="195"/>
    <n v="48356"/>
    <n v="58321.845804183897"/>
    <n v="21256.432576512412"/>
    <n v="9003.0926216204207"/>
    <n v="2355.2508655974498"/>
    <n v="19404.501153294801"/>
    <n v="0"/>
    <n v="4040.6864377636798"/>
    <n v="1322.0174737672701"/>
    <n v="0"/>
    <n v="630.48639596481496"/>
    <n v="2714"/>
    <n v="1735"/>
    <n v="350"/>
    <n v="1817"/>
    <n v="0"/>
    <n v="561"/>
    <n v="168"/>
    <n v="0"/>
    <n v="115"/>
    <n v="7460"/>
    <n v="167"/>
    <n v="30"/>
    <n v="0"/>
    <n v="0"/>
    <n v="22"/>
    <n v="0"/>
    <n v="61122"/>
    <n v="10980"/>
    <n v="0"/>
    <n v="0"/>
    <n v="8052"/>
    <n v="0"/>
    <n v="32283"/>
    <n v="8341"/>
    <n v="0"/>
    <n v="0"/>
    <n v="7732"/>
    <n v="0.15989742741335097"/>
    <n v="0"/>
    <n v="6994"/>
    <n v="457"/>
    <n v="0"/>
    <n v="0"/>
    <n v="9"/>
    <n v="0"/>
    <n v="0"/>
    <n v="0"/>
    <n v="0"/>
    <n v="1949"/>
    <n v="2903"/>
    <n v="2223"/>
    <n v="16732"/>
    <n v="0"/>
    <n v="3625"/>
    <n v="1219"/>
    <n v="0"/>
    <n v="2390"/>
    <n v="31041"/>
    <n v="32929"/>
    <n v="0"/>
    <n v="0"/>
    <n v="5492"/>
    <n v="0"/>
    <n v="5"/>
    <n v="71216"/>
    <n v="3898"/>
    <n v="745"/>
    <n v="29"/>
    <n v="0"/>
    <n v="0"/>
    <n v="757095717"/>
    <n v="595703488"/>
    <n v="0"/>
    <n v="161392229"/>
    <n v="1928724"/>
    <n v="163320953"/>
    <n v="154564473"/>
    <n v="8756480"/>
    <n v="0"/>
    <n v="0"/>
    <n v="0"/>
    <n v="0"/>
    <n v="8756480"/>
    <n v="238443769"/>
    <n v="128242833"/>
    <n v="29404546"/>
    <n v="167016705"/>
    <n v="0"/>
    <n v="46797555"/>
    <n v="13925732"/>
    <n v="0"/>
    <n v="3894543"/>
    <n v="627725683"/>
    <n v="13042978"/>
    <n v="15469154"/>
    <n v="7889521"/>
    <n v="59840067"/>
    <n v="0"/>
    <n v="16465826"/>
    <n v="7964947"/>
    <n v="0"/>
    <n v="8697541"/>
    <n v="129370034"/>
    <n v="192215814"/>
    <n v="113154152"/>
    <n v="28110571"/>
    <n v="195852566"/>
    <n v="-3141057"/>
    <n v="0"/>
    <n v="47638900"/>
    <n v="4730272"/>
    <n v="13199733"/>
    <n v="0"/>
    <n v="3057414"/>
    <n v="0"/>
    <n v="885123"/>
    <n v="0"/>
    <n v="0"/>
    <n v="0"/>
    <n v="0"/>
    <n v="56460688"/>
    <n v="30539426"/>
    <n v="9268089"/>
    <n v="33719142"/>
    <n v="0"/>
    <n v="14824615"/>
    <n v="17123131"/>
    <n v="0"/>
    <n v="-542862"/>
    <n v="0"/>
    <n v="77702"/>
    <n v="0"/>
    <n v="0"/>
    <n v="0"/>
    <n v="0"/>
    <n v="43809292"/>
    <n v="9593011"/>
    <n v="35682488"/>
    <n v="0"/>
    <n v="0"/>
    <n v="0"/>
    <n v="2981170"/>
    <n v="20794664"/>
    <n v="3821719"/>
    <n v="17920364"/>
    <n v="19961765"/>
    <n v="72020968"/>
    <n v="16346784"/>
    <n v="2104898"/>
    <n v="4085723"/>
    <n v="15712935"/>
    <n v="11662194"/>
    <n v="2964364"/>
    <n v="534970"/>
    <n v="1111219"/>
    <n v="340674"/>
    <n v="27679744"/>
    <n v="218306210"/>
    <n v="0"/>
    <n v="43211314"/>
    <n v="2385470"/>
    <n v="0"/>
    <n v="2836821"/>
    <n v="266739815"/>
    <n v="99110639"/>
    <n v="0"/>
    <n v="2957639"/>
    <n v="164671537"/>
    <n v="266739815"/>
    <n v="2550"/>
    <n v="226507130"/>
    <n v="-204610333"/>
    <n v="81841104"/>
    <n v="0"/>
    <n v="0"/>
    <n v="176050009"/>
    <n v="22288021"/>
    <n v="2426741"/>
    <n v="2675301"/>
    <n v="1280"/>
    <n v="19"/>
    <n v="126431"/>
    <n v="1474187"/>
    <n v="408394"/>
    <n v="76716"/>
    <n v="0"/>
    <n v="205707"/>
    <n v="84126"/>
    <n v="39209"/>
    <n v="11971"/>
    <n v="0"/>
    <n v="1048896"/>
    <n v="206525"/>
    <n v="293934"/>
    <n v="44259"/>
    <n v="437934"/>
    <n v="233829"/>
    <n v="161364"/>
    <n v="50701472.918144204"/>
    <n v="28973333.600331601"/>
    <n v="7518742.6397779807"/>
    <n v="45735899.084398396"/>
    <n v="0"/>
    <n v="12754336.507767299"/>
    <n v="4413312.7559134914"/>
    <n v="0"/>
    <n v="2538651.4936669706"/>
  </r>
  <r>
    <n v="106190883"/>
    <x v="435"/>
    <d v="2023-07-01T00:00:00"/>
    <d v="2024-06-30T00:00:00"/>
    <n v="366"/>
    <x v="3"/>
    <x v="3"/>
    <x v="110"/>
    <x v="1"/>
    <x v="2"/>
    <x v="0"/>
    <x v="0"/>
    <x v="0"/>
    <x v="0"/>
    <s v="WHITTIER HOSPITAL MEDICAL CENTER"/>
    <x v="5"/>
    <x v="5"/>
    <s v="562-945-3561"/>
    <s v="9080 COLIMA ROAD"/>
    <s v="WHITTIER"/>
    <n v="90605"/>
    <s v="STEVE GIORDANO"/>
    <n v="0"/>
    <n v="148"/>
    <n v="54168"/>
    <n v="148"/>
    <n v="54168"/>
    <n v="79"/>
    <n v="77.325136612021893"/>
    <n v="128.98367124482959"/>
    <n v="4546"/>
    <n v="5088"/>
    <n v="6473"/>
    <n v="8794"/>
    <n v="0"/>
    <n v="146"/>
    <n v="2648"/>
    <n v="99"/>
    <n v="507"/>
    <n v="28301"/>
    <n v="47208.023675607597"/>
    <n v="6325.0445061697001"/>
    <n v="8107.3478789543396"/>
    <n v="8219.7847410448503"/>
    <n v="16262.8063454322"/>
    <n v="0"/>
    <n v="440.20422873001797"/>
    <n v="6246.23018821399"/>
    <n v="173.799166002563"/>
    <n v="895.79429083575803"/>
    <n v="962"/>
    <n v="1097"/>
    <n v="561"/>
    <n v="2119"/>
    <n v="0"/>
    <n v="20"/>
    <n v="716"/>
    <n v="44"/>
    <n v="220"/>
    <n v="5739"/>
    <n v="118"/>
    <n v="0"/>
    <n v="0"/>
    <n v="0"/>
    <n v="30"/>
    <n v="0"/>
    <n v="43188"/>
    <n v="0"/>
    <n v="0"/>
    <n v="0"/>
    <n v="10980"/>
    <n v="0"/>
    <n v="21396"/>
    <n v="0"/>
    <n v="0"/>
    <n v="0"/>
    <n v="6905"/>
    <n v="0.243984311508427"/>
    <n v="0"/>
    <n v="5731"/>
    <n v="0"/>
    <n v="0"/>
    <n v="0"/>
    <n v="8"/>
    <n v="0"/>
    <n v="20"/>
    <n v="2361"/>
    <n v="1285"/>
    <n v="3785"/>
    <n v="8124"/>
    <n v="5056"/>
    <n v="22322"/>
    <n v="0"/>
    <n v="789"/>
    <n v="10825"/>
    <n v="193"/>
    <n v="931"/>
    <n v="52025"/>
    <n v="30616"/>
    <n v="2798"/>
    <n v="0"/>
    <n v="21207"/>
    <n v="0"/>
    <n v="5"/>
    <n v="84424"/>
    <n v="82704"/>
    <n v="885"/>
    <n v="1023"/>
    <n v="749"/>
    <n v="529"/>
    <n v="683307552"/>
    <n v="559424443"/>
    <n v="0"/>
    <n v="123883109"/>
    <n v="282485"/>
    <n v="124165594"/>
    <n v="126956490"/>
    <n v="-2790896"/>
    <n v="675020"/>
    <n v="0"/>
    <n v="0"/>
    <n v="0"/>
    <n v="-2115876"/>
    <n v="66701314"/>
    <n v="83581581"/>
    <n v="81198443"/>
    <n v="122872955"/>
    <n v="0"/>
    <n v="1636567"/>
    <n v="46068840"/>
    <n v="1316311"/>
    <n v="6263824"/>
    <n v="409639835"/>
    <n v="26103081"/>
    <n v="49599424"/>
    <n v="21911973"/>
    <n v="104356869"/>
    <n v="0"/>
    <n v="3297842"/>
    <n v="62600563"/>
    <n v="994535"/>
    <n v="4803430"/>
    <n v="273667717"/>
    <n v="71538036"/>
    <n v="113203854"/>
    <n v="97008034"/>
    <n v="203435379"/>
    <n v="-3693108"/>
    <n v="0"/>
    <n v="4046215"/>
    <n v="57977814"/>
    <n v="5759176"/>
    <n v="0"/>
    <n v="2294774"/>
    <n v="0"/>
    <n v="7854269"/>
    <n v="0"/>
    <n v="0"/>
    <n v="0"/>
    <n v="0"/>
    <n v="18166805"/>
    <n v="19977151"/>
    <n v="7571841"/>
    <n v="26018094"/>
    <n v="0"/>
    <n v="888194"/>
    <n v="50691589"/>
    <n v="16072"/>
    <n v="553363"/>
    <n v="0"/>
    <n v="0"/>
    <n v="0"/>
    <n v="514157"/>
    <n v="0"/>
    <n v="0"/>
    <n v="27736634"/>
    <n v="7167762"/>
    <n v="32300040"/>
    <n v="0"/>
    <n v="0"/>
    <n v="0"/>
    <n v="0"/>
    <n v="14999022"/>
    <n v="10034525"/>
    <n v="28789853"/>
    <n v="5928654"/>
    <n v="48695015"/>
    <n v="15336788"/>
    <n v="2147140"/>
    <n v="1592807"/>
    <n v="11721317"/>
    <n v="22072642"/>
    <n v="1347377"/>
    <n v="3688132"/>
    <n v="1646941"/>
    <n v="698045"/>
    <n v="18010286"/>
    <n v="102602410"/>
    <n v="0"/>
    <n v="6513485"/>
    <n v="0"/>
    <n v="923517"/>
    <n v="16628"/>
    <n v="110056040"/>
    <n v="34863181"/>
    <n v="0"/>
    <n v="-539538"/>
    <n v="75732397"/>
    <n v="110056040"/>
    <n v="16991718"/>
    <n v="132497033"/>
    <n v="-114873835"/>
    <n v="22354137"/>
    <n v="0"/>
    <n v="0"/>
    <n v="51997081"/>
    <n v="0"/>
    <n v="990759"/>
    <n v="1175176"/>
    <n v="552"/>
    <n v="0"/>
    <n v="80021"/>
    <n v="264301"/>
    <n v="342808"/>
    <n v="46230"/>
    <n v="65966"/>
    <n v="152564"/>
    <n v="12763"/>
    <n v="0"/>
    <n v="26106"/>
    <n v="0"/>
    <n v="278892"/>
    <n v="180483"/>
    <n v="272119"/>
    <n v="0"/>
    <n v="99656"/>
    <n v="53510"/>
    <n v="106099"/>
    <n v="17204411.632570401"/>
    <n v="24689572.42444618"/>
    <n v="19114978.7730373"/>
    <n v="42124679.841860019"/>
    <n v="0"/>
    <n v="914758.44004435197"/>
    <n v="20145523.723070201"/>
    <n v="428392.92043742799"/>
    <n v="2051687.24453417"/>
  </r>
  <r>
    <n v="106571086"/>
    <x v="436"/>
    <d v="2023-07-01T00:00:00"/>
    <d v="2024-06-30T00:00:00"/>
    <n v="366"/>
    <x v="55"/>
    <x v="0"/>
    <x v="126"/>
    <x v="0"/>
    <x v="7"/>
    <x v="0"/>
    <x v="0"/>
    <x v="0"/>
    <x v="1"/>
    <s v="DIGNITY HEALTH"/>
    <x v="5"/>
    <x v="0"/>
    <s v="530-622-3961"/>
    <s v="1325 COTTONWOOD STREET"/>
    <s v="WOODLAND"/>
    <n v="95625"/>
    <s v="GENA BRAVO"/>
    <n v="0"/>
    <n v="105"/>
    <n v="38430"/>
    <n v="105"/>
    <n v="38430"/>
    <n v="65"/>
    <n v="60.554644808743198"/>
    <n v="156.14645238979506"/>
    <n v="4673"/>
    <n v="4513"/>
    <n v="5017"/>
    <n v="2880"/>
    <n v="0"/>
    <n v="447"/>
    <n v="4529"/>
    <n v="104"/>
    <n v="0"/>
    <n v="22163"/>
    <n v="57149.601574665001"/>
    <n v="11325.388955469416"/>
    <n v="11223.4940885779"/>
    <n v="6589.7275225343938"/>
    <n v="8842.83209843041"/>
    <n v="0"/>
    <n v="1009.65111136105"/>
    <n v="14901.237573467601"/>
    <n v="480.72642699721098"/>
    <n v="0"/>
    <n v="925"/>
    <n v="799"/>
    <n v="731"/>
    <n v="847"/>
    <n v="0"/>
    <n v="130"/>
    <n v="991"/>
    <n v="32"/>
    <n v="0"/>
    <n v="4455"/>
    <n v="74"/>
    <n v="31"/>
    <n v="0"/>
    <n v="0"/>
    <n v="0"/>
    <n v="0"/>
    <n v="27084"/>
    <n v="11346"/>
    <n v="0"/>
    <n v="0"/>
    <n v="0"/>
    <n v="0"/>
    <n v="11313"/>
    <n v="10850"/>
    <n v="0"/>
    <n v="0"/>
    <n v="0"/>
    <n v="0"/>
    <n v="0"/>
    <n v="3127"/>
    <n v="1328"/>
    <n v="0"/>
    <n v="0"/>
    <n v="0"/>
    <n v="0"/>
    <n v="0"/>
    <n v="0"/>
    <n v="0"/>
    <n v="14083"/>
    <n v="15987"/>
    <n v="12461"/>
    <n v="21738"/>
    <n v="0"/>
    <n v="2339"/>
    <n v="18211"/>
    <n v="1381"/>
    <n v="832"/>
    <n v="87032"/>
    <n v="31241"/>
    <n v="0"/>
    <n v="9947"/>
    <n v="27910"/>
    <n v="3129"/>
    <n v="15"/>
    <n v="100770"/>
    <n v="313785"/>
    <n v="957"/>
    <n v="8235"/>
    <n v="327"/>
    <n v="146"/>
    <n v="999764060"/>
    <n v="813006883"/>
    <n v="52790544"/>
    <n v="239547721"/>
    <n v="650821"/>
    <n v="240198542"/>
    <n v="231177312"/>
    <n v="9021230"/>
    <n v="4006176"/>
    <n v="2246176"/>
    <n v="0"/>
    <n v="0"/>
    <n v="10781230"/>
    <n v="92459466"/>
    <n v="84573981"/>
    <n v="50743877"/>
    <n v="68143818"/>
    <n v="0"/>
    <n v="15017127"/>
    <n v="74692478"/>
    <n v="2084482"/>
    <n v="0"/>
    <n v="387715229"/>
    <n v="131623439"/>
    <n v="125755196"/>
    <n v="15907174"/>
    <n v="141086856"/>
    <n v="0"/>
    <n v="18902468"/>
    <n v="171059423"/>
    <n v="7550764"/>
    <n v="163511"/>
    <n v="612048831"/>
    <n v="181547471"/>
    <n v="185448465"/>
    <n v="38936340"/>
    <n v="179524257"/>
    <n v="0"/>
    <n v="0"/>
    <n v="25927724"/>
    <n v="167532667"/>
    <n v="3438464"/>
    <n v="0"/>
    <n v="17446705"/>
    <n v="0"/>
    <n v="13204790"/>
    <n v="13815136"/>
    <n v="11440377"/>
    <n v="0"/>
    <n v="27535031"/>
    <n v="38174949"/>
    <n v="35454684"/>
    <n v="25076260"/>
    <n v="33436855"/>
    <n v="0"/>
    <n v="7264908"/>
    <n v="99756709"/>
    <n v="273427"/>
    <n v="109929"/>
    <n v="0"/>
    <n v="-16128091"/>
    <n v="255557"/>
    <n v="55654"/>
    <n v="0"/>
    <n v="0"/>
    <n v="35101088"/>
    <n v="17145827"/>
    <n v="60224506"/>
    <n v="17181548"/>
    <n v="0"/>
    <n v="0"/>
    <n v="0"/>
    <n v="31287156"/>
    <n v="7101799"/>
    <n v="48816488"/>
    <n v="14318900"/>
    <n v="67574341"/>
    <n v="33683289"/>
    <n v="7348086"/>
    <n v="6633658"/>
    <n v="31935619"/>
    <n v="45008858"/>
    <n v="6302036"/>
    <n v="737393"/>
    <n v="1682382"/>
    <n v="8538777"/>
    <n v="21732873"/>
    <n v="41655411"/>
    <n v="0"/>
    <n v="58871818"/>
    <n v="20637078"/>
    <n v="8884427"/>
    <n v="0"/>
    <n v="130048734"/>
    <n v="47135038"/>
    <n v="69877"/>
    <n v="163492058"/>
    <n v="-80648239"/>
    <n v="130048734"/>
    <n v="0"/>
    <n v="153155330"/>
    <n v="-129487647"/>
    <n v="96864738"/>
    <n v="0"/>
    <n v="6770194"/>
    <n v="147585"/>
    <n v="155000000"/>
    <n v="1060345"/>
    <n v="1201317"/>
    <n v="557"/>
    <n v="0"/>
    <n v="96819"/>
    <n v="246723"/>
    <n v="328140"/>
    <n v="0"/>
    <n v="68024"/>
    <n v="88313"/>
    <n v="126949"/>
    <n v="61995"/>
    <n v="27458"/>
    <n v="15924"/>
    <n v="292771"/>
    <n v="146586"/>
    <n v="268726"/>
    <n v="0"/>
    <n v="221266"/>
    <n v="52827"/>
    <n v="78169"/>
    <n v="51669236.62242505"/>
    <n v="48497889.7208286"/>
    <n v="15368458.942694981"/>
    <n v="48244595.916745529"/>
    <n v="0"/>
    <n v="7821210.54790782"/>
    <n v="56665693.097738899"/>
    <n v="2221703.6390583902"/>
    <n v="37702.512600724003"/>
  </r>
  <r>
    <n v="106380939"/>
    <x v="437"/>
    <d v="2023-07-01T00:00:00"/>
    <d v="2024-06-30T00:00:00"/>
    <n v="366"/>
    <x v="23"/>
    <x v="9"/>
    <x v="38"/>
    <x v="2"/>
    <x v="3"/>
    <x v="0"/>
    <x v="0"/>
    <x v="2"/>
    <x v="0"/>
    <s v="CITY AND COUNTY OF SAN FRANCISCO"/>
    <x v="1"/>
    <x v="1"/>
    <s v="415-206-8100"/>
    <s v="1001 POTRERO AVE"/>
    <s v="SAN FRANCISCO"/>
    <n v="94110"/>
    <s v="SUSAN P. ERLICH, MD"/>
    <n v="1"/>
    <n v="395"/>
    <n v="144570"/>
    <n v="395"/>
    <n v="144570"/>
    <n v="305"/>
    <n v="302.846994535519"/>
    <n v="514.28397626911169"/>
    <n v="29638"/>
    <n v="9632"/>
    <n v="13199"/>
    <n v="43162"/>
    <n v="553"/>
    <n v="10300"/>
    <n v="3921"/>
    <n v="129"/>
    <n v="308"/>
    <n v="110842"/>
    <n v="188227.93531449488"/>
    <n v="47864.804694144703"/>
    <n v="11301.835757352799"/>
    <n v="19812.0242865906"/>
    <n v="79790.684642017601"/>
    <n v="2839.2474878130101"/>
    <n v="13622.318755514259"/>
    <n v="8752.5461642813971"/>
    <n v="279.76178657287863"/>
    <n v="1195.7921149245997"/>
    <n v="4265"/>
    <n v="1601"/>
    <n v="2019"/>
    <n v="6179"/>
    <n v="79"/>
    <n v="833"/>
    <n v="627"/>
    <n v="7"/>
    <n v="50"/>
    <n v="15660"/>
    <n v="284"/>
    <n v="83"/>
    <n v="0"/>
    <n v="0"/>
    <n v="28"/>
    <n v="0"/>
    <n v="103944"/>
    <n v="30378"/>
    <n v="0"/>
    <n v="0"/>
    <n v="10248"/>
    <n v="0"/>
    <n v="87605"/>
    <n v="13491"/>
    <n v="0"/>
    <n v="0"/>
    <n v="9746"/>
    <n v="8.7926959094927898E-2"/>
    <n v="0"/>
    <n v="14792"/>
    <n v="517"/>
    <n v="0"/>
    <n v="0"/>
    <n v="351"/>
    <n v="0"/>
    <n v="37"/>
    <n v="4489"/>
    <n v="1192"/>
    <n v="331804"/>
    <n v="11325"/>
    <n v="113156"/>
    <n v="679908"/>
    <n v="67716"/>
    <n v="22223"/>
    <n v="118121"/>
    <n v="298"/>
    <n v="16378"/>
    <n v="1360929"/>
    <n v="58898"/>
    <n v="1239853"/>
    <n v="0"/>
    <n v="67227"/>
    <n v="0"/>
    <n v="10"/>
    <n v="533406"/>
    <n v="542643"/>
    <n v="2711"/>
    <n v="4527"/>
    <n v="927"/>
    <n v="295"/>
    <n v="4225913189"/>
    <n v="3331187335"/>
    <n v="69258032"/>
    <n v="963983886"/>
    <n v="57218375"/>
    <n v="1021202261"/>
    <n v="1415535473"/>
    <n v="-394333212"/>
    <n v="259850006"/>
    <n v="19908105"/>
    <n v="0"/>
    <n v="0"/>
    <n v="-154391311"/>
    <n v="622515284"/>
    <n v="234966622"/>
    <n v="345921341"/>
    <n v="930950020"/>
    <n v="18321387"/>
    <n v="185521258"/>
    <n v="130483868"/>
    <n v="1796960"/>
    <n v="18041603"/>
    <n v="2488518343"/>
    <n v="382835026"/>
    <n v="40734600"/>
    <n v="173315117"/>
    <n v="790034630"/>
    <n v="75745434"/>
    <n v="59840850"/>
    <n v="160785216"/>
    <n v="2100100"/>
    <n v="52003873"/>
    <n v="1737394846"/>
    <n v="816259969"/>
    <n v="221029976"/>
    <n v="348017462"/>
    <n v="1427192411"/>
    <n v="-145019901"/>
    <n v="85936443"/>
    <n v="172331735"/>
    <n v="225034257"/>
    <n v="71502750"/>
    <n v="0"/>
    <n v="108902233"/>
    <n v="0"/>
    <n v="0"/>
    <n v="0"/>
    <n v="695212"/>
    <n v="0"/>
    <n v="68562820"/>
    <n v="180116483"/>
    <n v="53873984"/>
    <n v="134330361"/>
    <n v="417824335"/>
    <n v="2175276"/>
    <n v="53721722"/>
    <n v="121941725"/>
    <n v="0"/>
    <n v="0"/>
    <n v="75454014"/>
    <n v="169712178"/>
    <n v="11366223"/>
    <n v="12109716"/>
    <n v="0"/>
    <n v="63435644"/>
    <n v="282035316"/>
    <n v="290194254"/>
    <n v="324864678"/>
    <n v="0"/>
    <n v="0"/>
    <n v="909274"/>
    <n v="37078324"/>
    <n v="180342234"/>
    <n v="43363564"/>
    <n v="238480043"/>
    <n v="18267786"/>
    <n v="501467675"/>
    <n v="192865883"/>
    <n v="125153198"/>
    <n v="189721334"/>
    <n v="165596243"/>
    <n v="210535737"/>
    <n v="15366324"/>
    <n v="7322789"/>
    <n v="0"/>
    <n v="0"/>
    <n v="7506290"/>
    <n v="586428010"/>
    <n v="0"/>
    <n v="52177027"/>
    <n v="36696874"/>
    <n v="323026628"/>
    <n v="2831210"/>
    <n v="1001159749"/>
    <n v="183040293"/>
    <n v="1096832939"/>
    <n v="0"/>
    <n v="-278713483"/>
    <n v="1001159749"/>
    <n v="283654638"/>
    <n v="641213627"/>
    <n v="-553196793"/>
    <n v="391369118"/>
    <n v="0"/>
    <n v="0"/>
    <n v="0"/>
    <n v="0"/>
    <n v="6287059"/>
    <n v="7314022"/>
    <n v="3046"/>
    <n v="343"/>
    <n v="355857"/>
    <n v="1864622"/>
    <n v="1949469"/>
    <n v="64181"/>
    <n v="297632"/>
    <n v="340164"/>
    <n v="150679"/>
    <n v="285892"/>
    <n v="246984"/>
    <n v="731579"/>
    <n v="1681286"/>
    <n v="1184978"/>
    <n v="751812"/>
    <n v="629415"/>
    <n v="1186978"/>
    <n v="389005"/>
    <n v="344866"/>
    <n v="323145425.49222261"/>
    <n v="88617457.8211606"/>
    <n v="166895941.12870401"/>
    <n v="553168692.99998903"/>
    <n v="30235493.632807199"/>
    <n v="78865686.915965319"/>
    <n v="93621368.736545101"/>
    <n v="1252615.2320664399"/>
    <n v="22514416.0405393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0A28CE-83A4-4C32-92EE-260174D712B9}" name="PivotTable1" cacheId="44" dataOnRows="1" applyNumberFormats="0" applyBorderFormats="0" applyFontFormats="0" applyPatternFormats="0" applyAlignmentFormats="0" applyWidthHeightFormats="1" dataCaption="Data" updatedVersion="8" showItems="0" showMultipleLabel="0" showDrill="0" showMemberPropertyTips="0" itemPrintTitles="1" indent="0" showHeaders="0" compact="0" compactData="0" gridDropZones="1">
  <location ref="A14:B228" firstHeaderRow="1" firstDataRow="1" firstDataCol="1" rowPageCount="12" colPageCount="1"/>
  <pivotFields count="247">
    <pivotField dataField="1" compact="0" outline="0" subtotalTop="0" showAll="0" includeNewItemsInFilter="1"/>
    <pivotField name="Hospital Name" axis="axisPage" dataField="1" compact="0" outline="0" subtotalTop="0" showAll="0" includeNewItemsInFilter="1" sortType="ascending">
      <items count="4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t="default"/>
      </items>
    </pivotField>
    <pivotField compact="0" numFmtId="168" outline="0" subtotalTop="0" showAll="0" includeNewItemsInFilter="1"/>
    <pivotField compact="0" numFmtId="168" outline="0" subtotalTop="0" showAll="0" includeNewItemsInFilter="1"/>
    <pivotField dataField="1" compact="0" outline="0" subtotalTop="0" showAll="0" includeNewItemsInFilter="1"/>
    <pivotField name="County" axis="axisPage" compact="0" outline="0" subtotalTop="0" showAll="0" includeNewItemsInFilter="1" defaultSubtotal="0">
      <items count="57">
        <item x="16"/>
        <item x="53"/>
        <item x="22"/>
        <item x="45"/>
        <item x="27"/>
        <item x="29"/>
        <item x="54"/>
        <item x="21"/>
        <item x="7"/>
        <item x="36"/>
        <item x="39"/>
        <item x="34"/>
        <item x="49"/>
        <item x="1"/>
        <item x="4"/>
        <item x="2"/>
        <item x="20"/>
        <item x="3"/>
        <item x="51"/>
        <item x="41"/>
        <item x="40"/>
        <item x="5"/>
        <item x="44"/>
        <item x="47"/>
        <item x="43"/>
        <item x="28"/>
        <item x="11"/>
        <item x="52"/>
        <item x="14"/>
        <item x="26"/>
        <item x="33"/>
        <item x="30"/>
        <item x="31"/>
        <item x="38"/>
        <item x="18"/>
        <item x="17"/>
        <item x="23"/>
        <item x="6"/>
        <item x="8"/>
        <item x="15"/>
        <item x="37"/>
        <item x="25"/>
        <item x="32"/>
        <item x="46"/>
        <item x="35"/>
        <item x="13"/>
        <item x="19"/>
        <item x="24"/>
        <item x="48"/>
        <item x="50"/>
        <item x="56"/>
        <item x="12"/>
        <item x="10"/>
        <item x="9"/>
        <item x="55"/>
        <item x="0"/>
        <item x="42"/>
      </items>
    </pivotField>
    <pivotField name="HSA" axis="axisPage" compact="0" outline="0" subtotalTop="0" showAll="0" includeNewItemsInFilter="1" defaultSubtotal="0">
      <items count="14">
        <item x="2"/>
        <item x="0"/>
        <item x="7"/>
        <item x="9"/>
        <item x="10"/>
        <item x="4"/>
        <item x="13"/>
        <item x="5"/>
        <item x="1"/>
        <item x="6"/>
        <item x="3"/>
        <item x="12"/>
        <item x="8"/>
        <item x="11"/>
      </items>
    </pivotField>
    <pivotField axis="axisPage" compact="0" outline="0" subtotalTop="0" showAll="0" includeNewItemsInFilter="1" sortType="ascending">
      <items count="133">
        <item x="125"/>
        <item x="91"/>
        <item x="113"/>
        <item x="79"/>
        <item x="7"/>
        <item x="5"/>
        <item x="15"/>
        <item x="2"/>
        <item x="102"/>
        <item x="70"/>
        <item x="99"/>
        <item x="129"/>
        <item x="100"/>
        <item x="97"/>
        <item x="114"/>
        <item x="33"/>
        <item x="111"/>
        <item x="64"/>
        <item x="37"/>
        <item x="105"/>
        <item x="72"/>
        <item x="52"/>
        <item x="0"/>
        <item x="118"/>
        <item x="127"/>
        <item x="96"/>
        <item x="35"/>
        <item x="124"/>
        <item x="47"/>
        <item x="57"/>
        <item x="126"/>
        <item x="28"/>
        <item x="109"/>
        <item x="85"/>
        <item x="12"/>
        <item x="58"/>
        <item x="16"/>
        <item x="55"/>
        <item x="23"/>
        <item x="20"/>
        <item x="121"/>
        <item x="65"/>
        <item x="38"/>
        <item x="19"/>
        <item x="101"/>
        <item x="83"/>
        <item x="66"/>
        <item x="46"/>
        <item x="123"/>
        <item x="95"/>
        <item x="6"/>
        <item x="59"/>
        <item x="122"/>
        <item x="44"/>
        <item x="11"/>
        <item x="94"/>
        <item x="68"/>
        <item x="98"/>
        <item x="116"/>
        <item x="80"/>
        <item x="43"/>
        <item x="8"/>
        <item x="48"/>
        <item x="14"/>
        <item x="112"/>
        <item x="4"/>
        <item x="1"/>
        <item x="87"/>
        <item x="115"/>
        <item x="13"/>
        <item x="74"/>
        <item x="63"/>
        <item x="103"/>
        <item x="54"/>
        <item x="71"/>
        <item x="131"/>
        <item x="9"/>
        <item x="93"/>
        <item x="90"/>
        <item x="73"/>
        <item x="32"/>
        <item x="120"/>
        <item x="10"/>
        <item x="26"/>
        <item x="76"/>
        <item x="69"/>
        <item x="106"/>
        <item x="3"/>
        <item x="30"/>
        <item x="21"/>
        <item x="29"/>
        <item x="25"/>
        <item x="110"/>
        <item x="49"/>
        <item x="53"/>
        <item x="17"/>
        <item x="39"/>
        <item x="42"/>
        <item x="60"/>
        <item x="41"/>
        <item x="86"/>
        <item x="130"/>
        <item x="82"/>
        <item x="18"/>
        <item x="89"/>
        <item x="78"/>
        <item x="45"/>
        <item x="50"/>
        <item x="22"/>
        <item x="107"/>
        <item x="81"/>
        <item x="61"/>
        <item x="117"/>
        <item x="75"/>
        <item x="56"/>
        <item x="119"/>
        <item x="104"/>
        <item x="92"/>
        <item x="40"/>
        <item x="27"/>
        <item x="62"/>
        <item x="34"/>
        <item x="77"/>
        <item x="51"/>
        <item x="36"/>
        <item x="31"/>
        <item x="128"/>
        <item x="84"/>
        <item x="88"/>
        <item x="108"/>
        <item x="24"/>
        <item x="67"/>
        <item t="default"/>
      </items>
    </pivotField>
    <pivotField name="Type of Control" axis="axisPage" compact="0" outline="0" subtotalTop="0" showAll="0" includeNewItemsInFilter="1" sortType="ascending">
      <items count="6">
        <item x="2"/>
        <item x="3"/>
        <item x="1"/>
        <item x="0"/>
        <item x="4"/>
        <item t="default"/>
      </items>
    </pivotField>
    <pivotField name="Health System" axis="axisPage" compact="0" outline="0" subtotalTop="0" showAll="0" includeNewItemsInFilter="1" defaultSubtotal="0">
      <items count="36">
        <item x="0"/>
        <item x="2"/>
        <item x="13"/>
        <item x="10"/>
        <item x="15"/>
        <item x="20"/>
        <item x="28"/>
        <item x="16"/>
        <item x="7"/>
        <item x="17"/>
        <item x="18"/>
        <item x="12"/>
        <item x="21"/>
        <item x="23"/>
        <item x="24"/>
        <item x="5"/>
        <item x="30"/>
        <item x="32"/>
        <item x="3"/>
        <item x="33"/>
        <item x="14"/>
        <item x="11"/>
        <item x="19"/>
        <item x="22"/>
        <item x="26"/>
        <item x="34"/>
        <item x="35"/>
        <item x="6"/>
        <item x="31"/>
        <item x="4"/>
        <item x="27"/>
        <item x="1"/>
        <item x="9"/>
        <item x="29"/>
        <item x="25"/>
        <item x="8"/>
      </items>
    </pivotField>
    <pivotField name="Type of Hospital" axis="axisPage" compact="0" outline="0" subtotalTop="0" showAll="0" includeNewItemsInFilter="1">
      <items count="7">
        <item x="0"/>
        <item x="4"/>
        <item x="3"/>
        <item x="2"/>
        <item x="1"/>
        <item x="5"/>
        <item t="default"/>
      </items>
    </pivotField>
    <pivotField name="Type of Care" axis="axisPage" compact="0" outline="0" subtotalTop="0" showAll="0" includeNewItemsInFilter="1" sortType="ascending">
      <items count="4">
        <item x="0"/>
        <item x="1"/>
        <item x="2"/>
        <item t="default"/>
      </items>
    </pivotField>
    <pivotField name="Teaching or Small/Rural" axis="axisPage" compact="0" outline="0" subtotalTop="0" showAll="0" includeNewItemsInFilter="1">
      <items count="4">
        <item x="1"/>
        <item x="2"/>
        <item x="0"/>
        <item t="default"/>
      </items>
    </pivotField>
    <pivotField axis="axisPage" compact="0" outline="0" subtotalTop="0" showAll="0" includeNewItemsInFilter="1">
      <items count="3">
        <item x="0"/>
        <item x="1"/>
        <item t="default"/>
      </items>
    </pivotField>
    <pivotField compact="0" outline="0" subtotalTop="0" showAll="0" includeNewItemsInFilter="1"/>
    <pivotField name="Licensed Bed Size" axis="axisPage" compact="0" outline="0" subtotalTop="0" showAll="0" includeNewItemsInFilter="1" rankBy="0">
      <items count="9">
        <item x="2"/>
        <item x="6"/>
        <item x="5"/>
        <item x="3"/>
        <item x="0"/>
        <item x="1"/>
        <item x="4"/>
        <item x="7"/>
        <item t="default"/>
      </items>
    </pivotField>
    <pivotField name="LTC Day %" axis="axisPage" compact="0" outline="0" subtotalTop="0" showAll="0" includeNewItemsInFilter="1" sortType="ascending" rankBy="0">
      <items count="8">
        <item x="1"/>
        <item x="5"/>
        <item x="3"/>
        <item x="4"/>
        <item x="2"/>
        <item x="0"/>
        <item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 compact="0" numFmtId="10"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compact="0" numFmtId="38" outline="0" subtotalTop="0" showAll="0" includeNewItemsInFilter="1"/>
    <pivotField compact="0" numFmtId="38" outline="0" subtotalTop="0" showAll="0" includeNewItemsInFilter="1"/>
    <pivotField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compact="0" numFmtId="38" outline="0" subtotalTop="0" showAll="0" includeNewItemsInFilter="1"/>
    <pivotField compact="0" numFmtId="38" outline="0" subtotalTop="0" showAll="0" includeNewItemsInFilter="1"/>
    <pivotField compact="0" numFmtId="38" outline="0" subtotalTop="0" showAll="0" includeNewItemsInFilter="1"/>
    <pivotField compact="0" numFmtId="38" outline="0" subtotalTop="0" showAll="0" includeNewItemsInFilter="1"/>
    <pivotField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compact="0" numFmtId="38" outline="0" subtotalTop="0" showAll="0" includeNewItemsInFilter="1"/>
    <pivotField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pivotField dataField="1" compact="0" numFmtId="38" outline="0" subtotalTop="0" showAll="0" includeNewItemsInFilter="1" defaultSubtotal="0"/>
  </pivotFields>
  <rowFields count="1">
    <field x="-2"/>
  </rowFields>
  <rowItems count="21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i i="160">
      <x v="160"/>
    </i>
    <i i="161">
      <x v="161"/>
    </i>
    <i i="162">
      <x v="162"/>
    </i>
    <i i="163">
      <x v="163"/>
    </i>
    <i i="164">
      <x v="164"/>
    </i>
    <i i="165">
      <x v="165"/>
    </i>
    <i i="166">
      <x v="166"/>
    </i>
    <i i="167">
      <x v="167"/>
    </i>
    <i i="168">
      <x v="168"/>
    </i>
    <i i="169">
      <x v="169"/>
    </i>
    <i i="170">
      <x v="170"/>
    </i>
    <i i="171">
      <x v="171"/>
    </i>
    <i i="172">
      <x v="172"/>
    </i>
    <i i="173">
      <x v="173"/>
    </i>
    <i i="174">
      <x v="174"/>
    </i>
    <i i="175">
      <x v="175"/>
    </i>
    <i i="176">
      <x v="176"/>
    </i>
    <i i="177">
      <x v="177"/>
    </i>
    <i i="178">
      <x v="178"/>
    </i>
    <i i="179">
      <x v="179"/>
    </i>
    <i i="180">
      <x v="180"/>
    </i>
    <i i="181">
      <x v="181"/>
    </i>
    <i i="182">
      <x v="182"/>
    </i>
    <i i="183">
      <x v="183"/>
    </i>
    <i i="184">
      <x v="184"/>
    </i>
    <i i="185">
      <x v="185"/>
    </i>
    <i i="186">
      <x v="186"/>
    </i>
    <i i="187">
      <x v="187"/>
    </i>
    <i i="188">
      <x v="188"/>
    </i>
    <i i="189">
      <x v="189"/>
    </i>
    <i i="190">
      <x v="190"/>
    </i>
    <i i="191">
      <x v="191"/>
    </i>
    <i i="192">
      <x v="192"/>
    </i>
    <i i="193">
      <x v="193"/>
    </i>
    <i i="194">
      <x v="194"/>
    </i>
    <i i="195">
      <x v="195"/>
    </i>
    <i i="196">
      <x v="196"/>
    </i>
    <i i="197">
      <x v="197"/>
    </i>
    <i i="198">
      <x v="198"/>
    </i>
    <i i="199">
      <x v="199"/>
    </i>
    <i i="200">
      <x v="200"/>
    </i>
    <i i="201">
      <x v="201"/>
    </i>
    <i i="202">
      <x v="202"/>
    </i>
    <i i="203">
      <x v="203"/>
    </i>
    <i i="204">
      <x v="204"/>
    </i>
    <i i="205">
      <x v="205"/>
    </i>
    <i i="206">
      <x v="206"/>
    </i>
    <i i="207">
      <x v="207"/>
    </i>
    <i i="208">
      <x v="208"/>
    </i>
    <i i="209">
      <x v="209"/>
    </i>
    <i i="210">
      <x v="210"/>
    </i>
    <i i="211">
      <x v="211"/>
    </i>
    <i i="212">
      <x v="212"/>
    </i>
    <i i="213">
      <x v="213"/>
    </i>
  </rowItems>
  <colItems count="1">
    <i/>
  </colItems>
  <pageFields count="12">
    <pageField fld="10" item="0" hier="0"/>
    <pageField fld="1" hier="0"/>
    <pageField fld="5" hier="0"/>
    <pageField fld="6" hier="0"/>
    <pageField fld="7" hier="0"/>
    <pageField fld="8" hier="0"/>
    <pageField fld="11" hier="0"/>
    <pageField fld="9" hier="0"/>
    <pageField fld="12" hier="0"/>
    <pageField fld="13" hier="0"/>
    <pageField fld="16" hier="0"/>
    <pageField fld="15" hier="0"/>
  </pageFields>
  <dataFields count="214">
    <dataField name="No. of Hospitals" fld="1" subtotal="count" baseField="0" baseItem="0"/>
    <dataField name="Sum of FAC_NO2" fld="0" baseField="0" baseItem="0"/>
    <dataField name="Sum of BED_LIC" fld="23" baseField="0" baseItem="0" numFmtId="38"/>
    <dataField name="Sum of lic bed days" fld="24" baseField="0" baseItem="0" numFmtId="38"/>
    <dataField name="Sum of BED_AVL" fld="25" baseField="0" baseItem="0" numFmtId="38"/>
    <dataField name="Sum of avail bed days" fld="26" baseField="0" baseItem="0" numFmtId="38"/>
    <dataField name="Sum of occ beds" fld="28" baseField="0" baseItem="0" numFmtId="38"/>
    <dataField name="Sum of adj occ beds" fld="29" baseField="0" baseItem="0" numFmtId="38"/>
    <dataField name="Sum of DAY_MCAR_TR" fld="30" baseField="0" baseItem="0" numFmtId="38"/>
    <dataField name="Sum of DAY_MCAR_MC" fld="31" baseField="0" baseItem="0" numFmtId="38"/>
    <dataField name="Sum of DAY_MCAL_TR" fld="32" baseField="0" baseItem="0" numFmtId="38"/>
    <dataField name="Sum of DAY_MCAL_MC" fld="33" baseField="0" baseItem="0" numFmtId="38"/>
    <dataField name="Sum of DAY_CNTY" fld="34" baseField="0" baseItem="0" numFmtId="38"/>
    <dataField name="Sum of DAY_THRD_TR" fld="35" baseField="0" baseItem="0" numFmtId="38"/>
    <dataField name="Sum of DAY_THRD_MC" fld="36" baseField="0" baseItem="0" numFmtId="38"/>
    <dataField name="Sum of DAY_OTH_IND" fld="37" baseField="0" baseItem="0" numFmtId="38"/>
    <dataField name="Sum of DAY_OTH" fld="38" baseField="0" baseItem="0" numFmtId="38"/>
    <dataField name="Sum of DAY_TOT" fld="39" baseField="0" baseItem="0" numFmtId="38"/>
    <dataField name="Sum of adj pat days" fld="40" baseField="0" baseItem="0" numFmtId="38"/>
    <dataField name="Sum of mcar t adj day" fld="41" baseField="0" baseItem="0" numFmtId="38"/>
    <dataField name="Sum of mcar mc adj day" fld="42" baseField="0" baseItem="0" numFmtId="38"/>
    <dataField name="Sum of mcal t adj day" fld="43" baseField="0" baseItem="0" numFmtId="38"/>
    <dataField name="Sum of mcal mc adj day" fld="44" baseField="0" baseItem="0" numFmtId="38"/>
    <dataField name="Sum of co adj day" fld="45" baseField="0" baseItem="0" numFmtId="38"/>
    <dataField name="Sum of third t adj day" fld="46" baseField="0" baseItem="0" numFmtId="38"/>
    <dataField name="Sum of third mc adj day" fld="47" baseField="0" baseItem="0" numFmtId="38"/>
    <dataField name="Sum of oth ind adj day" fld="48" baseField="0" baseItem="0" numFmtId="38"/>
    <dataField name="Sum of oth adj day" fld="49" baseField="0" baseItem="0" numFmtId="38"/>
    <dataField name="Sum of DIS_MCAR_TR" fld="50" baseField="0" baseItem="0" numFmtId="38"/>
    <dataField name="Sum of DIS_MCAR_MC" fld="51" baseField="0" baseItem="0" numFmtId="38"/>
    <dataField name="Sum of DIS_MCAL_TR" fld="52" baseField="0" baseItem="0" numFmtId="38"/>
    <dataField name="Sum of DIS_MCAL_MC" fld="53" baseField="0" baseItem="0" numFmtId="38"/>
    <dataField name="Sum of DIS_CNTY" fld="54" baseField="0" baseItem="0" numFmtId="38"/>
    <dataField name="Sum of DIS_THRD_TR" fld="55" baseField="0" baseItem="0" numFmtId="38"/>
    <dataField name="Sum of DIS_THRD_MC" fld="56" baseField="0" baseItem="0" numFmtId="38"/>
    <dataField name="Sum of DIS_OTH_IND" fld="57" baseField="0" baseItem="0" numFmtId="38"/>
    <dataField name="Sum of DIS_OTH" fld="58" baseField="0" baseItem="0" numFmtId="38"/>
    <dataField name="Sum of DIS_TOT" fld="59" baseField="0" baseItem="0" numFmtId="38"/>
    <dataField name="Sum of BED_ACUTE" fld="60" baseField="0" baseItem="0" numFmtId="38"/>
    <dataField name="Sum of BED_PSYCH" fld="61" baseField="0" baseItem="0" numFmtId="38"/>
    <dataField name="Sum of BED_CHEM" fld="62" baseField="0" baseItem="0" numFmtId="38"/>
    <dataField name="Sum of BED_REHAB" fld="63" baseField="0" baseItem="0" numFmtId="38"/>
    <dataField name="Sum of BED_LTC" fld="64" baseField="0" baseItem="0" numFmtId="38"/>
    <dataField name="Sum of BED_RESDNT" fld="65" baseField="0" baseItem="0" numFmtId="38"/>
    <dataField name="Sum of acute bed days" fld="66" baseField="0" baseItem="0" numFmtId="38"/>
    <dataField name="Sum of psych bed days" fld="67" baseField="0" baseItem="0" numFmtId="38"/>
    <dataField name="Sum of chem bed days" fld="68" baseField="0" baseItem="0" numFmtId="38"/>
    <dataField name="Sum of rehab bed days" fld="69" baseField="0" baseItem="0" numFmtId="38"/>
    <dataField name="Sum of ltc bed days" fld="70" baseField="0" baseItem="0" numFmtId="38"/>
    <dataField name="Sum of res bed days" fld="71" baseField="0" baseItem="0" numFmtId="38"/>
    <dataField name="Sum of DAY_ACUTE" fld="72" baseField="0" baseItem="0" numFmtId="38"/>
    <dataField name="Sum of DAY_PSYCH" fld="73" baseField="0" baseItem="0" numFmtId="38"/>
    <dataField name="Sum of DAY_CHEM" fld="74" baseField="0" baseItem="0" numFmtId="38"/>
    <dataField name="Sum of DAY_REHAB" fld="75" baseField="0" baseItem="0" numFmtId="38"/>
    <dataField name="Sum of DAY_LTC" fld="76" baseField="0" baseItem="0" numFmtId="38"/>
    <dataField name="Sum of DAY_RESDNT" fld="78" baseField="0" baseItem="0" numFmtId="38"/>
    <dataField name="Sum of DIS_ACUTE" fld="79" baseField="0" baseItem="0" numFmtId="38"/>
    <dataField name="Sum of DIS_PSYCH" fld="80" baseField="0" baseItem="0" numFmtId="38"/>
    <dataField name="Sum of DIS_CHEM" fld="81" baseField="0" baseItem="0" numFmtId="38"/>
    <dataField name="Sum of DIS_REHAB" fld="82" baseField="0" baseItem="0" numFmtId="38"/>
    <dataField name="Sum of DIS_LTC" fld="83" baseField="0" baseItem="0" numFmtId="38"/>
    <dataField name="Sum of DIS_RESDNT" fld="84" baseField="0" baseItem="0" numFmtId="38"/>
    <dataField name="Sum of DAY_NURSRY" fld="86" baseField="0" baseItem="0" numFmtId="38"/>
    <dataField name="Sum of DIS_NURSRY" fld="87" baseField="0" baseItem="0" numFmtId="38"/>
    <dataField name="Sum of VIS_MCAR_TR" fld="88" baseField="0" baseItem="0" numFmtId="38"/>
    <dataField name="Sum of VIS_MCAR_MC" fld="89" baseField="0" baseItem="0" numFmtId="38"/>
    <dataField name="Sum of VIS_MCAL_TR" fld="90" baseField="0" baseItem="0" numFmtId="38"/>
    <dataField name="Sum of VIS_MCAL_MC" fld="91" baseField="0" baseItem="0" numFmtId="38"/>
    <dataField name="Sum of VIS_CNTY" fld="92" baseField="0" baseItem="0" numFmtId="38"/>
    <dataField name="Sum of VIS_THRD_TR" fld="93" baseField="0" baseItem="0" numFmtId="38"/>
    <dataField name="Sum of VIS_THRD_MC" fld="94" baseField="0" baseItem="0" numFmtId="38"/>
    <dataField name="Sum of VIS_OTH_IND" fld="95" baseField="0" baseItem="0" numFmtId="38"/>
    <dataField name="Sum of VIS_OTH" fld="96" baseField="0" baseItem="0" numFmtId="38"/>
    <dataField name="Sum of VIS_TOT" fld="97" baseField="0" baseItem="0" numFmtId="38"/>
    <dataField name="Sum of VIS_ER" fld="98" baseField="0" baseItem="0" numFmtId="38"/>
    <dataField name="Sum of VIS_CLIN" fld="99" baseField="0" baseItem="0" numFmtId="38"/>
    <dataField name="Sum of VIS_HOME" fld="100" baseField="0" baseItem="0" numFmtId="38"/>
    <dataField name="Sum of VIS_REF_OP" fld="101" baseField="0" baseItem="0" numFmtId="38"/>
    <dataField name="Sum of DAY_PIPS" fld="102" baseField="0" baseItem="0" numFmtId="38"/>
    <dataField name="Sum of SURG_IP" fld="106" baseField="0" baseItem="0" numFmtId="38"/>
    <dataField name="Sum of SURG_OP" fld="107" baseField="0" baseItem="0" numFmtId="38"/>
    <dataField name="Sum of GR_PT_REV" fld="110" baseField="0" baseItem="0" numFmtId="38"/>
    <dataField name="Sum of DED_FR_REV" fld="111" baseField="0" baseItem="0" numFmtId="38"/>
    <dataField name="Sum of TOT_CAP_REV" fld="112" baseField="0" baseItem="0" numFmtId="38"/>
    <dataField name="Sum of NET_PT_REV" fld="113" baseField="0" baseItem="0" numFmtId="38"/>
    <dataField name="Sum of OTH_OP_REV" fld="114" baseField="0" baseItem="0" numFmtId="38"/>
    <dataField name="Sum of total op rev" fld="115" baseField="0" baseItem="0" numFmtId="38"/>
    <dataField name="Sum of TOT_OP_EXP" fld="116" baseField="0" baseItem="0" numFmtId="38"/>
    <dataField name="Sum of NET_FRM_OP" fld="117" baseField="0" baseItem="0" numFmtId="38"/>
    <dataField name="Sum of NONOP_REV" fld="118" baseField="0" baseItem="0" numFmtId="38"/>
    <dataField name="Sum of NONOP_EXP" fld="119" baseField="0" baseItem="0" numFmtId="38"/>
    <dataField name="Sum of INC_TAX" fld="120" baseField="0" baseItem="0" numFmtId="38"/>
    <dataField name="Sum of EXT_ITEM" fld="121" baseField="0" baseItem="0" numFmtId="38"/>
    <dataField name="Sum of NET_INCOME" fld="122" baseField="0" baseItem="0" numFmtId="38"/>
    <dataField name="Sum of GR_IP_MCAR_TR" fld="123" baseField="0" baseItem="0" numFmtId="38"/>
    <dataField name="Sum of GR_IP_MCAR_MC" fld="124" baseField="0" baseItem="0" numFmtId="38"/>
    <dataField name="Sum of GR_IP_MCAL_TR" fld="125" baseField="0" baseItem="0" numFmtId="38"/>
    <dataField name="Sum of GR_IP_MCAL_MC" fld="126" baseField="0" baseItem="0" numFmtId="38"/>
    <dataField name="Sum of GR_IP_CNTY" fld="127" baseField="0" baseItem="0" numFmtId="38"/>
    <dataField name="Sum of GR_IP_THRD_TR" fld="128" baseField="0" baseItem="0" numFmtId="38"/>
    <dataField name="Sum of GR_IP_THRD_MC" fld="129" baseField="0" baseItem="0" numFmtId="38"/>
    <dataField name="Sum of GR_IP_OTH_IND" fld="130" baseField="0" baseItem="0" numFmtId="38"/>
    <dataField name="Sum of GR_IP_OTH" fld="131" baseField="0" baseItem="0" numFmtId="38"/>
    <dataField name="Sum of GR_IP_TOT" fld="132" baseField="0" baseItem="0" numFmtId="38"/>
    <dataField name="Sum of GR_OP_MCAR_TR" fld="133" baseField="0" baseItem="0" numFmtId="38"/>
    <dataField name="Sum of GR_OP_MCAR_MC" fld="134" baseField="0" baseItem="0" numFmtId="38"/>
    <dataField name="Sum of GR_OP_MCAL_TR" fld="135" baseField="0" baseItem="0" numFmtId="38"/>
    <dataField name="Sum of GR_OP_MCAL_MC" fld="136" baseField="0" baseItem="0" numFmtId="38"/>
    <dataField name="Sum of GR_OP_CNTY" fld="137" baseField="0" baseItem="0" numFmtId="38"/>
    <dataField name="Sum of GR_OP_THRD_TR" fld="138" baseField="0" baseItem="0" numFmtId="38"/>
    <dataField name="Sum of GR_OP_THRD_MC" fld="139" baseField="0" baseItem="0" numFmtId="38"/>
    <dataField name="Sum of GR_OP_OTH_IND" fld="140" baseField="0" baseItem="0" numFmtId="38"/>
    <dataField name="Sum of GR_OP_OTH" fld="141" baseField="0" baseItem="0" numFmtId="38"/>
    <dataField name="Sum of GR_OP_TOT" fld="142" baseField="0" baseItem="0" numFmtId="38"/>
    <dataField name="Sum of C_ADJ_MCAR_TR" fld="143" baseField="0" baseItem="0" numFmtId="38"/>
    <dataField name="Sum of C_ADJ_MCAR_MC" fld="144" baseField="0" baseItem="0" numFmtId="38"/>
    <dataField name="Sum of C_ADJ_MCAL_TR" fld="145" baseField="0" baseItem="0" numFmtId="38"/>
    <dataField name="Sum of C_ADJ_MCAL_MC" fld="146" baseField="0" baseItem="0" numFmtId="38"/>
    <dataField name="Sum of DISP_855" fld="147" baseField="0" baseItem="0" numFmtId="38"/>
    <dataField name="Sum of C_ADJ_CNTY" fld="148" baseField="0" baseItem="0" numFmtId="38"/>
    <dataField name="Sum of C_ADJ_THRD_TR" fld="149" baseField="0" baseItem="0" numFmtId="38"/>
    <dataField name="Sum of C_ADJ_THRD_MC" fld="150" baseField="0" baseItem="0" numFmtId="38"/>
    <dataField name="Sum of BAD_DEBT" fld="151" baseField="0" baseItem="0" numFmtId="38"/>
    <dataField name="Sum of CHAR_HB" fld="152" baseField="0" baseItem="0" numFmtId="38"/>
    <dataField name="Sum of CHAR_OTH" fld="153" baseField="0" baseItem="0" numFmtId="38"/>
    <dataField name="Sum of SUB_INDGNT" fld="154" baseField="0" baseItem="0" numFmtId="38"/>
    <dataField name="Sum of DED_OTH" fld="155" baseField="0" baseItem="0" numFmtId="38"/>
    <dataField name="Sum of CAP_REV_MCAR" fld="156" baseField="0" baseItem="0" numFmtId="38"/>
    <dataField name="Sum of CAP_REV_MCAL" fld="157" baseField="0" baseItem="0" numFmtId="38"/>
    <dataField name="Sum of CAP_REV_CNTY" fld="158" baseField="0" baseItem="0" numFmtId="38"/>
    <dataField name="Sum of CAP_REV_THRD" fld="159" baseField="0" baseItem="0" numFmtId="38"/>
    <dataField name="Sum of NETRV_MCAR_TR" fld="160" baseField="0" baseItem="0" numFmtId="38"/>
    <dataField name="Sum of NETRV_MCAR_MC" fld="161" baseField="0" baseItem="0" numFmtId="38"/>
    <dataField name="Sum of NETRV_MCAL_TR" fld="162" baseField="0" baseItem="0" numFmtId="38"/>
    <dataField name="Sum of NETRV_MCAL_MC" fld="163" baseField="0" baseItem="0" numFmtId="38"/>
    <dataField name="Sum of NETRV_CNTY" fld="164" baseField="0" baseItem="0" numFmtId="38"/>
    <dataField name="Sum of NETRV_THRD_TR" fld="165" baseField="0" baseItem="0" numFmtId="38"/>
    <dataField name="Sum of NETRV_THRD_MC" fld="166" baseField="0" baseItem="0" numFmtId="38"/>
    <dataField name="Sum of NETRV_OTH_IND" fld="167" baseField="0" baseItem="0" numFmtId="38"/>
    <dataField name="Sum of NETRV_OTH" fld="168" baseField="0" baseItem="0" numFmtId="38"/>
    <dataField name="Sum of DISP_TRNFR" fld="169" baseField="0" baseItem="0" numFmtId="38"/>
    <dataField name="Sum of EXP_DLY" fld="175" baseField="0" baseItem="0" numFmtId="38"/>
    <dataField name="Sum of EXP_AMB" fld="176" baseField="0" baseItem="0" numFmtId="38"/>
    <dataField name="Sum of EXP_ANC" fld="177" baseField="0" baseItem="0" numFmtId="38"/>
    <dataField name="Sum of EXP_PIP" fld="178" baseField="0" baseItem="0" numFmtId="38"/>
    <dataField name="Sum of EXP_POP" fld="179" baseField="0" baseItem="0" numFmtId="38"/>
    <dataField name="Sum of EXP_RES" fld="180" baseField="0" baseItem="0" numFmtId="38"/>
    <dataField name="Sum of EXP_ED" fld="181" baseField="0" baseItem="0" numFmtId="38"/>
    <dataField name="Sum of EXP_GEN" fld="182" baseField="0" baseItem="0" numFmtId="38"/>
    <dataField name="Sum of EXP_FISC" fld="183" baseField="0" baseItem="0" numFmtId="38"/>
    <dataField name="Sum of EXP_ADM" fld="184" baseField="0" baseItem="0" numFmtId="38"/>
    <dataField name="Sum of EXP_UNASSG" fld="185" baseField="0" baseItem="0" numFmtId="38"/>
    <dataField name="Sum of EXP_SAL" fld="186" baseField="0" baseItem="0" numFmtId="38"/>
    <dataField name="Sum of EXP_BEN" fld="187" baseField="0" baseItem="0" numFmtId="38"/>
    <dataField name="Sum of EXP_PHYS" fld="188" baseField="0" baseItem="0" numFmtId="38"/>
    <dataField name="Sum of EXP_OTHPRO" fld="189" baseField="0" baseItem="0" numFmtId="38"/>
    <dataField name="Sum of EXP_SUPP" fld="190" baseField="0" baseItem="0" numFmtId="38"/>
    <dataField name="Sum of EXP_PURCH" fld="191" baseField="0" baseItem="0" numFmtId="38"/>
    <dataField name="Sum of EXP_DEPRE" fld="192" baseField="0" baseItem="0" numFmtId="38"/>
    <dataField name="Sum of EXP_LEASES" fld="193" baseField="0" baseItem="0" numFmtId="38"/>
    <dataField name="Sum of EXP_INSUR" fld="194" baseField="0" baseItem="0" numFmtId="38"/>
    <dataField name="Sum of EXP_INTRST" fld="195" baseField="0" baseItem="0" numFmtId="38"/>
    <dataField name="Sum of EXP_OTH" fld="196" baseField="0" baseItem="0" numFmtId="38"/>
    <dataField name="Sum of CUR_ASST" fld="197" baseField="0" baseItem="0" numFmtId="38"/>
    <dataField name="Sum of ASST_LIMTD" fld="198" baseField="0" baseItem="0" numFmtId="38"/>
    <dataField name="Sum of NET_PPE" fld="199" baseField="0" baseItem="0" numFmtId="38"/>
    <dataField name="Sum of CONST_PROG" fld="200" baseField="0" baseItem="0" numFmtId="38"/>
    <dataField name="Sum of INV_OTH" fld="201" baseField="0" baseItem="0" numFmtId="38"/>
    <dataField name="Sum of INTAN_ASST" fld="202" baseField="0" baseItem="0" numFmtId="38"/>
    <dataField name="Sum of TOT_ASST" fld="203" baseField="0" baseItem="0" numFmtId="38"/>
    <dataField name="Sum of CUR_LIAB" fld="204" baseField="0" baseItem="0" numFmtId="38"/>
    <dataField name="Sum of DEF_CRED" fld="205" baseField="0" baseItem="0" numFmtId="38"/>
    <dataField name="Sum of NET_LTDEBT" fld="206" baseField="0" baseItem="0" numFmtId="38"/>
    <dataField name="Sum of EQUITY" fld="207" baseField="0" baseItem="0" numFmtId="38"/>
    <dataField name="Sum of LIAB_EQ" fld="208" baseField="0" baseItem="0" numFmtId="38"/>
    <dataField name="Sum of CASH" fld="209" baseField="0" baseItem="0" numFmtId="38"/>
    <dataField name="Sum of TOT_PPE" fld="212" baseField="0" baseItem="0" numFmtId="38"/>
    <dataField name="Sum of INTER_REC" fld="215" baseField="0" baseItem="0" numFmtId="38"/>
    <dataField name="Sum of MORT_PAY" fld="213" baseField="0" baseItem="0" numFmtId="38"/>
    <dataField name="Sum of BOND_PAY" fld="214" baseField="0" baseItem="0" numFmtId="38"/>
    <dataField name="Sum of INTER_PAY" fld="216" baseField="0" baseItem="0" numFmtId="38"/>
    <dataField name="Sum of PROD_HRS" fld="217" baseField="0" baseItem="0" numFmtId="38"/>
    <dataField name="Sum of PAID_HRS" fld="218" baseField="0" baseItem="0" numFmtId="38"/>
    <dataField name="Sum of PRD_HR_MGT" fld="221" baseField="0" baseItem="0" numFmtId="38"/>
    <dataField name="Sum of PRD_HR_TCH" fld="222" baseField="0" baseItem="0" numFmtId="38"/>
    <dataField name="Sum of PRD_HR_RN" fld="223" baseField="0" baseItem="0" numFmtId="38"/>
    <dataField name="Sum of PRD_HR_LVN" fld="224" baseField="0" baseItem="0" numFmtId="38"/>
    <dataField name="Sum of PRD_HR_AID" fld="225" baseField="0" baseItem="0" numFmtId="38"/>
    <dataField name="Sum of PRD_HR_CLR" fld="226" baseField="0" baseItem="0" numFmtId="38"/>
    <dataField name="Sum of PRD_HR_ENV" fld="227" baseField="0" baseItem="0" numFmtId="38"/>
    <dataField name="Sum of PRD_HR_OTH" fld="228" baseField="0" baseItem="0" numFmtId="38"/>
    <dataField name="Sum of CNT_HR_RN" fld="229" baseField="0" baseItem="0" numFmtId="38"/>
    <dataField name="Sum of CNT_HR_OTH" fld="230" baseField="0" baseItem="0" numFmtId="38"/>
    <dataField name="Sum of PRD_HR_DLY" fld="231" baseField="0" baseItem="0" numFmtId="38"/>
    <dataField name="Sum of PRD_HR_AMB" fld="232" baseField="0" baseItem="0" numFmtId="38"/>
    <dataField name="Sum of PRD_HR_ANC" fld="233" baseField="0" baseItem="0" numFmtId="38"/>
    <dataField name="Sum of PRD_HR_ED" fld="234" baseField="0" baseItem="0" numFmtId="38"/>
    <dataField name="Sum of PRD_HR_GEN" fld="235" baseField="0" baseItem="0" numFmtId="38"/>
    <dataField name="Sum of PRD_HR_FIS" fld="236" baseField="0" baseItem="0" numFmtId="38"/>
    <dataField name="Sum of PRD_HR_ADM" fld="237" baseField="0" baseItem="0" numFmtId="38"/>
    <dataField name="Sum of exp mcare tr" fld="238" baseField="0" baseItem="0"/>
    <dataField name="Sum of exp mcare mc" fld="239" baseField="0" baseItem="0"/>
    <dataField name="Sum of exp mcal tr" fld="240" baseField="0" baseItem="0"/>
    <dataField name="Sum of exp mcal mc" fld="241" baseField="0" baseItem="0"/>
    <dataField name="Sum of exp cip" fld="242" baseField="0" baseItem="0"/>
    <dataField name="Sum of exp 3rd tr" fld="243" baseField="0" baseItem="0"/>
    <dataField name="Sum of exp 3rd mc" fld="244" baseField="0" baseItem="0"/>
    <dataField name="Sum of exp other ind" fld="245" baseField="0" baseItem="0"/>
    <dataField name="Sum of exp other" fld="246" baseField="0" baseItem="0" numFmtId="38"/>
    <dataField name="Sum of NAT_BIRTHS" fld="108" baseField="0" baseItem="0" numFmtId="38"/>
    <dataField name="Sum of C_SECTIONS" fld="109" baseField="0" baseItem="0" numFmtId="38"/>
    <dataField name="Average of DAY_PER" fld="4" subtotal="average" baseField="0" baseItem="0" numFmtId="38"/>
    <dataField name="Sum of ACCTS_REC" fld="210" baseField="0" baseItem="0" numFmtId="38"/>
    <dataField name="Sum of ALLOW_UNCOLL" fld="211" baseField="0" baseItem="0" numFmtId="38"/>
  </dataFields>
  <formats count="16">
    <format dxfId="15">
      <pivotArea outline="0" fieldPosition="0">
        <references count="1">
          <reference field="4294967294" count="195" selected="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3"/>
            <x v="85"/>
            <x v="87"/>
            <x v="89"/>
            <x v="90"/>
            <x v="91"/>
            <x v="92"/>
            <x v="94"/>
            <x v="95"/>
            <x v="96"/>
            <x v="97"/>
            <x v="98"/>
            <x v="99"/>
            <x v="100"/>
            <x v="101"/>
            <x v="102"/>
            <x v="103"/>
            <x v="104"/>
            <x v="105"/>
            <x v="106"/>
            <x v="107"/>
            <x v="108"/>
            <x v="109"/>
            <x v="110"/>
            <x v="111"/>
            <x v="112"/>
            <x v="113"/>
            <x v="114"/>
            <x v="115"/>
            <x v="116"/>
            <x v="117"/>
            <x v="118"/>
            <x v="119"/>
            <x v="120"/>
            <x v="121"/>
            <x v="122"/>
            <x v="123"/>
            <x v="124"/>
            <x v="125"/>
            <x v="126"/>
            <x v="127"/>
            <x v="128"/>
            <x v="129"/>
            <x v="130"/>
            <x v="131"/>
            <x v="132"/>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reference>
        </references>
      </pivotArea>
    </format>
    <format dxfId="14">
      <pivotArea outline="0" fieldPosition="0">
        <references count="1">
          <reference field="4294967294" count="5" selected="0">
            <x v="203"/>
            <x v="204"/>
            <x v="205"/>
            <x v="206"/>
            <x v="207"/>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2">
            <x v="176"/>
            <x v="177"/>
          </reference>
        </references>
      </pivotArea>
    </format>
    <format dxfId="11">
      <pivotArea dataOnly="0" labelOnly="1" outline="0" fieldPosition="0">
        <references count="1">
          <reference field="4294967294" count="1">
            <x v="180"/>
          </reference>
        </references>
      </pivotArea>
    </format>
    <format dxfId="10">
      <pivotArea type="all" dataOnly="0" outline="0" fieldPosition="0"/>
    </format>
    <format dxfId="9">
      <pivotArea outline="0" fieldPosition="0">
        <references count="1">
          <reference field="4294967294" count="5" selected="0">
            <x v="209"/>
            <x v="210"/>
            <x v="211"/>
            <x v="212"/>
            <x v="213"/>
          </reference>
        </references>
      </pivotArea>
    </format>
    <format dxfId="8">
      <pivotArea outline="0" fieldPosition="0">
        <references count="1">
          <reference field="4294967294" count="1" selected="0">
            <x v="82"/>
          </reference>
        </references>
      </pivotArea>
    </format>
    <format dxfId="7">
      <pivotArea outline="0" fieldPosition="0">
        <references count="1">
          <reference field="4294967294" count="1" selected="0">
            <x v="82"/>
          </reference>
        </references>
      </pivotArea>
    </format>
    <format dxfId="6">
      <pivotArea outline="0" fieldPosition="0">
        <references count="1">
          <reference field="4294967294" count="1" selected="0">
            <x v="82"/>
          </reference>
        </references>
      </pivotArea>
    </format>
    <format dxfId="5">
      <pivotArea outline="0" fieldPosition="0">
        <references count="1">
          <reference field="4294967294" count="1" selected="0">
            <x v="86"/>
          </reference>
        </references>
      </pivotArea>
    </format>
    <format dxfId="4">
      <pivotArea outline="0" fieldPosition="0">
        <references count="1">
          <reference field="4294967294" count="1" selected="0">
            <x v="88"/>
          </reference>
        </references>
      </pivotArea>
    </format>
    <format dxfId="3">
      <pivotArea outline="0" fieldPosition="0">
        <references count="1">
          <reference field="4294967294" count="1" selected="0">
            <x v="93"/>
          </reference>
        </references>
      </pivotArea>
    </format>
    <format dxfId="2">
      <pivotArea outline="0" fieldPosition="0">
        <references count="1">
          <reference field="4294967294" count="2" selected="0">
            <x v="133"/>
            <x v="134"/>
          </reference>
        </references>
      </pivotArea>
    </format>
    <format dxfId="1">
      <pivotArea outline="0" fieldPosition="0">
        <references count="1">
          <reference field="4294967294" count="1" selected="0">
            <x v="84"/>
          </reference>
        </references>
      </pivotArea>
    </format>
    <format dxfId="0">
      <pivotArea outline="0" fieldPosition="0">
        <references count="1">
          <reference field="4294967294" count="1" selected="0">
            <x v="208"/>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BAAE-4CAD-4689-AA7E-0164D375E9CF}">
  <sheetPr codeName="Sheet1">
    <pageSetUpPr autoPageBreaks="0"/>
  </sheetPr>
  <dimension ref="A1:S512"/>
  <sheetViews>
    <sheetView showGridLines="0" zoomScaleNormal="100" workbookViewId="0"/>
  </sheetViews>
  <sheetFormatPr defaultRowHeight="11.7" customHeight="1" x14ac:dyDescent="0.25"/>
  <cols>
    <col min="1" max="1" width="23" customWidth="1"/>
    <col min="2" max="2" width="19.6640625" customWidth="1"/>
    <col min="3" max="3" width="18.33203125" customWidth="1"/>
    <col min="4" max="4" width="19.88671875" customWidth="1"/>
    <col min="5" max="5" width="17.6640625" customWidth="1"/>
    <col min="6" max="6" width="18.33203125" customWidth="1"/>
    <col min="7" max="7" width="18.6640625" customWidth="1"/>
    <col min="8" max="8" width="15.33203125" bestFit="1" customWidth="1"/>
    <col min="9" max="9" width="8.33203125" customWidth="1"/>
  </cols>
  <sheetData>
    <row r="1" spans="1:7" s="8" customFormat="1" ht="11.7" customHeight="1" x14ac:dyDescent="0.2"/>
    <row r="2" spans="1:7" s="8" customFormat="1" ht="11.7" customHeight="1" x14ac:dyDescent="0.25">
      <c r="A2" s="34" t="s">
        <v>918</v>
      </c>
      <c r="B2" s="35" t="s">
        <v>462</v>
      </c>
      <c r="C2" s="35" t="s">
        <v>811</v>
      </c>
      <c r="D2" s="35" t="s">
        <v>653</v>
      </c>
      <c r="E2" s="35" t="s">
        <v>810</v>
      </c>
      <c r="F2" s="35" t="s">
        <v>812</v>
      </c>
      <c r="G2" s="35" t="s">
        <v>920</v>
      </c>
    </row>
    <row r="3" spans="1:7" s="8" customFormat="1" ht="11.7" customHeight="1" x14ac:dyDescent="0.2">
      <c r="A3" s="7" t="s">
        <v>507</v>
      </c>
      <c r="B3" s="4">
        <f>SUM(C3:G3)</f>
        <v>77371</v>
      </c>
      <c r="C3" s="4">
        <f>Pivot!B53</f>
        <v>61341</v>
      </c>
      <c r="D3" s="4">
        <f>Pivot!B54</f>
        <v>6702</v>
      </c>
      <c r="E3" s="4">
        <f>Pivot!B56</f>
        <v>2783</v>
      </c>
      <c r="F3" s="4">
        <f>Pivot!B57</f>
        <v>5662</v>
      </c>
      <c r="G3" s="4">
        <f>Pivot!B55+Pivot!B58</f>
        <v>883</v>
      </c>
    </row>
    <row r="4" spans="1:7" s="8" customFormat="1" ht="11.7" customHeight="1" x14ac:dyDescent="0.2">
      <c r="A4" s="7" t="s">
        <v>113</v>
      </c>
      <c r="B4" s="62">
        <f>Pivot!B32/Pivot!B18</f>
        <v>0.63180716628320455</v>
      </c>
      <c r="C4" s="62">
        <f>IF(C3=0,"0.00% ",(Pivot!B65/Pivot!B59))</f>
        <v>0.60673088447869783</v>
      </c>
      <c r="D4" s="62">
        <f>IF(D3=0,"0.00% ",(Pivot!B66/Pivot!B60))</f>
        <v>0.75448751242397827</v>
      </c>
      <c r="E4" s="62">
        <f>IF(E3=0,"0.00% ",(Pivot!B68/Pivot!B62))</f>
        <v>0.64654595895752676</v>
      </c>
      <c r="F4" s="62">
        <f>IF(F3=0,"0.00% ",(Pivot!B69/Pivot!B63))</f>
        <v>0.75908076661011092</v>
      </c>
      <c r="G4" s="62">
        <f>IF(G3=0,"0.00% ",(Pivot!B67+Pivot!B70)/(Pivot!B61+Pivot!B64))</f>
        <v>0.55801756307669459</v>
      </c>
    </row>
    <row r="5" spans="1:7" s="8" customFormat="1" ht="11.7" customHeight="1" x14ac:dyDescent="0.2">
      <c r="A5" s="7" t="s">
        <v>112</v>
      </c>
      <c r="B5" s="4">
        <f>Pivot!B19</f>
        <v>73806</v>
      </c>
      <c r="C5" s="36"/>
      <c r="D5" s="36"/>
      <c r="E5" s="36"/>
      <c r="F5" s="36"/>
      <c r="G5" s="36"/>
    </row>
    <row r="6" spans="1:7" s="8" customFormat="1" ht="11.7" customHeight="1" x14ac:dyDescent="0.2">
      <c r="A6" s="7" t="s">
        <v>602</v>
      </c>
      <c r="B6" s="62">
        <f>Pivot!B32/Pivot!B20</f>
        <v>0.66207130855027019</v>
      </c>
      <c r="C6" s="36"/>
      <c r="D6" s="36"/>
      <c r="E6" s="36"/>
      <c r="F6" s="36"/>
      <c r="G6" s="36"/>
    </row>
    <row r="7" spans="1:7" s="8" customFormat="1" ht="11.7" customHeight="1" x14ac:dyDescent="0.2">
      <c r="A7" s="7" t="s">
        <v>913</v>
      </c>
      <c r="B7" s="4">
        <f>SUM(C7:G7)</f>
        <v>17700587</v>
      </c>
      <c r="C7" s="4">
        <f>Pivot!B65</f>
        <v>13444904</v>
      </c>
      <c r="D7" s="4">
        <f>Pivot!B66</f>
        <v>1850696</v>
      </c>
      <c r="E7" s="4">
        <f>Pivot!B68</f>
        <v>651611</v>
      </c>
      <c r="F7" s="4">
        <f>Pivot!B69</f>
        <v>1573037</v>
      </c>
      <c r="G7" s="4">
        <f>Pivot!B67+Pivot!B70</f>
        <v>180339</v>
      </c>
    </row>
    <row r="8" spans="1:7" s="8" customFormat="1" ht="11.7" customHeight="1" x14ac:dyDescent="0.2">
      <c r="A8" s="7" t="s">
        <v>914</v>
      </c>
      <c r="B8" s="4">
        <f>SUM(C8:G8)</f>
        <v>2918036</v>
      </c>
      <c r="C8" s="4">
        <f>Pivot!B71</f>
        <v>2650196</v>
      </c>
      <c r="D8" s="4">
        <f>Pivot!B72</f>
        <v>184766</v>
      </c>
      <c r="E8" s="4">
        <f>Pivot!B74</f>
        <v>45575</v>
      </c>
      <c r="F8" s="4">
        <f>Pivot!B75</f>
        <v>23072</v>
      </c>
      <c r="G8" s="4">
        <f>Pivot!B73+Pivot!B76</f>
        <v>14427</v>
      </c>
    </row>
    <row r="9" spans="1:7" s="8" customFormat="1" ht="11.7" customHeight="1" x14ac:dyDescent="0.2">
      <c r="A9" s="7" t="s">
        <v>476</v>
      </c>
      <c r="B9" s="5">
        <f>IF(B8=0," ",B7/B8)</f>
        <v>6.0659248206670515</v>
      </c>
      <c r="C9" s="5">
        <f>IF(C8=0,"0.00 ",C7/C8)</f>
        <v>5.0731734558500579</v>
      </c>
      <c r="D9" s="5">
        <f>IF(D8=0,"0.00 ",D7/D8)</f>
        <v>10.01643159455744</v>
      </c>
      <c r="E9" s="5">
        <f>IF(E8=0,"0.00 ",E7/E8)</f>
        <v>14.297553483269336</v>
      </c>
      <c r="F9" s="5">
        <f>IF(F8=0,"0.00 ",F7/F8)</f>
        <v>68.179481622746181</v>
      </c>
      <c r="G9" s="5">
        <f>IF(G8=0,"0.00 ",G7/G8)</f>
        <v>12.500103971719692</v>
      </c>
    </row>
    <row r="10" spans="1:7" s="8" customFormat="1" ht="11.7" customHeight="1" x14ac:dyDescent="0.2"/>
    <row r="11" spans="1:7" s="8" customFormat="1" ht="11.7" customHeight="1" x14ac:dyDescent="0.25">
      <c r="E11" s="34" t="s">
        <v>2393</v>
      </c>
    </row>
    <row r="12" spans="1:7" s="8" customFormat="1" ht="11.7" customHeight="1" x14ac:dyDescent="0.25">
      <c r="A12" s="34" t="s">
        <v>2403</v>
      </c>
      <c r="C12" s="35" t="s">
        <v>114</v>
      </c>
      <c r="E12" s="7" t="s">
        <v>115</v>
      </c>
      <c r="F12" s="7"/>
      <c r="G12" s="64">
        <f>IF(E99=0,"0.00 ",B99/E99)</f>
        <v>1.5897085652221474</v>
      </c>
    </row>
    <row r="13" spans="1:7" s="8" customFormat="1" ht="11.7" customHeight="1" x14ac:dyDescent="0.2">
      <c r="A13" s="7" t="s">
        <v>650</v>
      </c>
      <c r="B13" s="6">
        <f>Pivot!B96</f>
        <v>683027900823</v>
      </c>
      <c r="C13" s="63">
        <f t="shared" ref="C13:C25" si="0">B13/$B$64</f>
        <v>22162.008586540258</v>
      </c>
      <c r="E13" s="7" t="s">
        <v>648</v>
      </c>
      <c r="F13" s="7"/>
      <c r="G13" s="64">
        <f>(Pivot!B227+Pivot!B228)/(Pivot!B99/Pivot!B226)</f>
        <v>62.957572944887723</v>
      </c>
    </row>
    <row r="14" spans="1:7" s="8" customFormat="1" ht="11.7" customHeight="1" x14ac:dyDescent="0.2">
      <c r="A14" s="7" t="s">
        <v>21</v>
      </c>
      <c r="B14" s="4">
        <f>Pivot!B97</f>
        <v>537410958262</v>
      </c>
      <c r="C14" s="64">
        <f t="shared" si="0"/>
        <v>17437.217802014296</v>
      </c>
      <c r="E14" s="7" t="s">
        <v>909</v>
      </c>
      <c r="F14" s="7"/>
      <c r="G14" s="71">
        <f>E101/(B101+B102)</f>
        <v>0.80527114468208627</v>
      </c>
    </row>
    <row r="15" spans="1:7" s="8" customFormat="1" ht="11.7" customHeight="1" x14ac:dyDescent="0.2">
      <c r="A15" s="7" t="s">
        <v>592</v>
      </c>
      <c r="B15" s="4">
        <f>Pivot!B98</f>
        <v>6815393557</v>
      </c>
      <c r="C15" s="64">
        <f t="shared" si="0"/>
        <v>221.13710193813358</v>
      </c>
      <c r="E15" s="7" t="s">
        <v>910</v>
      </c>
      <c r="F15" s="7"/>
      <c r="G15" s="71">
        <f>E101/E104</f>
        <v>0.62305499862005209</v>
      </c>
    </row>
    <row r="16" spans="1:7" s="8" customFormat="1" ht="11.7" customHeight="1" x14ac:dyDescent="0.2">
      <c r="A16" s="7" t="s">
        <v>652</v>
      </c>
      <c r="B16" s="65">
        <f>B13-B14+B15</f>
        <v>152432336118</v>
      </c>
      <c r="C16" s="66">
        <f t="shared" si="0"/>
        <v>4945.9278864640928</v>
      </c>
      <c r="E16" s="7" t="s">
        <v>116</v>
      </c>
      <c r="F16" s="7"/>
      <c r="G16" s="71">
        <f>E104/B105</f>
        <v>0.40070638845935208</v>
      </c>
    </row>
    <row r="17" spans="1:7" s="8" customFormat="1" ht="11.7" customHeight="1" x14ac:dyDescent="0.2">
      <c r="A17" s="7" t="s">
        <v>22</v>
      </c>
      <c r="B17" s="4">
        <f>Pivot!B100</f>
        <v>4718604106</v>
      </c>
      <c r="C17" s="64">
        <f t="shared" si="0"/>
        <v>153.10318156498761</v>
      </c>
      <c r="E17" s="7" t="s">
        <v>574</v>
      </c>
      <c r="F17" s="7"/>
      <c r="G17" s="71">
        <f>B25/B105</f>
        <v>4.8214134566707624E-2</v>
      </c>
    </row>
    <row r="18" spans="1:7" s="8" customFormat="1" ht="11.7" customHeight="1" x14ac:dyDescent="0.2">
      <c r="A18" s="7" t="s">
        <v>458</v>
      </c>
      <c r="B18" s="65">
        <f>B16+B17</f>
        <v>157150940224</v>
      </c>
      <c r="C18" s="66">
        <f t="shared" si="0"/>
        <v>5099.0310680290804</v>
      </c>
      <c r="E18" s="7" t="s">
        <v>617</v>
      </c>
      <c r="F18" s="7"/>
      <c r="G18" s="71">
        <f>(B16-B19)/B16</f>
        <v>-1.059332825385545E-2</v>
      </c>
    </row>
    <row r="19" spans="1:7" s="8" customFormat="1" ht="11.7" customHeight="1" x14ac:dyDescent="0.2">
      <c r="A19" s="7" t="s">
        <v>23</v>
      </c>
      <c r="B19" s="67">
        <f>Pivot!B102</f>
        <v>154047101891</v>
      </c>
      <c r="C19" s="68">
        <f t="shared" si="0"/>
        <v>4998.3217240853046</v>
      </c>
      <c r="E19" s="7" t="s">
        <v>117</v>
      </c>
      <c r="F19" s="7"/>
      <c r="G19" s="71">
        <f>B20/B18</f>
        <v>1.9750682551283798E-2</v>
      </c>
    </row>
    <row r="20" spans="1:7" s="8" customFormat="1" ht="11.7" customHeight="1" x14ac:dyDescent="0.2">
      <c r="A20" s="7" t="s">
        <v>457</v>
      </c>
      <c r="B20" s="65">
        <f>B18-B19</f>
        <v>3103838333</v>
      </c>
      <c r="C20" s="66">
        <f t="shared" si="0"/>
        <v>100.70934394377596</v>
      </c>
      <c r="E20" s="7" t="s">
        <v>118</v>
      </c>
      <c r="F20" s="7"/>
      <c r="G20" s="71">
        <f>B25/B18</f>
        <v>7.4164644057408247E-2</v>
      </c>
    </row>
    <row r="21" spans="1:7" s="8" customFormat="1" ht="11.7" customHeight="1" x14ac:dyDescent="0.2">
      <c r="A21" s="7" t="s">
        <v>24</v>
      </c>
      <c r="B21" s="4">
        <f>Pivot!B104</f>
        <v>11640254434</v>
      </c>
      <c r="C21" s="64">
        <f t="shared" si="0"/>
        <v>377.68796619432987</v>
      </c>
      <c r="E21" s="7" t="s">
        <v>590</v>
      </c>
      <c r="F21" s="7"/>
      <c r="G21" s="71">
        <f>B25/(B18+B21)</f>
        <v>6.905006845063881E-2</v>
      </c>
    </row>
    <row r="22" spans="1:7" s="8" customFormat="1" ht="11.7" customHeight="1" x14ac:dyDescent="0.2">
      <c r="A22" s="7" t="s">
        <v>25</v>
      </c>
      <c r="B22" s="4">
        <f>Pivot!B105</f>
        <v>2960791594</v>
      </c>
      <c r="C22" s="64">
        <f t="shared" si="0"/>
        <v>96.067947810214335</v>
      </c>
      <c r="E22" s="7" t="s">
        <v>589</v>
      </c>
      <c r="F22" s="7"/>
      <c r="G22" s="71">
        <f>(B19-B17)/B13</f>
        <v>0.21862722972966372</v>
      </c>
    </row>
    <row r="23" spans="1:7" s="8" customFormat="1" ht="11.7" customHeight="1" x14ac:dyDescent="0.2">
      <c r="A23" s="7" t="s">
        <v>459</v>
      </c>
      <c r="B23" s="4">
        <f>Pivot!B106</f>
        <v>128252774</v>
      </c>
      <c r="C23" s="64">
        <f t="shared" si="0"/>
        <v>4.1613806335155425</v>
      </c>
      <c r="E23" s="7" t="s">
        <v>573</v>
      </c>
      <c r="F23" s="7"/>
      <c r="G23" s="20">
        <f>(B101+B102)/B3</f>
        <v>968661.03096767527</v>
      </c>
    </row>
    <row r="24" spans="1:7" s="8" customFormat="1" ht="11.7" customHeight="1" x14ac:dyDescent="0.2">
      <c r="A24" s="7" t="s">
        <v>460</v>
      </c>
      <c r="B24" s="4">
        <f>Pivot!B107</f>
        <v>4854</v>
      </c>
      <c r="C24" s="64">
        <f t="shared" si="0"/>
        <v>1.5749633294547254E-4</v>
      </c>
      <c r="E24" s="7"/>
      <c r="G24" s="37"/>
    </row>
    <row r="25" spans="1:7" s="8" customFormat="1" ht="11.7" customHeight="1" thickBot="1" x14ac:dyDescent="0.3">
      <c r="A25" s="7" t="s">
        <v>461</v>
      </c>
      <c r="B25" s="69">
        <f>B20+B21-B22-B23-B24</f>
        <v>11655043545</v>
      </c>
      <c r="C25" s="70">
        <f t="shared" si="0"/>
        <v>378.16782419804298</v>
      </c>
      <c r="E25" s="17" t="s">
        <v>598</v>
      </c>
    </row>
    <row r="26" spans="1:7" s="8" customFormat="1" ht="11.7" customHeight="1" thickTop="1" x14ac:dyDescent="0.2">
      <c r="E26" s="7" t="s">
        <v>27</v>
      </c>
      <c r="F26" s="7"/>
      <c r="G26" s="20">
        <f>B39*G22</f>
        <v>1145549548.6177292</v>
      </c>
    </row>
    <row r="27" spans="1:7" s="8" customFormat="1" ht="11.7" customHeight="1" x14ac:dyDescent="0.2">
      <c r="E27" s="7" t="s">
        <v>28</v>
      </c>
      <c r="F27" s="7"/>
      <c r="G27" s="37">
        <f>(B39+B37)*G22</f>
        <v>2162060463.4372454</v>
      </c>
    </row>
    <row r="28" spans="1:7" s="8" customFormat="1" ht="11.7" customHeight="1" x14ac:dyDescent="0.25">
      <c r="A28" s="34" t="s">
        <v>651</v>
      </c>
      <c r="C28" s="17" t="s">
        <v>473</v>
      </c>
      <c r="E28" s="7" t="s">
        <v>431</v>
      </c>
      <c r="F28" s="7"/>
      <c r="G28" s="37">
        <f>(B39+B37+B34)*G22</f>
        <v>2615121477.0277929</v>
      </c>
    </row>
    <row r="29" spans="1:7" s="8" customFormat="1" ht="11.7" customHeight="1" x14ac:dyDescent="0.2">
      <c r="A29" s="7" t="s">
        <v>150</v>
      </c>
      <c r="B29" s="6">
        <f>Pivot!B129</f>
        <v>148584985065</v>
      </c>
      <c r="C29" s="7" t="s">
        <v>654</v>
      </c>
      <c r="D29" s="20">
        <f>Pivot!B142</f>
        <v>2168027346</v>
      </c>
    </row>
    <row r="30" spans="1:7" s="8" customFormat="1" ht="11.7" customHeight="1" x14ac:dyDescent="0.25">
      <c r="A30" s="7" t="s">
        <v>595</v>
      </c>
      <c r="B30" s="4">
        <f>Pivot!B130</f>
        <v>92047142883</v>
      </c>
      <c r="C30" s="7" t="s">
        <v>477</v>
      </c>
      <c r="D30" s="37">
        <f>Pivot!B143</f>
        <v>2827346768</v>
      </c>
      <c r="E30" s="17" t="s">
        <v>149</v>
      </c>
      <c r="G30" s="38"/>
    </row>
    <row r="31" spans="1:7" s="8" customFormat="1" ht="11.7" customHeight="1" x14ac:dyDescent="0.2">
      <c r="A31" s="7" t="s">
        <v>596</v>
      </c>
      <c r="B31" s="4">
        <f>Pivot!B131</f>
        <v>35896188777</v>
      </c>
      <c r="C31" s="7" t="s">
        <v>478</v>
      </c>
      <c r="D31" s="37">
        <f>Pivot!B144</f>
        <v>0</v>
      </c>
      <c r="E31" s="7" t="s">
        <v>389</v>
      </c>
      <c r="F31" s="7"/>
      <c r="G31" s="38">
        <f>(B39*G22)/(B19-B17)</f>
        <v>7.6713391322469947E-3</v>
      </c>
    </row>
    <row r="32" spans="1:7" s="8" customFormat="1" ht="11.7" customHeight="1" x14ac:dyDescent="0.2">
      <c r="A32" s="7" t="s">
        <v>597</v>
      </c>
      <c r="B32" s="4">
        <f>Pivot!B132</f>
        <v>123909557985</v>
      </c>
      <c r="C32" s="7" t="s">
        <v>479</v>
      </c>
      <c r="D32" s="37">
        <f>Pivot!B145</f>
        <v>1820019443</v>
      </c>
      <c r="E32" s="7" t="s">
        <v>390</v>
      </c>
      <c r="F32" s="7"/>
      <c r="G32" s="38">
        <f>((B39+B37)*G22)/(B19-B17)</f>
        <v>1.4478552289129259E-2</v>
      </c>
    </row>
    <row r="33" spans="1:7" s="8" customFormat="1" ht="11.7" customHeight="1" thickBot="1" x14ac:dyDescent="0.25">
      <c r="A33" s="7" t="s">
        <v>447</v>
      </c>
      <c r="B33" s="4">
        <f>Pivot!B133</f>
        <v>-2782039778</v>
      </c>
      <c r="C33" s="7" t="s">
        <v>480</v>
      </c>
      <c r="D33" s="72">
        <f>SUM(D29:D32)</f>
        <v>6815393557</v>
      </c>
      <c r="E33" s="7" t="s">
        <v>432</v>
      </c>
      <c r="F33" s="7"/>
      <c r="G33" s="38">
        <f>((B39+B37+B34)*G22/(B19-B17))</f>
        <v>1.7512541248442672E-2</v>
      </c>
    </row>
    <row r="34" spans="1:7" s="8" customFormat="1" ht="11.7" customHeight="1" thickTop="1" x14ac:dyDescent="0.2">
      <c r="A34" s="7" t="s">
        <v>485</v>
      </c>
      <c r="B34" s="4">
        <f>Pivot!B134</f>
        <v>2072299110</v>
      </c>
    </row>
    <row r="35" spans="1:7" s="8" customFormat="1" ht="11.7" customHeight="1" x14ac:dyDescent="0.25">
      <c r="A35" s="7" t="s">
        <v>614</v>
      </c>
      <c r="B35" s="4">
        <f>Pivot!B135</f>
        <v>18097058335</v>
      </c>
      <c r="C35" s="17" t="s">
        <v>908</v>
      </c>
      <c r="E35" s="9" t="s">
        <v>917</v>
      </c>
      <c r="F35" s="10"/>
      <c r="G35" s="52"/>
    </row>
    <row r="36" spans="1:7" s="8" customFormat="1" ht="11.7" customHeight="1" x14ac:dyDescent="0.2">
      <c r="A36" s="7" t="s">
        <v>613</v>
      </c>
      <c r="B36" s="4">
        <f>Pivot!B136</f>
        <v>102572757516</v>
      </c>
      <c r="C36" s="7" t="s">
        <v>466</v>
      </c>
      <c r="D36" s="37">
        <f>Pivot!B89</f>
        <v>13384959</v>
      </c>
      <c r="E36" s="12" t="s">
        <v>472</v>
      </c>
      <c r="F36" s="11">
        <f>Pivot!B15</f>
        <v>363</v>
      </c>
      <c r="G36" s="53"/>
    </row>
    <row r="37" spans="1:7" s="8" customFormat="1" ht="11.7" customHeight="1" x14ac:dyDescent="0.2">
      <c r="A37" s="7" t="s">
        <v>123</v>
      </c>
      <c r="B37" s="4">
        <f>Pivot!B137</f>
        <v>4649516513</v>
      </c>
      <c r="C37" s="7" t="s">
        <v>467</v>
      </c>
      <c r="D37" s="37">
        <f>Pivot!B90</f>
        <v>21614547</v>
      </c>
      <c r="E37" s="12" t="s">
        <v>804</v>
      </c>
      <c r="F37" s="13" t="str">
        <f>Pivot!B2</f>
        <v>(All)</v>
      </c>
      <c r="G37" s="54"/>
    </row>
    <row r="38" spans="1:7" s="8" customFormat="1" ht="11.7" customHeight="1" x14ac:dyDescent="0.2">
      <c r="A38" s="7" t="s">
        <v>29</v>
      </c>
      <c r="B38" s="4">
        <f>Pivot!B138</f>
        <v>0</v>
      </c>
      <c r="C38" s="7" t="s">
        <v>468</v>
      </c>
      <c r="D38" s="37">
        <f>Pivot!B91</f>
        <v>1272077</v>
      </c>
      <c r="E38" s="12" t="s">
        <v>805</v>
      </c>
      <c r="F38" s="13" t="str">
        <f>Pivot!B3</f>
        <v>(All)</v>
      </c>
      <c r="G38" s="53"/>
    </row>
    <row r="39" spans="1:7" s="8" customFormat="1" ht="11.7" customHeight="1" x14ac:dyDescent="0.2">
      <c r="A39" s="7" t="s">
        <v>27</v>
      </c>
      <c r="B39" s="4">
        <f>Pivot!B139</f>
        <v>5239738664</v>
      </c>
      <c r="C39" s="7" t="s">
        <v>469</v>
      </c>
      <c r="D39" s="37">
        <f>Pivot!B92</f>
        <v>16477549</v>
      </c>
      <c r="E39" s="12" t="s">
        <v>579</v>
      </c>
      <c r="F39" s="13" t="str">
        <f>Pivot!B4</f>
        <v>(All)</v>
      </c>
      <c r="G39" s="53"/>
    </row>
    <row r="40" spans="1:7" s="8" customFormat="1" ht="11.7" customHeight="1" x14ac:dyDescent="0.2">
      <c r="A40" s="7" t="s">
        <v>601</v>
      </c>
      <c r="B40" s="4">
        <f>Pivot!B140</f>
        <v>-24284711</v>
      </c>
      <c r="C40" s="7" t="s">
        <v>470</v>
      </c>
      <c r="D40" s="37">
        <f>Pivot!B94</f>
        <v>661261</v>
      </c>
      <c r="E40" s="12" t="s">
        <v>591</v>
      </c>
      <c r="F40" s="13" t="str">
        <f>Pivot!B5</f>
        <v>(All)</v>
      </c>
      <c r="G40" s="53"/>
    </row>
    <row r="41" spans="1:7" s="8" customFormat="1" ht="11.7" customHeight="1" x14ac:dyDescent="0.2">
      <c r="A41" s="7" t="s">
        <v>796</v>
      </c>
      <c r="B41" s="4">
        <f>Pivot!B141</f>
        <v>7148037903</v>
      </c>
      <c r="C41" s="7" t="s">
        <v>471</v>
      </c>
      <c r="D41" s="37">
        <f>Pivot!B95</f>
        <v>1178972</v>
      </c>
      <c r="E41" s="12" t="s">
        <v>806</v>
      </c>
      <c r="F41" s="13" t="str">
        <f>Pivot!B6</f>
        <v>(All)</v>
      </c>
      <c r="G41" s="53"/>
    </row>
    <row r="42" spans="1:7" s="8" customFormat="1" ht="11.7" customHeight="1" thickBot="1" x14ac:dyDescent="0.25">
      <c r="A42" s="7" t="s">
        <v>588</v>
      </c>
      <c r="B42" s="69">
        <f>SUM(B29:B41)</f>
        <v>537410958262</v>
      </c>
      <c r="C42" s="7" t="s">
        <v>797</v>
      </c>
      <c r="D42" s="37">
        <f>Pivot!B93</f>
        <v>396503</v>
      </c>
      <c r="E42" s="12" t="s">
        <v>807</v>
      </c>
      <c r="F42" s="13" t="str">
        <f>Pivot!B7</f>
        <v>(All)</v>
      </c>
      <c r="G42" s="53"/>
    </row>
    <row r="43" spans="1:7" s="8" customFormat="1" ht="11.7" customHeight="1" thickTop="1" x14ac:dyDescent="0.2">
      <c r="C43" s="7"/>
      <c r="D43" s="37"/>
      <c r="E43" s="12" t="s">
        <v>306</v>
      </c>
      <c r="F43" s="13" t="str">
        <f>Pivot!B8</f>
        <v>(All)</v>
      </c>
      <c r="G43" s="53"/>
    </row>
    <row r="44" spans="1:7" s="8" customFormat="1" ht="11.7" customHeight="1" x14ac:dyDescent="0.25">
      <c r="A44" s="17" t="s">
        <v>2401</v>
      </c>
      <c r="C44" s="7" t="s">
        <v>916</v>
      </c>
      <c r="D44" s="37">
        <f>Pivot!B77</f>
        <v>413807</v>
      </c>
      <c r="E44" s="12" t="s">
        <v>307</v>
      </c>
      <c r="F44" s="13" t="str">
        <f>Pivot!B9</f>
        <v>(All)</v>
      </c>
      <c r="G44" s="53"/>
    </row>
    <row r="45" spans="1:7" s="8" customFormat="1" ht="11.7" customHeight="1" x14ac:dyDescent="0.2">
      <c r="A45" s="8" t="s">
        <v>122</v>
      </c>
      <c r="B45" s="20">
        <f>Pivot!B155</f>
        <v>1268439628</v>
      </c>
      <c r="C45" s="7" t="s">
        <v>915</v>
      </c>
      <c r="D45" s="37">
        <f>Pivot!B78</f>
        <v>212425</v>
      </c>
      <c r="E45" s="12" t="s">
        <v>510</v>
      </c>
      <c r="F45" s="13" t="str">
        <f>Pivot!B10</f>
        <v>(All)</v>
      </c>
      <c r="G45" s="53"/>
    </row>
    <row r="46" spans="1:7" s="8" customFormat="1" ht="11.7" customHeight="1" x14ac:dyDescent="0.2">
      <c r="C46" s="7" t="s">
        <v>791</v>
      </c>
      <c r="D46" s="37">
        <f>Pivot!B224</f>
        <v>217863</v>
      </c>
      <c r="E46" s="12" t="s">
        <v>808</v>
      </c>
      <c r="F46" s="13" t="str">
        <f>Pivot!B11</f>
        <v>(All)</v>
      </c>
      <c r="G46" s="53"/>
    </row>
    <row r="47" spans="1:7" s="8" customFormat="1" ht="11.7" customHeight="1" x14ac:dyDescent="0.2">
      <c r="C47" s="7" t="s">
        <v>792</v>
      </c>
      <c r="D47" s="37">
        <f>Pivot!B225</f>
        <v>102890</v>
      </c>
      <c r="E47" s="14" t="s">
        <v>580</v>
      </c>
      <c r="F47" s="15" t="str">
        <f>Pivot!B12</f>
        <v>(All)</v>
      </c>
      <c r="G47" s="55"/>
    </row>
    <row r="48" spans="1:7" s="8" customFormat="1" ht="7.2" customHeight="1" x14ac:dyDescent="0.2">
      <c r="C48" s="7"/>
      <c r="D48" s="37"/>
      <c r="E48" s="7"/>
      <c r="F48" s="13"/>
      <c r="G48" s="87"/>
    </row>
    <row r="49" spans="1:7" s="41" customFormat="1" ht="11.7" customHeight="1" x14ac:dyDescent="0.25">
      <c r="A49" s="34" t="s">
        <v>495</v>
      </c>
      <c r="B49" s="39"/>
      <c r="C49" s="93" t="s">
        <v>654</v>
      </c>
      <c r="D49" s="93"/>
      <c r="E49" s="93" t="s">
        <v>477</v>
      </c>
      <c r="F49" s="93"/>
    </row>
    <row r="50" spans="1:7" s="8" customFormat="1" ht="11.7" customHeight="1" x14ac:dyDescent="0.25">
      <c r="A50" s="17" t="s">
        <v>607</v>
      </c>
      <c r="B50" s="42" t="s">
        <v>482</v>
      </c>
      <c r="C50" s="42" t="s">
        <v>593</v>
      </c>
      <c r="D50" s="42" t="s">
        <v>594</v>
      </c>
      <c r="E50" s="42" t="s">
        <v>593</v>
      </c>
      <c r="F50" s="42" t="s">
        <v>594</v>
      </c>
    </row>
    <row r="51" spans="1:7" s="8" customFormat="1" ht="11.7" customHeight="1" x14ac:dyDescent="0.2">
      <c r="A51" s="7" t="s">
        <v>913</v>
      </c>
      <c r="B51" s="4">
        <f>SUM(C51:F51)+SUM(B75:F75)</f>
        <v>17700587</v>
      </c>
      <c r="C51" s="4">
        <f>Pivot!B23</f>
        <v>4442774</v>
      </c>
      <c r="D51" s="4">
        <f>Pivot!B24</f>
        <v>2698078</v>
      </c>
      <c r="E51" s="4">
        <f>Pivot!B25</f>
        <v>2189520</v>
      </c>
      <c r="F51" s="4">
        <f>Pivot!B26</f>
        <v>4398524</v>
      </c>
      <c r="G51" s="38"/>
    </row>
    <row r="52" spans="1:7" s="8" customFormat="1" ht="11.7" customHeight="1" x14ac:dyDescent="0.2">
      <c r="A52" s="7" t="s">
        <v>914</v>
      </c>
      <c r="B52" s="4">
        <f>SUM(C52:F52)+SUM(B76:F76)</f>
        <v>2918036</v>
      </c>
      <c r="C52" s="4">
        <f>Pivot!B43</f>
        <v>718651</v>
      </c>
      <c r="D52" s="4">
        <f>Pivot!B44</f>
        <v>470020</v>
      </c>
      <c r="E52" s="4">
        <f>Pivot!B45</f>
        <v>273018</v>
      </c>
      <c r="F52" s="4">
        <f>Pivot!B46</f>
        <v>728746</v>
      </c>
      <c r="G52" s="38"/>
    </row>
    <row r="53" spans="1:7" s="8" customFormat="1" ht="11.7" customHeight="1" x14ac:dyDescent="0.2">
      <c r="A53" s="7" t="s">
        <v>476</v>
      </c>
      <c r="B53" s="5">
        <f>IF(B52=0,"0.00",B51/B52)</f>
        <v>6.0659248206670515</v>
      </c>
      <c r="C53" s="5">
        <f>IF(C52=0,"0.00",C51/C52)</f>
        <v>6.1821023000037574</v>
      </c>
      <c r="D53" s="5">
        <f>IF(D52=0,"0.00",D51/D52)</f>
        <v>5.7403472192672655</v>
      </c>
      <c r="E53" s="5">
        <f>IF(E52=0,"0.00",E51/E52)</f>
        <v>8.0196910093839975</v>
      </c>
      <c r="F53" s="5">
        <f>IF(F52=0,"0.00",F51/F52)</f>
        <v>6.0357435924176599</v>
      </c>
      <c r="G53" s="41"/>
    </row>
    <row r="54" spans="1:7" s="8" customFormat="1" ht="11.7" customHeight="1" x14ac:dyDescent="0.2">
      <c r="A54" s="7" t="s">
        <v>153</v>
      </c>
      <c r="B54" s="4">
        <f>SUM(C54:F54)+SUM(B78:F78)</f>
        <v>53116231</v>
      </c>
      <c r="C54" s="4">
        <f>Pivot!B79</f>
        <v>12249051</v>
      </c>
      <c r="D54" s="4">
        <f>Pivot!B80</f>
        <v>5149852</v>
      </c>
      <c r="E54" s="4">
        <f>Pivot!B81</f>
        <v>2787466</v>
      </c>
      <c r="F54" s="4">
        <f>Pivot!B82</f>
        <v>14563862</v>
      </c>
    </row>
    <row r="55" spans="1:7" s="8" customFormat="1" ht="11.7" customHeight="1" x14ac:dyDescent="0.2">
      <c r="A55" s="7" t="s">
        <v>154</v>
      </c>
      <c r="B55" s="6">
        <f>SUM(C55:F55)+SUM(B79:F79)</f>
        <v>389661962156</v>
      </c>
      <c r="C55" s="6">
        <f>Pivot!B109</f>
        <v>106726240342</v>
      </c>
      <c r="D55" s="6">
        <f>Pivot!B110</f>
        <v>68230915715</v>
      </c>
      <c r="E55" s="6">
        <f>Pivot!B111</f>
        <v>37126102481</v>
      </c>
      <c r="F55" s="6">
        <f>Pivot!B112</f>
        <v>85111606140</v>
      </c>
      <c r="G55" s="38"/>
    </row>
    <row r="56" spans="1:7" s="8" customFormat="1" ht="11.7" customHeight="1" x14ac:dyDescent="0.2">
      <c r="A56" s="7" t="s">
        <v>155</v>
      </c>
      <c r="B56" s="67">
        <f>SUM(C56:F56)+SUM(B80:F80)</f>
        <v>293365938667</v>
      </c>
      <c r="C56" s="67">
        <f>Pivot!B119</f>
        <v>71118015021</v>
      </c>
      <c r="D56" s="67">
        <f>Pivot!B120</f>
        <v>38512302227</v>
      </c>
      <c r="E56" s="67">
        <f>Pivot!B121</f>
        <v>11891487692</v>
      </c>
      <c r="F56" s="67">
        <f>Pivot!B122</f>
        <v>67003420373</v>
      </c>
    </row>
    <row r="57" spans="1:7" s="8" customFormat="1" ht="11.7" customHeight="1" x14ac:dyDescent="0.2">
      <c r="A57" s="7" t="s">
        <v>650</v>
      </c>
      <c r="B57" s="65">
        <f>B55+B56</f>
        <v>683027900823</v>
      </c>
      <c r="C57" s="65">
        <f>C55+C56</f>
        <v>177844255363</v>
      </c>
      <c r="D57" s="65">
        <f>D55+D56</f>
        <v>106743217942</v>
      </c>
      <c r="E57" s="65">
        <f>E55+E56</f>
        <v>49017590173</v>
      </c>
      <c r="F57" s="65">
        <f>F55+F56</f>
        <v>152115026513</v>
      </c>
      <c r="G57" s="38"/>
    </row>
    <row r="58" spans="1:7" s="8" customFormat="1" ht="11.7" customHeight="1" x14ac:dyDescent="0.2">
      <c r="A58" s="7" t="s">
        <v>615</v>
      </c>
      <c r="B58" s="4">
        <f>SUM(C58:F58)+SUM(B82:F82)</f>
        <v>537410958262</v>
      </c>
      <c r="C58" s="4">
        <f>C57+C59-C60</f>
        <v>149756817658</v>
      </c>
      <c r="D58" s="4">
        <f>D57+D59-D60</f>
        <v>92620320648</v>
      </c>
      <c r="E58" s="4">
        <f>E57+E59-E60</f>
        <v>35407117681</v>
      </c>
      <c r="F58" s="4">
        <f>F57+F59-F60</f>
        <v>123559378393</v>
      </c>
    </row>
    <row r="59" spans="1:7" s="8" customFormat="1" ht="11.7" customHeight="1" x14ac:dyDescent="0.2">
      <c r="A59" s="7" t="s">
        <v>616</v>
      </c>
      <c r="B59" s="4">
        <f>SUM(C59:F59)+SUM(B83:F83)</f>
        <v>6815393557</v>
      </c>
      <c r="C59" s="43"/>
      <c r="D59" s="4">
        <f>Pivot!B142</f>
        <v>2168027346</v>
      </c>
      <c r="E59" s="43"/>
      <c r="F59" s="4">
        <f>Pivot!B143</f>
        <v>2827346768</v>
      </c>
    </row>
    <row r="60" spans="1:7" s="8" customFormat="1" ht="11.7" customHeight="1" x14ac:dyDescent="0.2">
      <c r="A60" s="7" t="s">
        <v>652</v>
      </c>
      <c r="B60" s="73">
        <f>SUM(C60:F60)+SUM(B84:F84)</f>
        <v>152432336118</v>
      </c>
      <c r="C60" s="73">
        <f>Pivot!B146</f>
        <v>28087437705</v>
      </c>
      <c r="D60" s="73">
        <f>Pivot!B147</f>
        <v>16290924640</v>
      </c>
      <c r="E60" s="73">
        <f>Pivot!B148</f>
        <v>13610472492</v>
      </c>
      <c r="F60" s="73">
        <f>Pivot!B149</f>
        <v>31382994888</v>
      </c>
      <c r="G60" s="38"/>
    </row>
    <row r="61" spans="1:7" s="8" customFormat="1" ht="11.7" customHeight="1" x14ac:dyDescent="0.2">
      <c r="A61" s="7" t="s">
        <v>578</v>
      </c>
      <c r="B61" s="74">
        <f>IF(B60=0,"0.00% ",(B60/B57))</f>
        <v>0.22317146332430912</v>
      </c>
      <c r="C61" s="74">
        <f>IF(C60=0,"0.00% ",(C60/C57))</f>
        <v>0.15793278027266272</v>
      </c>
      <c r="D61" s="74">
        <f>IF(D60=0,"0.00% ",(D60/D57))</f>
        <v>0.15261788949300589</v>
      </c>
      <c r="E61" s="74">
        <f>IF(E60=0,"0.00% ",(E60/E57))</f>
        <v>0.27766506766170967</v>
      </c>
      <c r="F61" s="74">
        <f>IF(F60=0,"0.00% ",(F60/F57))</f>
        <v>0.20631094512755424</v>
      </c>
    </row>
    <row r="62" spans="1:7" s="8" customFormat="1" ht="11.7" customHeight="1" x14ac:dyDescent="0.2">
      <c r="A62" s="7" t="s">
        <v>382</v>
      </c>
      <c r="B62" s="6">
        <f>B19-B17</f>
        <v>149328497785</v>
      </c>
      <c r="C62" s="6">
        <f>Pivot!B215</f>
        <v>37714750300.569275</v>
      </c>
      <c r="D62" s="6">
        <f>Pivot!B216</f>
        <v>21106613269.088959</v>
      </c>
      <c r="E62" s="6">
        <f>Pivot!B217</f>
        <v>12728428051.697107</v>
      </c>
      <c r="F62" s="6">
        <f>Pivot!B218</f>
        <v>34459703711.060936</v>
      </c>
    </row>
    <row r="63" spans="1:7" s="8" customFormat="1" ht="11.7" customHeight="1" thickBot="1" x14ac:dyDescent="0.25">
      <c r="A63" s="7" t="s">
        <v>693</v>
      </c>
      <c r="B63" s="69">
        <f>B60-B62</f>
        <v>3103838333</v>
      </c>
      <c r="C63" s="69">
        <f>C60-C62</f>
        <v>-9627312595.5692749</v>
      </c>
      <c r="D63" s="69">
        <f>D60-D62</f>
        <v>-4815688629.0889587</v>
      </c>
      <c r="E63" s="69">
        <f>E60-E62</f>
        <v>882044440.30289268</v>
      </c>
      <c r="F63" s="69">
        <f>F60-F62</f>
        <v>-3076708823.060936</v>
      </c>
      <c r="G63" s="20"/>
    </row>
    <row r="64" spans="1:7" s="8" customFormat="1" ht="11.7" customHeight="1" thickTop="1" x14ac:dyDescent="0.2">
      <c r="A64" s="7" t="s">
        <v>110</v>
      </c>
      <c r="B64" s="4">
        <f>Pivot!B33</f>
        <v>30819765.1921237</v>
      </c>
      <c r="C64" s="4">
        <f>Pivot!B34</f>
        <v>7243189.8612603992</v>
      </c>
      <c r="D64" s="4">
        <f>Pivot!B35</f>
        <v>4200758.6537800049</v>
      </c>
      <c r="E64" s="4">
        <f>Pivot!B36</f>
        <v>2883755.0700477064</v>
      </c>
      <c r="F64" s="4">
        <f>Pivot!B37</f>
        <v>8166945.981332683</v>
      </c>
    </row>
    <row r="65" spans="1:7" s="8" customFormat="1" ht="9.6" customHeight="1" x14ac:dyDescent="0.2">
      <c r="G65" s="44"/>
    </row>
    <row r="66" spans="1:7" s="8" customFormat="1" ht="11.7" customHeight="1" x14ac:dyDescent="0.2">
      <c r="A66" s="7" t="s">
        <v>793</v>
      </c>
      <c r="B66" s="6">
        <f>IF(B51=0,"$ 0 ",B55/B51)</f>
        <v>22014.070050671202</v>
      </c>
      <c r="C66" s="6">
        <f>IF(C51=0,"$ 0 ",C55/C51)</f>
        <v>24022.432908358605</v>
      </c>
      <c r="D66" s="6">
        <f>IF(D51=0,"$ 0 ",D55/D51)</f>
        <v>25288.711340072452</v>
      </c>
      <c r="E66" s="6">
        <f>IF(E51=0,"$ 0 ",E55/E51)</f>
        <v>16956.274654262121</v>
      </c>
      <c r="F66" s="6">
        <f>IF(F51=0,"$ 0 ",F55/F51)</f>
        <v>19350.037908171013</v>
      </c>
      <c r="G66" s="44"/>
    </row>
    <row r="67" spans="1:7" s="8" customFormat="1" ht="11.7" customHeight="1" x14ac:dyDescent="0.2">
      <c r="A67" s="7" t="s">
        <v>794</v>
      </c>
      <c r="B67" s="4">
        <f>IF(B52=0,"$ 0 ",B55/B52)</f>
        <v>133535.69392426961</v>
      </c>
      <c r="C67" s="4">
        <f>IF(C52=0,"$ 0 ",C55/C52)</f>
        <v>148509.13773444967</v>
      </c>
      <c r="D67" s="4">
        <f>IF(D52=0,"$ 0 ",D55/D52)</f>
        <v>145165.98381983745</v>
      </c>
      <c r="E67" s="4">
        <f>IF(E52=0,"$ 0 ",E55/E52)</f>
        <v>135984.08339743168</v>
      </c>
      <c r="F67" s="4">
        <f>IF(F52=0,"$ 0 ",F55/F52)</f>
        <v>116791.86731728201</v>
      </c>
      <c r="G67" s="44"/>
    </row>
    <row r="68" spans="1:7" s="8" customFormat="1" ht="11.7" customHeight="1" x14ac:dyDescent="0.2">
      <c r="A68" s="7" t="s">
        <v>795</v>
      </c>
      <c r="B68" s="4">
        <f>IF(B54=0,"$ 0 ",B56/B54)</f>
        <v>5523.0940363031405</v>
      </c>
      <c r="C68" s="4">
        <f>IF(C54=0,"$ 0 ",C56/C54)</f>
        <v>5806.0020340351266</v>
      </c>
      <c r="D68" s="4">
        <f>IF(D54=0,"$ 0 ",D56/D54)</f>
        <v>7478.3318485657455</v>
      </c>
      <c r="E68" s="4">
        <f>IF(E54=0,"$ 0 ",E56/E54)</f>
        <v>4266.0565875960456</v>
      </c>
      <c r="F68" s="4">
        <f>IF(F54=0,"$ 0 ",F56/F54)</f>
        <v>4600.6629541669645</v>
      </c>
      <c r="G68" s="44"/>
    </row>
    <row r="69" spans="1:7" s="8" customFormat="1" ht="11.7" customHeight="1" x14ac:dyDescent="0.2">
      <c r="A69" s="7" t="s">
        <v>463</v>
      </c>
      <c r="B69" s="6">
        <f>IF(B51=0,"$ 0 ",(B55/B57)*B60/B51)</f>
        <v>4912.9122269321397</v>
      </c>
      <c r="C69" s="6">
        <f>IF(C51=0,"$ 0 ",(C55/C57)*C60/C51)</f>
        <v>3793.9296181305822</v>
      </c>
      <c r="D69" s="6">
        <f>IF(D51=0,"$ 0 ",(D55/D57)*D60/D51)</f>
        <v>3859.5097527197022</v>
      </c>
      <c r="E69" s="6">
        <f>IF(E51=0,"$ 0 ",(E55/E57)*E60/E51)</f>
        <v>4708.1651491662242</v>
      </c>
      <c r="F69" s="6">
        <f>IF(F51=0,"$ 0 ",(F55/F57)*F60/F51)</f>
        <v>3992.1246090887639</v>
      </c>
      <c r="G69" s="44"/>
    </row>
    <row r="70" spans="1:7" s="8" customFormat="1" ht="11.7" customHeight="1" x14ac:dyDescent="0.2">
      <c r="A70" s="7" t="s">
        <v>464</v>
      </c>
      <c r="B70" s="4">
        <f>IF(B52=0,"$ 0 ",(B55/B57)*B60/B52)</f>
        <v>29801.356219106307</v>
      </c>
      <c r="C70" s="4">
        <f>IF(C52=0,"$ 0 ",(C55/C57)*C60/C52)</f>
        <v>23454.461018297447</v>
      </c>
      <c r="D70" s="4">
        <f>IF(D52=0,"$ 0 ",(D55/D57)*D60/D52)</f>
        <v>22154.926076759431</v>
      </c>
      <c r="E70" s="4">
        <f>IF(E52=0,"$ 0 ",(E55/E57)*E60/E52)</f>
        <v>37758.029717463432</v>
      </c>
      <c r="F70" s="4">
        <f>IF(F52=0,"$ 0 ",(F55/F57)*F60/F52)</f>
        <v>24095.440529440362</v>
      </c>
      <c r="G70" s="44"/>
    </row>
    <row r="71" spans="1:7" s="8" customFormat="1" ht="11.7" customHeight="1" x14ac:dyDescent="0.2">
      <c r="A71" s="7" t="s">
        <v>465</v>
      </c>
      <c r="B71" s="4">
        <f>IF(B54=0,"$ 0 ",(B56/B57)*B60/B54)</f>
        <v>1232.5969781595368</v>
      </c>
      <c r="C71" s="4">
        <f>IF(C54=0,"$ 0 ",(C56/C57)*C60/C54)</f>
        <v>916.95804350390256</v>
      </c>
      <c r="D71" s="4">
        <f>IF(D54=0,"$ 0 ",(D56/D57)*D60/D54)</f>
        <v>1141.3272236564335</v>
      </c>
      <c r="E71" s="4">
        <f>IF(E54=0,"$ 0 ",(E56/E57)*E60/E54)</f>
        <v>1184.5348910435382</v>
      </c>
      <c r="F71" s="4">
        <f>IF(F54=0,"$ 0 ",(F56/F57)*F60/F54)</f>
        <v>949.16712228751214</v>
      </c>
      <c r="G71" s="44"/>
    </row>
    <row r="72" spans="1:7" s="8" customFormat="1" ht="11.7" customHeight="1" x14ac:dyDescent="0.2"/>
    <row r="73" spans="1:7" s="8" customFormat="1" ht="11.7" customHeight="1" x14ac:dyDescent="0.25">
      <c r="A73" s="34" t="s">
        <v>495</v>
      </c>
      <c r="B73" s="40" t="s">
        <v>805</v>
      </c>
      <c r="C73" s="93" t="s">
        <v>809</v>
      </c>
      <c r="D73" s="93"/>
      <c r="E73" s="93" t="s">
        <v>888</v>
      </c>
      <c r="F73" s="93"/>
      <c r="G73" s="35"/>
    </row>
    <row r="74" spans="1:7" s="8" customFormat="1" ht="11.7" customHeight="1" x14ac:dyDescent="0.25">
      <c r="A74" s="34" t="s">
        <v>607</v>
      </c>
      <c r="B74" s="42" t="s">
        <v>486</v>
      </c>
      <c r="C74" s="42" t="s">
        <v>593</v>
      </c>
      <c r="D74" s="42" t="s">
        <v>594</v>
      </c>
      <c r="E74" s="42" t="s">
        <v>481</v>
      </c>
      <c r="F74" s="42" t="s">
        <v>483</v>
      </c>
    </row>
    <row r="75" spans="1:7" s="8" customFormat="1" ht="11.7" customHeight="1" x14ac:dyDescent="0.2">
      <c r="A75" s="7" t="s">
        <v>913</v>
      </c>
      <c r="B75" s="4">
        <f>Pivot!B27</f>
        <v>376786</v>
      </c>
      <c r="C75" s="4">
        <f>Pivot!B28</f>
        <v>774921</v>
      </c>
      <c r="D75" s="4">
        <f>Pivot!B29</f>
        <v>2522266</v>
      </c>
      <c r="E75" s="4">
        <f>Pivot!B30</f>
        <v>118130</v>
      </c>
      <c r="F75" s="4">
        <f>Pivot!B31</f>
        <v>179588</v>
      </c>
    </row>
    <row r="76" spans="1:7" s="8" customFormat="1" ht="11.7" customHeight="1" x14ac:dyDescent="0.2">
      <c r="A76" s="7" t="s">
        <v>914</v>
      </c>
      <c r="B76" s="4">
        <f>Pivot!B47</f>
        <v>29969</v>
      </c>
      <c r="C76" s="4">
        <f>Pivot!B48</f>
        <v>108554</v>
      </c>
      <c r="D76" s="4">
        <f>Pivot!B49</f>
        <v>539652</v>
      </c>
      <c r="E76" s="4">
        <f>Pivot!B50</f>
        <v>15787</v>
      </c>
      <c r="F76" s="4">
        <f>Pivot!B51</f>
        <v>33639</v>
      </c>
      <c r="G76" s="44"/>
    </row>
    <row r="77" spans="1:7" s="8" customFormat="1" ht="11.7" customHeight="1" x14ac:dyDescent="0.2">
      <c r="A77" s="7" t="s">
        <v>577</v>
      </c>
      <c r="B77" s="5">
        <f>IF(B76=0,"0.00",B75/B76)</f>
        <v>12.572524942440522</v>
      </c>
      <c r="C77" s="5">
        <f>IF(C76=0,"0.00",C75/C76)</f>
        <v>7.1385761924940585</v>
      </c>
      <c r="D77" s="5">
        <f>IF(D76=0,"0.00",D75/D76)</f>
        <v>4.673875015750891</v>
      </c>
      <c r="E77" s="5">
        <f>IF(E76=0,"0.00",E75/E76)</f>
        <v>7.4827389624374483</v>
      </c>
      <c r="F77" s="5">
        <f>IF(F76=0,"0.00",F75/F76)</f>
        <v>5.3386842652873154</v>
      </c>
    </row>
    <row r="78" spans="1:7" s="8" customFormat="1" ht="11.7" customHeight="1" x14ac:dyDescent="0.2">
      <c r="A78" s="7" t="s">
        <v>153</v>
      </c>
      <c r="B78" s="4">
        <f>Pivot!B83</f>
        <v>494174</v>
      </c>
      <c r="C78" s="4">
        <f>Pivot!B84</f>
        <v>2412228</v>
      </c>
      <c r="D78" s="4">
        <f>Pivot!B85</f>
        <v>13734357</v>
      </c>
      <c r="E78" s="4">
        <f>Pivot!B86</f>
        <v>643597</v>
      </c>
      <c r="F78" s="4">
        <f>Pivot!B87</f>
        <v>1081644</v>
      </c>
    </row>
    <row r="79" spans="1:7" s="8" customFormat="1" ht="11.7" customHeight="1" x14ac:dyDescent="0.2">
      <c r="A79" s="7" t="s">
        <v>154</v>
      </c>
      <c r="B79" s="6">
        <f>Pivot!B113</f>
        <v>1274570087</v>
      </c>
      <c r="C79" s="6">
        <f>Pivot!B114</f>
        <v>13786652295</v>
      </c>
      <c r="D79" s="6">
        <f>Pivot!B115</f>
        <v>72838103658</v>
      </c>
      <c r="E79" s="6">
        <f>Pivot!B116</f>
        <v>1550179702</v>
      </c>
      <c r="F79" s="6">
        <f>Pivot!B117</f>
        <v>3017591736</v>
      </c>
    </row>
    <row r="80" spans="1:7" s="8" customFormat="1" ht="11.7" customHeight="1" x14ac:dyDescent="0.2">
      <c r="A80" s="7" t="s">
        <v>155</v>
      </c>
      <c r="B80" s="67">
        <f>Pivot!B123</f>
        <v>1395433644</v>
      </c>
      <c r="C80" s="67">
        <f>Pivot!B124</f>
        <v>10950442874</v>
      </c>
      <c r="D80" s="67">
        <f>Pivot!B125</f>
        <v>85013433085</v>
      </c>
      <c r="E80" s="67">
        <f>Pivot!B126</f>
        <v>2038682575</v>
      </c>
      <c r="F80" s="67">
        <f>Pivot!B127</f>
        <v>5442721176</v>
      </c>
      <c r="G80" s="4"/>
    </row>
    <row r="81" spans="1:7" s="8" customFormat="1" ht="11.7" customHeight="1" x14ac:dyDescent="0.2">
      <c r="A81" s="7" t="s">
        <v>650</v>
      </c>
      <c r="B81" s="65">
        <f>B79+B80</f>
        <v>2670003731</v>
      </c>
      <c r="C81" s="65">
        <f>C79+C80</f>
        <v>24737095169</v>
      </c>
      <c r="D81" s="65">
        <f>D79+D80</f>
        <v>157851536743</v>
      </c>
      <c r="E81" s="65">
        <f>E79+E80</f>
        <v>3588862277</v>
      </c>
      <c r="F81" s="65">
        <f>F79+F80</f>
        <v>8460312912</v>
      </c>
    </row>
    <row r="82" spans="1:7" s="8" customFormat="1" ht="11.7" customHeight="1" x14ac:dyDescent="0.2">
      <c r="A82" s="7" t="s">
        <v>615</v>
      </c>
      <c r="B82" s="4">
        <f>B81+B83-B84</f>
        <v>2110238214</v>
      </c>
      <c r="C82" s="4">
        <f>C81+C83-C84</f>
        <v>18804018666</v>
      </c>
      <c r="D82" s="4">
        <f>D81+D83-D84</f>
        <v>105129165725</v>
      </c>
      <c r="E82" s="4">
        <f>E81+E83-E84</f>
        <v>3416518419</v>
      </c>
      <c r="F82" s="4">
        <f>F81+F83-F84</f>
        <v>6607382858</v>
      </c>
    </row>
    <row r="83" spans="1:7" s="8" customFormat="1" ht="11.7" customHeight="1" x14ac:dyDescent="0.2">
      <c r="A83" s="7" t="s">
        <v>616</v>
      </c>
      <c r="B83" s="4">
        <f>Pivot!B144</f>
        <v>0</v>
      </c>
      <c r="C83" s="43"/>
      <c r="D83" s="4">
        <f>Pivot!B145</f>
        <v>1820019443</v>
      </c>
      <c r="E83" s="43"/>
      <c r="F83" s="43"/>
    </row>
    <row r="84" spans="1:7" s="8" customFormat="1" ht="11.7" customHeight="1" x14ac:dyDescent="0.2">
      <c r="A84" s="7" t="s">
        <v>652</v>
      </c>
      <c r="B84" s="73">
        <f>Pivot!B150</f>
        <v>559765517</v>
      </c>
      <c r="C84" s="73">
        <f>Pivot!B151</f>
        <v>5933076503</v>
      </c>
      <c r="D84" s="73">
        <f>Pivot!B152</f>
        <v>54542390461</v>
      </c>
      <c r="E84" s="73">
        <f>Pivot!B153</f>
        <v>172343858</v>
      </c>
      <c r="F84" s="73">
        <f>Pivot!B154</f>
        <v>1852930054</v>
      </c>
      <c r="G84" s="6"/>
    </row>
    <row r="85" spans="1:7" s="8" customFormat="1" ht="11.7" customHeight="1" x14ac:dyDescent="0.2">
      <c r="A85" s="7" t="s">
        <v>578</v>
      </c>
      <c r="B85" s="74">
        <f>IF(B84=0,"0.00% ",(B84/B81))</f>
        <v>0.20964971340708588</v>
      </c>
      <c r="C85" s="74">
        <f>IF(C84=0,"0.00% ",(C84/C81))</f>
        <v>0.2398453198512655</v>
      </c>
      <c r="D85" s="74">
        <f>IF(D84=0,"0.00% ",(D84/D81))</f>
        <v>0.34552967672276214</v>
      </c>
      <c r="E85" s="74">
        <f>IF(E84=0,"0.00% ",(E84/E81))</f>
        <v>4.8021864506894815E-2</v>
      </c>
      <c r="F85" s="74">
        <f>IF(F84=0,"0.00% ",(F84/F81))</f>
        <v>0.21901436427627016</v>
      </c>
    </row>
    <row r="86" spans="1:7" s="8" customFormat="1" ht="11.7" customHeight="1" x14ac:dyDescent="0.2">
      <c r="A86" s="7" t="s">
        <v>382</v>
      </c>
      <c r="B86" s="6">
        <f>Pivot!B219</f>
        <v>1069699324.0772253</v>
      </c>
      <c r="C86" s="6">
        <f>Pivot!B220</f>
        <v>5752353611.4053822</v>
      </c>
      <c r="D86" s="6">
        <f>Pivot!B221</f>
        <v>33944713326.4076</v>
      </c>
      <c r="E86" s="6">
        <f>Pivot!B222</f>
        <v>839110864.52923191</v>
      </c>
      <c r="F86" s="6">
        <f>Pivot!B223</f>
        <v>1713125326.164252</v>
      </c>
    </row>
    <row r="87" spans="1:7" s="8" customFormat="1" ht="11.7" customHeight="1" thickBot="1" x14ac:dyDescent="0.25">
      <c r="A87" s="7" t="s">
        <v>693</v>
      </c>
      <c r="B87" s="69">
        <f>B84-B86</f>
        <v>-509933807.07722533</v>
      </c>
      <c r="C87" s="69">
        <f>C84-C86</f>
        <v>180722891.59461784</v>
      </c>
      <c r="D87" s="69">
        <f>D84-D86</f>
        <v>20597677134.5924</v>
      </c>
      <c r="E87" s="69">
        <f>E84-E86</f>
        <v>-666767006.52923191</v>
      </c>
      <c r="F87" s="69">
        <f>F84-F86</f>
        <v>139804727.83574796</v>
      </c>
      <c r="G87" s="6"/>
    </row>
    <row r="88" spans="1:7" s="8" customFormat="1" ht="11.7" customHeight="1" thickTop="1" x14ac:dyDescent="0.2">
      <c r="A88" s="7" t="s">
        <v>110</v>
      </c>
      <c r="B88" s="4">
        <f>Pivot!B38</f>
        <v>498198.63115532533</v>
      </c>
      <c r="C88" s="4">
        <f>Pivot!B39</f>
        <v>1386391.620922168</v>
      </c>
      <c r="D88" s="4">
        <f>Pivot!B40</f>
        <v>5412966.9592892975</v>
      </c>
      <c r="E88" s="4">
        <f>Pivot!B41</f>
        <v>246513.09588660544</v>
      </c>
      <c r="F88" s="4">
        <f>Pivot!B42</f>
        <v>457480.29638244992</v>
      </c>
    </row>
    <row r="89" spans="1:7" s="8" customFormat="1" ht="9.6" customHeight="1" x14ac:dyDescent="0.2">
      <c r="G89" s="44"/>
    </row>
    <row r="90" spans="1:7" s="8" customFormat="1" ht="11.7" customHeight="1" x14ac:dyDescent="0.2">
      <c r="A90" s="7" t="s">
        <v>793</v>
      </c>
      <c r="B90" s="6">
        <f>IF(B75=0,"$ 0 ",B79/B75)</f>
        <v>3382.7426894842165</v>
      </c>
      <c r="C90" s="6">
        <f>IF(C75=0,"$ 0 ",C79/C75)</f>
        <v>17791.042306247993</v>
      </c>
      <c r="D90" s="6">
        <f>IF(D75=0,"$ 0 ",D79/D75)</f>
        <v>28878.042069313862</v>
      </c>
      <c r="E90" s="6">
        <f>IF(E75=0,"$ 0 ",E79/E75)</f>
        <v>13122.658952002032</v>
      </c>
      <c r="F90" s="6">
        <f>IF(F75=0,"$ 0 ",F79/F75)</f>
        <v>16802.858409247834</v>
      </c>
      <c r="G90" s="6"/>
    </row>
    <row r="91" spans="1:7" s="8" customFormat="1" ht="11.7" customHeight="1" x14ac:dyDescent="0.2">
      <c r="A91" s="7" t="s">
        <v>794</v>
      </c>
      <c r="B91" s="4">
        <f>IF(B76=0,"$ 0 ",B79/B76)</f>
        <v>42529.616837398644</v>
      </c>
      <c r="C91" s="4">
        <f>IF(C76=0,"$ 0 ",C79/C76)</f>
        <v>127002.7110470365</v>
      </c>
      <c r="D91" s="4">
        <f>IF(D76=0,"$ 0 ",D79/D76)</f>
        <v>134972.35933156923</v>
      </c>
      <c r="E91" s="4">
        <f>IF(E76=0,"$ 0 ",E79/E76)</f>
        <v>98193.431430924174</v>
      </c>
      <c r="F91" s="4">
        <f>IF(F76=0,"$ 0 ",F79/F76)</f>
        <v>89705.155801302055</v>
      </c>
      <c r="G91" s="6"/>
    </row>
    <row r="92" spans="1:7" s="8" customFormat="1" ht="11.7" customHeight="1" x14ac:dyDescent="0.2">
      <c r="A92" s="7" t="s">
        <v>795</v>
      </c>
      <c r="B92" s="4">
        <f>IF(B78=0,"$ 0 ",B80/B78)</f>
        <v>2823.7698543428023</v>
      </c>
      <c r="C92" s="4">
        <f>IF(C78=0,"$ 0 ",C80/C78)</f>
        <v>4539.5554955833359</v>
      </c>
      <c r="D92" s="4">
        <f>IF(D78=0,"$ 0 ",D80/D78)</f>
        <v>6189.8371423576655</v>
      </c>
      <c r="E92" s="4">
        <f>IF(E78=0,"$ 0 ",E80/E78)</f>
        <v>3167.6384057104056</v>
      </c>
      <c r="F92" s="4">
        <f>IF(F78=0,"$ 0 ",F80/F78)</f>
        <v>5031.8969790430119</v>
      </c>
      <c r="G92" s="44"/>
    </row>
    <row r="93" spans="1:7" s="8" customFormat="1" ht="11.7" customHeight="1" x14ac:dyDescent="0.2">
      <c r="A93" s="7" t="s">
        <v>463</v>
      </c>
      <c r="B93" s="6">
        <f>IF(B75=0,"$ 0 ",(B79/B81)*B84/B75)</f>
        <v>709.19103538028082</v>
      </c>
      <c r="C93" s="6">
        <f>IF(C75=0,"$ 0 ",(C79/C81)*C84/C75)</f>
        <v>4267.0982324294464</v>
      </c>
      <c r="D93" s="6">
        <f>IF(D75=0,"$ 0 ",(D79/D81)*D84/D75)</f>
        <v>9978.220540596345</v>
      </c>
      <c r="E93" s="6">
        <f>IF(E75=0,"$ 0 ",(E79/E81)*E84/E75)</f>
        <v>630.17455016323186</v>
      </c>
      <c r="F93" s="6">
        <f>IF(F75=0,"$ 0 ",(F79/F81)*F84/F75)</f>
        <v>3680.0673525255938</v>
      </c>
      <c r="G93" s="44"/>
    </row>
    <row r="94" spans="1:7" s="8" customFormat="1" ht="11.7" customHeight="1" x14ac:dyDescent="0.2">
      <c r="A94" s="7" t="s">
        <v>464</v>
      </c>
      <c r="B94" s="4">
        <f>IF(B76=0,"$ 0 ",(B79/B81)*B84/B76)</f>
        <v>8916.3219812737989</v>
      </c>
      <c r="C94" s="4">
        <f>IF(C76=0,"$ 0 ",(C79/C81)*C84/C76)</f>
        <v>30461.005853054321</v>
      </c>
      <c r="D94" s="4">
        <f>IF(D76=0,"$ 0 ",(D79/D81)*D84/D76)</f>
        <v>46636.955686345609</v>
      </c>
      <c r="E94" s="4">
        <f>IF(E76=0,"$ 0 ",(E79/E81)*E84/E76)</f>
        <v>4715.4316596429071</v>
      </c>
      <c r="F94" s="4">
        <f>IF(F76=0,"$ 0 ",(F79/F81)*F84/F76)</f>
        <v>19646.717670125938</v>
      </c>
    </row>
    <row r="95" spans="1:7" s="8" customFormat="1" ht="11.7" customHeight="1" x14ac:dyDescent="0.2">
      <c r="A95" s="7" t="s">
        <v>465</v>
      </c>
      <c r="B95" s="4">
        <f>IF(B78=0,"$ 0 ",(B80/B81)*B84/B78)</f>
        <v>592.0025406905371</v>
      </c>
      <c r="C95" s="4">
        <f>IF(C78=0,"$ 0 ",(C80/C81)*C84/C78)</f>
        <v>1088.7911398207555</v>
      </c>
      <c r="D95" s="4">
        <f>IF(D78=0,"$ 0 ",(D80/D81)*D84/D78)</f>
        <v>2138.7724267653898</v>
      </c>
      <c r="E95" s="4">
        <f>IF(E78=0,"$ 0 ",(E80/E81)*E84/E78)</f>
        <v>152.11590232586141</v>
      </c>
      <c r="F95" s="4">
        <f>IF(F78=0,"$ 0 ",(F80/F81)*F84/F78)</f>
        <v>1102.0577179687898</v>
      </c>
    </row>
    <row r="96" spans="1:7" s="8" customFormat="1" ht="11.7" customHeight="1" x14ac:dyDescent="0.2">
      <c r="A96" s="7"/>
      <c r="F96" s="16"/>
    </row>
    <row r="97" spans="1:19" s="8" customFormat="1" ht="11.7" customHeight="1" x14ac:dyDescent="0.25">
      <c r="A97" s="94" t="s">
        <v>494</v>
      </c>
      <c r="B97" s="94"/>
      <c r="C97" s="94"/>
      <c r="D97" s="94"/>
      <c r="E97" s="94"/>
      <c r="F97" s="94"/>
    </row>
    <row r="98" spans="1:19" s="8" customFormat="1" ht="11.7" customHeight="1" x14ac:dyDescent="0.25">
      <c r="A98" s="94" t="s">
        <v>492</v>
      </c>
      <c r="B98" s="94"/>
      <c r="C98" s="40" t="s">
        <v>493</v>
      </c>
      <c r="D98" s="95" t="s">
        <v>491</v>
      </c>
      <c r="E98" s="95"/>
      <c r="F98" s="40" t="s">
        <v>493</v>
      </c>
      <c r="I98" s="49"/>
      <c r="J98" s="49"/>
      <c r="K98" s="46"/>
      <c r="L98" s="49"/>
      <c r="M98" s="49"/>
      <c r="N98" s="49"/>
      <c r="O98" s="49"/>
      <c r="P98" s="49"/>
      <c r="Q98" s="46"/>
      <c r="R98" s="49"/>
      <c r="S98" s="49"/>
    </row>
    <row r="99" spans="1:19" s="8" customFormat="1" ht="11.7" customHeight="1" x14ac:dyDescent="0.2">
      <c r="A99" s="7" t="s">
        <v>160</v>
      </c>
      <c r="B99" s="6">
        <f>Pivot!B178</f>
        <v>111996340677</v>
      </c>
      <c r="C99" s="45">
        <f>B99/$B$105</f>
        <v>0.46330214207532666</v>
      </c>
      <c r="D99" s="7" t="s">
        <v>107</v>
      </c>
      <c r="E99" s="6">
        <f>Pivot!B185</f>
        <v>70450863213</v>
      </c>
      <c r="F99" s="45">
        <f>E99/$E$105</f>
        <v>0.29141041952072166</v>
      </c>
      <c r="H99" s="49"/>
      <c r="I99" s="49"/>
      <c r="J99" s="49"/>
      <c r="K99" s="49"/>
      <c r="L99" s="49"/>
      <c r="M99" s="49"/>
      <c r="N99" s="46"/>
      <c r="O99" s="49"/>
      <c r="P99" s="49"/>
      <c r="Q99" s="46"/>
      <c r="R99" s="49"/>
      <c r="S99" s="49"/>
    </row>
    <row r="100" spans="1:19" s="8" customFormat="1" ht="11.7" customHeight="1" x14ac:dyDescent="0.2">
      <c r="A100" s="7" t="s">
        <v>161</v>
      </c>
      <c r="B100" s="4">
        <f>Pivot!B179</f>
        <v>19841035398</v>
      </c>
      <c r="C100" s="45">
        <f t="shared" ref="C100:C109" si="1">B100/$B$105</f>
        <v>8.207762990575608E-2</v>
      </c>
      <c r="D100" s="7" t="s">
        <v>108</v>
      </c>
      <c r="E100" s="4">
        <f>Pivot!B186</f>
        <v>14090525732</v>
      </c>
      <c r="F100" s="45">
        <f>E100/$E$105</f>
        <v>5.8283544410453123E-2</v>
      </c>
      <c r="H100" s="49"/>
      <c r="I100" s="49"/>
      <c r="J100" s="49"/>
      <c r="K100" s="49"/>
      <c r="L100" s="49"/>
      <c r="M100" s="49"/>
      <c r="N100" s="49"/>
      <c r="O100" s="49"/>
      <c r="P100" s="49"/>
      <c r="Q100" s="49"/>
      <c r="R100" s="50"/>
      <c r="S100" s="49"/>
    </row>
    <row r="101" spans="1:19" s="8" customFormat="1" ht="11.7" customHeight="1" x14ac:dyDescent="0.2">
      <c r="A101" s="7" t="s">
        <v>162</v>
      </c>
      <c r="B101" s="4">
        <f>Pivot!B180</f>
        <v>62018285541</v>
      </c>
      <c r="C101" s="45">
        <f t="shared" si="1"/>
        <v>0.25655485139333056</v>
      </c>
      <c r="D101" s="7" t="s">
        <v>803</v>
      </c>
      <c r="E101" s="4">
        <f>Pivot!B187</f>
        <v>60352070748</v>
      </c>
      <c r="F101" s="45">
        <f>E101/$E$105</f>
        <v>0.24963813718571526</v>
      </c>
      <c r="H101" s="49"/>
      <c r="I101" s="49"/>
      <c r="J101" s="49"/>
      <c r="K101" s="49"/>
      <c r="L101" s="49"/>
      <c r="M101" s="49"/>
      <c r="N101" s="49"/>
      <c r="O101" s="49"/>
      <c r="P101" s="49"/>
      <c r="Q101" s="49"/>
      <c r="R101" s="49"/>
      <c r="S101" s="49"/>
    </row>
    <row r="102" spans="1:19" s="8" customFormat="1" ht="11.7" customHeight="1" x14ac:dyDescent="0.2">
      <c r="A102" s="7" t="s">
        <v>163</v>
      </c>
      <c r="B102" s="4">
        <f>Pivot!B181</f>
        <v>12927987086</v>
      </c>
      <c r="C102" s="45">
        <f t="shared" si="1"/>
        <v>5.3479998305837509E-2</v>
      </c>
      <c r="D102" s="7" t="s">
        <v>800</v>
      </c>
      <c r="E102" s="65">
        <f>SUM(E99:E101)</f>
        <v>144893459693</v>
      </c>
      <c r="F102" s="76">
        <f>E102/$E$105</f>
        <v>0.59933210111689006</v>
      </c>
      <c r="H102" s="49"/>
      <c r="I102" s="49"/>
      <c r="J102" s="50"/>
      <c r="K102" s="49"/>
      <c r="L102" s="49"/>
      <c r="M102" s="49"/>
      <c r="N102" s="49"/>
      <c r="O102" s="49"/>
      <c r="P102" s="49"/>
      <c r="Q102" s="49"/>
      <c r="R102" s="50"/>
      <c r="S102" s="49"/>
    </row>
    <row r="103" spans="1:19" s="8" customFormat="1" ht="11.7" customHeight="1" x14ac:dyDescent="0.2">
      <c r="A103" s="7" t="s">
        <v>802</v>
      </c>
      <c r="B103" s="4">
        <f>Pivot!B182</f>
        <v>30899682881</v>
      </c>
      <c r="C103" s="45">
        <f t="shared" si="1"/>
        <v>0.12782461624798039</v>
      </c>
      <c r="D103" s="7"/>
      <c r="E103" s="4"/>
      <c r="F103" s="45"/>
      <c r="H103" s="49"/>
      <c r="I103" s="49"/>
      <c r="J103" s="50"/>
      <c r="K103" s="49"/>
      <c r="L103" s="49"/>
      <c r="M103" s="49"/>
      <c r="N103" s="49"/>
      <c r="O103" s="49"/>
      <c r="P103" s="49"/>
      <c r="Q103" s="49"/>
      <c r="R103" s="50"/>
      <c r="S103" s="49"/>
    </row>
    <row r="104" spans="1:19" s="8" customFormat="1" ht="11.7" customHeight="1" x14ac:dyDescent="0.2">
      <c r="A104" s="7" t="s">
        <v>106</v>
      </c>
      <c r="B104" s="4">
        <f>Pivot!B183</f>
        <v>4051662724</v>
      </c>
      <c r="C104" s="45">
        <f t="shared" si="1"/>
        <v>1.6760762071768749E-2</v>
      </c>
      <c r="D104" s="7" t="s">
        <v>109</v>
      </c>
      <c r="E104" s="4">
        <f>Pivot!B188</f>
        <v>96864756533</v>
      </c>
      <c r="F104" s="45">
        <f>E104/$E$105</f>
        <v>0.40066789888310994</v>
      </c>
      <c r="H104" s="49"/>
      <c r="I104" s="49"/>
      <c r="J104" s="50"/>
      <c r="K104" s="49"/>
      <c r="L104" s="49"/>
      <c r="M104" s="49"/>
      <c r="N104" s="49"/>
      <c r="O104" s="49"/>
      <c r="P104" s="49"/>
      <c r="Q104" s="49"/>
      <c r="R104" s="50"/>
      <c r="S104" s="49"/>
    </row>
    <row r="105" spans="1:19" s="8" customFormat="1" ht="11.7" customHeight="1" thickBot="1" x14ac:dyDescent="0.25">
      <c r="A105" s="7" t="s">
        <v>798</v>
      </c>
      <c r="B105" s="69">
        <f>SUM(B99:B104)</f>
        <v>241734994307</v>
      </c>
      <c r="C105" s="75">
        <f t="shared" si="1"/>
        <v>1</v>
      </c>
      <c r="D105" s="7" t="s">
        <v>799</v>
      </c>
      <c r="E105" s="69">
        <f>E102+E104</f>
        <v>241758216226</v>
      </c>
      <c r="F105" s="75">
        <f>E105/$E$105</f>
        <v>1</v>
      </c>
      <c r="H105" s="49"/>
      <c r="I105" s="49"/>
      <c r="J105" s="50"/>
      <c r="K105" s="49"/>
      <c r="L105" s="49"/>
      <c r="M105" s="49"/>
      <c r="N105" s="49"/>
      <c r="O105" s="49"/>
      <c r="P105" s="49"/>
      <c r="Q105" s="49"/>
      <c r="R105" s="50"/>
      <c r="S105" s="49"/>
    </row>
    <row r="106" spans="1:19" s="8" customFormat="1" ht="11.7" customHeight="1" thickTop="1" x14ac:dyDescent="0.2">
      <c r="A106" s="7"/>
      <c r="B106" s="44"/>
      <c r="C106" s="41"/>
      <c r="D106" s="7"/>
      <c r="E106" s="4"/>
      <c r="F106" s="2"/>
      <c r="H106" s="49"/>
      <c r="I106" s="49"/>
      <c r="J106" s="50"/>
      <c r="K106" s="49"/>
      <c r="L106" s="49"/>
      <c r="M106" s="49"/>
      <c r="N106" s="49"/>
      <c r="O106" s="49"/>
      <c r="P106" s="49"/>
      <c r="Q106" s="49"/>
      <c r="R106" s="49"/>
      <c r="S106" s="49"/>
    </row>
    <row r="107" spans="1:19" s="8" customFormat="1" ht="11.7" customHeight="1" x14ac:dyDescent="0.2">
      <c r="A107" s="7" t="s">
        <v>448</v>
      </c>
      <c r="B107" s="6">
        <f>Pivot!B190</f>
        <v>18990402440</v>
      </c>
      <c r="C107" s="45">
        <f t="shared" si="1"/>
        <v>7.8558764296585287E-2</v>
      </c>
      <c r="D107" s="7" t="s">
        <v>707</v>
      </c>
      <c r="E107" s="6">
        <f>Pivot!B193</f>
        <v>850824959</v>
      </c>
      <c r="F107" s="45">
        <f>E107/$E$105</f>
        <v>3.5193217929959959E-3</v>
      </c>
      <c r="H107" s="49"/>
      <c r="I107" s="49"/>
      <c r="J107" s="50"/>
      <c r="K107" s="49"/>
      <c r="L107" s="49"/>
      <c r="M107" s="49"/>
      <c r="N107" s="49"/>
      <c r="O107" s="49"/>
      <c r="P107" s="49"/>
      <c r="Q107" s="50"/>
      <c r="R107" s="49"/>
      <c r="S107" s="49"/>
    </row>
    <row r="108" spans="1:19" s="8" customFormat="1" ht="11.7" customHeight="1" x14ac:dyDescent="0.2">
      <c r="A108" s="7" t="s">
        <v>706</v>
      </c>
      <c r="B108" s="4">
        <f>Pivot!B191</f>
        <v>127762826683</v>
      </c>
      <c r="C108" s="45">
        <f t="shared" si="1"/>
        <v>0.52852433322393955</v>
      </c>
      <c r="D108" s="7" t="s">
        <v>599</v>
      </c>
      <c r="E108" s="6">
        <f>Pivot!B194</f>
        <v>36331987638</v>
      </c>
      <c r="F108" s="45">
        <f>E108/$E$105</f>
        <v>0.1502823283740487</v>
      </c>
      <c r="H108" s="49"/>
      <c r="I108" s="49"/>
      <c r="J108" s="49"/>
      <c r="K108" s="49"/>
      <c r="L108" s="49"/>
      <c r="M108" s="49"/>
      <c r="N108" s="49"/>
      <c r="O108" s="49"/>
      <c r="P108" s="49"/>
      <c r="Q108" s="50"/>
      <c r="R108" s="49"/>
      <c r="S108" s="49"/>
    </row>
    <row r="109" spans="1:19" s="8" customFormat="1" ht="11.7" customHeight="1" x14ac:dyDescent="0.2">
      <c r="A109" s="7" t="s">
        <v>449</v>
      </c>
      <c r="B109" s="4">
        <f>Pivot!B192</f>
        <v>45894152831</v>
      </c>
      <c r="C109" s="45">
        <f t="shared" si="1"/>
        <v>0.1898531611551246</v>
      </c>
      <c r="D109" s="7" t="s">
        <v>450</v>
      </c>
      <c r="E109" s="6">
        <f>Pivot!B195</f>
        <v>44917270580</v>
      </c>
      <c r="F109" s="45">
        <f>E109/$E$105</f>
        <v>0.18579418429366021</v>
      </c>
      <c r="H109" s="49"/>
      <c r="I109" s="49"/>
      <c r="J109" s="50"/>
      <c r="K109" s="49"/>
      <c r="L109" s="49"/>
      <c r="M109" s="49"/>
      <c r="N109" s="49"/>
      <c r="O109" s="49"/>
      <c r="P109" s="49"/>
      <c r="Q109" s="49"/>
      <c r="R109" s="51"/>
      <c r="S109" s="49"/>
    </row>
    <row r="110" spans="1:19" s="8" customFormat="1" ht="11.7" customHeight="1" x14ac:dyDescent="0.2">
      <c r="A110" s="7"/>
      <c r="F110" s="44"/>
      <c r="G110" s="46"/>
      <c r="H110" s="49"/>
      <c r="I110" s="49"/>
      <c r="J110" s="49"/>
      <c r="K110" s="49"/>
      <c r="L110" s="49"/>
      <c r="M110" s="49"/>
      <c r="N110" s="49"/>
      <c r="O110" s="49"/>
      <c r="P110" s="49"/>
      <c r="Q110" s="49"/>
      <c r="R110" s="50"/>
      <c r="S110" s="49"/>
    </row>
    <row r="111" spans="1:19" s="8" customFormat="1" ht="11.7" customHeight="1" x14ac:dyDescent="0.2">
      <c r="A111" s="7"/>
      <c r="F111" s="44"/>
      <c r="G111" s="46"/>
      <c r="H111" s="49"/>
      <c r="I111" s="49"/>
      <c r="J111" s="49"/>
      <c r="K111" s="49"/>
      <c r="L111" s="49"/>
      <c r="M111" s="49"/>
      <c r="N111" s="49"/>
      <c r="O111" s="49"/>
      <c r="P111" s="49"/>
      <c r="Q111" s="49"/>
      <c r="R111" s="50"/>
      <c r="S111" s="49"/>
    </row>
    <row r="112" spans="1:19" s="8" customFormat="1" ht="11.7" customHeight="1" x14ac:dyDescent="0.25">
      <c r="A112" s="17" t="s">
        <v>604</v>
      </c>
      <c r="E112" s="17" t="s">
        <v>604</v>
      </c>
      <c r="F112" s="44"/>
      <c r="G112" s="41"/>
      <c r="H112" s="49"/>
      <c r="I112" s="49"/>
      <c r="J112" s="49"/>
      <c r="K112" s="49"/>
      <c r="L112" s="49"/>
      <c r="M112" s="49"/>
      <c r="N112" s="49"/>
      <c r="O112" s="49"/>
      <c r="P112" s="49"/>
      <c r="Q112" s="49"/>
      <c r="R112" s="50"/>
      <c r="S112" s="49"/>
    </row>
    <row r="113" spans="1:19" s="8" customFormat="1" ht="11.7" customHeight="1" x14ac:dyDescent="0.25">
      <c r="A113" s="17" t="s">
        <v>605</v>
      </c>
      <c r="B113" s="44"/>
      <c r="C113" s="42" t="s">
        <v>114</v>
      </c>
      <c r="D113" s="42" t="s">
        <v>487</v>
      </c>
      <c r="E113" s="17" t="s">
        <v>608</v>
      </c>
      <c r="G113" s="42" t="s">
        <v>487</v>
      </c>
      <c r="H113" s="39"/>
      <c r="I113" s="39"/>
      <c r="J113" s="39"/>
      <c r="K113" s="49"/>
      <c r="L113" s="49"/>
      <c r="M113" s="49"/>
      <c r="N113" s="49"/>
      <c r="O113" s="49"/>
      <c r="P113" s="49"/>
      <c r="Q113" s="49"/>
      <c r="R113" s="50"/>
      <c r="S113" s="49"/>
    </row>
    <row r="114" spans="1:19" s="8" customFormat="1" ht="11.7" customHeight="1" x14ac:dyDescent="0.2">
      <c r="A114" s="7" t="s">
        <v>156</v>
      </c>
      <c r="B114" s="6">
        <f>Pivot!B167</f>
        <v>52067944976</v>
      </c>
      <c r="C114" s="77">
        <f t="shared" ref="C114:C125" si="2">B114/$B$64</f>
        <v>1689.433538880643</v>
      </c>
      <c r="D114" s="2">
        <f>B114/$B$125</f>
        <v>0.33800015928142563</v>
      </c>
      <c r="E114" s="7" t="s">
        <v>919</v>
      </c>
      <c r="F114" s="6">
        <f>Pivot!B156</f>
        <v>26169443284</v>
      </c>
      <c r="G114" s="2">
        <f>F114/$B$19</f>
        <v>0.16987949116054687</v>
      </c>
      <c r="H114" s="39"/>
      <c r="I114" s="39"/>
      <c r="J114" s="39"/>
      <c r="K114" s="49"/>
      <c r="L114" s="49"/>
      <c r="M114" s="49"/>
      <c r="N114" s="49"/>
      <c r="O114" s="49"/>
      <c r="P114" s="49"/>
      <c r="Q114" s="49"/>
      <c r="R114" s="50"/>
      <c r="S114" s="49"/>
    </row>
    <row r="115" spans="1:19" s="8" customFormat="1" ht="11.7" customHeight="1" x14ac:dyDescent="0.2">
      <c r="A115" s="7" t="s">
        <v>157</v>
      </c>
      <c r="B115" s="4">
        <f>Pivot!B168</f>
        <v>21504596371</v>
      </c>
      <c r="C115" s="78">
        <f t="shared" si="2"/>
        <v>697.75341365987163</v>
      </c>
      <c r="D115" s="2">
        <f t="shared" ref="D115:D125" si="3">B115/$B$125</f>
        <v>0.13959753936958927</v>
      </c>
      <c r="E115" s="7" t="s">
        <v>453</v>
      </c>
      <c r="F115" s="4">
        <f>Pivot!B157</f>
        <v>16703021807</v>
      </c>
      <c r="G115" s="2">
        <f>F115/$B$19</f>
        <v>0.10842801715814591</v>
      </c>
      <c r="H115" s="39"/>
      <c r="I115" s="39"/>
      <c r="J115" s="39"/>
      <c r="K115" s="49"/>
      <c r="L115" s="49"/>
      <c r="M115" s="49"/>
      <c r="N115" s="49"/>
      <c r="O115" s="49"/>
      <c r="P115" s="49"/>
      <c r="Q115" s="49"/>
      <c r="R115" s="50"/>
      <c r="S115" s="49"/>
    </row>
    <row r="116" spans="1:19" s="8" customFormat="1" ht="11.7" customHeight="1" x14ac:dyDescent="0.2">
      <c r="A116" s="7" t="s">
        <v>125</v>
      </c>
      <c r="B116" s="4">
        <f>Pivot!B169</f>
        <v>7593454717</v>
      </c>
      <c r="C116" s="78">
        <f t="shared" si="2"/>
        <v>246.38262717655564</v>
      </c>
      <c r="D116" s="2">
        <f t="shared" si="3"/>
        <v>4.9293070910045061E-2</v>
      </c>
      <c r="E116" s="7" t="s">
        <v>454</v>
      </c>
      <c r="F116" s="4">
        <f>Pivot!B158</f>
        <v>46889372772</v>
      </c>
      <c r="G116" s="2">
        <f>F116/$B$19</f>
        <v>0.30438334896542091</v>
      </c>
      <c r="H116" s="39"/>
      <c r="I116" s="39"/>
      <c r="J116" s="39"/>
      <c r="K116" s="49"/>
      <c r="L116" s="49"/>
      <c r="M116" s="49"/>
      <c r="N116" s="49"/>
      <c r="O116" s="49"/>
      <c r="P116" s="49"/>
      <c r="Q116" s="49"/>
      <c r="R116" s="50"/>
      <c r="S116" s="49"/>
    </row>
    <row r="117" spans="1:19" s="8" customFormat="1" ht="11.7" customHeight="1" x14ac:dyDescent="0.2">
      <c r="A117" s="7" t="s">
        <v>126</v>
      </c>
      <c r="B117" s="4">
        <f>Pivot!B170</f>
        <v>4992065633</v>
      </c>
      <c r="C117" s="78">
        <f t="shared" si="2"/>
        <v>161.97610857449922</v>
      </c>
      <c r="D117" s="2">
        <f t="shared" si="3"/>
        <v>3.2406098989984665E-2</v>
      </c>
      <c r="E117" s="7" t="s">
        <v>388</v>
      </c>
      <c r="F117" s="4">
        <f>Pivot!B159+Pivot!B160</f>
        <v>2103633885</v>
      </c>
      <c r="G117" s="2">
        <f>F117/$B$19</f>
        <v>1.3655783582923102E-2</v>
      </c>
      <c r="H117" s="39"/>
      <c r="I117" s="39"/>
      <c r="J117" s="39"/>
      <c r="K117" s="49"/>
      <c r="L117" s="49"/>
      <c r="M117" s="49"/>
      <c r="N117" s="49"/>
      <c r="O117" s="49"/>
      <c r="P117" s="49"/>
      <c r="Q117" s="49"/>
      <c r="R117" s="49"/>
      <c r="S117" s="49"/>
    </row>
    <row r="118" spans="1:19" s="8" customFormat="1" ht="11.7" customHeight="1" x14ac:dyDescent="0.2">
      <c r="A118" s="7" t="s">
        <v>505</v>
      </c>
      <c r="B118" s="4">
        <f>Pivot!B171</f>
        <v>24152038928</v>
      </c>
      <c r="C118" s="78">
        <f t="shared" si="2"/>
        <v>783.65421596957185</v>
      </c>
      <c r="D118" s="2">
        <f t="shared" si="3"/>
        <v>0.15678346837767451</v>
      </c>
      <c r="E118" s="7"/>
      <c r="F118" s="4"/>
      <c r="G118" s="2"/>
      <c r="H118" s="39"/>
      <c r="I118" s="39"/>
      <c r="J118" s="39"/>
      <c r="K118" s="49"/>
      <c r="L118" s="49"/>
      <c r="M118" s="49"/>
      <c r="N118" s="49"/>
      <c r="O118" s="49"/>
      <c r="P118" s="49"/>
      <c r="Q118" s="49"/>
      <c r="R118" s="49"/>
      <c r="S118" s="49"/>
    </row>
    <row r="119" spans="1:19" s="8" customFormat="1" ht="11.7" customHeight="1" x14ac:dyDescent="0.2">
      <c r="A119" s="7" t="s">
        <v>124</v>
      </c>
      <c r="B119" s="4">
        <f>Pivot!B172</f>
        <v>22222524910</v>
      </c>
      <c r="C119" s="78">
        <f t="shared" si="2"/>
        <v>721.04783315088946</v>
      </c>
      <c r="D119" s="2">
        <f t="shared" si="3"/>
        <v>0.14425798757138658</v>
      </c>
      <c r="E119" s="7" t="s">
        <v>455</v>
      </c>
      <c r="F119" s="6">
        <f>Pivot!B161</f>
        <v>591079940</v>
      </c>
      <c r="G119" s="2">
        <f t="shared" ref="G119:G125" si="4">F119/$B$19</f>
        <v>3.8370078550275738E-3</v>
      </c>
      <c r="H119" s="39"/>
      <c r="I119" s="39"/>
      <c r="J119" s="39"/>
    </row>
    <row r="120" spans="1:19" s="8" customFormat="1" ht="11.7" customHeight="1" x14ac:dyDescent="0.2">
      <c r="A120" s="7" t="s">
        <v>158</v>
      </c>
      <c r="B120" s="4">
        <f>Pivot!B173</f>
        <v>5557276535</v>
      </c>
      <c r="C120" s="78">
        <f t="shared" si="2"/>
        <v>180.31534310391885</v>
      </c>
      <c r="D120" s="2">
        <f t="shared" si="3"/>
        <v>3.6075177441067308E-2</v>
      </c>
      <c r="E120" s="7" t="s">
        <v>456</v>
      </c>
      <c r="F120" s="4">
        <f>Pivot!B162</f>
        <v>1914068117</v>
      </c>
      <c r="G120" s="2">
        <f t="shared" si="4"/>
        <v>1.2425213415273131E-2</v>
      </c>
      <c r="H120" s="39"/>
      <c r="I120" s="39"/>
      <c r="J120" s="39"/>
    </row>
    <row r="121" spans="1:19" s="8" customFormat="1" ht="11.7" customHeight="1" x14ac:dyDescent="0.2">
      <c r="A121" s="7" t="s">
        <v>159</v>
      </c>
      <c r="B121" s="4">
        <f>Pivot!B174</f>
        <v>1603030985</v>
      </c>
      <c r="C121" s="78">
        <f t="shared" si="2"/>
        <v>52.013082351765313</v>
      </c>
      <c r="D121" s="2">
        <f t="shared" si="3"/>
        <v>1.0406109334885547E-2</v>
      </c>
      <c r="E121" s="7" t="s">
        <v>694</v>
      </c>
      <c r="F121" s="4">
        <f>Pivot!B163</f>
        <v>21644591730</v>
      </c>
      <c r="G121" s="2">
        <f t="shared" si="4"/>
        <v>0.14050632218524428</v>
      </c>
      <c r="H121" s="39"/>
      <c r="I121" s="39"/>
      <c r="J121" s="39"/>
    </row>
    <row r="122" spans="1:19" s="8" customFormat="1" ht="11.7" customHeight="1" x14ac:dyDescent="0.2">
      <c r="A122" s="7" t="s">
        <v>506</v>
      </c>
      <c r="B122" s="4">
        <f>Pivot!B175</f>
        <v>836156376</v>
      </c>
      <c r="C122" s="78">
        <f t="shared" si="2"/>
        <v>27.130523895545064</v>
      </c>
      <c r="D122" s="2">
        <f t="shared" si="3"/>
        <v>5.4279266908354041E-3</v>
      </c>
      <c r="E122" s="7" t="s">
        <v>695</v>
      </c>
      <c r="F122" s="4">
        <f>Pivot!B164</f>
        <v>4346447023</v>
      </c>
      <c r="G122" s="2">
        <f t="shared" si="4"/>
        <v>2.8215052212247658E-2</v>
      </c>
      <c r="H122" s="39"/>
      <c r="I122" s="39"/>
      <c r="J122" s="39"/>
    </row>
    <row r="123" spans="1:19" s="8" customFormat="1" ht="11.7" customHeight="1" x14ac:dyDescent="0.2">
      <c r="A123" s="7" t="s">
        <v>111</v>
      </c>
      <c r="B123" s="4">
        <f>Pivot!B176</f>
        <v>1772790569</v>
      </c>
      <c r="C123" s="78">
        <f t="shared" si="2"/>
        <v>57.521222434655485</v>
      </c>
      <c r="D123" s="2">
        <f t="shared" si="3"/>
        <v>1.1508107242772951E-2</v>
      </c>
      <c r="E123" s="7" t="s">
        <v>600</v>
      </c>
      <c r="F123" s="4">
        <f>Pivot!B165</f>
        <v>26524937356</v>
      </c>
      <c r="G123" s="2">
        <f t="shared" si="4"/>
        <v>0.17218718840143066</v>
      </c>
      <c r="H123" s="39"/>
      <c r="I123" s="39"/>
      <c r="J123" s="39"/>
    </row>
    <row r="124" spans="1:19" s="8" customFormat="1" ht="11.7" customHeight="1" x14ac:dyDescent="0.2">
      <c r="A124" s="7" t="s">
        <v>911</v>
      </c>
      <c r="B124" s="4">
        <f>Pivot!B177</f>
        <v>11745221891</v>
      </c>
      <c r="C124" s="78">
        <f t="shared" si="2"/>
        <v>381.0938148873895</v>
      </c>
      <c r="D124" s="2">
        <f t="shared" si="3"/>
        <v>7.6244354790333119E-2</v>
      </c>
      <c r="E124" s="7" t="s">
        <v>705</v>
      </c>
      <c r="F124" s="4">
        <f>Pivot!B166</f>
        <v>7160505977</v>
      </c>
      <c r="G124" s="2">
        <f t="shared" si="4"/>
        <v>4.6482575063739921E-2</v>
      </c>
      <c r="H124" s="39"/>
      <c r="I124" s="39"/>
      <c r="J124" s="39"/>
    </row>
    <row r="125" spans="1:19" s="8" customFormat="1" ht="11.7" customHeight="1" thickBot="1" x14ac:dyDescent="0.25">
      <c r="A125" s="7" t="s">
        <v>490</v>
      </c>
      <c r="B125" s="69">
        <f>SUM(B114:B124)</f>
        <v>154047101891</v>
      </c>
      <c r="C125" s="79">
        <f t="shared" si="2"/>
        <v>4998.3217240853046</v>
      </c>
      <c r="D125" s="75">
        <f t="shared" si="3"/>
        <v>1</v>
      </c>
      <c r="E125" s="7" t="s">
        <v>787</v>
      </c>
      <c r="F125" s="69">
        <f>SUM(F114:F124)</f>
        <v>154047101891</v>
      </c>
      <c r="G125" s="75">
        <f t="shared" si="4"/>
        <v>1</v>
      </c>
      <c r="H125" s="39"/>
      <c r="I125" s="39"/>
      <c r="J125" s="39"/>
    </row>
    <row r="126" spans="1:19" s="8" customFormat="1" ht="11.7" customHeight="1" thickTop="1" x14ac:dyDescent="0.2">
      <c r="A126" s="7"/>
      <c r="E126" s="7"/>
      <c r="G126" s="47"/>
    </row>
    <row r="127" spans="1:19" s="8" customFormat="1" ht="11.7" customHeight="1" x14ac:dyDescent="0.2"/>
    <row r="128" spans="1:19" s="8" customFormat="1" ht="11.7" customHeight="1" x14ac:dyDescent="0.2"/>
    <row r="129" spans="1:7" s="8" customFormat="1" ht="11.7" customHeight="1" x14ac:dyDescent="0.25">
      <c r="A129" s="34" t="s">
        <v>603</v>
      </c>
      <c r="B129" s="42"/>
      <c r="C129" s="42" t="s">
        <v>609</v>
      </c>
      <c r="F129" s="42" t="s">
        <v>611</v>
      </c>
      <c r="G129"/>
    </row>
    <row r="130" spans="1:7" s="8" customFormat="1" ht="11.7" customHeight="1" x14ac:dyDescent="0.25">
      <c r="A130" s="17" t="s">
        <v>606</v>
      </c>
      <c r="B130" s="42" t="s">
        <v>488</v>
      </c>
      <c r="C130" s="48" t="s">
        <v>610</v>
      </c>
      <c r="D130" s="42" t="s">
        <v>484</v>
      </c>
      <c r="E130" s="42" t="s">
        <v>489</v>
      </c>
      <c r="F130" s="17" t="s">
        <v>612</v>
      </c>
      <c r="G130"/>
    </row>
    <row r="131" spans="1:7" s="8" customFormat="1" ht="11.7" customHeight="1" x14ac:dyDescent="0.25">
      <c r="A131" s="7" t="s">
        <v>801</v>
      </c>
      <c r="B131" s="4">
        <f>Pivot!B198</f>
        <v>82750997</v>
      </c>
      <c r="C131" s="1">
        <f>B131/$B$64</f>
        <v>2.6849976462879686</v>
      </c>
      <c r="D131" s="2">
        <f t="shared" ref="D131:D139" si="5">B131/$B$139</f>
        <v>9.3309681814672585E-2</v>
      </c>
      <c r="E131" s="5">
        <f t="shared" ref="E131:E139" si="6">B131/2080</f>
        <v>39784.133173076923</v>
      </c>
      <c r="F131" s="1">
        <f>E131/Pivot!$B$22</f>
        <v>0.46839361670055213</v>
      </c>
      <c r="G131"/>
    </row>
    <row r="132" spans="1:7" s="8" customFormat="1" ht="11.7" customHeight="1" x14ac:dyDescent="0.25">
      <c r="A132" s="7" t="s">
        <v>120</v>
      </c>
      <c r="B132" s="4">
        <f>Pivot!B199</f>
        <v>233859150</v>
      </c>
      <c r="C132" s="1">
        <f t="shared" ref="C132:C139" si="7">B132/$B$64</f>
        <v>7.5879601464246411</v>
      </c>
      <c r="D132" s="2">
        <f t="shared" si="5"/>
        <v>0.26369860989046195</v>
      </c>
      <c r="E132" s="5">
        <f t="shared" si="6"/>
        <v>112432.28365384616</v>
      </c>
      <c r="F132" s="1">
        <f>E132/Pivot!$B$22</f>
        <v>1.3237077139628532</v>
      </c>
      <c r="G132"/>
    </row>
    <row r="133" spans="1:7" s="8" customFormat="1" ht="11.7" customHeight="1" x14ac:dyDescent="0.25">
      <c r="A133" s="7" t="s">
        <v>121</v>
      </c>
      <c r="B133" s="4">
        <f>Pivot!B200+Pivot!B206</f>
        <v>258789413</v>
      </c>
      <c r="C133" s="1">
        <f t="shared" si="7"/>
        <v>8.3968651735911415</v>
      </c>
      <c r="D133" s="2">
        <f t="shared" si="5"/>
        <v>0.29180987129418989</v>
      </c>
      <c r="E133" s="5">
        <f t="shared" si="6"/>
        <v>124417.98701923077</v>
      </c>
      <c r="F133" s="1">
        <f>E133/Pivot!$B$22</f>
        <v>1.4648199237875392</v>
      </c>
      <c r="G133"/>
    </row>
    <row r="134" spans="1:7" s="8" customFormat="1" ht="11.7" customHeight="1" x14ac:dyDescent="0.25">
      <c r="A134" s="7" t="s">
        <v>446</v>
      </c>
      <c r="B134" s="4">
        <f>Pivot!B201</f>
        <v>13461612</v>
      </c>
      <c r="C134" s="1">
        <f t="shared" si="7"/>
        <v>0.43678502792228441</v>
      </c>
      <c r="D134" s="2">
        <f t="shared" si="5"/>
        <v>1.5179257990481714E-2</v>
      </c>
      <c r="E134" s="5">
        <f t="shared" si="6"/>
        <v>6471.9288461538463</v>
      </c>
      <c r="F134" s="1">
        <f>E134/Pivot!$B$22</f>
        <v>7.6196461189459178E-2</v>
      </c>
      <c r="G134"/>
    </row>
    <row r="135" spans="1:7" s="8" customFormat="1" ht="11.7" customHeight="1" x14ac:dyDescent="0.25">
      <c r="A135" s="7" t="s">
        <v>119</v>
      </c>
      <c r="B135" s="4">
        <f>Pivot!B202</f>
        <v>67604454</v>
      </c>
      <c r="C135" s="1">
        <f t="shared" si="7"/>
        <v>2.1935421499342569</v>
      </c>
      <c r="D135" s="2">
        <f t="shared" si="5"/>
        <v>7.6230502600405758E-2</v>
      </c>
      <c r="E135" s="5">
        <f t="shared" si="6"/>
        <v>32502.141346153847</v>
      </c>
      <c r="F135" s="1">
        <f>E135/Pivot!$B$22</f>
        <v>0.38265997827344733</v>
      </c>
      <c r="G135"/>
    </row>
    <row r="136" spans="1:7" s="8" customFormat="1" ht="11.7" customHeight="1" x14ac:dyDescent="0.25">
      <c r="A136" s="7" t="s">
        <v>452</v>
      </c>
      <c r="B136" s="4">
        <f>Pivot!B203</f>
        <v>100712054</v>
      </c>
      <c r="C136" s="1">
        <f t="shared" si="7"/>
        <v>3.2677748637013617</v>
      </c>
      <c r="D136" s="2">
        <f t="shared" si="5"/>
        <v>0.11356249536959806</v>
      </c>
      <c r="E136" s="5">
        <f t="shared" si="6"/>
        <v>48419.25673076923</v>
      </c>
      <c r="F136" s="1">
        <f>E136/Pivot!$B$22</f>
        <v>0.57005818574489564</v>
      </c>
      <c r="G136"/>
    </row>
    <row r="137" spans="1:7" s="8" customFormat="1" ht="11.7" customHeight="1" x14ac:dyDescent="0.25">
      <c r="A137" s="7" t="s">
        <v>451</v>
      </c>
      <c r="B137" s="4">
        <f>Pivot!B204</f>
        <v>54106822</v>
      </c>
      <c r="C137" s="1">
        <f t="shared" si="7"/>
        <v>1.7555883914984383</v>
      </c>
      <c r="D137" s="2">
        <f t="shared" si="5"/>
        <v>6.1010628606965628E-2</v>
      </c>
      <c r="E137" s="5">
        <f t="shared" si="6"/>
        <v>26012.895192307693</v>
      </c>
      <c r="F137" s="1">
        <f>E137/Pivot!$B$22</f>
        <v>0.30625963388396399</v>
      </c>
      <c r="G137"/>
    </row>
    <row r="138" spans="1:7" s="8" customFormat="1" ht="11.7" customHeight="1" x14ac:dyDescent="0.25">
      <c r="A138" s="7" t="s">
        <v>912</v>
      </c>
      <c r="B138" s="4">
        <f>Pivot!B205+Pivot!B207</f>
        <v>75558057</v>
      </c>
      <c r="C138" s="1">
        <f t="shared" si="7"/>
        <v>2.4516104041996276</v>
      </c>
      <c r="D138" s="2">
        <f t="shared" si="5"/>
        <v>8.5198952433224395E-2</v>
      </c>
      <c r="E138" s="5">
        <f t="shared" si="6"/>
        <v>36325.988942307689</v>
      </c>
      <c r="F138" s="1">
        <f>E138/Pivot!$B$22</f>
        <v>0.42767957936623369</v>
      </c>
      <c r="G138"/>
    </row>
    <row r="139" spans="1:7" s="8" customFormat="1" ht="12" customHeight="1" thickBot="1" x14ac:dyDescent="0.3">
      <c r="A139" s="7" t="s">
        <v>575</v>
      </c>
      <c r="B139" s="80">
        <f>SUM(B131:B138)</f>
        <v>886842559</v>
      </c>
      <c r="C139" s="81">
        <f t="shared" si="7"/>
        <v>28.775123803559719</v>
      </c>
      <c r="D139" s="75">
        <f t="shared" si="5"/>
        <v>1</v>
      </c>
      <c r="E139" s="82">
        <f t="shared" si="6"/>
        <v>426366.61490384617</v>
      </c>
      <c r="F139" s="81">
        <f>E139/Pivot!$B$22</f>
        <v>5.0197750929089446</v>
      </c>
      <c r="G139"/>
    </row>
    <row r="140" spans="1:7" s="8" customFormat="1" ht="9.6" customHeight="1" thickTop="1" x14ac:dyDescent="0.25">
      <c r="A140" s="7"/>
      <c r="B140" s="4"/>
      <c r="C140" s="1"/>
      <c r="D140" s="2"/>
      <c r="E140" s="5"/>
      <c r="G140"/>
    </row>
    <row r="141" spans="1:7" s="8" customFormat="1" ht="11.7" customHeight="1" x14ac:dyDescent="0.25">
      <c r="A141" s="7" t="s">
        <v>576</v>
      </c>
      <c r="B141" s="4">
        <f>Pivot!B197+Pivot!B206+Pivot!B207</f>
        <v>1052489867</v>
      </c>
      <c r="C141" s="1">
        <f>B141/$B$64</f>
        <v>34.149834057430596</v>
      </c>
      <c r="D141" s="41"/>
      <c r="E141" s="5">
        <f>B141/2080</f>
        <v>506004.74375000002</v>
      </c>
      <c r="F141" s="1">
        <f>E141/Pivot!$B$22</f>
        <v>5.9573848438927337</v>
      </c>
      <c r="G141"/>
    </row>
    <row r="142" spans="1:7" s="8" customFormat="1" ht="11.7" customHeight="1" x14ac:dyDescent="0.2">
      <c r="A142" s="7"/>
    </row>
    <row r="143" spans="1:7" s="8" customFormat="1" ht="11.7" customHeight="1" x14ac:dyDescent="0.2"/>
    <row r="144" spans="1:7" s="8" customFormat="1" ht="11.7" customHeight="1" x14ac:dyDescent="0.2"/>
    <row r="145" spans="1:7" s="8" customFormat="1" ht="11.7" customHeight="1" x14ac:dyDescent="0.25">
      <c r="A145" s="88"/>
    </row>
    <row r="146" spans="1:7" s="8" customFormat="1" ht="11.7" customHeight="1" x14ac:dyDescent="0.25">
      <c r="A146" s="33"/>
      <c r="D146" s="17" t="s">
        <v>709</v>
      </c>
    </row>
    <row r="147" spans="1:7" s="8" customFormat="1" ht="11.7" customHeight="1" x14ac:dyDescent="0.25">
      <c r="A147" s="33"/>
      <c r="B147"/>
      <c r="D147" s="17" t="s">
        <v>509</v>
      </c>
      <c r="G147"/>
    </row>
    <row r="148" spans="1:7" s="8" customFormat="1" ht="11.7" customHeight="1" x14ac:dyDescent="0.25">
      <c r="A148" s="33"/>
      <c r="B148"/>
      <c r="G148"/>
    </row>
    <row r="149" spans="1:7" s="8" customFormat="1" ht="11.7" customHeight="1" x14ac:dyDescent="0.25">
      <c r="A149" s="33"/>
      <c r="B149"/>
      <c r="D149" s="7" t="s">
        <v>2660</v>
      </c>
      <c r="E149" s="18" t="str">
        <f>IF($F$36=1,Pivot!B16,"")</f>
        <v/>
      </c>
      <c r="G149"/>
    </row>
    <row r="150" spans="1:7" s="8" customFormat="1" ht="11.7" customHeight="1" x14ac:dyDescent="0.25">
      <c r="A150" s="33"/>
      <c r="B150"/>
      <c r="D150" s="7" t="s">
        <v>804</v>
      </c>
      <c r="E150" s="18" t="str">
        <f>IF($F$36=1,F37,"")</f>
        <v/>
      </c>
      <c r="G150"/>
    </row>
    <row r="151" spans="1:7" s="8" customFormat="1" ht="11.7" customHeight="1" x14ac:dyDescent="0.25">
      <c r="A151" s="33"/>
      <c r="D151" s="7" t="s">
        <v>889</v>
      </c>
      <c r="E151" s="18" t="str">
        <f>IF($F$36=1,VLOOKUP($E$149,Data!$A$1:$IT$470,19,FALSE),"")</f>
        <v/>
      </c>
      <c r="G151"/>
    </row>
    <row r="152" spans="1:7" s="8" customFormat="1" ht="11.7" customHeight="1" x14ac:dyDescent="0.25">
      <c r="A152" s="33"/>
      <c r="B152"/>
      <c r="D152" s="58" t="s">
        <v>890</v>
      </c>
      <c r="E152" s="18" t="str">
        <f>IF($F$36=1,VLOOKUP($E$149,Data!$A$1:$IT$470,20,FALSE),"")</f>
        <v/>
      </c>
      <c r="G152"/>
    </row>
    <row r="153" spans="1:7" s="8" customFormat="1" ht="11.7" customHeight="1" x14ac:dyDescent="0.25">
      <c r="A153" s="33"/>
      <c r="B153"/>
      <c r="D153" s="58" t="s">
        <v>891</v>
      </c>
      <c r="E153" s="18" t="str">
        <f>IF($F$36=1,"CALIFORNIA","")</f>
        <v/>
      </c>
      <c r="G153"/>
    </row>
    <row r="154" spans="1:7" s="8" customFormat="1" ht="11.7" customHeight="1" x14ac:dyDescent="0.25">
      <c r="A154" s="33"/>
      <c r="B154"/>
      <c r="D154" s="58" t="s">
        <v>586</v>
      </c>
      <c r="E154" s="18" t="str">
        <f>IF($F$36=1,VLOOKUP($E$149,Data!$A$1:$IT$470,21,FALSE),"")</f>
        <v/>
      </c>
      <c r="G154"/>
    </row>
    <row r="155" spans="1:7" s="8" customFormat="1" ht="11.7" customHeight="1" x14ac:dyDescent="0.25">
      <c r="A155" s="33"/>
      <c r="B155"/>
      <c r="D155" s="58" t="s">
        <v>585</v>
      </c>
      <c r="E155" s="18" t="str">
        <f>IF($F$36=1,VLOOKUP($E$149,Data!$A$1:$IT$470,18,FALSE),"")</f>
        <v/>
      </c>
      <c r="G155"/>
    </row>
    <row r="156" spans="1:7" s="8" customFormat="1" ht="11.7" customHeight="1" x14ac:dyDescent="0.25">
      <c r="A156" s="33"/>
      <c r="B156"/>
      <c r="D156" s="58" t="s">
        <v>892</v>
      </c>
      <c r="E156" s="18" t="str">
        <f>IF($F$36=1,VLOOKUP($E$149,Data!$A$1:$IT$470,22,FALSE),"")</f>
        <v/>
      </c>
      <c r="G156"/>
    </row>
    <row r="157" spans="1:7" s="8" customFormat="1" ht="11.7" customHeight="1" x14ac:dyDescent="0.25">
      <c r="A157" s="33"/>
      <c r="B157"/>
      <c r="D157" s="58" t="s">
        <v>893</v>
      </c>
      <c r="E157" s="18" t="str">
        <f>IF($F$36=1,VLOOKUP($E$149,Data!$A$1:$IT$470,15,FALSE),"")</f>
        <v/>
      </c>
      <c r="G157"/>
    </row>
    <row r="158" spans="1:7" s="8" customFormat="1" ht="11.7" customHeight="1" x14ac:dyDescent="0.25">
      <c r="A158" s="33"/>
      <c r="B158"/>
      <c r="D158" s="7" t="s">
        <v>894</v>
      </c>
      <c r="E158" s="18" t="str">
        <f>IF($F$36=1,VLOOKUP($E$149,Data!$A$1:$IT$470,10,FALSE),"")</f>
        <v/>
      </c>
    </row>
    <row r="159" spans="1:7" s="8" customFormat="1" ht="11.7" customHeight="1" x14ac:dyDescent="0.25">
      <c r="A159" s="33"/>
      <c r="B159"/>
      <c r="D159" s="58" t="s">
        <v>895</v>
      </c>
      <c r="E159" s="19" t="str">
        <f>IF($F$36=1,VLOOKUP($E$149,Data!$A$1:$IT$470,3,FALSE),"")</f>
        <v/>
      </c>
      <c r="G159"/>
    </row>
    <row r="160" spans="1:7" s="8" customFormat="1" ht="11.7" customHeight="1" x14ac:dyDescent="0.25">
      <c r="A160" s="33"/>
      <c r="B160"/>
      <c r="C160"/>
      <c r="D160" s="58" t="s">
        <v>896</v>
      </c>
      <c r="E160" s="19" t="str">
        <f>IF($F$36=1,VLOOKUP($E$149,Data!$A$1:$IT$470,4,FALSE),"")</f>
        <v/>
      </c>
      <c r="G160"/>
    </row>
    <row r="161" spans="1:7" s="8" customFormat="1" ht="11.7" customHeight="1" x14ac:dyDescent="0.25">
      <c r="A161" s="33"/>
      <c r="B161"/>
      <c r="C161"/>
      <c r="D161" s="58" t="s">
        <v>584</v>
      </c>
      <c r="E161" s="18" t="str">
        <f>IF($F$36=1,VLOOKUP($E$149,Data!$A$1:$IT$470,5,FALSE),"")</f>
        <v/>
      </c>
      <c r="G161"/>
    </row>
    <row r="162" spans="1:7" s="8" customFormat="1" ht="11.7" customHeight="1" x14ac:dyDescent="0.25">
      <c r="A162" s="33"/>
      <c r="B162"/>
      <c r="C162"/>
      <c r="G162"/>
    </row>
    <row r="163" spans="1:7" s="8" customFormat="1" ht="11.7" customHeight="1" x14ac:dyDescent="0.25">
      <c r="A163" s="33"/>
      <c r="B163"/>
      <c r="C163"/>
      <c r="D163" s="17" t="s">
        <v>587</v>
      </c>
      <c r="G163"/>
    </row>
    <row r="164" spans="1:7" s="8" customFormat="1" ht="11.7" customHeight="1" x14ac:dyDescent="0.25">
      <c r="A164" s="33"/>
      <c r="B164"/>
      <c r="C164"/>
      <c r="D164" s="17"/>
    </row>
    <row r="165" spans="1:7" s="8" customFormat="1" ht="11.7" customHeight="1" x14ac:dyDescent="0.25">
      <c r="A165" s="33"/>
      <c r="B165"/>
      <c r="C165"/>
      <c r="D165" s="7" t="s">
        <v>805</v>
      </c>
      <c r="E165" s="18" t="str">
        <f>IF($F$36=1,VLOOKUP($E$149,Data!$A$1:$IT$470,6,FALSE),"")</f>
        <v/>
      </c>
    </row>
    <row r="166" spans="1:7" s="8" customFormat="1" ht="11.7" customHeight="1" x14ac:dyDescent="0.25">
      <c r="A166" s="33"/>
      <c r="B166"/>
      <c r="C166"/>
      <c r="D166" s="7" t="s">
        <v>579</v>
      </c>
      <c r="E166" s="18" t="str">
        <f>IF($F$36=1,VLOOKUP($E$149,Data!$A$1:$IT$470,7,FALSE),"")</f>
        <v/>
      </c>
    </row>
    <row r="167" spans="1:7" ht="11.7" customHeight="1" x14ac:dyDescent="0.25">
      <c r="A167" s="33"/>
      <c r="D167" s="7" t="s">
        <v>591</v>
      </c>
      <c r="E167" s="18" t="str">
        <f>IF($F$36=1,VLOOKUP($E$149,Data!$A$1:$IT$470,8,FALSE),"")</f>
        <v/>
      </c>
    </row>
    <row r="168" spans="1:7" ht="11.7" customHeight="1" x14ac:dyDescent="0.25">
      <c r="A168" s="33"/>
      <c r="D168" s="7" t="s">
        <v>806</v>
      </c>
      <c r="E168" s="18" t="str">
        <f>IF($F$36=1,VLOOKUP($E$149,Data!$A$1:$IT$470,9,FALSE),"")</f>
        <v/>
      </c>
    </row>
    <row r="169" spans="1:7" ht="11.7" customHeight="1" x14ac:dyDescent="0.25">
      <c r="A169" s="33"/>
      <c r="D169" s="7" t="s">
        <v>807</v>
      </c>
      <c r="E169" s="18" t="str">
        <f>IF($F$36=1,VLOOKUP($E$149,Data!$A$1:$IT$470,12,FALSE),"")</f>
        <v/>
      </c>
    </row>
    <row r="170" spans="1:7" ht="11.7" customHeight="1" x14ac:dyDescent="0.25">
      <c r="A170" s="33"/>
      <c r="D170" s="7" t="s">
        <v>307</v>
      </c>
      <c r="E170" s="18" t="str">
        <f>IF($F$36=1,VLOOKUP($E$149,Data!$A$1:$IT$470,13,FALSE),"")</f>
        <v/>
      </c>
    </row>
    <row r="171" spans="1:7" ht="11.7" customHeight="1" x14ac:dyDescent="0.25">
      <c r="A171" s="33"/>
      <c r="D171" s="7" t="s">
        <v>510</v>
      </c>
      <c r="E171" s="18" t="str">
        <f>IF($F$36=1,VLOOKUP($E$149,Data!$A$1:$IT$470,14,FALSE),"")</f>
        <v/>
      </c>
    </row>
    <row r="172" spans="1:7" ht="11.7" customHeight="1" x14ac:dyDescent="0.25">
      <c r="A172" s="33"/>
      <c r="D172" s="7" t="s">
        <v>808</v>
      </c>
      <c r="E172" s="18" t="str">
        <f>IF($F$36=1,VLOOKUP($E$149,Data!$A$1:$IT$470,16,FALSE),"")</f>
        <v/>
      </c>
    </row>
    <row r="173" spans="1:7" ht="11.7" customHeight="1" x14ac:dyDescent="0.25">
      <c r="A173" s="33"/>
      <c r="D173" s="7" t="s">
        <v>580</v>
      </c>
      <c r="E173" s="18" t="str">
        <f>IF($F$36=1,VLOOKUP($E$149,Data!$A$1:$IT$470,17,FALSE),"")</f>
        <v/>
      </c>
    </row>
    <row r="174" spans="1:7" ht="11.7" customHeight="1" x14ac:dyDescent="0.25">
      <c r="A174" s="33"/>
    </row>
    <row r="175" spans="1:7" ht="11.7" customHeight="1" x14ac:dyDescent="0.25">
      <c r="A175" s="33"/>
    </row>
    <row r="176" spans="1:7" ht="11.7" customHeight="1" x14ac:dyDescent="0.25">
      <c r="A176" s="33"/>
    </row>
    <row r="177" spans="1:1" ht="11.7" customHeight="1" x14ac:dyDescent="0.25">
      <c r="A177" s="33"/>
    </row>
    <row r="178" spans="1:1" ht="11.7" customHeight="1" x14ac:dyDescent="0.25">
      <c r="A178" s="33"/>
    </row>
    <row r="179" spans="1:1" ht="11.7" customHeight="1" x14ac:dyDescent="0.25">
      <c r="A179" s="33"/>
    </row>
    <row r="180" spans="1:1" ht="11.7" customHeight="1" x14ac:dyDescent="0.25">
      <c r="A180" s="33"/>
    </row>
    <row r="181" spans="1:1" ht="11.7" customHeight="1" x14ac:dyDescent="0.25">
      <c r="A181" s="33"/>
    </row>
    <row r="182" spans="1:1" ht="11.7" customHeight="1" x14ac:dyDescent="0.25">
      <c r="A182" s="33"/>
    </row>
    <row r="183" spans="1:1" ht="11.7" customHeight="1" x14ac:dyDescent="0.25">
      <c r="A183" s="33"/>
    </row>
    <row r="184" spans="1:1" ht="11.7" customHeight="1" x14ac:dyDescent="0.25">
      <c r="A184" s="33"/>
    </row>
    <row r="185" spans="1:1" ht="11.7" customHeight="1" x14ac:dyDescent="0.25">
      <c r="A185" s="33"/>
    </row>
    <row r="186" spans="1:1" ht="11.7" customHeight="1" x14ac:dyDescent="0.25">
      <c r="A186" s="33"/>
    </row>
    <row r="187" spans="1:1" ht="11.7" customHeight="1" x14ac:dyDescent="0.25">
      <c r="A187" s="33"/>
    </row>
    <row r="188" spans="1:1" ht="11.7" customHeight="1" x14ac:dyDescent="0.25">
      <c r="A188" s="33"/>
    </row>
    <row r="189" spans="1:1" ht="11.7" customHeight="1" x14ac:dyDescent="0.25">
      <c r="A189" s="33"/>
    </row>
    <row r="190" spans="1:1" ht="11.7" customHeight="1" x14ac:dyDescent="0.25">
      <c r="A190" s="33"/>
    </row>
    <row r="191" spans="1:1" ht="11.7" customHeight="1" x14ac:dyDescent="0.25">
      <c r="A191" s="33"/>
    </row>
    <row r="192" spans="1:1" ht="11.7" customHeight="1" x14ac:dyDescent="0.25">
      <c r="A192" s="33"/>
    </row>
    <row r="193" spans="1:1" ht="11.7" customHeight="1" x14ac:dyDescent="0.25">
      <c r="A193" s="33"/>
    </row>
    <row r="194" spans="1:1" ht="11.7" customHeight="1" x14ac:dyDescent="0.25">
      <c r="A194" s="33"/>
    </row>
    <row r="195" spans="1:1" ht="11.7" customHeight="1" x14ac:dyDescent="0.25">
      <c r="A195" s="33"/>
    </row>
    <row r="196" spans="1:1" ht="11.7" customHeight="1" x14ac:dyDescent="0.25">
      <c r="A196" s="33"/>
    </row>
    <row r="197" spans="1:1" ht="11.7" customHeight="1" x14ac:dyDescent="0.25">
      <c r="A197" s="33"/>
    </row>
    <row r="198" spans="1:1" ht="11.7" customHeight="1" x14ac:dyDescent="0.25">
      <c r="A198" s="33"/>
    </row>
    <row r="199" spans="1:1" ht="11.7" customHeight="1" x14ac:dyDescent="0.25">
      <c r="A199" s="33"/>
    </row>
    <row r="200" spans="1:1" ht="11.7" customHeight="1" x14ac:dyDescent="0.25">
      <c r="A200" s="33"/>
    </row>
    <row r="201" spans="1:1" ht="11.7" customHeight="1" x14ac:dyDescent="0.25">
      <c r="A201" s="33"/>
    </row>
    <row r="202" spans="1:1" ht="11.7" customHeight="1" x14ac:dyDescent="0.25">
      <c r="A202" s="33"/>
    </row>
    <row r="203" spans="1:1" ht="11.7" customHeight="1" x14ac:dyDescent="0.25">
      <c r="A203" s="33"/>
    </row>
    <row r="204" spans="1:1" ht="11.7" customHeight="1" x14ac:dyDescent="0.25">
      <c r="A204" s="33"/>
    </row>
    <row r="205" spans="1:1" ht="11.7" customHeight="1" x14ac:dyDescent="0.25">
      <c r="A205" s="33"/>
    </row>
    <row r="206" spans="1:1" ht="11.7" customHeight="1" x14ac:dyDescent="0.25">
      <c r="A206" s="33"/>
    </row>
    <row r="207" spans="1:1" ht="11.7" customHeight="1" x14ac:dyDescent="0.25">
      <c r="A207" s="33"/>
    </row>
    <row r="208" spans="1:1" ht="11.7" customHeight="1" x14ac:dyDescent="0.25">
      <c r="A208" s="33"/>
    </row>
    <row r="209" spans="1:1" ht="11.7" customHeight="1" x14ac:dyDescent="0.25">
      <c r="A209" s="33"/>
    </row>
    <row r="210" spans="1:1" ht="11.7" customHeight="1" x14ac:dyDescent="0.25">
      <c r="A210" s="33"/>
    </row>
    <row r="211" spans="1:1" ht="11.7" customHeight="1" x14ac:dyDescent="0.25">
      <c r="A211" s="33"/>
    </row>
    <row r="212" spans="1:1" ht="11.7" customHeight="1" x14ac:dyDescent="0.25">
      <c r="A212" s="33"/>
    </row>
    <row r="213" spans="1:1" ht="11.7" customHeight="1" x14ac:dyDescent="0.25">
      <c r="A213" s="33"/>
    </row>
    <row r="214" spans="1:1" ht="11.7" customHeight="1" x14ac:dyDescent="0.25">
      <c r="A214" s="33"/>
    </row>
    <row r="215" spans="1:1" ht="11.7" customHeight="1" x14ac:dyDescent="0.25">
      <c r="A215" s="33"/>
    </row>
    <row r="216" spans="1:1" ht="11.7" customHeight="1" x14ac:dyDescent="0.25">
      <c r="A216" s="33"/>
    </row>
    <row r="217" spans="1:1" ht="11.7" customHeight="1" x14ac:dyDescent="0.25">
      <c r="A217" s="33"/>
    </row>
    <row r="218" spans="1:1" ht="11.7" customHeight="1" x14ac:dyDescent="0.25">
      <c r="A218" s="33"/>
    </row>
    <row r="219" spans="1:1" ht="11.7" customHeight="1" x14ac:dyDescent="0.25">
      <c r="A219" s="33"/>
    </row>
    <row r="220" spans="1:1" ht="11.7" customHeight="1" x14ac:dyDescent="0.25">
      <c r="A220" s="33"/>
    </row>
    <row r="221" spans="1:1" ht="11.7" customHeight="1" x14ac:dyDescent="0.25">
      <c r="A221" s="33"/>
    </row>
    <row r="222" spans="1:1" ht="11.7" customHeight="1" x14ac:dyDescent="0.25">
      <c r="A222" s="33"/>
    </row>
    <row r="223" spans="1:1" ht="11.7" customHeight="1" x14ac:dyDescent="0.25">
      <c r="A223" s="33"/>
    </row>
    <row r="224" spans="1:1" ht="11.7" customHeight="1" x14ac:dyDescent="0.25">
      <c r="A224" s="33"/>
    </row>
    <row r="225" spans="1:1" ht="11.7" customHeight="1" x14ac:dyDescent="0.25">
      <c r="A225" s="33"/>
    </row>
    <row r="226" spans="1:1" ht="11.7" customHeight="1" x14ac:dyDescent="0.25">
      <c r="A226" s="33"/>
    </row>
    <row r="227" spans="1:1" ht="11.7" customHeight="1" x14ac:dyDescent="0.25">
      <c r="A227" s="33"/>
    </row>
    <row r="228" spans="1:1" ht="11.7" customHeight="1" x14ac:dyDescent="0.25">
      <c r="A228" s="33"/>
    </row>
    <row r="229" spans="1:1" ht="11.7" customHeight="1" x14ac:dyDescent="0.25">
      <c r="A229" s="33"/>
    </row>
    <row r="230" spans="1:1" ht="11.7" customHeight="1" x14ac:dyDescent="0.25">
      <c r="A230" s="33"/>
    </row>
    <row r="231" spans="1:1" ht="11.7" customHeight="1" x14ac:dyDescent="0.25">
      <c r="A231" s="33"/>
    </row>
    <row r="232" spans="1:1" ht="11.7" customHeight="1" x14ac:dyDescent="0.25">
      <c r="A232" s="33"/>
    </row>
    <row r="233" spans="1:1" ht="11.7" customHeight="1" x14ac:dyDescent="0.25">
      <c r="A233" s="33"/>
    </row>
    <row r="234" spans="1:1" ht="11.7" customHeight="1" x14ac:dyDescent="0.25">
      <c r="A234" s="33"/>
    </row>
    <row r="235" spans="1:1" ht="11.7" customHeight="1" x14ac:dyDescent="0.25">
      <c r="A235" s="33"/>
    </row>
    <row r="236" spans="1:1" ht="11.7" customHeight="1" x14ac:dyDescent="0.25">
      <c r="A236" s="33"/>
    </row>
    <row r="237" spans="1:1" ht="11.7" customHeight="1" x14ac:dyDescent="0.25">
      <c r="A237" s="33"/>
    </row>
    <row r="238" spans="1:1" ht="11.7" customHeight="1" x14ac:dyDescent="0.25">
      <c r="A238" s="33"/>
    </row>
    <row r="239" spans="1:1" ht="11.7" customHeight="1" x14ac:dyDescent="0.25">
      <c r="A239" s="33"/>
    </row>
    <row r="240" spans="1:1" ht="11.7" customHeight="1" x14ac:dyDescent="0.25">
      <c r="A240" s="33"/>
    </row>
    <row r="241" spans="1:1" ht="11.7" customHeight="1" x14ac:dyDescent="0.25">
      <c r="A241" s="33"/>
    </row>
    <row r="242" spans="1:1" ht="11.7" customHeight="1" x14ac:dyDescent="0.25">
      <c r="A242" s="33"/>
    </row>
    <row r="243" spans="1:1" ht="11.7" customHeight="1" x14ac:dyDescent="0.25">
      <c r="A243" s="33"/>
    </row>
    <row r="244" spans="1:1" ht="11.7" customHeight="1" x14ac:dyDescent="0.25">
      <c r="A244" s="33"/>
    </row>
    <row r="245" spans="1:1" ht="11.7" customHeight="1" x14ac:dyDescent="0.25">
      <c r="A245" s="33"/>
    </row>
    <row r="246" spans="1:1" ht="11.7" customHeight="1" x14ac:dyDescent="0.25">
      <c r="A246" s="33"/>
    </row>
    <row r="247" spans="1:1" ht="11.7" customHeight="1" x14ac:dyDescent="0.25">
      <c r="A247" s="33"/>
    </row>
    <row r="248" spans="1:1" ht="11.7" customHeight="1" x14ac:dyDescent="0.25">
      <c r="A248" s="33"/>
    </row>
    <row r="249" spans="1:1" ht="11.7" customHeight="1" x14ac:dyDescent="0.25">
      <c r="A249" s="33"/>
    </row>
    <row r="250" spans="1:1" ht="11.7" customHeight="1" x14ac:dyDescent="0.25">
      <c r="A250" s="33"/>
    </row>
    <row r="251" spans="1:1" ht="11.7" customHeight="1" x14ac:dyDescent="0.25">
      <c r="A251" s="33"/>
    </row>
    <row r="252" spans="1:1" ht="11.7" customHeight="1" x14ac:dyDescent="0.25">
      <c r="A252" s="33"/>
    </row>
    <row r="253" spans="1:1" ht="11.7" customHeight="1" x14ac:dyDescent="0.25">
      <c r="A253" s="33"/>
    </row>
    <row r="254" spans="1:1" ht="11.7" customHeight="1" x14ac:dyDescent="0.25">
      <c r="A254" s="33"/>
    </row>
    <row r="255" spans="1:1" ht="11.7" customHeight="1" x14ac:dyDescent="0.25">
      <c r="A255" s="33"/>
    </row>
    <row r="256" spans="1:1" ht="11.7" customHeight="1" x14ac:dyDescent="0.25">
      <c r="A256" s="33"/>
    </row>
    <row r="257" spans="1:1" ht="11.7" customHeight="1" x14ac:dyDescent="0.25">
      <c r="A257" s="33"/>
    </row>
    <row r="258" spans="1:1" ht="11.7" customHeight="1" x14ac:dyDescent="0.25">
      <c r="A258" s="33"/>
    </row>
    <row r="259" spans="1:1" ht="11.7" customHeight="1" x14ac:dyDescent="0.25">
      <c r="A259" s="33"/>
    </row>
    <row r="260" spans="1:1" ht="11.7" customHeight="1" x14ac:dyDescent="0.25">
      <c r="A260" s="33"/>
    </row>
    <row r="261" spans="1:1" ht="11.7" customHeight="1" x14ac:dyDescent="0.25">
      <c r="A261" s="33"/>
    </row>
    <row r="262" spans="1:1" ht="11.7" customHeight="1" x14ac:dyDescent="0.25">
      <c r="A262" s="33"/>
    </row>
    <row r="263" spans="1:1" ht="11.7" customHeight="1" x14ac:dyDescent="0.25">
      <c r="A263" s="33"/>
    </row>
    <row r="264" spans="1:1" ht="11.7" customHeight="1" x14ac:dyDescent="0.25">
      <c r="A264" s="33"/>
    </row>
    <row r="265" spans="1:1" ht="11.7" customHeight="1" x14ac:dyDescent="0.25">
      <c r="A265" s="33"/>
    </row>
    <row r="266" spans="1:1" ht="11.7" customHeight="1" x14ac:dyDescent="0.25">
      <c r="A266" s="33"/>
    </row>
    <row r="267" spans="1:1" ht="11.7" customHeight="1" x14ac:dyDescent="0.25">
      <c r="A267" s="33"/>
    </row>
    <row r="268" spans="1:1" ht="11.7" customHeight="1" x14ac:dyDescent="0.25">
      <c r="A268" s="33"/>
    </row>
    <row r="269" spans="1:1" ht="11.7" customHeight="1" x14ac:dyDescent="0.25">
      <c r="A269" s="33"/>
    </row>
    <row r="270" spans="1:1" ht="11.7" customHeight="1" x14ac:dyDescent="0.25">
      <c r="A270" s="33"/>
    </row>
    <row r="271" spans="1:1" ht="11.7" customHeight="1" x14ac:dyDescent="0.25">
      <c r="A271" s="33"/>
    </row>
    <row r="272" spans="1:1" ht="11.7" customHeight="1" x14ac:dyDescent="0.25">
      <c r="A272" s="33"/>
    </row>
    <row r="273" spans="1:1" ht="11.7" customHeight="1" x14ac:dyDescent="0.25">
      <c r="A273" s="33"/>
    </row>
    <row r="274" spans="1:1" ht="11.7" customHeight="1" x14ac:dyDescent="0.25">
      <c r="A274" s="33"/>
    </row>
    <row r="275" spans="1:1" ht="11.7" customHeight="1" x14ac:dyDescent="0.25">
      <c r="A275" s="33"/>
    </row>
    <row r="276" spans="1:1" ht="11.7" customHeight="1" x14ac:dyDescent="0.25">
      <c r="A276" s="33"/>
    </row>
    <row r="277" spans="1:1" ht="11.7" customHeight="1" x14ac:dyDescent="0.25">
      <c r="A277" s="33"/>
    </row>
    <row r="278" spans="1:1" ht="11.7" customHeight="1" x14ac:dyDescent="0.25">
      <c r="A278" s="33"/>
    </row>
    <row r="279" spans="1:1" ht="11.7" customHeight="1" x14ac:dyDescent="0.25">
      <c r="A279" s="33"/>
    </row>
    <row r="280" spans="1:1" ht="11.7" customHeight="1" x14ac:dyDescent="0.25">
      <c r="A280" s="33"/>
    </row>
    <row r="281" spans="1:1" ht="11.7" customHeight="1" x14ac:dyDescent="0.25">
      <c r="A281" s="33"/>
    </row>
    <row r="282" spans="1:1" ht="11.7" customHeight="1" x14ac:dyDescent="0.25">
      <c r="A282" s="33"/>
    </row>
    <row r="283" spans="1:1" ht="11.7" customHeight="1" x14ac:dyDescent="0.25">
      <c r="A283" s="33"/>
    </row>
    <row r="284" spans="1:1" ht="11.7" customHeight="1" x14ac:dyDescent="0.25">
      <c r="A284" s="33"/>
    </row>
    <row r="285" spans="1:1" ht="11.7" customHeight="1" x14ac:dyDescent="0.25">
      <c r="A285" s="33"/>
    </row>
    <row r="286" spans="1:1" ht="11.7" customHeight="1" x14ac:dyDescent="0.25">
      <c r="A286" s="33"/>
    </row>
    <row r="287" spans="1:1" ht="11.7" customHeight="1" x14ac:dyDescent="0.25">
      <c r="A287" s="33"/>
    </row>
    <row r="288" spans="1:1" ht="11.7" customHeight="1" x14ac:dyDescent="0.25">
      <c r="A288" s="33"/>
    </row>
    <row r="289" spans="1:1" ht="11.7" customHeight="1" x14ac:dyDescent="0.25">
      <c r="A289" s="33"/>
    </row>
    <row r="290" spans="1:1" ht="11.7" customHeight="1" x14ac:dyDescent="0.25">
      <c r="A290" s="33"/>
    </row>
    <row r="291" spans="1:1" ht="11.7" customHeight="1" x14ac:dyDescent="0.25">
      <c r="A291" s="33"/>
    </row>
    <row r="292" spans="1:1" ht="11.7" customHeight="1" x14ac:dyDescent="0.25">
      <c r="A292" s="33"/>
    </row>
    <row r="293" spans="1:1" ht="11.7" customHeight="1" x14ac:dyDescent="0.25">
      <c r="A293" s="33"/>
    </row>
    <row r="294" spans="1:1" ht="11.7" customHeight="1" x14ac:dyDescent="0.25">
      <c r="A294" s="33"/>
    </row>
    <row r="295" spans="1:1" ht="11.7" customHeight="1" x14ac:dyDescent="0.25">
      <c r="A295" s="33"/>
    </row>
    <row r="296" spans="1:1" ht="11.7" customHeight="1" x14ac:dyDescent="0.25">
      <c r="A296" s="33"/>
    </row>
    <row r="297" spans="1:1" ht="11.7" customHeight="1" x14ac:dyDescent="0.25">
      <c r="A297" s="33"/>
    </row>
    <row r="298" spans="1:1" ht="11.7" customHeight="1" x14ac:dyDescent="0.25">
      <c r="A298" s="33"/>
    </row>
    <row r="299" spans="1:1" ht="11.7" customHeight="1" x14ac:dyDescent="0.25">
      <c r="A299" s="33"/>
    </row>
    <row r="300" spans="1:1" ht="11.7" customHeight="1" x14ac:dyDescent="0.25">
      <c r="A300" s="33"/>
    </row>
    <row r="301" spans="1:1" ht="11.7" customHeight="1" x14ac:dyDescent="0.25">
      <c r="A301" s="33"/>
    </row>
    <row r="302" spans="1:1" ht="11.7" customHeight="1" x14ac:dyDescent="0.25">
      <c r="A302" s="33"/>
    </row>
    <row r="303" spans="1:1" ht="11.7" customHeight="1" x14ac:dyDescent="0.25">
      <c r="A303" s="33"/>
    </row>
    <row r="304" spans="1:1" ht="11.7" customHeight="1" x14ac:dyDescent="0.25">
      <c r="A304" s="33"/>
    </row>
    <row r="305" spans="1:1" ht="11.7" customHeight="1" x14ac:dyDescent="0.25">
      <c r="A305" s="33"/>
    </row>
    <row r="306" spans="1:1" ht="11.7" customHeight="1" x14ac:dyDescent="0.25">
      <c r="A306" s="33"/>
    </row>
    <row r="307" spans="1:1" ht="11.7" customHeight="1" x14ac:dyDescent="0.25">
      <c r="A307" s="33"/>
    </row>
    <row r="308" spans="1:1" ht="11.7" customHeight="1" x14ac:dyDescent="0.25">
      <c r="A308" s="33"/>
    </row>
    <row r="309" spans="1:1" ht="11.7" customHeight="1" x14ac:dyDescent="0.25">
      <c r="A309" s="33"/>
    </row>
    <row r="310" spans="1:1" ht="11.7" customHeight="1" x14ac:dyDescent="0.25">
      <c r="A310" s="33"/>
    </row>
    <row r="311" spans="1:1" ht="11.7" customHeight="1" x14ac:dyDescent="0.25">
      <c r="A311" s="33"/>
    </row>
    <row r="312" spans="1:1" ht="11.7" customHeight="1" x14ac:dyDescent="0.25">
      <c r="A312" s="33"/>
    </row>
    <row r="313" spans="1:1" ht="11.7" customHeight="1" x14ac:dyDescent="0.25">
      <c r="A313" s="33"/>
    </row>
    <row r="314" spans="1:1" ht="11.7" customHeight="1" x14ac:dyDescent="0.25">
      <c r="A314" s="33"/>
    </row>
    <row r="315" spans="1:1" ht="11.7" customHeight="1" x14ac:dyDescent="0.25">
      <c r="A315" s="33"/>
    </row>
    <row r="316" spans="1:1" ht="11.7" customHeight="1" x14ac:dyDescent="0.25">
      <c r="A316" s="33"/>
    </row>
    <row r="317" spans="1:1" ht="11.7" customHeight="1" x14ac:dyDescent="0.25">
      <c r="A317" s="33"/>
    </row>
    <row r="318" spans="1:1" ht="11.7" customHeight="1" x14ac:dyDescent="0.25">
      <c r="A318" s="33"/>
    </row>
    <row r="319" spans="1:1" ht="11.7" customHeight="1" x14ac:dyDescent="0.25">
      <c r="A319" s="33"/>
    </row>
    <row r="320" spans="1:1" ht="11.7" customHeight="1" x14ac:dyDescent="0.25">
      <c r="A320" s="33"/>
    </row>
    <row r="321" spans="1:1" ht="11.7" customHeight="1" x14ac:dyDescent="0.25">
      <c r="A321" s="33"/>
    </row>
    <row r="322" spans="1:1" ht="11.7" customHeight="1" x14ac:dyDescent="0.25">
      <c r="A322" s="33"/>
    </row>
    <row r="323" spans="1:1" ht="11.7" customHeight="1" x14ac:dyDescent="0.25">
      <c r="A323" s="33"/>
    </row>
    <row r="324" spans="1:1" ht="11.7" customHeight="1" x14ac:dyDescent="0.25">
      <c r="A324" s="33"/>
    </row>
    <row r="325" spans="1:1" ht="11.7" customHeight="1" x14ac:dyDescent="0.25">
      <c r="A325" s="33"/>
    </row>
    <row r="326" spans="1:1" ht="11.7" customHeight="1" x14ac:dyDescent="0.25">
      <c r="A326" s="33"/>
    </row>
    <row r="327" spans="1:1" ht="11.7" customHeight="1" x14ac:dyDescent="0.25">
      <c r="A327" s="33"/>
    </row>
    <row r="328" spans="1:1" ht="11.7" customHeight="1" x14ac:dyDescent="0.25">
      <c r="A328" s="33"/>
    </row>
    <row r="329" spans="1:1" ht="11.7" customHeight="1" x14ac:dyDescent="0.25">
      <c r="A329" s="33"/>
    </row>
    <row r="330" spans="1:1" ht="11.7" customHeight="1" x14ac:dyDescent="0.25">
      <c r="A330" s="33"/>
    </row>
    <row r="331" spans="1:1" ht="11.7" customHeight="1" x14ac:dyDescent="0.25">
      <c r="A331" s="33"/>
    </row>
    <row r="332" spans="1:1" ht="11.7" customHeight="1" x14ac:dyDescent="0.25">
      <c r="A332" s="33"/>
    </row>
    <row r="333" spans="1:1" ht="11.7" customHeight="1" x14ac:dyDescent="0.25">
      <c r="A333" s="33"/>
    </row>
    <row r="334" spans="1:1" ht="11.7" customHeight="1" x14ac:dyDescent="0.25">
      <c r="A334" s="33"/>
    </row>
    <row r="335" spans="1:1" ht="11.7" customHeight="1" x14ac:dyDescent="0.25">
      <c r="A335" s="33"/>
    </row>
    <row r="336" spans="1:1" ht="11.7" customHeight="1" x14ac:dyDescent="0.25">
      <c r="A336" s="33"/>
    </row>
    <row r="337" spans="1:1" ht="11.7" customHeight="1" x14ac:dyDescent="0.25">
      <c r="A337" s="33"/>
    </row>
    <row r="338" spans="1:1" ht="11.7" customHeight="1" x14ac:dyDescent="0.25">
      <c r="A338" s="33"/>
    </row>
    <row r="339" spans="1:1" ht="11.7" customHeight="1" x14ac:dyDescent="0.25">
      <c r="A339" s="33"/>
    </row>
    <row r="340" spans="1:1" ht="11.7" customHeight="1" x14ac:dyDescent="0.25">
      <c r="A340" s="33"/>
    </row>
    <row r="341" spans="1:1" ht="11.7" customHeight="1" x14ac:dyDescent="0.25">
      <c r="A341" s="33"/>
    </row>
    <row r="342" spans="1:1" ht="11.7" customHeight="1" x14ac:dyDescent="0.25">
      <c r="A342" s="33"/>
    </row>
    <row r="343" spans="1:1" ht="11.7" customHeight="1" x14ac:dyDescent="0.25">
      <c r="A343" s="33"/>
    </row>
    <row r="344" spans="1:1" ht="11.7" customHeight="1" x14ac:dyDescent="0.25">
      <c r="A344" s="33"/>
    </row>
    <row r="345" spans="1:1" ht="11.7" customHeight="1" x14ac:dyDescent="0.25">
      <c r="A345" s="33"/>
    </row>
    <row r="346" spans="1:1" ht="11.7" customHeight="1" x14ac:dyDescent="0.25">
      <c r="A346" s="33"/>
    </row>
    <row r="347" spans="1:1" ht="11.7" customHeight="1" x14ac:dyDescent="0.25">
      <c r="A347" s="33"/>
    </row>
    <row r="348" spans="1:1" ht="11.7" customHeight="1" x14ac:dyDescent="0.25">
      <c r="A348" s="33"/>
    </row>
    <row r="349" spans="1:1" ht="11.7" customHeight="1" x14ac:dyDescent="0.25">
      <c r="A349" s="33"/>
    </row>
    <row r="350" spans="1:1" ht="11.7" customHeight="1" x14ac:dyDescent="0.25">
      <c r="A350" s="33"/>
    </row>
    <row r="351" spans="1:1" ht="11.7" customHeight="1" x14ac:dyDescent="0.25">
      <c r="A351" s="33"/>
    </row>
    <row r="352" spans="1:1" ht="11.7" customHeight="1" x14ac:dyDescent="0.25">
      <c r="A352" s="33"/>
    </row>
    <row r="353" spans="1:1" ht="11.7" customHeight="1" x14ac:dyDescent="0.25">
      <c r="A353" s="33"/>
    </row>
    <row r="354" spans="1:1" ht="11.7" customHeight="1" x14ac:dyDescent="0.25">
      <c r="A354" s="33"/>
    </row>
    <row r="355" spans="1:1" ht="11.7" customHeight="1" x14ac:dyDescent="0.25">
      <c r="A355" s="33"/>
    </row>
    <row r="356" spans="1:1" ht="11.7" customHeight="1" x14ac:dyDescent="0.25">
      <c r="A356" s="33"/>
    </row>
    <row r="357" spans="1:1" ht="11.7" customHeight="1" x14ac:dyDescent="0.25">
      <c r="A357" s="33"/>
    </row>
    <row r="358" spans="1:1" ht="11.7" customHeight="1" x14ac:dyDescent="0.25">
      <c r="A358" s="33"/>
    </row>
    <row r="359" spans="1:1" ht="11.7" customHeight="1" x14ac:dyDescent="0.25">
      <c r="A359" s="33"/>
    </row>
    <row r="360" spans="1:1" ht="11.7" customHeight="1" x14ac:dyDescent="0.25">
      <c r="A360" s="33"/>
    </row>
    <row r="361" spans="1:1" ht="11.7" customHeight="1" x14ac:dyDescent="0.25">
      <c r="A361" s="33"/>
    </row>
    <row r="362" spans="1:1" ht="11.7" customHeight="1" x14ac:dyDescent="0.25">
      <c r="A362" s="33"/>
    </row>
    <row r="363" spans="1:1" ht="11.7" customHeight="1" x14ac:dyDescent="0.25">
      <c r="A363" s="33"/>
    </row>
    <row r="364" spans="1:1" ht="11.7" customHeight="1" x14ac:dyDescent="0.25">
      <c r="A364" s="33"/>
    </row>
    <row r="365" spans="1:1" ht="11.7" customHeight="1" x14ac:dyDescent="0.25">
      <c r="A365" s="33"/>
    </row>
    <row r="366" spans="1:1" ht="11.7" customHeight="1" x14ac:dyDescent="0.25">
      <c r="A366" s="33"/>
    </row>
    <row r="367" spans="1:1" ht="11.7" customHeight="1" x14ac:dyDescent="0.25">
      <c r="A367" s="33"/>
    </row>
    <row r="368" spans="1:1" ht="11.7" customHeight="1" x14ac:dyDescent="0.25">
      <c r="A368" s="33"/>
    </row>
    <row r="369" spans="1:1" ht="11.7" customHeight="1" x14ac:dyDescent="0.25">
      <c r="A369" s="33"/>
    </row>
    <row r="370" spans="1:1" ht="11.7" customHeight="1" x14ac:dyDescent="0.25">
      <c r="A370" s="33"/>
    </row>
    <row r="371" spans="1:1" ht="11.7" customHeight="1" x14ac:dyDescent="0.25">
      <c r="A371" s="33"/>
    </row>
    <row r="372" spans="1:1" ht="11.7" customHeight="1" x14ac:dyDescent="0.25">
      <c r="A372" s="33"/>
    </row>
    <row r="373" spans="1:1" ht="11.7" customHeight="1" x14ac:dyDescent="0.25">
      <c r="A373" s="33"/>
    </row>
    <row r="374" spans="1:1" ht="11.7" customHeight="1" x14ac:dyDescent="0.25">
      <c r="A374" s="33"/>
    </row>
    <row r="375" spans="1:1" ht="11.7" customHeight="1" x14ac:dyDescent="0.25">
      <c r="A375" s="33"/>
    </row>
    <row r="376" spans="1:1" ht="11.7" customHeight="1" x14ac:dyDescent="0.25">
      <c r="A376" s="33"/>
    </row>
    <row r="377" spans="1:1" ht="11.7" customHeight="1" x14ac:dyDescent="0.25">
      <c r="A377" s="33"/>
    </row>
    <row r="378" spans="1:1" ht="11.7" customHeight="1" x14ac:dyDescent="0.25">
      <c r="A378" s="33"/>
    </row>
    <row r="379" spans="1:1" ht="11.7" customHeight="1" x14ac:dyDescent="0.25">
      <c r="A379" s="33"/>
    </row>
    <row r="380" spans="1:1" ht="11.7" customHeight="1" x14ac:dyDescent="0.25">
      <c r="A380" s="33"/>
    </row>
    <row r="381" spans="1:1" ht="11.7" customHeight="1" x14ac:dyDescent="0.25">
      <c r="A381" s="33"/>
    </row>
    <row r="382" spans="1:1" ht="11.7" customHeight="1" x14ac:dyDescent="0.25">
      <c r="A382" s="33"/>
    </row>
    <row r="383" spans="1:1" ht="11.7" customHeight="1" x14ac:dyDescent="0.25">
      <c r="A383" s="33"/>
    </row>
    <row r="384" spans="1:1" ht="11.7" customHeight="1" x14ac:dyDescent="0.25">
      <c r="A384" s="33"/>
    </row>
    <row r="385" spans="1:1" ht="11.7" customHeight="1" x14ac:dyDescent="0.25">
      <c r="A385" s="33"/>
    </row>
    <row r="386" spans="1:1" ht="11.7" customHeight="1" x14ac:dyDescent="0.25">
      <c r="A386" s="33"/>
    </row>
    <row r="387" spans="1:1" ht="11.7" customHeight="1" x14ac:dyDescent="0.25">
      <c r="A387" s="33"/>
    </row>
    <row r="388" spans="1:1" ht="11.7" customHeight="1" x14ac:dyDescent="0.25">
      <c r="A388" s="33"/>
    </row>
    <row r="389" spans="1:1" ht="11.7" customHeight="1" x14ac:dyDescent="0.25">
      <c r="A389" s="33"/>
    </row>
    <row r="390" spans="1:1" ht="11.7" customHeight="1" x14ac:dyDescent="0.25">
      <c r="A390" s="33"/>
    </row>
    <row r="391" spans="1:1" ht="11.7" customHeight="1" x14ac:dyDescent="0.25">
      <c r="A391" s="33"/>
    </row>
    <row r="392" spans="1:1" ht="11.7" customHeight="1" x14ac:dyDescent="0.25">
      <c r="A392" s="33"/>
    </row>
    <row r="393" spans="1:1" ht="11.7" customHeight="1" x14ac:dyDescent="0.25">
      <c r="A393" s="33"/>
    </row>
    <row r="394" spans="1:1" ht="11.7" customHeight="1" x14ac:dyDescent="0.25">
      <c r="A394" s="33"/>
    </row>
    <row r="395" spans="1:1" ht="11.7" customHeight="1" x14ac:dyDescent="0.25">
      <c r="A395" s="33"/>
    </row>
    <row r="396" spans="1:1" ht="11.7" customHeight="1" x14ac:dyDescent="0.25">
      <c r="A396" s="33"/>
    </row>
    <row r="397" spans="1:1" ht="11.7" customHeight="1" x14ac:dyDescent="0.25">
      <c r="A397" s="33"/>
    </row>
    <row r="398" spans="1:1" ht="11.7" customHeight="1" x14ac:dyDescent="0.25">
      <c r="A398" s="33"/>
    </row>
    <row r="399" spans="1:1" ht="11.7" customHeight="1" x14ac:dyDescent="0.25">
      <c r="A399" s="33"/>
    </row>
    <row r="400" spans="1:1" ht="11.7" customHeight="1" x14ac:dyDescent="0.25">
      <c r="A400" s="33"/>
    </row>
    <row r="401" spans="1:1" ht="11.7" customHeight="1" x14ac:dyDescent="0.25">
      <c r="A401" s="33"/>
    </row>
    <row r="402" spans="1:1" ht="11.7" customHeight="1" x14ac:dyDescent="0.25">
      <c r="A402" s="33"/>
    </row>
    <row r="403" spans="1:1" ht="11.7" customHeight="1" x14ac:dyDescent="0.25">
      <c r="A403" s="33"/>
    </row>
    <row r="404" spans="1:1" ht="11.7" customHeight="1" x14ac:dyDescent="0.25">
      <c r="A404" s="33"/>
    </row>
    <row r="405" spans="1:1" ht="11.7" customHeight="1" x14ac:dyDescent="0.25">
      <c r="A405" s="33"/>
    </row>
    <row r="406" spans="1:1" ht="11.7" customHeight="1" x14ac:dyDescent="0.25">
      <c r="A406" s="33"/>
    </row>
    <row r="407" spans="1:1" ht="11.7" customHeight="1" x14ac:dyDescent="0.25">
      <c r="A407" s="33"/>
    </row>
    <row r="408" spans="1:1" ht="11.7" customHeight="1" x14ac:dyDescent="0.25">
      <c r="A408" s="33"/>
    </row>
    <row r="409" spans="1:1" ht="11.7" customHeight="1" x14ac:dyDescent="0.25">
      <c r="A409" s="33"/>
    </row>
    <row r="410" spans="1:1" ht="11.7" customHeight="1" x14ac:dyDescent="0.25">
      <c r="A410" s="33"/>
    </row>
    <row r="411" spans="1:1" ht="11.7" customHeight="1" x14ac:dyDescent="0.25">
      <c r="A411" s="33"/>
    </row>
    <row r="412" spans="1:1" ht="11.7" customHeight="1" x14ac:dyDescent="0.25">
      <c r="A412" s="33"/>
    </row>
    <row r="413" spans="1:1" ht="11.7" customHeight="1" x14ac:dyDescent="0.25">
      <c r="A413" s="33"/>
    </row>
    <row r="414" spans="1:1" ht="11.7" customHeight="1" x14ac:dyDescent="0.25">
      <c r="A414" s="33"/>
    </row>
    <row r="415" spans="1:1" ht="11.7" customHeight="1" x14ac:dyDescent="0.25">
      <c r="A415" s="33"/>
    </row>
    <row r="416" spans="1:1" ht="11.7" customHeight="1" x14ac:dyDescent="0.25">
      <c r="A416" s="33"/>
    </row>
    <row r="417" spans="1:1" ht="11.7" customHeight="1" x14ac:dyDescent="0.25">
      <c r="A417" s="33"/>
    </row>
    <row r="418" spans="1:1" ht="11.7" customHeight="1" x14ac:dyDescent="0.25">
      <c r="A418" s="33"/>
    </row>
    <row r="419" spans="1:1" ht="11.7" customHeight="1" x14ac:dyDescent="0.25">
      <c r="A419" s="33"/>
    </row>
    <row r="420" spans="1:1" ht="11.7" customHeight="1" x14ac:dyDescent="0.25">
      <c r="A420" s="33"/>
    </row>
    <row r="421" spans="1:1" ht="11.7" customHeight="1" x14ac:dyDescent="0.25">
      <c r="A421" s="33"/>
    </row>
    <row r="422" spans="1:1" ht="11.7" customHeight="1" x14ac:dyDescent="0.25">
      <c r="A422" s="33"/>
    </row>
    <row r="423" spans="1:1" ht="11.7" customHeight="1" x14ac:dyDescent="0.25">
      <c r="A423" s="33"/>
    </row>
    <row r="424" spans="1:1" ht="11.7" customHeight="1" x14ac:dyDescent="0.25">
      <c r="A424" s="33"/>
    </row>
    <row r="425" spans="1:1" ht="11.7" customHeight="1" x14ac:dyDescent="0.25">
      <c r="A425" s="33"/>
    </row>
    <row r="426" spans="1:1" ht="11.7" customHeight="1" x14ac:dyDescent="0.25">
      <c r="A426" s="33"/>
    </row>
    <row r="427" spans="1:1" ht="11.7" customHeight="1" x14ac:dyDescent="0.25">
      <c r="A427" s="33"/>
    </row>
    <row r="428" spans="1:1" ht="11.7" customHeight="1" x14ac:dyDescent="0.25">
      <c r="A428" s="33"/>
    </row>
    <row r="429" spans="1:1" ht="11.7" customHeight="1" x14ac:dyDescent="0.25">
      <c r="A429" s="33"/>
    </row>
    <row r="430" spans="1:1" ht="11.7" customHeight="1" x14ac:dyDescent="0.25">
      <c r="A430" s="33"/>
    </row>
    <row r="431" spans="1:1" ht="11.7" customHeight="1" x14ac:dyDescent="0.25">
      <c r="A431" s="33"/>
    </row>
    <row r="432" spans="1:1" ht="11.7" customHeight="1" x14ac:dyDescent="0.25">
      <c r="A432" s="33"/>
    </row>
    <row r="433" spans="1:1" ht="11.7" customHeight="1" x14ac:dyDescent="0.25">
      <c r="A433" s="33"/>
    </row>
    <row r="434" spans="1:1" ht="11.7" customHeight="1" x14ac:dyDescent="0.25">
      <c r="A434" s="33"/>
    </row>
    <row r="435" spans="1:1" ht="11.7" customHeight="1" x14ac:dyDescent="0.25">
      <c r="A435" s="33"/>
    </row>
    <row r="436" spans="1:1" ht="11.7" customHeight="1" x14ac:dyDescent="0.25">
      <c r="A436" s="33"/>
    </row>
    <row r="437" spans="1:1" ht="11.7" customHeight="1" x14ac:dyDescent="0.25">
      <c r="A437" s="33"/>
    </row>
    <row r="438" spans="1:1" ht="11.7" customHeight="1" x14ac:dyDescent="0.25">
      <c r="A438" s="33"/>
    </row>
    <row r="439" spans="1:1" ht="11.7" customHeight="1" x14ac:dyDescent="0.25">
      <c r="A439" s="33"/>
    </row>
    <row r="440" spans="1:1" ht="11.7" customHeight="1" x14ac:dyDescent="0.25">
      <c r="A440" s="33"/>
    </row>
    <row r="441" spans="1:1" ht="11.7" customHeight="1" x14ac:dyDescent="0.25">
      <c r="A441" s="33"/>
    </row>
    <row r="442" spans="1:1" ht="11.7" customHeight="1" x14ac:dyDescent="0.25">
      <c r="A442" s="33"/>
    </row>
    <row r="443" spans="1:1" ht="11.7" customHeight="1" x14ac:dyDescent="0.25">
      <c r="A443" s="33"/>
    </row>
    <row r="444" spans="1:1" ht="11.7" customHeight="1" x14ac:dyDescent="0.25">
      <c r="A444" s="33"/>
    </row>
    <row r="445" spans="1:1" ht="11.7" customHeight="1" x14ac:dyDescent="0.25">
      <c r="A445" s="33"/>
    </row>
    <row r="446" spans="1:1" ht="11.7" customHeight="1" x14ac:dyDescent="0.25">
      <c r="A446" s="33"/>
    </row>
    <row r="447" spans="1:1" ht="11.7" customHeight="1" x14ac:dyDescent="0.25">
      <c r="A447" s="33"/>
    </row>
    <row r="448" spans="1:1" ht="11.7" customHeight="1" x14ac:dyDescent="0.25">
      <c r="A448" s="33"/>
    </row>
    <row r="449" spans="1:1" ht="11.7" customHeight="1" x14ac:dyDescent="0.25">
      <c r="A449" s="33"/>
    </row>
    <row r="450" spans="1:1" ht="11.7" customHeight="1" x14ac:dyDescent="0.25">
      <c r="A450" s="33"/>
    </row>
    <row r="451" spans="1:1" ht="11.7" customHeight="1" x14ac:dyDescent="0.25">
      <c r="A451" s="33"/>
    </row>
    <row r="452" spans="1:1" ht="11.7" customHeight="1" x14ac:dyDescent="0.25">
      <c r="A452" s="33"/>
    </row>
    <row r="453" spans="1:1" ht="11.7" customHeight="1" x14ac:dyDescent="0.25">
      <c r="A453" s="33"/>
    </row>
    <row r="454" spans="1:1" ht="11.7" customHeight="1" x14ac:dyDescent="0.25">
      <c r="A454" s="33"/>
    </row>
    <row r="455" spans="1:1" ht="11.7" customHeight="1" x14ac:dyDescent="0.25">
      <c r="A455" s="33"/>
    </row>
    <row r="456" spans="1:1" ht="11.7" customHeight="1" x14ac:dyDescent="0.25">
      <c r="A456" s="33"/>
    </row>
    <row r="457" spans="1:1" ht="11.7" customHeight="1" x14ac:dyDescent="0.25">
      <c r="A457" s="33"/>
    </row>
    <row r="458" spans="1:1" ht="11.7" customHeight="1" x14ac:dyDescent="0.25">
      <c r="A458" s="33"/>
    </row>
    <row r="459" spans="1:1" ht="11.7" customHeight="1" x14ac:dyDescent="0.25">
      <c r="A459" s="33"/>
    </row>
    <row r="460" spans="1:1" ht="11.7" customHeight="1" x14ac:dyDescent="0.25">
      <c r="A460" s="33"/>
    </row>
    <row r="461" spans="1:1" ht="11.7" customHeight="1" x14ac:dyDescent="0.25">
      <c r="A461" s="33"/>
    </row>
    <row r="462" spans="1:1" ht="11.7" customHeight="1" x14ac:dyDescent="0.25">
      <c r="A462" s="33"/>
    </row>
    <row r="463" spans="1:1" ht="11.7" customHeight="1" x14ac:dyDescent="0.25">
      <c r="A463" s="33"/>
    </row>
    <row r="464" spans="1:1" ht="11.7" customHeight="1" x14ac:dyDescent="0.25">
      <c r="A464" s="33"/>
    </row>
    <row r="465" spans="1:1" ht="11.7" customHeight="1" x14ac:dyDescent="0.25">
      <c r="A465" s="33"/>
    </row>
    <row r="466" spans="1:1" ht="11.7" customHeight="1" x14ac:dyDescent="0.25">
      <c r="A466" s="33"/>
    </row>
    <row r="467" spans="1:1" ht="11.7" customHeight="1" x14ac:dyDescent="0.25">
      <c r="A467" s="33"/>
    </row>
    <row r="468" spans="1:1" ht="11.7" customHeight="1" x14ac:dyDescent="0.25">
      <c r="A468" s="33"/>
    </row>
    <row r="469" spans="1:1" ht="11.7" customHeight="1" x14ac:dyDescent="0.25">
      <c r="A469" s="33"/>
    </row>
    <row r="470" spans="1:1" ht="11.7" customHeight="1" x14ac:dyDescent="0.25">
      <c r="A470" s="33"/>
    </row>
    <row r="471" spans="1:1" ht="11.7" customHeight="1" x14ac:dyDescent="0.25">
      <c r="A471" s="33"/>
    </row>
    <row r="472" spans="1:1" ht="11.7" customHeight="1" x14ac:dyDescent="0.25">
      <c r="A472" s="33"/>
    </row>
    <row r="473" spans="1:1" ht="11.7" customHeight="1" x14ac:dyDescent="0.25">
      <c r="A473" s="33"/>
    </row>
    <row r="474" spans="1:1" ht="11.7" customHeight="1" x14ac:dyDescent="0.25">
      <c r="A474" s="33"/>
    </row>
    <row r="475" spans="1:1" ht="11.7" customHeight="1" x14ac:dyDescent="0.25">
      <c r="A475" s="33"/>
    </row>
    <row r="476" spans="1:1" ht="11.7" customHeight="1" x14ac:dyDescent="0.25">
      <c r="A476" s="33"/>
    </row>
    <row r="477" spans="1:1" ht="11.7" customHeight="1" x14ac:dyDescent="0.25">
      <c r="A477" s="33"/>
    </row>
    <row r="478" spans="1:1" ht="11.7" customHeight="1" x14ac:dyDescent="0.25">
      <c r="A478" s="33"/>
    </row>
    <row r="479" spans="1:1" ht="11.7" customHeight="1" x14ac:dyDescent="0.25">
      <c r="A479" s="33"/>
    </row>
    <row r="480" spans="1:1" ht="11.7" customHeight="1" x14ac:dyDescent="0.25">
      <c r="A480" s="33"/>
    </row>
    <row r="481" spans="1:1" ht="11.7" customHeight="1" x14ac:dyDescent="0.25">
      <c r="A481" s="33"/>
    </row>
    <row r="482" spans="1:1" ht="11.7" customHeight="1" x14ac:dyDescent="0.25">
      <c r="A482" s="33"/>
    </row>
    <row r="483" spans="1:1" ht="11.7" customHeight="1" x14ac:dyDescent="0.25">
      <c r="A483" s="33"/>
    </row>
    <row r="484" spans="1:1" ht="11.7" customHeight="1" x14ac:dyDescent="0.25">
      <c r="A484" s="33"/>
    </row>
    <row r="485" spans="1:1" ht="11.7" customHeight="1" x14ac:dyDescent="0.25">
      <c r="A485" s="33"/>
    </row>
    <row r="486" spans="1:1" ht="11.7" customHeight="1" x14ac:dyDescent="0.25">
      <c r="A486" s="33"/>
    </row>
    <row r="487" spans="1:1" ht="11.7" customHeight="1" x14ac:dyDescent="0.25">
      <c r="A487" s="33"/>
    </row>
    <row r="488" spans="1:1" ht="11.7" customHeight="1" x14ac:dyDescent="0.25">
      <c r="A488" s="33"/>
    </row>
    <row r="489" spans="1:1" ht="11.7" customHeight="1" x14ac:dyDescent="0.25">
      <c r="A489" s="33"/>
    </row>
    <row r="490" spans="1:1" ht="11.7" customHeight="1" x14ac:dyDescent="0.25">
      <c r="A490" s="33"/>
    </row>
    <row r="491" spans="1:1" ht="11.7" customHeight="1" x14ac:dyDescent="0.25">
      <c r="A491" s="33"/>
    </row>
    <row r="492" spans="1:1" ht="11.7" customHeight="1" x14ac:dyDescent="0.25">
      <c r="A492" s="33"/>
    </row>
    <row r="493" spans="1:1" ht="11.7" customHeight="1" x14ac:dyDescent="0.25">
      <c r="A493" s="33"/>
    </row>
    <row r="494" spans="1:1" ht="11.7" customHeight="1" x14ac:dyDescent="0.25">
      <c r="A494" s="33"/>
    </row>
    <row r="495" spans="1:1" ht="11.7" customHeight="1" x14ac:dyDescent="0.25">
      <c r="A495" s="33"/>
    </row>
    <row r="496" spans="1:1" ht="11.7" customHeight="1" x14ac:dyDescent="0.25">
      <c r="A496" s="33"/>
    </row>
    <row r="497" spans="1:1" ht="11.7" customHeight="1" x14ac:dyDescent="0.25">
      <c r="A497" s="33"/>
    </row>
    <row r="498" spans="1:1" ht="11.7" customHeight="1" x14ac:dyDescent="0.25">
      <c r="A498" s="33"/>
    </row>
    <row r="499" spans="1:1" ht="11.7" customHeight="1" x14ac:dyDescent="0.25">
      <c r="A499" s="33"/>
    </row>
    <row r="500" spans="1:1" ht="11.7" customHeight="1" x14ac:dyDescent="0.25">
      <c r="A500" s="33"/>
    </row>
    <row r="501" spans="1:1" ht="11.7" customHeight="1" x14ac:dyDescent="0.25">
      <c r="A501" s="33"/>
    </row>
    <row r="502" spans="1:1" ht="11.7" customHeight="1" x14ac:dyDescent="0.25">
      <c r="A502" s="33"/>
    </row>
    <row r="503" spans="1:1" ht="11.7" customHeight="1" x14ac:dyDescent="0.25">
      <c r="A503" s="33"/>
    </row>
    <row r="504" spans="1:1" ht="11.7" customHeight="1" x14ac:dyDescent="0.25">
      <c r="A504" s="33"/>
    </row>
    <row r="505" spans="1:1" ht="11.7" customHeight="1" x14ac:dyDescent="0.25">
      <c r="A505" s="33"/>
    </row>
    <row r="506" spans="1:1" ht="11.7" customHeight="1" x14ac:dyDescent="0.25">
      <c r="A506" s="33"/>
    </row>
    <row r="507" spans="1:1" ht="11.7" customHeight="1" x14ac:dyDescent="0.25">
      <c r="A507" s="33"/>
    </row>
    <row r="508" spans="1:1" ht="11.7" customHeight="1" x14ac:dyDescent="0.25">
      <c r="A508" s="33"/>
    </row>
    <row r="509" spans="1:1" ht="11.7" customHeight="1" x14ac:dyDescent="0.25">
      <c r="A509" s="33"/>
    </row>
    <row r="510" spans="1:1" ht="11.7" customHeight="1" x14ac:dyDescent="0.25">
      <c r="A510" s="33"/>
    </row>
    <row r="511" spans="1:1" ht="11.7" customHeight="1" x14ac:dyDescent="0.25">
      <c r="A511" s="33"/>
    </row>
    <row r="512" spans="1:1" ht="11.7" customHeight="1" x14ac:dyDescent="0.25">
      <c r="A512" s="33"/>
    </row>
  </sheetData>
  <sortState xmlns:xlrd2="http://schemas.microsoft.com/office/spreadsheetml/2017/richdata2" ref="A146:A65242">
    <sortCondition ref="A2"/>
  </sortState>
  <mergeCells count="7">
    <mergeCell ref="C49:D49"/>
    <mergeCell ref="E49:F49"/>
    <mergeCell ref="A97:F97"/>
    <mergeCell ref="A98:B98"/>
    <mergeCell ref="D98:E98"/>
    <mergeCell ref="C73:D73"/>
    <mergeCell ref="E73:F73"/>
  </mergeCells>
  <phoneticPr fontId="15" type="noConversion"/>
  <pageMargins left="0.25" right="0" top="0.6" bottom="0.5" header="0.25" footer="0"/>
  <pageSetup scale="99" orientation="landscape" horizontalDpi="300" verticalDpi="300" r:id="rId1"/>
  <headerFooter alignWithMargins="0">
    <oddHeader>&amp;L&amp;"Arial,Bold"&amp;8Report Periods Ended 1-1-2024 through 12-31-2024
&amp;C&amp;"Arial,Bold"2024 HCAI Hospital Annual Financial Data Profile
&amp;"Arial,Regular"(excludes Kaiser, State, Shriners, LTC Emphasis, and PHFs)&amp;"Arial,Bold"
&amp;R&amp;8Date Printed:  &amp;D</oddHeader>
    <oddFooter>&amp;L&amp;8Source:  HCAI Hospital Annual Disclosure Reports
&amp;"Arial,Bold"(Based on 10-06-2025 data extract)</oddFooter>
  </headerFooter>
  <rowBreaks count="2" manualBreakCount="2">
    <brk id="47" max="6" man="1"/>
    <brk id="95" max="6" man="1"/>
  </rowBreaks>
  <ignoredErrors>
    <ignoredError sqref="B57 B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66" r:id="rId4" name="Button 18">
              <controlPr defaultSize="0" print="0" autoFill="0" autoPict="0" macro="[0]!FacilityList.FacilityList">
                <anchor moveWithCells="1" sizeWithCells="1">
                  <from>
                    <xdr:col>0</xdr:col>
                    <xdr:colOff>60960</xdr:colOff>
                    <xdr:row>142</xdr:row>
                    <xdr:rowOff>30480</xdr:rowOff>
                  </from>
                  <to>
                    <xdr:col>1</xdr:col>
                    <xdr:colOff>563880</xdr:colOff>
                    <xdr:row>144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211B8-B1FE-4919-963A-3F42FF875F4C}">
  <dimension ref="A1:I21"/>
  <sheetViews>
    <sheetView zoomScale="91" workbookViewId="0">
      <selection activeCell="D27" sqref="D27"/>
    </sheetView>
  </sheetViews>
  <sheetFormatPr defaultRowHeight="13.2" x14ac:dyDescent="0.25"/>
  <cols>
    <col min="1" max="1" width="22" bestFit="1" customWidth="1"/>
    <col min="2" max="3" width="20.33203125" customWidth="1"/>
    <col min="4" max="4" width="21.6640625" bestFit="1" customWidth="1"/>
    <col min="5" max="5" width="22.109375" bestFit="1" customWidth="1"/>
    <col min="6" max="6" width="18.6640625" bestFit="1" customWidth="1"/>
    <col min="7" max="7" width="20.5546875" bestFit="1" customWidth="1"/>
  </cols>
  <sheetData>
    <row r="1" spans="1:7" s="21" customFormat="1" x14ac:dyDescent="0.25">
      <c r="B1" s="21" t="s">
        <v>654</v>
      </c>
      <c r="C1" s="21" t="s">
        <v>477</v>
      </c>
      <c r="D1" s="21" t="s">
        <v>170</v>
      </c>
      <c r="E1" s="21" t="s">
        <v>168</v>
      </c>
      <c r="F1" s="21" t="s">
        <v>169</v>
      </c>
      <c r="G1" s="21" t="s">
        <v>482</v>
      </c>
    </row>
    <row r="2" spans="1:7" x14ac:dyDescent="0.25">
      <c r="A2" t="s">
        <v>165</v>
      </c>
      <c r="B2" s="3">
        <f>Profile!C52+Profile!D52</f>
        <v>1188671</v>
      </c>
      <c r="C2" s="3">
        <f>Profile!E52+Profile!F52</f>
        <v>1001764</v>
      </c>
      <c r="D2" s="3">
        <f>Profile!B76+Profile!E76</f>
        <v>45756</v>
      </c>
      <c r="E2" s="3">
        <f>Profile!C76+Profile!D76</f>
        <v>648206</v>
      </c>
      <c r="F2" s="3">
        <f>Profile!F76</f>
        <v>33639</v>
      </c>
      <c r="G2" s="3">
        <f>SUM(B2:F2)</f>
        <v>2918036</v>
      </c>
    </row>
    <row r="3" spans="1:7" x14ac:dyDescent="0.25">
      <c r="A3" t="s">
        <v>164</v>
      </c>
      <c r="B3" s="3">
        <f>Profile!C51+Profile!D51</f>
        <v>7140852</v>
      </c>
      <c r="C3" s="3">
        <f>Profile!E51+Profile!F51</f>
        <v>6588044</v>
      </c>
      <c r="D3" s="3">
        <f>Profile!B75+Profile!E75</f>
        <v>494916</v>
      </c>
      <c r="E3" s="3">
        <f>Profile!C75+Profile!D75</f>
        <v>3297187</v>
      </c>
      <c r="F3" s="3">
        <f>Profile!F75</f>
        <v>179588</v>
      </c>
      <c r="G3" s="3">
        <f>SUM(B3:F3)</f>
        <v>17700587</v>
      </c>
    </row>
    <row r="4" spans="1:7" x14ac:dyDescent="0.25">
      <c r="A4" t="s">
        <v>153</v>
      </c>
      <c r="B4" s="3">
        <f>Profile!C54+Profile!D54</f>
        <v>17398903</v>
      </c>
      <c r="C4" s="3">
        <f>Profile!E54+Profile!F54</f>
        <v>17351328</v>
      </c>
      <c r="D4" s="3">
        <f>Profile!B78+Profile!E78</f>
        <v>1137771</v>
      </c>
      <c r="E4" s="3">
        <f>Profile!C78+Profile!D78</f>
        <v>16146585</v>
      </c>
      <c r="F4" s="3">
        <f>Profile!F78</f>
        <v>1081644</v>
      </c>
      <c r="G4" s="3">
        <f>SUM(B4:F4)</f>
        <v>53116231</v>
      </c>
    </row>
    <row r="6" spans="1:7" x14ac:dyDescent="0.25">
      <c r="A6" s="21"/>
      <c r="B6" s="21" t="s">
        <v>654</v>
      </c>
      <c r="C6" s="83" t="s">
        <v>477</v>
      </c>
      <c r="D6" s="21" t="s">
        <v>170</v>
      </c>
      <c r="E6" s="21" t="s">
        <v>168</v>
      </c>
      <c r="F6" s="21" t="s">
        <v>169</v>
      </c>
      <c r="G6" s="21" t="s">
        <v>482</v>
      </c>
    </row>
    <row r="7" spans="1:7" x14ac:dyDescent="0.25">
      <c r="A7" t="s">
        <v>164</v>
      </c>
      <c r="B7" s="57">
        <f>B3/$G3</f>
        <v>0.40342458699251049</v>
      </c>
      <c r="C7" s="57">
        <f>C3/$G3</f>
        <v>0.37219353233878627</v>
      </c>
      <c r="D7" s="57">
        <f>D3/$G3</f>
        <v>2.7960428656970529E-2</v>
      </c>
      <c r="E7" s="57">
        <f>E3/$G3</f>
        <v>0.18627557379876725</v>
      </c>
      <c r="F7" s="57">
        <f>F3/$G3</f>
        <v>1.0145878212965479E-2</v>
      </c>
      <c r="G7" s="57">
        <f>SUM(B7:F7)</f>
        <v>1</v>
      </c>
    </row>
    <row r="8" spans="1:7" x14ac:dyDescent="0.25">
      <c r="A8" t="s">
        <v>165</v>
      </c>
      <c r="B8" s="57">
        <f>B2/$G2</f>
        <v>0.40735309639771405</v>
      </c>
      <c r="C8" s="57">
        <f>C2/$G2</f>
        <v>0.3433007680508397</v>
      </c>
      <c r="D8" s="57">
        <f>D2/$G2</f>
        <v>1.5680409700223028E-2</v>
      </c>
      <c r="E8" s="57">
        <f>E2/$G2</f>
        <v>0.22213776663481877</v>
      </c>
      <c r="F8" s="57">
        <f>F2/$G2</f>
        <v>1.1527959216404458E-2</v>
      </c>
      <c r="G8" s="57">
        <f>SUM(B8:F8)</f>
        <v>1</v>
      </c>
    </row>
    <row r="10" spans="1:7" x14ac:dyDescent="0.25">
      <c r="B10" s="57"/>
      <c r="C10" s="57"/>
      <c r="D10" s="57"/>
      <c r="E10" s="57"/>
      <c r="F10" s="57"/>
      <c r="G10" s="57"/>
    </row>
    <row r="11" spans="1:7" s="21" customFormat="1" x14ac:dyDescent="0.25">
      <c r="B11" s="21" t="s">
        <v>654</v>
      </c>
      <c r="C11" s="83" t="s">
        <v>477</v>
      </c>
      <c r="D11" s="21" t="s">
        <v>170</v>
      </c>
      <c r="E11" s="21" t="s">
        <v>168</v>
      </c>
      <c r="F11" s="21" t="s">
        <v>169</v>
      </c>
      <c r="G11" s="21" t="s">
        <v>482</v>
      </c>
    </row>
    <row r="12" spans="1:7" x14ac:dyDescent="0.25">
      <c r="A12" t="s">
        <v>166</v>
      </c>
      <c r="B12" s="84">
        <f>Profile!C57+Profile!D57</f>
        <v>284587473305</v>
      </c>
      <c r="C12" s="84">
        <f>Profile!E57+Profile!F57</f>
        <v>201132616686</v>
      </c>
      <c r="D12" s="84">
        <f>Profile!B81+Profile!E81</f>
        <v>6258866008</v>
      </c>
      <c r="E12" s="84">
        <f>Profile!C81+Profile!D81</f>
        <v>182588631912</v>
      </c>
      <c r="F12" s="84">
        <f>Profile!F81</f>
        <v>8460312912</v>
      </c>
      <c r="G12" s="3">
        <f>SUM(B12:F12)</f>
        <v>683027900823</v>
      </c>
    </row>
    <row r="13" spans="1:7" x14ac:dyDescent="0.25">
      <c r="A13" t="s">
        <v>167</v>
      </c>
      <c r="B13" s="84">
        <f>Profile!C60+Profile!D60</f>
        <v>44378362345</v>
      </c>
      <c r="C13" s="84">
        <f>Profile!E60+Profile!F60</f>
        <v>44993467380</v>
      </c>
      <c r="D13" s="84">
        <f>Profile!B84+Profile!E84</f>
        <v>732109375</v>
      </c>
      <c r="E13" s="84">
        <f>Profile!C84+Profile!D84</f>
        <v>60475466964</v>
      </c>
      <c r="F13" s="84">
        <f>Profile!F84</f>
        <v>1852930054</v>
      </c>
      <c r="G13" s="3">
        <f>SUM(B13:F13)</f>
        <v>152432336118</v>
      </c>
    </row>
    <row r="14" spans="1:7" x14ac:dyDescent="0.25">
      <c r="A14" t="s">
        <v>166</v>
      </c>
      <c r="B14" s="57">
        <f t="shared" ref="B14:G14" si="0">B12/$G12</f>
        <v>0.41665570756640008</v>
      </c>
      <c r="C14" s="57">
        <f t="shared" si="0"/>
        <v>0.29447203612568318</v>
      </c>
      <c r="D14" s="57">
        <f t="shared" si="0"/>
        <v>9.1634119198622955E-3</v>
      </c>
      <c r="E14" s="57">
        <f t="shared" si="0"/>
        <v>0.26732236222267597</v>
      </c>
      <c r="F14" s="57">
        <f t="shared" si="0"/>
        <v>1.2386482165378493E-2</v>
      </c>
      <c r="G14" s="57">
        <f t="shared" si="0"/>
        <v>1</v>
      </c>
    </row>
    <row r="16" spans="1:7" x14ac:dyDescent="0.25">
      <c r="B16" s="21" t="s">
        <v>654</v>
      </c>
      <c r="C16" s="83" t="s">
        <v>477</v>
      </c>
      <c r="D16" s="21" t="s">
        <v>170</v>
      </c>
      <c r="E16" s="21" t="s">
        <v>168</v>
      </c>
      <c r="F16" s="21" t="s">
        <v>169</v>
      </c>
      <c r="G16" s="21" t="s">
        <v>482</v>
      </c>
    </row>
    <row r="17" spans="1:9" x14ac:dyDescent="0.25">
      <c r="A17" t="s">
        <v>167</v>
      </c>
      <c r="B17" s="57">
        <f t="shared" ref="B17:G17" si="1">B13/$G13</f>
        <v>0.2911348305430817</v>
      </c>
      <c r="C17" s="57">
        <f t="shared" si="1"/>
        <v>0.29517009662024685</v>
      </c>
      <c r="D17" s="57">
        <f t="shared" si="1"/>
        <v>4.8028482252824882E-3</v>
      </c>
      <c r="E17" s="57">
        <f t="shared" si="1"/>
        <v>0.39673647012261948</v>
      </c>
      <c r="F17" s="57">
        <f t="shared" si="1"/>
        <v>1.2155754488769502E-2</v>
      </c>
      <c r="G17" s="57">
        <f t="shared" si="1"/>
        <v>1</v>
      </c>
    </row>
    <row r="20" spans="1:9" s="23" customFormat="1" ht="21" x14ac:dyDescent="0.25">
      <c r="A20" s="24" t="s">
        <v>801</v>
      </c>
      <c r="B20" s="24" t="s">
        <v>120</v>
      </c>
      <c r="C20" s="24" t="s">
        <v>121</v>
      </c>
      <c r="D20" s="24" t="s">
        <v>446</v>
      </c>
      <c r="E20" s="24" t="s">
        <v>119</v>
      </c>
      <c r="F20" s="24" t="s">
        <v>452</v>
      </c>
      <c r="G20" s="24" t="s">
        <v>451</v>
      </c>
      <c r="H20" s="24" t="s">
        <v>912</v>
      </c>
      <c r="I20" s="22"/>
    </row>
    <row r="21" spans="1:9" x14ac:dyDescent="0.25">
      <c r="A21" s="85">
        <f>Profile!C131</f>
        <v>2.6849976462879686</v>
      </c>
      <c r="B21" s="85">
        <f>Profile!C132</f>
        <v>7.5879601464246411</v>
      </c>
      <c r="C21" s="85">
        <f>Profile!C133</f>
        <v>8.3968651735911415</v>
      </c>
      <c r="D21" s="85">
        <f>Profile!C134</f>
        <v>0.43678502792228441</v>
      </c>
      <c r="E21" s="85">
        <f>Profile!C135</f>
        <v>2.1935421499342569</v>
      </c>
      <c r="F21" s="85">
        <f>Profile!C136</f>
        <v>3.2677748637013617</v>
      </c>
      <c r="G21" s="85">
        <f>Profile!C137</f>
        <v>1.7555883914984383</v>
      </c>
      <c r="H21" s="85">
        <f>Profile!C138</f>
        <v>2.4516104041996276</v>
      </c>
    </row>
  </sheetData>
  <phoneticPr fontId="15"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083B8-665F-41B1-B0A2-BF0C9AF2E3D7}">
  <sheetPr>
    <pageSetUpPr autoPageBreaks="0" fitToPage="1"/>
  </sheetPr>
  <dimension ref="B55:H100"/>
  <sheetViews>
    <sheetView showGridLines="0" zoomScaleNormal="100" workbookViewId="0">
      <selection activeCell="G95" sqref="G95"/>
    </sheetView>
  </sheetViews>
  <sheetFormatPr defaultRowHeight="13.2" x14ac:dyDescent="0.25"/>
  <cols>
    <col min="10" max="10" width="9.109375" customWidth="1"/>
  </cols>
  <sheetData>
    <row r="55" ht="12.75" customHeight="1" x14ac:dyDescent="0.25"/>
    <row r="56" hidden="1" x14ac:dyDescent="0.25"/>
    <row r="57" hidden="1" x14ac:dyDescent="0.25"/>
    <row r="88" spans="2:8" x14ac:dyDescent="0.25">
      <c r="B88" s="9" t="s">
        <v>917</v>
      </c>
      <c r="C88" s="10"/>
      <c r="D88" s="10"/>
      <c r="E88" s="25"/>
      <c r="F88" s="25"/>
      <c r="G88" s="25"/>
      <c r="H88" s="26"/>
    </row>
    <row r="89" spans="2:8" x14ac:dyDescent="0.25">
      <c r="B89" s="12" t="s">
        <v>472</v>
      </c>
      <c r="D89" s="11">
        <f>Pivot!B15</f>
        <v>363</v>
      </c>
      <c r="H89" s="27"/>
    </row>
    <row r="90" spans="2:8" x14ac:dyDescent="0.25">
      <c r="B90" s="12" t="s">
        <v>804</v>
      </c>
      <c r="D90" s="13" t="str">
        <f>Pivot!B2</f>
        <v>(All)</v>
      </c>
      <c r="H90" s="27"/>
    </row>
    <row r="91" spans="2:8" x14ac:dyDescent="0.25">
      <c r="B91" s="12" t="s">
        <v>805</v>
      </c>
      <c r="D91" s="13" t="str">
        <f>Pivot!B3</f>
        <v>(All)</v>
      </c>
      <c r="H91" s="27"/>
    </row>
    <row r="92" spans="2:8" x14ac:dyDescent="0.25">
      <c r="B92" s="12" t="s">
        <v>579</v>
      </c>
      <c r="D92" s="13" t="str">
        <f>Pivot!B4</f>
        <v>(All)</v>
      </c>
      <c r="H92" s="27"/>
    </row>
    <row r="93" spans="2:8" x14ac:dyDescent="0.25">
      <c r="B93" s="12" t="s">
        <v>591</v>
      </c>
      <c r="D93" s="13" t="str">
        <f>Pivot!B5</f>
        <v>(All)</v>
      </c>
      <c r="H93" s="27"/>
    </row>
    <row r="94" spans="2:8" x14ac:dyDescent="0.25">
      <c r="B94" s="12" t="s">
        <v>806</v>
      </c>
      <c r="D94" s="13" t="str">
        <f>Pivot!B6</f>
        <v>(All)</v>
      </c>
      <c r="H94" s="27"/>
    </row>
    <row r="95" spans="2:8" x14ac:dyDescent="0.25">
      <c r="B95" s="12" t="s">
        <v>807</v>
      </c>
      <c r="D95" s="13" t="str">
        <f>Pivot!B7</f>
        <v>(All)</v>
      </c>
      <c r="H95" s="27"/>
    </row>
    <row r="96" spans="2:8" x14ac:dyDescent="0.25">
      <c r="B96" s="12" t="s">
        <v>306</v>
      </c>
      <c r="D96" s="13" t="str">
        <f>Pivot!B8</f>
        <v>(All)</v>
      </c>
      <c r="H96" s="27"/>
    </row>
    <row r="97" spans="2:8" x14ac:dyDescent="0.25">
      <c r="B97" s="12" t="s">
        <v>307</v>
      </c>
      <c r="D97" s="13" t="str">
        <f>Pivot!B9</f>
        <v>(All)</v>
      </c>
      <c r="H97" s="27"/>
    </row>
    <row r="98" spans="2:8" x14ac:dyDescent="0.25">
      <c r="B98" s="12" t="s">
        <v>510</v>
      </c>
      <c r="D98" s="13" t="str">
        <f>Pivot!B10</f>
        <v>(All)</v>
      </c>
      <c r="H98" s="27"/>
    </row>
    <row r="99" spans="2:8" x14ac:dyDescent="0.25">
      <c r="B99" s="12" t="s">
        <v>808</v>
      </c>
      <c r="D99" s="13" t="str">
        <f>Pivot!B11</f>
        <v>(All)</v>
      </c>
      <c r="H99" s="27"/>
    </row>
    <row r="100" spans="2:8" x14ac:dyDescent="0.25">
      <c r="B100" s="14" t="s">
        <v>580</v>
      </c>
      <c r="C100" s="28"/>
      <c r="D100" s="15" t="str">
        <f>Pivot!B12</f>
        <v>(All)</v>
      </c>
      <c r="E100" s="28"/>
      <c r="F100" s="28"/>
      <c r="G100" s="28"/>
      <c r="H100" s="29"/>
    </row>
  </sheetData>
  <phoneticPr fontId="15" type="noConversion"/>
  <printOptions horizontalCentered="1"/>
  <pageMargins left="0.5" right="0.5" top="0.75" bottom="0.5" header="0.5" footer="0.25"/>
  <pageSetup fitToHeight="0" orientation="portrait" r:id="rId1"/>
  <headerFooter alignWithMargins="0">
    <oddHeader>&amp;C2024 HCAI Hospital Annual Finacial Data Profile
(excludes Kaiser, State, Shriners, LTC emphasis, and PHFs)</oddHeader>
    <oddFooter>&amp;LSource:  HCAI Hospital Annual Disclosure Report
RPE 1-1-2024 to 12-31-2024
&amp;"Arial,Bold"(Based on 10-06-2025
 data extract)&amp;RDate Printed: &amp;D</oddFooter>
  </headerFooter>
  <rowBreaks count="1" manualBreakCount="1">
    <brk id="54"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3752B-296A-4F6A-BF9B-59029A3D5F9A}">
  <dimension ref="A1:IM8"/>
  <sheetViews>
    <sheetView workbookViewId="0">
      <selection sqref="A1:XFD1048576"/>
    </sheetView>
  </sheetViews>
  <sheetFormatPr defaultRowHeight="13.2" x14ac:dyDescent="0.25"/>
  <cols>
    <col min="1" max="1" width="10" bestFit="1" customWidth="1"/>
    <col min="2" max="2" width="44" bestFit="1" customWidth="1"/>
    <col min="3" max="3" width="10.88671875" bestFit="1" customWidth="1"/>
    <col min="4" max="4" width="10.6640625" bestFit="1" customWidth="1"/>
    <col min="5" max="5" width="9.6640625" bestFit="1" customWidth="1"/>
    <col min="6" max="6" width="11.33203125" bestFit="1" customWidth="1"/>
    <col min="7" max="7" width="26.5546875" bestFit="1" customWidth="1"/>
    <col min="8" max="8" width="8.5546875" bestFit="1" customWidth="1"/>
    <col min="9" max="9" width="7.33203125" bestFit="1" customWidth="1"/>
    <col min="10" max="10" width="34.5546875" bestFit="1" customWidth="1"/>
    <col min="11" max="11" width="20.109375" bestFit="1" customWidth="1"/>
    <col min="12" max="12" width="12" bestFit="1" customWidth="1"/>
    <col min="13" max="13" width="12.109375" bestFit="1" customWidth="1"/>
    <col min="14" max="14" width="13.109375" bestFit="1" customWidth="1"/>
    <col min="15" max="15" width="34.5546875" bestFit="1" customWidth="1"/>
    <col min="16" max="16" width="10" bestFit="1" customWidth="1"/>
    <col min="17" max="17" width="7.109375" bestFit="1" customWidth="1"/>
    <col min="18" max="18" width="13.44140625" bestFit="1" customWidth="1"/>
    <col min="19" max="19" width="24.44140625" bestFit="1" customWidth="1"/>
    <col min="20" max="20" width="14.33203125" bestFit="1" customWidth="1"/>
    <col min="21" max="21" width="10.44140625" bestFit="1" customWidth="1"/>
    <col min="22" max="22" width="19.44140625" bestFit="1" customWidth="1"/>
    <col min="23" max="23" width="10.6640625" bestFit="1" customWidth="1"/>
    <col min="24" max="24" width="11.5546875" bestFit="1" customWidth="1"/>
    <col min="25" max="25" width="10.33203125" bestFit="1" customWidth="1"/>
    <col min="26" max="26" width="12.44140625" bestFit="1" customWidth="1"/>
    <col min="27" max="28" width="12.109375" bestFit="1" customWidth="1"/>
    <col min="29" max="29" width="8.5546875" bestFit="1" customWidth="1"/>
    <col min="30" max="30" width="9.44140625" bestFit="1" customWidth="1"/>
    <col min="31" max="31" width="9.33203125" bestFit="1" customWidth="1"/>
    <col min="32" max="32" width="14.6640625" bestFit="1" customWidth="1"/>
    <col min="33" max="33" width="15.33203125" bestFit="1" customWidth="1"/>
    <col min="34" max="34" width="14.44140625" bestFit="1" customWidth="1"/>
    <col min="35" max="35" width="15" bestFit="1" customWidth="1"/>
    <col min="36" max="36" width="10.6640625" bestFit="1" customWidth="1"/>
    <col min="37" max="37" width="14.109375" bestFit="1" customWidth="1"/>
    <col min="38" max="38" width="14.6640625" bestFit="1" customWidth="1"/>
    <col min="39" max="39" width="13.6640625" bestFit="1" customWidth="1"/>
    <col min="40" max="40" width="9.5546875" bestFit="1" customWidth="1"/>
    <col min="41" max="41" width="9.33203125" bestFit="1" customWidth="1"/>
    <col min="42" max="42" width="13.88671875" bestFit="1" customWidth="1"/>
    <col min="43" max="43" width="14.44140625" bestFit="1" customWidth="1"/>
    <col min="44" max="44" width="13.5546875" bestFit="1" customWidth="1"/>
    <col min="45" max="45" width="14.109375" bestFit="1" customWidth="1"/>
    <col min="46" max="46" width="9.88671875" bestFit="1" customWidth="1"/>
    <col min="47" max="47" width="13.33203125" bestFit="1" customWidth="1"/>
    <col min="48" max="48" width="13.88671875" bestFit="1" customWidth="1"/>
    <col min="49" max="49" width="12.6640625" bestFit="1" customWidth="1"/>
    <col min="50" max="50" width="8.6640625" bestFit="1" customWidth="1"/>
    <col min="51" max="51" width="8.44140625" bestFit="1" customWidth="1"/>
    <col min="52" max="52" width="12" bestFit="1" customWidth="1"/>
    <col min="53" max="53" width="12.33203125" bestFit="1" customWidth="1"/>
    <col min="54" max="54" width="11.33203125" bestFit="1" customWidth="1"/>
    <col min="55" max="55" width="12.33203125" bestFit="1" customWidth="1"/>
    <col min="57" max="57" width="13.44140625" bestFit="1" customWidth="1"/>
    <col min="58" max="58" width="12" bestFit="1" customWidth="1"/>
    <col min="59" max="59" width="12.33203125" bestFit="1" customWidth="1"/>
    <col min="60" max="60" width="11.33203125" bestFit="1" customWidth="1"/>
    <col min="61" max="61" width="12.33203125" bestFit="1" customWidth="1"/>
    <col min="63" max="63" width="13.44140625" bestFit="1" customWidth="1"/>
    <col min="64" max="64" width="11.109375" bestFit="1" customWidth="1"/>
    <col min="65" max="65" width="11.44140625" bestFit="1" customWidth="1"/>
    <col min="66" max="66" width="10.44140625" bestFit="1" customWidth="1"/>
    <col min="67" max="67" width="11.44140625" bestFit="1" customWidth="1"/>
    <col min="68" max="68" width="8.33203125" bestFit="1" customWidth="1"/>
    <col min="69" max="69" width="12.44140625" bestFit="1" customWidth="1"/>
    <col min="70" max="70" width="8.6640625" bestFit="1" customWidth="1"/>
    <col min="71" max="71" width="9.5546875" bestFit="1" customWidth="1"/>
    <col min="72" max="72" width="10.33203125" bestFit="1" customWidth="1"/>
    <col min="73" max="73" width="12.5546875" bestFit="1" customWidth="1"/>
    <col min="74" max="75" width="13.6640625" bestFit="1" customWidth="1"/>
    <col min="76" max="76" width="12.6640625" bestFit="1" customWidth="1"/>
    <col min="77" max="77" width="13.88671875" bestFit="1" customWidth="1"/>
    <col min="78" max="78" width="14.44140625" bestFit="1" customWidth="1"/>
    <col min="79" max="79" width="13.5546875" bestFit="1" customWidth="1"/>
    <col min="80" max="80" width="14.109375" bestFit="1" customWidth="1"/>
    <col min="81" max="81" width="9.88671875" bestFit="1" customWidth="1"/>
    <col min="82" max="82" width="13.33203125" bestFit="1" customWidth="1"/>
    <col min="83" max="83" width="13.88671875" bestFit="1" customWidth="1"/>
    <col min="84" max="84" width="12.6640625" bestFit="1" customWidth="1"/>
    <col min="85" max="85" width="8.6640625" bestFit="1" customWidth="1"/>
    <col min="86" max="86" width="8.44140625" bestFit="1" customWidth="1"/>
    <col min="87" max="87" width="7.5546875" bestFit="1" customWidth="1"/>
    <col min="88" max="88" width="9" bestFit="1" customWidth="1"/>
    <col min="89" max="89" width="10.5546875" bestFit="1" customWidth="1"/>
    <col min="90" max="90" width="12.44140625" bestFit="1" customWidth="1"/>
    <col min="91" max="91" width="10.109375" bestFit="1" customWidth="1"/>
    <col min="92" max="92" width="10.44140625" bestFit="1" customWidth="1"/>
    <col min="93" max="93" width="10.6640625" bestFit="1" customWidth="1"/>
    <col min="94" max="94" width="11.6640625" bestFit="1" customWidth="1"/>
    <col min="95" max="95" width="9" bestFit="1" customWidth="1"/>
    <col min="96" max="96" width="10" bestFit="1" customWidth="1"/>
    <col min="97" max="97" width="12.109375" bestFit="1" customWidth="1"/>
    <col min="98" max="98" width="12.5546875" bestFit="1" customWidth="1"/>
    <col min="99" max="99" width="11.88671875" bestFit="1" customWidth="1"/>
    <col min="100" max="100" width="13.33203125" bestFit="1" customWidth="1"/>
    <col min="101" max="101" width="14.33203125" bestFit="1" customWidth="1"/>
    <col min="102" max="102" width="12.6640625" bestFit="1" customWidth="1"/>
    <col min="103" max="103" width="13.44140625" bestFit="1" customWidth="1"/>
    <col min="104" max="104" width="12.6640625" bestFit="1" customWidth="1"/>
    <col min="105" max="105" width="13.44140625" bestFit="1" customWidth="1"/>
    <col min="106" max="106" width="12.5546875" bestFit="1" customWidth="1"/>
    <col min="107" max="107" width="12.33203125" bestFit="1" customWidth="1"/>
    <col min="108" max="108" width="8.33203125" bestFit="1" customWidth="1"/>
    <col min="109" max="109" width="9.5546875" bestFit="1" customWidth="1"/>
    <col min="110" max="110" width="12.88671875" bestFit="1" customWidth="1"/>
    <col min="111" max="111" width="13.33203125" bestFit="1" customWidth="1"/>
    <col min="112" max="112" width="13.88671875" bestFit="1" customWidth="1"/>
    <col min="113" max="113" width="13.5546875" bestFit="1" customWidth="1"/>
    <col min="114" max="114" width="16.33203125" bestFit="1" customWidth="1"/>
    <col min="115" max="115" width="16.88671875" bestFit="1" customWidth="1"/>
    <col min="116" max="116" width="16" bestFit="1" customWidth="1"/>
    <col min="117" max="117" width="16.5546875" bestFit="1" customWidth="1"/>
    <col min="118" max="118" width="12.33203125" bestFit="1" customWidth="1"/>
    <col min="119" max="119" width="15.6640625" bestFit="1" customWidth="1"/>
    <col min="120" max="120" width="16.33203125" bestFit="1" customWidth="1"/>
    <col min="121" max="121" width="15.33203125" bestFit="1" customWidth="1"/>
    <col min="122" max="122" width="11.109375" bestFit="1" customWidth="1"/>
    <col min="123" max="123" width="10.88671875" bestFit="1" customWidth="1"/>
    <col min="124" max="124" width="17.44140625" bestFit="1" customWidth="1"/>
    <col min="125" max="125" width="18" bestFit="1" customWidth="1"/>
    <col min="126" max="126" width="17" bestFit="1" customWidth="1"/>
    <col min="127" max="127" width="17.6640625" bestFit="1" customWidth="1"/>
    <col min="128" max="128" width="13.44140625" bestFit="1" customWidth="1"/>
    <col min="129" max="129" width="16.6640625" bestFit="1" customWidth="1"/>
    <col min="130" max="130" width="17.44140625" bestFit="1" customWidth="1"/>
    <col min="131" max="131" width="16.33203125" bestFit="1" customWidth="1"/>
    <col min="132" max="132" width="12.109375" bestFit="1" customWidth="1"/>
    <col min="133" max="133" width="11.88671875" bestFit="1" customWidth="1"/>
    <col min="134" max="134" width="16.5546875" bestFit="1" customWidth="1"/>
    <col min="135" max="135" width="17.33203125" bestFit="1" customWidth="1"/>
    <col min="136" max="136" width="16.33203125" bestFit="1" customWidth="1"/>
    <col min="137" max="137" width="16.88671875" bestFit="1" customWidth="1"/>
    <col min="138" max="138" width="11.6640625" bestFit="1" customWidth="1"/>
    <col min="139" max="139" width="12.5546875" bestFit="1" customWidth="1"/>
    <col min="140" max="140" width="16" bestFit="1" customWidth="1"/>
    <col min="141" max="141" width="16.5546875" bestFit="1" customWidth="1"/>
    <col min="142" max="142" width="10.6640625" bestFit="1" customWidth="1"/>
    <col min="143" max="143" width="9.6640625" bestFit="1" customWidth="1"/>
    <col min="144" max="144" width="10.88671875" bestFit="1" customWidth="1"/>
    <col min="145" max="145" width="12.5546875" bestFit="1" customWidth="1"/>
    <col min="146" max="146" width="9.5546875" bestFit="1" customWidth="1"/>
    <col min="147" max="147" width="16.33203125" bestFit="1" customWidth="1"/>
    <col min="148" max="148" width="16" bestFit="1" customWidth="1"/>
    <col min="149" max="150" width="15.6640625" bestFit="1" customWidth="1"/>
    <col min="151" max="151" width="17" bestFit="1" customWidth="1"/>
    <col min="152" max="152" width="17.6640625" bestFit="1" customWidth="1"/>
    <col min="153" max="153" width="16.6640625" bestFit="1" customWidth="1"/>
    <col min="154" max="154" width="17.44140625" bestFit="1" customWidth="1"/>
    <col min="155" max="155" width="13.109375" bestFit="1" customWidth="1"/>
    <col min="156" max="156" width="16.44140625" bestFit="1" customWidth="1"/>
    <col min="157" max="157" width="17" bestFit="1" customWidth="1"/>
    <col min="158" max="158" width="16" bestFit="1" customWidth="1"/>
    <col min="159" max="159" width="11.88671875" bestFit="1" customWidth="1"/>
    <col min="160" max="160" width="12.33203125" bestFit="1" customWidth="1"/>
    <col min="161" max="161" width="10.6640625" bestFit="1" customWidth="1"/>
    <col min="162" max="162" width="12.5546875" bestFit="1" customWidth="1"/>
    <col min="163" max="163" width="11.5546875" bestFit="1" customWidth="1"/>
    <col min="164" max="164" width="9.88671875" bestFit="1" customWidth="1"/>
    <col min="165" max="165" width="13.5546875" bestFit="1" customWidth="1"/>
    <col min="166" max="166" width="10.6640625" bestFit="1" customWidth="1"/>
    <col min="167" max="171" width="9.6640625" bestFit="1" customWidth="1"/>
    <col min="172" max="172" width="8.109375" bestFit="1" customWidth="1"/>
    <col min="173" max="173" width="9.6640625" bestFit="1" customWidth="1"/>
    <col min="174" max="174" width="10.6640625" bestFit="1" customWidth="1"/>
    <col min="175" max="175" width="9.6640625" bestFit="1" customWidth="1"/>
    <col min="176" max="176" width="13.5546875" bestFit="1" customWidth="1"/>
    <col min="178" max="178" width="9.44140625" bestFit="1" customWidth="1"/>
    <col min="179" max="179" width="10.6640625" bestFit="1" customWidth="1"/>
    <col min="180" max="180" width="13.44140625" bestFit="1" customWidth="1"/>
    <col min="181" max="181" width="10.6640625" bestFit="1" customWidth="1"/>
    <col min="182" max="183" width="12" bestFit="1" customWidth="1"/>
    <col min="184" max="184" width="13.109375" bestFit="1" customWidth="1"/>
    <col min="185" max="185" width="11.109375" bestFit="1" customWidth="1"/>
    <col min="186" max="186" width="11.88671875" bestFit="1" customWidth="1"/>
    <col min="187" max="187" width="9.33203125" bestFit="1" customWidth="1"/>
    <col min="188" max="188" width="10.6640625" bestFit="1" customWidth="1"/>
    <col min="189" max="189" width="12.109375" bestFit="1" customWidth="1"/>
    <col min="190" max="190" width="9.6640625" bestFit="1" customWidth="1"/>
    <col min="191" max="191" width="13.88671875" bestFit="1" customWidth="1"/>
    <col min="192" max="192" width="9.6640625" bestFit="1" customWidth="1"/>
    <col min="193" max="193" width="12.109375" bestFit="1" customWidth="1"/>
    <col min="194" max="194" width="10.6640625" bestFit="1" customWidth="1"/>
    <col min="195" max="195" width="9.88671875" bestFit="1" customWidth="1"/>
    <col min="196" max="196" width="10.88671875" bestFit="1" customWidth="1"/>
    <col min="197" max="197" width="12.44140625" bestFit="1" customWidth="1"/>
    <col min="198" max="199" width="10.6640625" bestFit="1" customWidth="1"/>
    <col min="200" max="200" width="9.6640625" bestFit="1" customWidth="1"/>
    <col min="201" max="201" width="12" bestFit="1" customWidth="1"/>
    <col min="202" max="202" width="16" bestFit="1" customWidth="1"/>
    <col min="203" max="203" width="7.33203125" bestFit="1" customWidth="1"/>
    <col min="204" max="204" width="11.88671875" bestFit="1" customWidth="1"/>
    <col min="205" max="205" width="10.6640625" bestFit="1" customWidth="1"/>
    <col min="206" max="206" width="12.33203125" bestFit="1" customWidth="1"/>
    <col min="207" max="207" width="11.6640625" bestFit="1" customWidth="1"/>
    <col min="208" max="208" width="12" bestFit="1" customWidth="1"/>
    <col min="209" max="209" width="11.109375" bestFit="1" customWidth="1"/>
    <col min="210" max="210" width="12.33203125" bestFit="1" customWidth="1"/>
    <col min="211" max="211" width="11.6640625" bestFit="1" customWidth="1"/>
    <col min="212" max="213" width="11.109375" bestFit="1" customWidth="1"/>
    <col min="214" max="214" width="10.6640625" bestFit="1" customWidth="1"/>
    <col min="215" max="216" width="11.6640625" bestFit="1" customWidth="1"/>
    <col min="217" max="217" width="13.5546875" bestFit="1" customWidth="1"/>
    <col min="218" max="218" width="11.6640625" bestFit="1" customWidth="1"/>
    <col min="219" max="219" width="12.33203125" bestFit="1" customWidth="1"/>
    <col min="220" max="220" width="11.6640625" bestFit="1" customWidth="1"/>
    <col min="221" max="221" width="13.5546875" bestFit="1" customWidth="1"/>
    <col min="222" max="222" width="13.109375" bestFit="1" customWidth="1"/>
    <col min="223" max="223" width="12" bestFit="1" customWidth="1"/>
    <col min="224" max="224" width="13.109375" bestFit="1" customWidth="1"/>
    <col min="225" max="225" width="12.44140625" bestFit="1" customWidth="1"/>
    <col min="226" max="226" width="13.109375" bestFit="1" customWidth="1"/>
    <col min="227" max="227" width="13.44140625" bestFit="1" customWidth="1"/>
    <col min="228" max="228" width="13.33203125" bestFit="1" customWidth="1"/>
    <col min="229" max="229" width="11.6640625" bestFit="1" customWidth="1"/>
    <col min="230" max="230" width="12.88671875" bestFit="1" customWidth="1"/>
    <col min="231" max="231" width="13.109375" bestFit="1" customWidth="1"/>
    <col min="232" max="232" width="13.6640625" bestFit="1" customWidth="1"/>
    <col min="233" max="233" width="13.44140625" bestFit="1" customWidth="1"/>
    <col min="234" max="234" width="12" bestFit="1" customWidth="1"/>
    <col min="235" max="235" width="13.5546875" bestFit="1" customWidth="1"/>
    <col min="236" max="236" width="12.33203125" bestFit="1" customWidth="1"/>
    <col min="237" max="237" width="13.6640625" bestFit="1" customWidth="1"/>
    <col min="238" max="238" width="13.5546875" bestFit="1" customWidth="1"/>
    <col min="239" max="239" width="11.6640625" bestFit="1" customWidth="1"/>
    <col min="240" max="240" width="12.33203125" bestFit="1" customWidth="1"/>
    <col min="241" max="241" width="12" bestFit="1" customWidth="1"/>
    <col min="242" max="242" width="10.6640625" bestFit="1" customWidth="1"/>
    <col min="243" max="243" width="12.109375" bestFit="1" customWidth="1"/>
    <col min="244" max="244" width="11" bestFit="1" customWidth="1"/>
    <col min="245" max="245" width="12.33203125" bestFit="1" customWidth="1"/>
    <col min="246" max="246" width="10.88671875" bestFit="1" customWidth="1"/>
    <col min="247" max="249" width="9.6640625" bestFit="1" customWidth="1"/>
    <col min="250" max="250" width="2.5546875" bestFit="1" customWidth="1"/>
    <col min="251" max="251" width="9.6640625" bestFit="1" customWidth="1"/>
    <col min="252" max="252" width="10.6640625" bestFit="1" customWidth="1"/>
    <col min="253" max="253" width="7.109375" bestFit="1" customWidth="1"/>
    <col min="254" max="254" width="8.109375" bestFit="1" customWidth="1"/>
  </cols>
  <sheetData>
    <row r="1" spans="1:247" s="59" customFormat="1" x14ac:dyDescent="0.25">
      <c r="A1" s="59" t="s">
        <v>618</v>
      </c>
      <c r="B1" s="59" t="s">
        <v>619</v>
      </c>
      <c r="C1" s="59" t="s">
        <v>620</v>
      </c>
      <c r="D1" s="59" t="s">
        <v>621</v>
      </c>
      <c r="E1" s="59" t="s">
        <v>622</v>
      </c>
      <c r="F1" s="59" t="s">
        <v>2537</v>
      </c>
      <c r="G1" s="59" t="s">
        <v>623</v>
      </c>
      <c r="H1" s="59" t="s">
        <v>591</v>
      </c>
      <c r="I1" s="59" t="s">
        <v>624</v>
      </c>
      <c r="J1" s="59" t="s">
        <v>2536</v>
      </c>
      <c r="K1" s="59" t="s">
        <v>625</v>
      </c>
      <c r="L1" s="59" t="s">
        <v>626</v>
      </c>
      <c r="M1" s="59" t="s">
        <v>627</v>
      </c>
      <c r="N1" s="59" t="s">
        <v>628</v>
      </c>
      <c r="O1" s="59" t="s">
        <v>629</v>
      </c>
      <c r="P1" s="59" t="s">
        <v>630</v>
      </c>
      <c r="Q1" s="59" t="s">
        <v>631</v>
      </c>
      <c r="R1" s="59" t="s">
        <v>632</v>
      </c>
      <c r="S1" s="59" t="s">
        <v>633</v>
      </c>
      <c r="T1" s="59" t="s">
        <v>634</v>
      </c>
      <c r="U1" s="59" t="s">
        <v>635</v>
      </c>
      <c r="V1" s="59" t="s">
        <v>636</v>
      </c>
      <c r="W1" s="59" t="s">
        <v>637</v>
      </c>
      <c r="X1" s="59" t="s">
        <v>549</v>
      </c>
      <c r="Y1" s="59" t="s">
        <v>550</v>
      </c>
      <c r="Z1" s="59" t="s">
        <v>551</v>
      </c>
      <c r="AA1" s="59" t="s">
        <v>552</v>
      </c>
      <c r="AB1" s="59" t="s">
        <v>553</v>
      </c>
      <c r="AC1" s="59" t="s">
        <v>554</v>
      </c>
      <c r="AD1" s="59" t="s">
        <v>555</v>
      </c>
      <c r="AE1" s="59" t="s">
        <v>556</v>
      </c>
      <c r="AF1" s="59" t="s">
        <v>557</v>
      </c>
      <c r="AG1" s="59" t="s">
        <v>558</v>
      </c>
      <c r="AH1" s="59" t="s">
        <v>559</v>
      </c>
      <c r="AI1" s="59" t="s">
        <v>127</v>
      </c>
      <c r="AJ1" s="59" t="s">
        <v>128</v>
      </c>
      <c r="AK1" s="59" t="s">
        <v>129</v>
      </c>
      <c r="AL1" s="59" t="s">
        <v>130</v>
      </c>
      <c r="AM1" s="59" t="s">
        <v>131</v>
      </c>
      <c r="AN1" s="59" t="s">
        <v>132</v>
      </c>
      <c r="AO1" s="59" t="s">
        <v>133</v>
      </c>
      <c r="AP1" s="59" t="s">
        <v>134</v>
      </c>
      <c r="AQ1" s="59" t="s">
        <v>135</v>
      </c>
      <c r="AR1" s="59" t="s">
        <v>136</v>
      </c>
      <c r="AS1" s="59" t="s">
        <v>35</v>
      </c>
      <c r="AT1" s="59" t="s">
        <v>36</v>
      </c>
      <c r="AU1" s="59" t="s">
        <v>37</v>
      </c>
      <c r="AV1" s="59" t="s">
        <v>38</v>
      </c>
      <c r="AW1" s="59" t="s">
        <v>39</v>
      </c>
      <c r="AX1" s="59" t="s">
        <v>40</v>
      </c>
      <c r="AY1" s="59" t="s">
        <v>41</v>
      </c>
      <c r="AZ1" s="59" t="s">
        <v>42</v>
      </c>
      <c r="BA1" s="59" t="s">
        <v>43</v>
      </c>
      <c r="BB1" s="59" t="s">
        <v>44</v>
      </c>
      <c r="BC1" s="59" t="s">
        <v>45</v>
      </c>
      <c r="BD1" s="59" t="s">
        <v>46</v>
      </c>
      <c r="BE1" s="59" t="s">
        <v>47</v>
      </c>
      <c r="BF1" s="59" t="s">
        <v>48</v>
      </c>
      <c r="BG1" s="59" t="s">
        <v>49</v>
      </c>
      <c r="BH1" s="59" t="s">
        <v>50</v>
      </c>
      <c r="BI1" s="59" t="s">
        <v>51</v>
      </c>
      <c r="BJ1" s="59" t="s">
        <v>52</v>
      </c>
      <c r="BK1" s="59" t="s">
        <v>53</v>
      </c>
      <c r="BL1" s="59" t="s">
        <v>54</v>
      </c>
      <c r="BM1" s="59" t="s">
        <v>55</v>
      </c>
      <c r="BN1" s="59" t="s">
        <v>56</v>
      </c>
      <c r="BO1" s="59" t="s">
        <v>57</v>
      </c>
      <c r="BP1" s="59" t="s">
        <v>58</v>
      </c>
      <c r="BQ1" s="59" t="s">
        <v>59</v>
      </c>
      <c r="BR1" s="59" t="s">
        <v>60</v>
      </c>
      <c r="BS1" s="59" t="s">
        <v>61</v>
      </c>
      <c r="BT1" s="59" t="s">
        <v>62</v>
      </c>
      <c r="BU1" s="59" t="s">
        <v>63</v>
      </c>
      <c r="BV1" s="59" t="s">
        <v>64</v>
      </c>
      <c r="BW1" s="59" t="s">
        <v>65</v>
      </c>
      <c r="BX1" s="59" t="s">
        <v>66</v>
      </c>
      <c r="BY1" s="59" t="s">
        <v>67</v>
      </c>
      <c r="BZ1" s="59" t="s">
        <v>68</v>
      </c>
      <c r="CA1" s="59" t="s">
        <v>69</v>
      </c>
      <c r="CB1" s="59" t="s">
        <v>70</v>
      </c>
      <c r="CC1" s="59" t="s">
        <v>71</v>
      </c>
      <c r="CD1" s="59" t="s">
        <v>72</v>
      </c>
      <c r="CE1" s="59" t="s">
        <v>73</v>
      </c>
      <c r="CF1" s="59" t="s">
        <v>74</v>
      </c>
      <c r="CG1" s="59" t="s">
        <v>75</v>
      </c>
      <c r="CH1" s="59" t="s">
        <v>76</v>
      </c>
      <c r="CI1" s="59" t="s">
        <v>77</v>
      </c>
      <c r="CJ1" s="59" t="s">
        <v>78</v>
      </c>
      <c r="CK1" s="59" t="s">
        <v>79</v>
      </c>
      <c r="CL1" s="59" t="s">
        <v>80</v>
      </c>
      <c r="CM1" s="59" t="s">
        <v>81</v>
      </c>
      <c r="CN1" s="59" t="s">
        <v>82</v>
      </c>
      <c r="CO1" s="59" t="s">
        <v>83</v>
      </c>
      <c r="CP1" s="59" t="s">
        <v>84</v>
      </c>
      <c r="CQ1" s="59" t="s">
        <v>85</v>
      </c>
      <c r="CR1" s="59" t="s">
        <v>86</v>
      </c>
      <c r="CS1" s="59" t="s">
        <v>87</v>
      </c>
      <c r="CT1" s="59" t="s">
        <v>88</v>
      </c>
      <c r="CU1" s="59" t="s">
        <v>89</v>
      </c>
      <c r="CV1" s="59" t="s">
        <v>90</v>
      </c>
      <c r="CW1" s="59" t="s">
        <v>91</v>
      </c>
      <c r="CX1" s="59" t="s">
        <v>92</v>
      </c>
      <c r="CY1" s="59" t="s">
        <v>93</v>
      </c>
      <c r="CZ1" s="59" t="s">
        <v>94</v>
      </c>
      <c r="DA1" s="59" t="s">
        <v>95</v>
      </c>
      <c r="DB1" s="59" t="s">
        <v>96</v>
      </c>
      <c r="DC1" s="59" t="s">
        <v>97</v>
      </c>
      <c r="DD1" s="59" t="s">
        <v>98</v>
      </c>
      <c r="DE1" s="60" t="s">
        <v>496</v>
      </c>
      <c r="DF1" s="60" t="s">
        <v>497</v>
      </c>
      <c r="DG1" s="59" t="s">
        <v>99</v>
      </c>
      <c r="DH1" s="59" t="s">
        <v>100</v>
      </c>
      <c r="DI1" s="59" t="s">
        <v>101</v>
      </c>
      <c r="DJ1" s="59" t="s">
        <v>102</v>
      </c>
      <c r="DK1" s="59" t="s">
        <v>103</v>
      </c>
      <c r="DL1" s="59" t="s">
        <v>104</v>
      </c>
      <c r="DM1" s="59" t="s">
        <v>105</v>
      </c>
      <c r="DN1" s="59" t="s">
        <v>753</v>
      </c>
      <c r="DO1" s="59" t="s">
        <v>754</v>
      </c>
      <c r="DP1" s="59" t="s">
        <v>755</v>
      </c>
      <c r="DQ1" s="59" t="s">
        <v>756</v>
      </c>
      <c r="DR1" s="59" t="s">
        <v>757</v>
      </c>
      <c r="DS1" s="59" t="s">
        <v>758</v>
      </c>
      <c r="DT1" s="59" t="s">
        <v>759</v>
      </c>
      <c r="DU1" s="59" t="s">
        <v>760</v>
      </c>
      <c r="DV1" s="59" t="s">
        <v>761</v>
      </c>
      <c r="DW1" s="59" t="s">
        <v>762</v>
      </c>
      <c r="DX1" s="59" t="s">
        <v>763</v>
      </c>
      <c r="DY1" s="59" t="s">
        <v>764</v>
      </c>
      <c r="DZ1" s="59" t="s">
        <v>765</v>
      </c>
      <c r="EA1" s="59" t="s">
        <v>766</v>
      </c>
      <c r="EB1" s="59" t="s">
        <v>767</v>
      </c>
      <c r="EC1" s="59" t="s">
        <v>768</v>
      </c>
      <c r="ED1" s="59" t="s">
        <v>769</v>
      </c>
      <c r="EE1" s="59" t="s">
        <v>770</v>
      </c>
      <c r="EF1" s="59" t="s">
        <v>771</v>
      </c>
      <c r="EG1" s="59" t="s">
        <v>772</v>
      </c>
      <c r="EH1" s="59" t="s">
        <v>773</v>
      </c>
      <c r="EI1" s="59" t="s">
        <v>774</v>
      </c>
      <c r="EJ1" s="59" t="s">
        <v>775</v>
      </c>
      <c r="EK1" s="59" t="s">
        <v>776</v>
      </c>
      <c r="EL1" s="59" t="s">
        <v>777</v>
      </c>
      <c r="EM1" s="59" t="s">
        <v>778</v>
      </c>
      <c r="EN1" s="59" t="s">
        <v>779</v>
      </c>
      <c r="EO1" s="59" t="s">
        <v>780</v>
      </c>
      <c r="EP1" s="59" t="s">
        <v>781</v>
      </c>
      <c r="EQ1" s="59" t="s">
        <v>782</v>
      </c>
      <c r="ER1" s="59" t="s">
        <v>783</v>
      </c>
      <c r="ES1" s="59" t="s">
        <v>784</v>
      </c>
      <c r="ET1" s="59" t="s">
        <v>785</v>
      </c>
      <c r="EU1" s="59" t="s">
        <v>786</v>
      </c>
      <c r="EV1" s="59" t="s">
        <v>308</v>
      </c>
      <c r="EW1" s="59" t="s">
        <v>309</v>
      </c>
      <c r="EX1" s="59" t="s">
        <v>310</v>
      </c>
      <c r="EY1" s="59" t="s">
        <v>311</v>
      </c>
      <c r="EZ1" s="59" t="s">
        <v>312</v>
      </c>
      <c r="FA1" s="59" t="s">
        <v>313</v>
      </c>
      <c r="FB1" s="59" t="s">
        <v>314</v>
      </c>
      <c r="FC1" s="59" t="s">
        <v>315</v>
      </c>
      <c r="FD1" s="59" t="s">
        <v>316</v>
      </c>
      <c r="FE1" s="59" t="s">
        <v>317</v>
      </c>
      <c r="FF1" s="59" t="s">
        <v>318</v>
      </c>
      <c r="FG1" s="59" t="s">
        <v>319</v>
      </c>
      <c r="FH1" s="59" t="s">
        <v>320</v>
      </c>
      <c r="FI1" s="59" t="s">
        <v>321</v>
      </c>
      <c r="FJ1" s="59" t="s">
        <v>322</v>
      </c>
      <c r="FK1" s="59" t="s">
        <v>323</v>
      </c>
      <c r="FL1" s="59" t="s">
        <v>324</v>
      </c>
      <c r="FM1" s="59" t="s">
        <v>325</v>
      </c>
      <c r="FN1" s="59" t="s">
        <v>251</v>
      </c>
      <c r="FO1" s="59" t="s">
        <v>252</v>
      </c>
      <c r="FP1" s="59" t="s">
        <v>253</v>
      </c>
      <c r="FQ1" s="59" t="s">
        <v>254</v>
      </c>
      <c r="FR1" s="59" t="s">
        <v>255</v>
      </c>
      <c r="FS1" s="59" t="s">
        <v>256</v>
      </c>
      <c r="FT1" s="59" t="s">
        <v>257</v>
      </c>
      <c r="FU1" s="59" t="s">
        <v>258</v>
      </c>
      <c r="FV1" s="59" t="s">
        <v>259</v>
      </c>
      <c r="FW1" s="59" t="s">
        <v>260</v>
      </c>
      <c r="FX1" s="59" t="s">
        <v>261</v>
      </c>
      <c r="FY1" s="59" t="s">
        <v>262</v>
      </c>
      <c r="FZ1" s="59" t="s">
        <v>263</v>
      </c>
      <c r="GA1" s="59" t="s">
        <v>264</v>
      </c>
      <c r="GB1" s="59" t="s">
        <v>265</v>
      </c>
      <c r="GC1" s="59" t="s">
        <v>266</v>
      </c>
      <c r="GD1" s="59" t="s">
        <v>267</v>
      </c>
      <c r="GE1" s="59" t="s">
        <v>268</v>
      </c>
      <c r="GF1" s="59" t="s">
        <v>269</v>
      </c>
      <c r="GG1" s="59" t="s">
        <v>270</v>
      </c>
      <c r="GH1" s="59" t="s">
        <v>271</v>
      </c>
      <c r="GI1" s="59" t="s">
        <v>272</v>
      </c>
      <c r="GJ1" s="59" t="s">
        <v>273</v>
      </c>
      <c r="GK1" s="59" t="s">
        <v>274</v>
      </c>
      <c r="GL1" s="59" t="s">
        <v>275</v>
      </c>
      <c r="GM1" s="59" t="s">
        <v>276</v>
      </c>
      <c r="GN1" s="59" t="s">
        <v>277</v>
      </c>
      <c r="GO1" s="59" t="s">
        <v>278</v>
      </c>
      <c r="GP1" s="59" t="s">
        <v>279</v>
      </c>
      <c r="GQ1" s="59" t="s">
        <v>280</v>
      </c>
      <c r="GR1" s="59" t="s">
        <v>281</v>
      </c>
      <c r="GS1" s="59" t="s">
        <v>282</v>
      </c>
      <c r="GT1" s="59" t="s">
        <v>283</v>
      </c>
      <c r="GU1" s="59" t="s">
        <v>284</v>
      </c>
      <c r="GV1" s="59" t="s">
        <v>285</v>
      </c>
      <c r="GW1" s="59" t="s">
        <v>286</v>
      </c>
      <c r="GX1" s="59" t="s">
        <v>287</v>
      </c>
      <c r="GY1" s="59" t="s">
        <v>288</v>
      </c>
      <c r="GZ1" s="59" t="s">
        <v>289</v>
      </c>
      <c r="HA1" s="59" t="s">
        <v>290</v>
      </c>
      <c r="HB1" s="59" t="s">
        <v>291</v>
      </c>
      <c r="HC1" s="60" t="s">
        <v>498</v>
      </c>
      <c r="HD1" s="60" t="s">
        <v>499</v>
      </c>
      <c r="HE1" s="59" t="s">
        <v>292</v>
      </c>
      <c r="HF1" s="59" t="s">
        <v>293</v>
      </c>
      <c r="HG1" s="59" t="s">
        <v>294</v>
      </c>
      <c r="HH1" s="59" t="s">
        <v>295</v>
      </c>
      <c r="HI1" s="59" t="s">
        <v>296</v>
      </c>
      <c r="HJ1" s="59" t="s">
        <v>299</v>
      </c>
      <c r="HK1" s="59" t="s">
        <v>300</v>
      </c>
      <c r="HL1" s="59" t="s">
        <v>297</v>
      </c>
      <c r="HM1" s="59" t="s">
        <v>298</v>
      </c>
      <c r="HN1" s="59" t="s">
        <v>301</v>
      </c>
      <c r="HO1" s="59" t="s">
        <v>302</v>
      </c>
      <c r="HP1" s="59" t="s">
        <v>303</v>
      </c>
      <c r="HQ1" s="59" t="s">
        <v>304</v>
      </c>
      <c r="HR1" s="59" t="s">
        <v>305</v>
      </c>
      <c r="HS1" s="59" t="s">
        <v>228</v>
      </c>
      <c r="HT1" s="59" t="s">
        <v>229</v>
      </c>
      <c r="HU1" s="59" t="s">
        <v>230</v>
      </c>
      <c r="HV1" s="59" t="s">
        <v>231</v>
      </c>
      <c r="HW1" s="59" t="s">
        <v>232</v>
      </c>
      <c r="HX1" s="59" t="s">
        <v>233</v>
      </c>
      <c r="HY1" s="59" t="s">
        <v>234</v>
      </c>
      <c r="HZ1" s="59" t="s">
        <v>235</v>
      </c>
      <c r="IA1" s="59" t="s">
        <v>236</v>
      </c>
      <c r="IB1" s="59" t="s">
        <v>237</v>
      </c>
      <c r="IC1" s="59" t="s">
        <v>238</v>
      </c>
      <c r="ID1" s="59" t="s">
        <v>239</v>
      </c>
      <c r="IE1" s="59" t="s">
        <v>383</v>
      </c>
      <c r="IF1" s="59" t="s">
        <v>384</v>
      </c>
      <c r="IG1" s="59" t="s">
        <v>385</v>
      </c>
      <c r="IH1" s="59" t="s">
        <v>386</v>
      </c>
      <c r="II1" s="59" t="s">
        <v>387</v>
      </c>
      <c r="IJ1" s="59" t="s">
        <v>137</v>
      </c>
      <c r="IK1" s="59" t="s">
        <v>138</v>
      </c>
      <c r="IL1" s="59" t="s">
        <v>139</v>
      </c>
      <c r="IM1" s="59" t="s">
        <v>140</v>
      </c>
    </row>
    <row r="2" spans="1:247" x14ac:dyDescent="0.25">
      <c r="A2" s="90">
        <v>106190240</v>
      </c>
      <c r="B2" s="33" t="s">
        <v>1383</v>
      </c>
      <c r="C2" s="56">
        <v>45292</v>
      </c>
      <c r="D2" s="56">
        <v>45377</v>
      </c>
      <c r="E2">
        <v>86</v>
      </c>
      <c r="F2" s="33" t="s">
        <v>2532</v>
      </c>
      <c r="G2" t="s">
        <v>475</v>
      </c>
      <c r="H2">
        <v>933</v>
      </c>
      <c r="I2" s="33" t="s">
        <v>1024</v>
      </c>
      <c r="J2" t="s">
        <v>2899</v>
      </c>
      <c r="K2" s="33" t="s">
        <v>1023</v>
      </c>
      <c r="L2" s="33" t="s">
        <v>811</v>
      </c>
      <c r="M2" t="s">
        <v>2934</v>
      </c>
      <c r="N2" t="s">
        <v>430</v>
      </c>
      <c r="O2" s="33" t="s">
        <v>696</v>
      </c>
      <c r="P2" t="s">
        <v>1038</v>
      </c>
      <c r="Q2" t="s">
        <v>34</v>
      </c>
      <c r="R2" s="33" t="s">
        <v>2162</v>
      </c>
      <c r="S2" s="33" t="s">
        <v>2756</v>
      </c>
      <c r="T2" s="33" t="s">
        <v>1384</v>
      </c>
      <c r="U2" s="33">
        <v>90712</v>
      </c>
      <c r="V2" s="33" t="s">
        <v>2847</v>
      </c>
      <c r="W2">
        <v>0</v>
      </c>
      <c r="X2" s="3">
        <v>172</v>
      </c>
      <c r="Y2" s="3">
        <v>14792</v>
      </c>
      <c r="Z2" s="3">
        <v>172</v>
      </c>
      <c r="AA2" s="3">
        <v>14792</v>
      </c>
      <c r="AB2" s="3">
        <v>161</v>
      </c>
      <c r="AC2" s="3">
        <v>153.32558139534885</v>
      </c>
      <c r="AD2" s="3">
        <v>218.59240263325449</v>
      </c>
      <c r="AE2" s="3">
        <v>3168</v>
      </c>
      <c r="AF2" s="3">
        <v>4650</v>
      </c>
      <c r="AG2" s="3">
        <v>605</v>
      </c>
      <c r="AH2" s="3">
        <v>3352</v>
      </c>
      <c r="AI2" s="3">
        <v>0</v>
      </c>
      <c r="AJ2" s="3">
        <v>56</v>
      </c>
      <c r="AK2" s="3">
        <v>1197</v>
      </c>
      <c r="AL2" s="3">
        <v>12</v>
      </c>
      <c r="AM2" s="3">
        <v>146</v>
      </c>
      <c r="AN2" s="3">
        <v>13186</v>
      </c>
      <c r="AO2" s="3">
        <v>18798.946626459885</v>
      </c>
      <c r="AP2" s="89">
        <v>3751.9552218297849</v>
      </c>
      <c r="AQ2" s="89">
        <v>6404.9752203073749</v>
      </c>
      <c r="AR2" s="89">
        <v>783.37129915356218</v>
      </c>
      <c r="AS2" s="89">
        <v>5133.0488469217998</v>
      </c>
      <c r="AT2" s="89" t="s">
        <v>2596</v>
      </c>
      <c r="AU2" s="89">
        <v>218.05544247127295</v>
      </c>
      <c r="AV2" s="89">
        <v>2145.1775143457239</v>
      </c>
      <c r="AW2" s="89">
        <v>21.365718321226794</v>
      </c>
      <c r="AX2" s="89">
        <v>509.51135254477947</v>
      </c>
      <c r="AY2" s="3">
        <v>472</v>
      </c>
      <c r="AZ2" s="3">
        <v>693</v>
      </c>
      <c r="BA2" s="3">
        <v>76</v>
      </c>
      <c r="BB2" s="3">
        <v>502</v>
      </c>
      <c r="BC2" s="3">
        <v>0</v>
      </c>
      <c r="BD2" s="3">
        <v>10</v>
      </c>
      <c r="BE2" s="3">
        <v>236</v>
      </c>
      <c r="BF2" s="3">
        <v>2</v>
      </c>
      <c r="BG2" s="3">
        <v>22</v>
      </c>
      <c r="BH2" s="3">
        <v>2013</v>
      </c>
      <c r="BI2" s="3">
        <v>172</v>
      </c>
      <c r="BJ2" s="3">
        <v>0</v>
      </c>
      <c r="BK2" s="3">
        <v>0</v>
      </c>
      <c r="BL2" s="3">
        <v>0</v>
      </c>
      <c r="BM2" s="3">
        <v>0</v>
      </c>
      <c r="BN2" s="3">
        <v>0</v>
      </c>
      <c r="BO2" s="3">
        <v>14792</v>
      </c>
      <c r="BP2" s="3">
        <v>0</v>
      </c>
      <c r="BQ2" s="3">
        <v>0</v>
      </c>
      <c r="BR2" s="3">
        <v>0</v>
      </c>
      <c r="BS2" s="3">
        <v>0</v>
      </c>
      <c r="BT2" s="3">
        <v>0</v>
      </c>
      <c r="BU2" s="3">
        <v>13186</v>
      </c>
      <c r="BV2" s="3">
        <v>0</v>
      </c>
      <c r="BW2" s="3">
        <v>0</v>
      </c>
      <c r="BX2" s="3">
        <v>0</v>
      </c>
      <c r="BY2" s="3">
        <v>0</v>
      </c>
      <c r="BZ2" s="57">
        <v>0</v>
      </c>
      <c r="CA2" s="3">
        <v>0</v>
      </c>
      <c r="CB2" s="3">
        <v>2013</v>
      </c>
      <c r="CC2" s="3">
        <v>0</v>
      </c>
      <c r="CD2" s="3">
        <v>0</v>
      </c>
      <c r="CE2" s="3">
        <v>0</v>
      </c>
      <c r="CF2" s="3">
        <v>0</v>
      </c>
      <c r="CG2" s="3">
        <v>0</v>
      </c>
      <c r="CH2" s="3">
        <v>0</v>
      </c>
      <c r="CI2" s="3">
        <v>0</v>
      </c>
      <c r="CJ2" s="3">
        <v>0</v>
      </c>
      <c r="CK2" s="3">
        <v>941</v>
      </c>
      <c r="CL2" s="3">
        <v>2391</v>
      </c>
      <c r="CM2" s="3">
        <v>435</v>
      </c>
      <c r="CN2" s="3">
        <v>3933</v>
      </c>
      <c r="CO2" s="3">
        <v>0</v>
      </c>
      <c r="CP2" s="3">
        <v>132</v>
      </c>
      <c r="CQ2" s="3">
        <v>1876</v>
      </c>
      <c r="CR2" s="3">
        <v>7</v>
      </c>
      <c r="CS2" s="3">
        <v>631</v>
      </c>
      <c r="CT2" s="3">
        <v>10346</v>
      </c>
      <c r="CU2" s="3">
        <v>9548</v>
      </c>
      <c r="CV2" s="3">
        <v>0</v>
      </c>
      <c r="CW2" s="3">
        <v>0</v>
      </c>
      <c r="CX2" s="3">
        <v>1618</v>
      </c>
      <c r="CY2" s="3">
        <v>0</v>
      </c>
      <c r="CZ2" s="3">
        <v>6</v>
      </c>
      <c r="DA2" s="3">
        <v>66240</v>
      </c>
      <c r="DB2" s="3">
        <v>78135</v>
      </c>
      <c r="DC2" s="3">
        <v>401</v>
      </c>
      <c r="DD2" s="3">
        <v>439</v>
      </c>
      <c r="DE2" s="3">
        <v>0</v>
      </c>
      <c r="DF2" s="3">
        <v>0</v>
      </c>
      <c r="DG2" s="3">
        <v>655766411</v>
      </c>
      <c r="DH2" s="3">
        <v>591960961</v>
      </c>
      <c r="DI2" s="3">
        <v>0</v>
      </c>
      <c r="DJ2" s="3">
        <v>63805450</v>
      </c>
      <c r="DK2" s="3">
        <v>606405</v>
      </c>
      <c r="DL2" s="3">
        <v>64411855</v>
      </c>
      <c r="DM2" s="3">
        <v>62886419</v>
      </c>
      <c r="DN2" s="3">
        <v>1525436</v>
      </c>
      <c r="DO2" s="3">
        <v>261736</v>
      </c>
      <c r="DP2" s="3">
        <v>259983</v>
      </c>
      <c r="DQ2" s="3">
        <v>0</v>
      </c>
      <c r="DR2" s="3">
        <v>0</v>
      </c>
      <c r="DS2" s="3">
        <v>1527189</v>
      </c>
      <c r="DT2" s="3">
        <v>105098533</v>
      </c>
      <c r="DU2" s="3">
        <v>183009534</v>
      </c>
      <c r="DV2" s="3">
        <v>19320141</v>
      </c>
      <c r="DW2" s="3">
        <v>101827092</v>
      </c>
      <c r="DX2" s="3">
        <v>0</v>
      </c>
      <c r="DY2" s="3">
        <v>1340200</v>
      </c>
      <c r="DZ2" s="3">
        <v>46445373</v>
      </c>
      <c r="EA2" s="3">
        <v>237888</v>
      </c>
      <c r="EB2" s="3">
        <v>2690410</v>
      </c>
      <c r="EC2" s="3">
        <v>459969171</v>
      </c>
      <c r="ED2" s="3">
        <v>19372739</v>
      </c>
      <c r="EE2" s="3">
        <v>69070365</v>
      </c>
      <c r="EF2" s="3">
        <v>5696130</v>
      </c>
      <c r="EG2" s="3">
        <v>54104721</v>
      </c>
      <c r="EH2" s="3">
        <v>0</v>
      </c>
      <c r="EI2" s="3">
        <v>3878334</v>
      </c>
      <c r="EJ2" s="3">
        <v>36790692</v>
      </c>
      <c r="EK2" s="3">
        <v>185666</v>
      </c>
      <c r="EL2" s="3">
        <v>6698593</v>
      </c>
      <c r="EM2" s="3">
        <v>195797240</v>
      </c>
      <c r="EN2" s="3">
        <v>113185449</v>
      </c>
      <c r="EO2" s="3">
        <v>232159445</v>
      </c>
      <c r="EP2" s="3">
        <v>22655380</v>
      </c>
      <c r="EQ2" s="3">
        <v>143002924</v>
      </c>
      <c r="ER2" s="3">
        <v>0</v>
      </c>
      <c r="ES2" s="3">
        <v>0</v>
      </c>
      <c r="ET2" s="3">
        <v>4635384</v>
      </c>
      <c r="EU2" s="3">
        <v>65656353</v>
      </c>
      <c r="EV2" s="3">
        <v>3017895</v>
      </c>
      <c r="EW2" s="3">
        <v>0</v>
      </c>
      <c r="EX2" s="3">
        <v>528146</v>
      </c>
      <c r="EY2" s="3">
        <v>0</v>
      </c>
      <c r="EZ2" s="3">
        <v>7119985</v>
      </c>
      <c r="FA2" s="3">
        <v>0</v>
      </c>
      <c r="FB2" s="3">
        <v>0</v>
      </c>
      <c r="FC2" s="3">
        <v>0</v>
      </c>
      <c r="FD2" s="3">
        <v>0</v>
      </c>
      <c r="FE2" s="3">
        <v>11285823</v>
      </c>
      <c r="FF2" s="3">
        <v>19920454</v>
      </c>
      <c r="FG2" s="3">
        <v>2256299</v>
      </c>
      <c r="FH2" s="3">
        <v>12928889</v>
      </c>
      <c r="FI2" s="3">
        <v>0</v>
      </c>
      <c r="FJ2" s="3">
        <v>512684</v>
      </c>
      <c r="FK2" s="3">
        <v>15818869</v>
      </c>
      <c r="FL2" s="3">
        <v>0</v>
      </c>
      <c r="FM2" s="3">
        <v>1082432</v>
      </c>
      <c r="FN2" s="3">
        <v>0</v>
      </c>
      <c r="FO2" s="3">
        <v>0</v>
      </c>
      <c r="FP2" s="3">
        <v>0</v>
      </c>
      <c r="FQ2" s="3">
        <v>0</v>
      </c>
      <c r="FR2" s="3">
        <v>0</v>
      </c>
      <c r="FS2" s="3">
        <v>0</v>
      </c>
      <c r="FT2" s="3">
        <v>14525051</v>
      </c>
      <c r="FU2" s="3">
        <v>4253758</v>
      </c>
      <c r="FV2" s="3">
        <v>19574404</v>
      </c>
      <c r="FW2" s="3">
        <v>0</v>
      </c>
      <c r="FX2" s="3">
        <v>0</v>
      </c>
      <c r="FY2" s="3">
        <v>0</v>
      </c>
      <c r="FZ2" s="3">
        <v>72582</v>
      </c>
      <c r="GA2" s="3">
        <v>7479478</v>
      </c>
      <c r="GB2" s="3">
        <v>2803235</v>
      </c>
      <c r="GC2" s="3">
        <v>12172515</v>
      </c>
      <c r="GD2" s="3">
        <v>2005396</v>
      </c>
      <c r="GE2" s="3">
        <v>21201902</v>
      </c>
      <c r="GF2" s="3">
        <v>8775309</v>
      </c>
      <c r="GG2" s="3">
        <v>2472356</v>
      </c>
      <c r="GH2" s="3">
        <v>1037304</v>
      </c>
      <c r="GI2" s="3">
        <v>9957911</v>
      </c>
      <c r="GJ2" s="3">
        <v>8497611</v>
      </c>
      <c r="GK2" s="3">
        <v>1685534</v>
      </c>
      <c r="GL2" s="3">
        <v>132497</v>
      </c>
      <c r="GM2" s="3">
        <v>683652</v>
      </c>
      <c r="GN2" s="3">
        <v>8084</v>
      </c>
      <c r="GO2" s="3">
        <v>8434259</v>
      </c>
      <c r="GP2" s="3">
        <v>262131573</v>
      </c>
      <c r="GQ2" s="3">
        <v>0</v>
      </c>
      <c r="GR2" s="3">
        <v>30208441</v>
      </c>
      <c r="GS2" s="3">
        <v>1509179</v>
      </c>
      <c r="GT2" s="3">
        <v>2565604</v>
      </c>
      <c r="GU2" s="3">
        <v>5647427</v>
      </c>
      <c r="GV2" s="3">
        <v>302062224</v>
      </c>
      <c r="GW2" s="3">
        <v>30332803</v>
      </c>
      <c r="GX2" s="3">
        <v>785231</v>
      </c>
      <c r="GY2" s="3">
        <v>0</v>
      </c>
      <c r="GZ2" s="3">
        <v>270944190</v>
      </c>
      <c r="HA2" s="3">
        <v>302062224</v>
      </c>
      <c r="HB2" s="3">
        <v>0</v>
      </c>
      <c r="HC2" s="3">
        <v>354013505</v>
      </c>
      <c r="HD2" s="3">
        <v>-307847335</v>
      </c>
      <c r="HE2" s="3">
        <v>138403931</v>
      </c>
      <c r="HF2" s="3">
        <v>0</v>
      </c>
      <c r="HG2" s="3">
        <v>0</v>
      </c>
      <c r="HH2" s="3">
        <v>171379685</v>
      </c>
      <c r="HI2" s="3">
        <v>0</v>
      </c>
      <c r="HJ2" s="3">
        <v>398478</v>
      </c>
      <c r="HK2" s="3">
        <v>446439</v>
      </c>
      <c r="HL2" s="3">
        <v>210</v>
      </c>
      <c r="HM2" s="3">
        <v>1</v>
      </c>
      <c r="HN2" s="3">
        <v>21124</v>
      </c>
      <c r="HO2" s="3">
        <v>93983</v>
      </c>
      <c r="HP2" s="3">
        <v>175983</v>
      </c>
      <c r="HQ2" s="3">
        <v>1012</v>
      </c>
      <c r="HR2" s="3">
        <v>40318</v>
      </c>
      <c r="HS2" s="3">
        <v>44347</v>
      </c>
      <c r="HT2" s="3">
        <v>4180</v>
      </c>
      <c r="HU2" s="3">
        <v>7405</v>
      </c>
      <c r="HV2" s="3">
        <v>9697</v>
      </c>
      <c r="HW2" s="3">
        <v>429</v>
      </c>
      <c r="HX2" s="3">
        <v>176035</v>
      </c>
      <c r="HY2" s="3">
        <v>36801</v>
      </c>
      <c r="HZ2" s="3">
        <v>106178</v>
      </c>
      <c r="IA2" s="3">
        <v>1728</v>
      </c>
      <c r="IB2" s="3">
        <v>29190</v>
      </c>
      <c r="IC2" s="3">
        <v>15894</v>
      </c>
      <c r="ID2" s="3">
        <v>32652</v>
      </c>
      <c r="IE2" s="3">
        <v>11821393.155737292</v>
      </c>
      <c r="IF2" s="3">
        <v>23940749.900407121</v>
      </c>
      <c r="IG2" s="3">
        <v>2375866.8970738025</v>
      </c>
      <c r="IH2" s="3">
        <v>14809290.829452656</v>
      </c>
      <c r="II2" s="3">
        <v>0</v>
      </c>
      <c r="IJ2" s="3">
        <v>495619.11852706346</v>
      </c>
      <c r="IK2" s="3">
        <v>7905167.4598577609</v>
      </c>
      <c r="IL2" s="3">
        <v>40226.136330358648</v>
      </c>
      <c r="IM2" s="3">
        <v>891700.50261394377</v>
      </c>
    </row>
    <row r="3" spans="1:247" x14ac:dyDescent="0.25">
      <c r="A3" s="90">
        <v>106190859</v>
      </c>
      <c r="B3" s="33" t="s">
        <v>1988</v>
      </c>
      <c r="C3" s="56">
        <v>45292</v>
      </c>
      <c r="D3" s="56">
        <v>45379</v>
      </c>
      <c r="E3">
        <v>88</v>
      </c>
      <c r="F3" s="33" t="s">
        <v>2532</v>
      </c>
      <c r="G3" t="s">
        <v>475</v>
      </c>
      <c r="H3">
        <v>905</v>
      </c>
      <c r="I3" s="33" t="s">
        <v>1024</v>
      </c>
      <c r="J3" t="s">
        <v>3057</v>
      </c>
      <c r="K3" s="33" t="s">
        <v>1023</v>
      </c>
      <c r="L3" s="33" t="s">
        <v>811</v>
      </c>
      <c r="M3" t="s">
        <v>2934</v>
      </c>
      <c r="N3" t="s">
        <v>430</v>
      </c>
      <c r="O3" s="33" t="s">
        <v>2835</v>
      </c>
      <c r="P3" t="s">
        <v>1028</v>
      </c>
      <c r="Q3" t="s">
        <v>34</v>
      </c>
      <c r="R3" s="33" t="s">
        <v>2371</v>
      </c>
      <c r="S3" s="33" t="s">
        <v>1740</v>
      </c>
      <c r="T3" s="33" t="s">
        <v>1786</v>
      </c>
      <c r="U3" s="33">
        <v>91307</v>
      </c>
      <c r="V3" s="33" t="s">
        <v>2893</v>
      </c>
      <c r="W3">
        <v>0</v>
      </c>
      <c r="X3" s="3">
        <v>260</v>
      </c>
      <c r="Y3" s="3">
        <v>22880</v>
      </c>
      <c r="Z3" s="3">
        <v>260</v>
      </c>
      <c r="AA3" s="3">
        <v>22880</v>
      </c>
      <c r="AB3" s="3">
        <v>114</v>
      </c>
      <c r="AC3" s="3">
        <v>113.53409090909091</v>
      </c>
      <c r="AD3" s="3">
        <v>178.49110487941408</v>
      </c>
      <c r="AE3" s="3">
        <v>4001</v>
      </c>
      <c r="AF3" s="3">
        <v>2066</v>
      </c>
      <c r="AG3" s="3">
        <v>665</v>
      </c>
      <c r="AH3" s="3">
        <v>1592</v>
      </c>
      <c r="AI3" s="3">
        <v>0</v>
      </c>
      <c r="AJ3" s="3">
        <v>420</v>
      </c>
      <c r="AK3" s="3">
        <v>1186</v>
      </c>
      <c r="AL3" s="3">
        <v>55</v>
      </c>
      <c r="AM3" s="3">
        <v>6</v>
      </c>
      <c r="AN3" s="3">
        <v>9991</v>
      </c>
      <c r="AO3" s="3">
        <v>15707.217229388438</v>
      </c>
      <c r="AP3" s="89">
        <v>5581.9662979735467</v>
      </c>
      <c r="AQ3" s="89">
        <v>2731.3652314010019</v>
      </c>
      <c r="AR3" s="89">
        <v>1060.766638928862</v>
      </c>
      <c r="AS3" s="89">
        <v>2993.0414087763829</v>
      </c>
      <c r="AT3" s="89" t="s">
        <v>2596</v>
      </c>
      <c r="AU3" s="89">
        <v>546.42523480103739</v>
      </c>
      <c r="AV3" s="89">
        <v>2004.4716401502847</v>
      </c>
      <c r="AW3" s="89">
        <v>83.861142346539225</v>
      </c>
      <c r="AX3" s="89">
        <v>71.774486121796969</v>
      </c>
      <c r="AY3" s="3">
        <v>799</v>
      </c>
      <c r="AZ3" s="3">
        <v>428</v>
      </c>
      <c r="BA3" s="3">
        <v>90</v>
      </c>
      <c r="BB3" s="3">
        <v>263</v>
      </c>
      <c r="BC3" s="3">
        <v>0</v>
      </c>
      <c r="BD3" s="3">
        <v>86</v>
      </c>
      <c r="BE3" s="3">
        <v>241</v>
      </c>
      <c r="BF3" s="3">
        <v>20</v>
      </c>
      <c r="BG3" s="3">
        <v>2</v>
      </c>
      <c r="BH3" s="3">
        <v>1929</v>
      </c>
      <c r="BI3" s="3">
        <v>260</v>
      </c>
      <c r="BJ3" s="3">
        <v>0</v>
      </c>
      <c r="BK3" s="3">
        <v>0</v>
      </c>
      <c r="BL3" s="3">
        <v>0</v>
      </c>
      <c r="BM3" s="3">
        <v>0</v>
      </c>
      <c r="BN3" s="3">
        <v>0</v>
      </c>
      <c r="BO3" s="3">
        <v>22880</v>
      </c>
      <c r="BP3" s="3">
        <v>0</v>
      </c>
      <c r="BQ3" s="3">
        <v>0</v>
      </c>
      <c r="BR3" s="3">
        <v>0</v>
      </c>
      <c r="BS3" s="3">
        <v>0</v>
      </c>
      <c r="BT3" s="3">
        <v>0</v>
      </c>
      <c r="BU3" s="3">
        <v>9991</v>
      </c>
      <c r="BV3" s="3">
        <v>0</v>
      </c>
      <c r="BW3" s="3">
        <v>0</v>
      </c>
      <c r="BX3" s="3">
        <v>0</v>
      </c>
      <c r="BY3" s="3">
        <v>0</v>
      </c>
      <c r="BZ3" s="57">
        <v>0</v>
      </c>
      <c r="CA3" s="3">
        <v>0</v>
      </c>
      <c r="CB3" s="3">
        <v>1929</v>
      </c>
      <c r="CC3" s="3">
        <v>0</v>
      </c>
      <c r="CD3" s="3">
        <v>0</v>
      </c>
      <c r="CE3" s="3">
        <v>0</v>
      </c>
      <c r="CF3" s="3">
        <v>0</v>
      </c>
      <c r="CG3" s="3">
        <v>0</v>
      </c>
      <c r="CH3" s="3">
        <v>0</v>
      </c>
      <c r="CI3" s="3">
        <v>0</v>
      </c>
      <c r="CJ3" s="3">
        <v>0</v>
      </c>
      <c r="CK3" s="3">
        <v>2114</v>
      </c>
      <c r="CL3" s="3">
        <v>946</v>
      </c>
      <c r="CM3" s="3">
        <v>639</v>
      </c>
      <c r="CN3" s="3">
        <v>1274</v>
      </c>
      <c r="CO3" s="3">
        <v>0</v>
      </c>
      <c r="CP3" s="3">
        <v>562</v>
      </c>
      <c r="CQ3" s="3">
        <v>11895</v>
      </c>
      <c r="CR3" s="3">
        <v>166</v>
      </c>
      <c r="CS3" s="3">
        <v>1138</v>
      </c>
      <c r="CT3" s="3">
        <v>18734</v>
      </c>
      <c r="CU3" s="3">
        <v>15238</v>
      </c>
      <c r="CV3" s="3">
        <v>0</v>
      </c>
      <c r="CW3" s="3">
        <v>0</v>
      </c>
      <c r="CX3" s="3">
        <v>4559</v>
      </c>
      <c r="CY3" s="3">
        <v>0</v>
      </c>
      <c r="CZ3" s="3">
        <v>7</v>
      </c>
      <c r="DA3" s="3">
        <v>50996</v>
      </c>
      <c r="DB3" s="3">
        <v>23068</v>
      </c>
      <c r="DC3" s="3">
        <v>444</v>
      </c>
      <c r="DD3" s="3">
        <v>205</v>
      </c>
      <c r="DE3" s="3">
        <v>0</v>
      </c>
      <c r="DF3" s="3">
        <v>0</v>
      </c>
      <c r="DG3" s="3">
        <v>803927223</v>
      </c>
      <c r="DH3" s="3">
        <v>734646544</v>
      </c>
      <c r="DI3" s="3">
        <v>0</v>
      </c>
      <c r="DJ3" s="3">
        <v>69280679</v>
      </c>
      <c r="DK3" s="3">
        <v>739225</v>
      </c>
      <c r="DL3" s="3">
        <v>70019904</v>
      </c>
      <c r="DM3" s="3">
        <v>68553862</v>
      </c>
      <c r="DN3" s="3">
        <v>1466042</v>
      </c>
      <c r="DO3" s="3">
        <v>202341298</v>
      </c>
      <c r="DP3" s="3">
        <v>0</v>
      </c>
      <c r="DQ3" s="3">
        <v>47474790</v>
      </c>
      <c r="DR3" s="3">
        <v>0</v>
      </c>
      <c r="DS3" s="3">
        <v>156332550</v>
      </c>
      <c r="DT3" s="3">
        <v>129624876</v>
      </c>
      <c r="DU3" s="3">
        <v>71764577</v>
      </c>
      <c r="DV3" s="3">
        <v>13718942</v>
      </c>
      <c r="DW3" s="3">
        <v>18405760</v>
      </c>
      <c r="DX3" s="3">
        <v>0</v>
      </c>
      <c r="DY3" s="3">
        <v>24613818</v>
      </c>
      <c r="DZ3" s="3">
        <v>247639112</v>
      </c>
      <c r="EA3" s="3">
        <v>4382488</v>
      </c>
      <c r="EB3" s="3">
        <v>1210063</v>
      </c>
      <c r="EC3" s="3">
        <v>511359636</v>
      </c>
      <c r="ED3" s="3">
        <v>51220335</v>
      </c>
      <c r="EE3" s="3">
        <v>23112127</v>
      </c>
      <c r="EF3" s="3">
        <v>8164661</v>
      </c>
      <c r="EG3" s="3">
        <v>16198010</v>
      </c>
      <c r="EH3" s="3">
        <v>0</v>
      </c>
      <c r="EI3" s="3">
        <v>7409066</v>
      </c>
      <c r="EJ3" s="3">
        <v>170898474</v>
      </c>
      <c r="EK3" s="3">
        <v>2299702</v>
      </c>
      <c r="EL3" s="3">
        <v>13265212</v>
      </c>
      <c r="EM3" s="3">
        <v>292567587</v>
      </c>
      <c r="EN3" s="3">
        <v>161501868</v>
      </c>
      <c r="EO3" s="3">
        <v>84728618</v>
      </c>
      <c r="EP3" s="3">
        <v>15519424</v>
      </c>
      <c r="EQ3" s="3">
        <v>28537492</v>
      </c>
      <c r="ER3" s="3">
        <v>0</v>
      </c>
      <c r="ES3" s="3">
        <v>0</v>
      </c>
      <c r="ET3" s="3">
        <v>28597692</v>
      </c>
      <c r="EU3" s="3">
        <v>388093913</v>
      </c>
      <c r="EV3" s="3">
        <v>1184207</v>
      </c>
      <c r="EW3" s="3">
        <v>0</v>
      </c>
      <c r="EX3" s="3">
        <v>6737181</v>
      </c>
      <c r="EY3" s="3">
        <v>0</v>
      </c>
      <c r="EZ3" s="3">
        <v>19746149</v>
      </c>
      <c r="FA3" s="3">
        <v>0</v>
      </c>
      <c r="FB3" s="3">
        <v>0</v>
      </c>
      <c r="FC3" s="3">
        <v>0</v>
      </c>
      <c r="FD3" s="3">
        <v>0</v>
      </c>
      <c r="FE3" s="3">
        <v>17561409</v>
      </c>
      <c r="FF3" s="3">
        <v>9213231</v>
      </c>
      <c r="FG3" s="3">
        <v>6148552</v>
      </c>
      <c r="FH3" s="3">
        <v>5725315</v>
      </c>
      <c r="FI3" s="3">
        <v>0</v>
      </c>
      <c r="FJ3" s="3">
        <v>3109659</v>
      </c>
      <c r="FK3" s="3">
        <v>26319670</v>
      </c>
      <c r="FL3" s="3">
        <v>648889</v>
      </c>
      <c r="FM3" s="3">
        <v>553954</v>
      </c>
      <c r="FN3" s="3">
        <v>0</v>
      </c>
      <c r="FO3" s="3">
        <v>0</v>
      </c>
      <c r="FP3" s="3">
        <v>0</v>
      </c>
      <c r="FQ3" s="3">
        <v>32415</v>
      </c>
      <c r="FR3" s="3">
        <v>0</v>
      </c>
      <c r="FS3" s="3">
        <v>0</v>
      </c>
      <c r="FT3" s="3">
        <v>14667000</v>
      </c>
      <c r="FU3" s="3">
        <v>3476120</v>
      </c>
      <c r="FV3" s="3">
        <v>13220034</v>
      </c>
      <c r="FW3" s="3">
        <v>0</v>
      </c>
      <c r="FX3" s="3">
        <v>0</v>
      </c>
      <c r="FY3" s="3">
        <v>0</v>
      </c>
      <c r="FZ3" s="3">
        <v>0</v>
      </c>
      <c r="GA3" s="3">
        <v>10242902</v>
      </c>
      <c r="GB3" s="3">
        <v>5552272</v>
      </c>
      <c r="GC3" s="3">
        <v>19203481</v>
      </c>
      <c r="GD3" s="3">
        <v>2192053</v>
      </c>
      <c r="GE3" s="3">
        <v>19205425</v>
      </c>
      <c r="GF3" s="3">
        <v>11551593</v>
      </c>
      <c r="GG3" s="3">
        <v>2354724</v>
      </c>
      <c r="GH3" s="3">
        <v>2192792</v>
      </c>
      <c r="GI3" s="3">
        <v>8800551</v>
      </c>
      <c r="GJ3" s="3">
        <v>5623646</v>
      </c>
      <c r="GK3" s="3">
        <v>1654345</v>
      </c>
      <c r="GL3" s="3">
        <v>465957</v>
      </c>
      <c r="GM3" s="3">
        <v>768264</v>
      </c>
      <c r="GN3" s="3">
        <v>393</v>
      </c>
      <c r="GO3" s="3">
        <v>15936172</v>
      </c>
      <c r="GP3" s="3">
        <v>677087</v>
      </c>
      <c r="GQ3" s="3">
        <v>0</v>
      </c>
      <c r="GR3" s="3">
        <v>0</v>
      </c>
      <c r="GS3" s="3">
        <v>0</v>
      </c>
      <c r="GT3" s="3">
        <v>1509567480</v>
      </c>
      <c r="GU3" s="3">
        <v>0</v>
      </c>
      <c r="GV3" s="3">
        <v>1510244567</v>
      </c>
      <c r="GW3" s="3">
        <v>1003038726</v>
      </c>
      <c r="GX3" s="3">
        <v>0</v>
      </c>
      <c r="GY3" s="3">
        <v>0</v>
      </c>
      <c r="GZ3" s="3">
        <v>507205841</v>
      </c>
      <c r="HA3" s="3">
        <v>1510244567</v>
      </c>
      <c r="HB3" s="3">
        <v>9015</v>
      </c>
      <c r="HC3" s="3">
        <v>9989595</v>
      </c>
      <c r="HD3" s="3">
        <v>-9348829</v>
      </c>
      <c r="HE3" s="3">
        <v>0</v>
      </c>
      <c r="HF3" s="3">
        <v>0</v>
      </c>
      <c r="HG3" s="3">
        <v>0</v>
      </c>
      <c r="HH3" s="3">
        <v>1509567480</v>
      </c>
      <c r="HI3" s="3">
        <v>986299013</v>
      </c>
      <c r="HJ3" s="3">
        <v>496115</v>
      </c>
      <c r="HK3" s="3">
        <v>546986</v>
      </c>
      <c r="HL3" s="3">
        <v>176</v>
      </c>
      <c r="HM3" s="3">
        <v>0</v>
      </c>
      <c r="HN3" s="3">
        <v>29149</v>
      </c>
      <c r="HO3" s="3">
        <v>44343</v>
      </c>
      <c r="HP3" s="3">
        <v>122946</v>
      </c>
      <c r="HQ3" s="3">
        <v>570</v>
      </c>
      <c r="HR3" s="3">
        <v>76448</v>
      </c>
      <c r="HS3" s="3">
        <v>25163</v>
      </c>
      <c r="HT3" s="3">
        <v>0</v>
      </c>
      <c r="HU3" s="3">
        <v>15884</v>
      </c>
      <c r="HV3" s="3">
        <v>60396</v>
      </c>
      <c r="HW3" s="3">
        <v>121216</v>
      </c>
      <c r="HX3" s="3">
        <v>148057</v>
      </c>
      <c r="HY3" s="3">
        <v>37651</v>
      </c>
      <c r="HZ3" s="3">
        <v>101650</v>
      </c>
      <c r="IA3" s="3">
        <v>0</v>
      </c>
      <c r="IB3" s="3">
        <v>143243</v>
      </c>
      <c r="IC3" s="3">
        <v>10903</v>
      </c>
      <c r="ID3" s="3">
        <v>54611</v>
      </c>
      <c r="IE3" s="3">
        <v>15255052.928035261</v>
      </c>
      <c r="IF3" s="3">
        <v>8003248.3755267086</v>
      </c>
      <c r="IG3" s="3">
        <v>1845973.8036475361</v>
      </c>
      <c r="IH3" s="3">
        <v>2918973.3028626274</v>
      </c>
      <c r="II3" s="3">
        <v>0</v>
      </c>
      <c r="IJ3" s="3">
        <v>2701264.7314632712</v>
      </c>
      <c r="IK3" s="3">
        <v>35305402.844215274</v>
      </c>
      <c r="IL3" s="3">
        <v>563670.78542758839</v>
      </c>
      <c r="IM3" s="3">
        <v>1221050.2288217389</v>
      </c>
    </row>
    <row r="4" spans="1:247" x14ac:dyDescent="0.25">
      <c r="A4" s="90">
        <v>106210993</v>
      </c>
      <c r="B4" s="33" t="s">
        <v>2459</v>
      </c>
      <c r="C4" s="56">
        <v>45554</v>
      </c>
      <c r="D4" s="56">
        <v>45657</v>
      </c>
      <c r="E4">
        <v>104</v>
      </c>
      <c r="F4" s="33" t="s">
        <v>2716</v>
      </c>
      <c r="G4" t="s">
        <v>1111</v>
      </c>
      <c r="H4">
        <v>405</v>
      </c>
      <c r="I4" s="33" t="s">
        <v>1024</v>
      </c>
      <c r="J4" t="s">
        <v>2897</v>
      </c>
      <c r="K4" s="33" t="s">
        <v>1023</v>
      </c>
      <c r="L4" s="33" t="s">
        <v>1025</v>
      </c>
      <c r="M4" t="s">
        <v>2934</v>
      </c>
      <c r="N4" t="s">
        <v>430</v>
      </c>
      <c r="O4" s="33" t="s">
        <v>2819</v>
      </c>
      <c r="P4" t="s">
        <v>1042</v>
      </c>
      <c r="Q4" t="s">
        <v>34</v>
      </c>
      <c r="R4" s="33" t="s">
        <v>2144</v>
      </c>
      <c r="S4" s="33" t="s">
        <v>1831</v>
      </c>
      <c r="T4" s="33" t="s">
        <v>1356</v>
      </c>
      <c r="U4" s="33">
        <v>94904</v>
      </c>
      <c r="V4" s="33" t="s">
        <v>3204</v>
      </c>
      <c r="W4">
        <v>0</v>
      </c>
      <c r="X4" s="3">
        <v>120</v>
      </c>
      <c r="Y4" s="3">
        <v>12480</v>
      </c>
      <c r="Z4" s="3">
        <v>120</v>
      </c>
      <c r="AA4" s="3">
        <v>12480</v>
      </c>
      <c r="AB4" s="3">
        <v>80</v>
      </c>
      <c r="AC4" s="3">
        <v>79.67307692307692</v>
      </c>
      <c r="AD4" s="3">
        <v>82.037890787654405</v>
      </c>
      <c r="AE4" s="3">
        <v>1256</v>
      </c>
      <c r="AF4" s="3">
        <v>1222</v>
      </c>
      <c r="AG4" s="3">
        <v>0</v>
      </c>
      <c r="AH4" s="3">
        <v>3611</v>
      </c>
      <c r="AI4" s="3">
        <v>0</v>
      </c>
      <c r="AJ4" s="3">
        <v>2166</v>
      </c>
      <c r="AK4" s="3">
        <v>0</v>
      </c>
      <c r="AL4" s="3">
        <v>0</v>
      </c>
      <c r="AM4" s="3">
        <v>31</v>
      </c>
      <c r="AN4" s="3">
        <v>8286</v>
      </c>
      <c r="AO4" s="3">
        <v>8531.9406419160587</v>
      </c>
      <c r="AP4" s="89">
        <v>1378.6246447216149</v>
      </c>
      <c r="AQ4" s="89">
        <v>1247.8424433434245</v>
      </c>
      <c r="AR4" s="89" t="s">
        <v>2596</v>
      </c>
      <c r="AS4" s="89">
        <v>3617.7225814163339</v>
      </c>
      <c r="AT4" s="89" t="s">
        <v>2596</v>
      </c>
      <c r="AU4" s="89">
        <v>2262.1164574230456</v>
      </c>
      <c r="AV4" s="89" t="s">
        <v>2596</v>
      </c>
      <c r="AW4" s="89" t="s">
        <v>2596</v>
      </c>
      <c r="AX4" s="89">
        <v>31.229018967521693</v>
      </c>
      <c r="AY4" s="3">
        <v>40</v>
      </c>
      <c r="AZ4" s="3">
        <v>26</v>
      </c>
      <c r="BA4" s="3">
        <v>0</v>
      </c>
      <c r="BB4" s="3">
        <v>60</v>
      </c>
      <c r="BC4" s="3">
        <v>0</v>
      </c>
      <c r="BD4" s="3">
        <v>46</v>
      </c>
      <c r="BE4" s="3">
        <v>0</v>
      </c>
      <c r="BF4" s="3">
        <v>0</v>
      </c>
      <c r="BG4" s="3">
        <v>5</v>
      </c>
      <c r="BH4" s="3">
        <v>177</v>
      </c>
      <c r="BI4" s="3">
        <v>0</v>
      </c>
      <c r="BJ4" s="3">
        <v>0</v>
      </c>
      <c r="BK4" s="3">
        <v>0</v>
      </c>
      <c r="BL4" s="3">
        <v>120</v>
      </c>
      <c r="BM4" s="3">
        <v>0</v>
      </c>
      <c r="BN4" s="3">
        <v>0</v>
      </c>
      <c r="BO4" s="3">
        <v>0</v>
      </c>
      <c r="BP4" s="3">
        <v>0</v>
      </c>
      <c r="BQ4" s="3">
        <v>0</v>
      </c>
      <c r="BR4" s="3">
        <v>12480</v>
      </c>
      <c r="BS4" s="3">
        <v>0</v>
      </c>
      <c r="BT4" s="3">
        <v>0</v>
      </c>
      <c r="BU4" s="3">
        <v>0</v>
      </c>
      <c r="BV4" s="3">
        <v>0</v>
      </c>
      <c r="BW4" s="3">
        <v>0</v>
      </c>
      <c r="BX4" s="3">
        <v>8286</v>
      </c>
      <c r="BY4" s="3">
        <v>0</v>
      </c>
      <c r="BZ4" s="57">
        <v>0</v>
      </c>
      <c r="CA4" s="3">
        <v>0</v>
      </c>
      <c r="CB4" s="3">
        <v>0</v>
      </c>
      <c r="CC4" s="3">
        <v>0</v>
      </c>
      <c r="CD4" s="3">
        <v>0</v>
      </c>
      <c r="CE4" s="3">
        <v>177</v>
      </c>
      <c r="CF4" s="3">
        <v>0</v>
      </c>
      <c r="CG4" s="3">
        <v>0</v>
      </c>
      <c r="CH4" s="3">
        <v>0</v>
      </c>
      <c r="CI4" s="3">
        <v>0</v>
      </c>
      <c r="CJ4" s="3">
        <v>0</v>
      </c>
      <c r="CK4" s="3">
        <v>1649</v>
      </c>
      <c r="CL4" s="3">
        <v>315</v>
      </c>
      <c r="CM4" s="3">
        <v>0</v>
      </c>
      <c r="CN4" s="3">
        <v>88</v>
      </c>
      <c r="CO4" s="3">
        <v>0</v>
      </c>
      <c r="CP4" s="3">
        <v>983</v>
      </c>
      <c r="CQ4" s="3">
        <v>0</v>
      </c>
      <c r="CR4" s="3">
        <v>0</v>
      </c>
      <c r="CS4" s="3">
        <v>10</v>
      </c>
      <c r="CT4" s="3">
        <v>3045</v>
      </c>
      <c r="CU4" s="3">
        <v>0</v>
      </c>
      <c r="CV4" s="3">
        <v>3045</v>
      </c>
      <c r="CW4" s="3">
        <v>0</v>
      </c>
      <c r="CX4" s="3">
        <v>0</v>
      </c>
      <c r="CY4" s="3">
        <v>0</v>
      </c>
      <c r="CZ4" s="3">
        <v>0</v>
      </c>
      <c r="DA4" s="3">
        <v>0</v>
      </c>
      <c r="DB4" s="3">
        <v>0</v>
      </c>
      <c r="DC4" s="3">
        <v>0</v>
      </c>
      <c r="DD4" s="3">
        <v>0</v>
      </c>
      <c r="DE4" s="3">
        <v>0</v>
      </c>
      <c r="DF4" s="3">
        <v>0</v>
      </c>
      <c r="DG4" s="3">
        <v>41598219</v>
      </c>
      <c r="DH4" s="3">
        <v>20799110</v>
      </c>
      <c r="DI4" s="3">
        <v>0</v>
      </c>
      <c r="DJ4" s="3">
        <v>20799109</v>
      </c>
      <c r="DK4" s="3">
        <v>0</v>
      </c>
      <c r="DL4" s="3">
        <v>20799109</v>
      </c>
      <c r="DM4" s="3">
        <v>21657564</v>
      </c>
      <c r="DN4" s="3">
        <v>-858455</v>
      </c>
      <c r="DO4" s="3">
        <v>1</v>
      </c>
      <c r="DP4" s="3">
        <v>0</v>
      </c>
      <c r="DQ4" s="3">
        <v>0</v>
      </c>
      <c r="DR4" s="3">
        <v>0</v>
      </c>
      <c r="DS4" s="3">
        <v>-858454</v>
      </c>
      <c r="DT4" s="3">
        <v>6651826</v>
      </c>
      <c r="DU4" s="3">
        <v>5865471</v>
      </c>
      <c r="DV4" s="3">
        <v>0</v>
      </c>
      <c r="DW4" s="3">
        <v>18656115</v>
      </c>
      <c r="DX4" s="3">
        <v>0</v>
      </c>
      <c r="DY4" s="3">
        <v>8725953</v>
      </c>
      <c r="DZ4" s="3">
        <v>0</v>
      </c>
      <c r="EA4" s="3">
        <v>0</v>
      </c>
      <c r="EB4" s="3">
        <v>499749</v>
      </c>
      <c r="EC4" s="3">
        <v>40399114</v>
      </c>
      <c r="ED4" s="3">
        <v>649425</v>
      </c>
      <c r="EE4" s="3">
        <v>124041</v>
      </c>
      <c r="EF4" s="3">
        <v>0</v>
      </c>
      <c r="EG4" s="3">
        <v>34732</v>
      </c>
      <c r="EH4" s="3">
        <v>0</v>
      </c>
      <c r="EI4" s="3">
        <v>387215</v>
      </c>
      <c r="EJ4" s="3">
        <v>0</v>
      </c>
      <c r="EK4" s="3">
        <v>0</v>
      </c>
      <c r="EL4" s="3">
        <v>3692</v>
      </c>
      <c r="EM4" s="3">
        <v>1199105</v>
      </c>
      <c r="EN4" s="3">
        <v>3679212</v>
      </c>
      <c r="EO4" s="3">
        <v>4239688</v>
      </c>
      <c r="EP4" s="3">
        <v>0</v>
      </c>
      <c r="EQ4" s="3">
        <v>6885608</v>
      </c>
      <c r="ER4" s="3">
        <v>0</v>
      </c>
      <c r="ES4" s="3">
        <v>0</v>
      </c>
      <c r="ET4" s="3">
        <v>5492610</v>
      </c>
      <c r="EU4" s="3">
        <v>0</v>
      </c>
      <c r="EV4" s="3">
        <v>0</v>
      </c>
      <c r="EW4" s="3">
        <v>0</v>
      </c>
      <c r="EX4" s="3">
        <v>0</v>
      </c>
      <c r="EY4" s="3">
        <v>0</v>
      </c>
      <c r="EZ4" s="3">
        <v>501992</v>
      </c>
      <c r="FA4" s="3">
        <v>0</v>
      </c>
      <c r="FB4" s="3">
        <v>0</v>
      </c>
      <c r="FC4" s="3">
        <v>0</v>
      </c>
      <c r="FD4" s="3">
        <v>0</v>
      </c>
      <c r="FE4" s="3">
        <v>3622039</v>
      </c>
      <c r="FF4" s="3">
        <v>1749824</v>
      </c>
      <c r="FG4" s="3">
        <v>0</v>
      </c>
      <c r="FH4" s="3">
        <v>11805239</v>
      </c>
      <c r="FI4" s="3">
        <v>0</v>
      </c>
      <c r="FJ4" s="3">
        <v>3620558</v>
      </c>
      <c r="FK4" s="3">
        <v>0</v>
      </c>
      <c r="FL4" s="3">
        <v>0</v>
      </c>
      <c r="FM4" s="3">
        <v>1449</v>
      </c>
      <c r="FN4" s="3">
        <v>0</v>
      </c>
      <c r="FO4" s="3">
        <v>0</v>
      </c>
      <c r="FP4" s="3">
        <v>0</v>
      </c>
      <c r="FQ4" s="3">
        <v>1</v>
      </c>
      <c r="FR4" s="3">
        <v>0</v>
      </c>
      <c r="FS4" s="3">
        <v>0</v>
      </c>
      <c r="FT4" s="3">
        <v>10289229</v>
      </c>
      <c r="FU4" s="3">
        <v>442807</v>
      </c>
      <c r="FV4" s="3">
        <v>4023169</v>
      </c>
      <c r="FW4" s="3">
        <v>0</v>
      </c>
      <c r="FX4" s="3">
        <v>0</v>
      </c>
      <c r="FY4" s="3">
        <v>0</v>
      </c>
      <c r="FZ4" s="3">
        <v>0</v>
      </c>
      <c r="GA4" s="3">
        <v>1535721</v>
      </c>
      <c r="GB4" s="3">
        <v>105798</v>
      </c>
      <c r="GC4" s="3">
        <v>2757833</v>
      </c>
      <c r="GD4" s="3">
        <v>2503007</v>
      </c>
      <c r="GE4" s="3">
        <v>11799657</v>
      </c>
      <c r="GF4" s="3">
        <v>2317265</v>
      </c>
      <c r="GG4" s="3">
        <v>0</v>
      </c>
      <c r="GH4" s="3">
        <v>0</v>
      </c>
      <c r="GI4" s="3">
        <v>994457</v>
      </c>
      <c r="GJ4" s="3">
        <v>2980343</v>
      </c>
      <c r="GK4" s="3">
        <v>18918</v>
      </c>
      <c r="GL4" s="3">
        <v>2618064</v>
      </c>
      <c r="GM4" s="3">
        <v>97021</v>
      </c>
      <c r="GN4" s="3">
        <v>143</v>
      </c>
      <c r="GO4" s="3">
        <v>831696</v>
      </c>
      <c r="GP4" s="3">
        <v>11017630</v>
      </c>
      <c r="GQ4" s="3">
        <v>0</v>
      </c>
      <c r="GR4" s="3">
        <v>327907</v>
      </c>
      <c r="GS4" s="3">
        <v>0</v>
      </c>
      <c r="GT4" s="3">
        <v>52739272</v>
      </c>
      <c r="GU4" s="3">
        <v>0</v>
      </c>
      <c r="GV4" s="3">
        <v>64084809</v>
      </c>
      <c r="GW4" s="3">
        <v>76822223</v>
      </c>
      <c r="GX4" s="3">
        <v>0</v>
      </c>
      <c r="GY4" s="3">
        <v>0</v>
      </c>
      <c r="GZ4" s="3">
        <v>-12737414</v>
      </c>
      <c r="HA4" s="3">
        <v>64084809</v>
      </c>
      <c r="HB4" s="3">
        <v>1333690</v>
      </c>
      <c r="HC4" s="3">
        <v>127817385</v>
      </c>
      <c r="HD4" s="3">
        <v>-119342108</v>
      </c>
      <c r="HE4" s="3">
        <v>378354</v>
      </c>
      <c r="HF4" s="3">
        <v>0</v>
      </c>
      <c r="HG4" s="3">
        <v>0</v>
      </c>
      <c r="HH4" s="3">
        <v>10698043</v>
      </c>
      <c r="HI4" s="3">
        <v>25153308</v>
      </c>
      <c r="HJ4" s="3">
        <v>311479</v>
      </c>
      <c r="HK4" s="3">
        <v>379209</v>
      </c>
      <c r="HL4" s="3">
        <v>182</v>
      </c>
      <c r="HM4" s="3">
        <v>0</v>
      </c>
      <c r="HN4" s="3">
        <v>36778</v>
      </c>
      <c r="HO4" s="3">
        <v>94779</v>
      </c>
      <c r="HP4" s="3">
        <v>85112</v>
      </c>
      <c r="HQ4" s="3">
        <v>24874</v>
      </c>
      <c r="HR4" s="3">
        <v>50083</v>
      </c>
      <c r="HS4" s="3">
        <v>9531</v>
      </c>
      <c r="HT4" s="3">
        <v>10107</v>
      </c>
      <c r="HU4" s="3">
        <v>215</v>
      </c>
      <c r="HV4" s="3">
        <v>0</v>
      </c>
      <c r="HW4" s="3">
        <v>0</v>
      </c>
      <c r="HX4" s="3">
        <v>184426</v>
      </c>
      <c r="HY4" s="3">
        <v>11927</v>
      </c>
      <c r="HZ4" s="3">
        <v>56869</v>
      </c>
      <c r="IA4" s="3">
        <v>0</v>
      </c>
      <c r="IB4" s="3">
        <v>25391</v>
      </c>
      <c r="IC4" s="3">
        <v>1406</v>
      </c>
      <c r="ID4" s="3">
        <v>31460</v>
      </c>
      <c r="IE4" s="3">
        <v>3801300.0223053782</v>
      </c>
      <c r="IF4" s="3">
        <v>3118360.4151121951</v>
      </c>
      <c r="IG4" s="3">
        <v>0</v>
      </c>
      <c r="IH4" s="3">
        <v>9731142.9394779615</v>
      </c>
      <c r="II4" s="3">
        <v>0</v>
      </c>
      <c r="IJ4" s="3">
        <v>4744650.7073476389</v>
      </c>
      <c r="IK4" s="3">
        <v>0</v>
      </c>
      <c r="IL4" s="3">
        <v>0</v>
      </c>
      <c r="IM4" s="3">
        <v>262109.91575682603</v>
      </c>
    </row>
    <row r="5" spans="1:247" x14ac:dyDescent="0.25">
      <c r="A5" s="90">
        <v>106301175</v>
      </c>
      <c r="B5" s="33" t="s">
        <v>1939</v>
      </c>
      <c r="C5" s="56">
        <v>45292</v>
      </c>
      <c r="D5" s="56">
        <v>45377</v>
      </c>
      <c r="E5">
        <v>86</v>
      </c>
      <c r="F5" s="33" t="s">
        <v>2689</v>
      </c>
      <c r="G5" t="s">
        <v>1027</v>
      </c>
      <c r="H5">
        <v>1014</v>
      </c>
      <c r="I5" s="33" t="s">
        <v>1024</v>
      </c>
      <c r="J5" t="s">
        <v>2899</v>
      </c>
      <c r="K5" s="33" t="s">
        <v>1023</v>
      </c>
      <c r="L5" s="33" t="s">
        <v>811</v>
      </c>
      <c r="M5" t="s">
        <v>2934</v>
      </c>
      <c r="N5" t="s">
        <v>1032</v>
      </c>
      <c r="O5" s="33" t="s">
        <v>696</v>
      </c>
      <c r="P5" t="s">
        <v>406</v>
      </c>
      <c r="Q5" t="s">
        <v>34</v>
      </c>
      <c r="R5" s="33" t="s">
        <v>2974</v>
      </c>
      <c r="S5" s="33" t="s">
        <v>3077</v>
      </c>
      <c r="T5" s="33" t="s">
        <v>1227</v>
      </c>
      <c r="U5" s="33">
        <v>92708</v>
      </c>
      <c r="V5" s="33" t="s">
        <v>2829</v>
      </c>
      <c r="W5">
        <v>0</v>
      </c>
      <c r="X5" s="3">
        <v>400</v>
      </c>
      <c r="Y5" s="3">
        <v>34400</v>
      </c>
      <c r="Z5" s="3">
        <v>334</v>
      </c>
      <c r="AA5" s="3">
        <v>28724</v>
      </c>
      <c r="AB5" s="3">
        <v>215</v>
      </c>
      <c r="AC5" s="3">
        <v>216.1046511627907</v>
      </c>
      <c r="AD5" s="3">
        <v>290.80999558450827</v>
      </c>
      <c r="AE5" s="3">
        <v>4609</v>
      </c>
      <c r="AF5" s="3">
        <v>4399</v>
      </c>
      <c r="AG5" s="3">
        <v>772</v>
      </c>
      <c r="AH5" s="3">
        <v>6891</v>
      </c>
      <c r="AI5" s="3">
        <v>0</v>
      </c>
      <c r="AJ5" s="3">
        <v>115</v>
      </c>
      <c r="AK5" s="3">
        <v>1528</v>
      </c>
      <c r="AL5" s="3">
        <v>18</v>
      </c>
      <c r="AM5" s="3">
        <v>253</v>
      </c>
      <c r="AN5" s="3">
        <v>18585</v>
      </c>
      <c r="AO5" s="3">
        <v>25009.65962026771</v>
      </c>
      <c r="AP5" s="89">
        <v>5120.7854254455133</v>
      </c>
      <c r="AQ5" s="89">
        <v>5506.1819932570816</v>
      </c>
      <c r="AR5" s="89">
        <v>866.69670933666077</v>
      </c>
      <c r="AS5" s="89">
        <v>10409.11916059603</v>
      </c>
      <c r="AT5" s="89" t="s">
        <v>2596</v>
      </c>
      <c r="AU5" s="89">
        <v>186.44988672772126</v>
      </c>
      <c r="AV5" s="89">
        <v>2423.2844279982046</v>
      </c>
      <c r="AW5" s="89">
        <v>31.245524330214241</v>
      </c>
      <c r="AX5" s="89">
        <v>502.3121733703382</v>
      </c>
      <c r="AY5" s="3">
        <v>716</v>
      </c>
      <c r="AZ5" s="3">
        <v>658</v>
      </c>
      <c r="BA5" s="3">
        <v>126</v>
      </c>
      <c r="BB5" s="3">
        <v>1512</v>
      </c>
      <c r="BC5" s="3">
        <v>0</v>
      </c>
      <c r="BD5" s="3">
        <v>18</v>
      </c>
      <c r="BE5" s="3">
        <v>372</v>
      </c>
      <c r="BF5" s="3">
        <v>13</v>
      </c>
      <c r="BG5" s="3">
        <v>75</v>
      </c>
      <c r="BH5" s="3">
        <v>3490</v>
      </c>
      <c r="BI5" s="3">
        <v>400</v>
      </c>
      <c r="BJ5" s="3">
        <v>0</v>
      </c>
      <c r="BK5" s="3">
        <v>0</v>
      </c>
      <c r="BL5" s="3">
        <v>0</v>
      </c>
      <c r="BM5" s="3">
        <v>0</v>
      </c>
      <c r="BN5" s="3">
        <v>0</v>
      </c>
      <c r="BO5" s="3">
        <v>34400</v>
      </c>
      <c r="BP5" s="3">
        <v>0</v>
      </c>
      <c r="BQ5" s="3">
        <v>0</v>
      </c>
      <c r="BR5" s="3">
        <v>0</v>
      </c>
      <c r="BS5" s="3">
        <v>0</v>
      </c>
      <c r="BT5" s="3">
        <v>0</v>
      </c>
      <c r="BU5" s="3">
        <v>18585</v>
      </c>
      <c r="BV5" s="3">
        <v>0</v>
      </c>
      <c r="BW5" s="3">
        <v>0</v>
      </c>
      <c r="BX5" s="3">
        <v>0</v>
      </c>
      <c r="BY5" s="3">
        <v>0</v>
      </c>
      <c r="BZ5" s="57">
        <v>0</v>
      </c>
      <c r="CA5" s="3">
        <v>0</v>
      </c>
      <c r="CB5" s="3">
        <v>3490</v>
      </c>
      <c r="CC5" s="3">
        <v>0</v>
      </c>
      <c r="CD5" s="3">
        <v>0</v>
      </c>
      <c r="CE5" s="3">
        <v>0</v>
      </c>
      <c r="CF5" s="3">
        <v>0</v>
      </c>
      <c r="CG5" s="3">
        <v>0</v>
      </c>
      <c r="CH5" s="3">
        <v>55</v>
      </c>
      <c r="CI5" s="3">
        <v>743</v>
      </c>
      <c r="CJ5" s="3">
        <v>379</v>
      </c>
      <c r="CK5" s="3">
        <v>815</v>
      </c>
      <c r="CL5" s="3">
        <v>1419</v>
      </c>
      <c r="CM5" s="3">
        <v>288</v>
      </c>
      <c r="CN5" s="3">
        <v>6850</v>
      </c>
      <c r="CO5" s="3">
        <v>0</v>
      </c>
      <c r="CP5" s="3">
        <v>303</v>
      </c>
      <c r="CQ5" s="3">
        <v>1854</v>
      </c>
      <c r="CR5" s="3">
        <v>52</v>
      </c>
      <c r="CS5" s="3">
        <v>512</v>
      </c>
      <c r="CT5" s="3">
        <v>12093</v>
      </c>
      <c r="CU5" s="3">
        <v>11357</v>
      </c>
      <c r="CV5" s="3">
        <v>11</v>
      </c>
      <c r="CW5" s="3">
        <v>0</v>
      </c>
      <c r="CX5" s="3">
        <v>2343</v>
      </c>
      <c r="CY5" s="3">
        <v>0</v>
      </c>
      <c r="CZ5" s="3">
        <v>9</v>
      </c>
      <c r="DA5" s="3">
        <v>121740</v>
      </c>
      <c r="DB5" s="3">
        <v>98805</v>
      </c>
      <c r="DC5" s="3">
        <v>803</v>
      </c>
      <c r="DD5" s="3">
        <v>561</v>
      </c>
      <c r="DE5" s="3">
        <v>254</v>
      </c>
      <c r="DF5" s="3">
        <v>137</v>
      </c>
      <c r="DG5" s="3">
        <v>869847404</v>
      </c>
      <c r="DH5" s="3">
        <v>788635055</v>
      </c>
      <c r="DI5" s="3">
        <v>13696162</v>
      </c>
      <c r="DJ5" s="3">
        <v>94908511</v>
      </c>
      <c r="DK5" s="3">
        <v>673802</v>
      </c>
      <c r="DL5" s="3">
        <v>95582313</v>
      </c>
      <c r="DM5" s="3">
        <v>100101340</v>
      </c>
      <c r="DN5" s="3">
        <v>-4519027</v>
      </c>
      <c r="DO5" s="3">
        <v>26140</v>
      </c>
      <c r="DP5" s="3">
        <v>166919</v>
      </c>
      <c r="DQ5" s="3">
        <v>0</v>
      </c>
      <c r="DR5" s="3">
        <v>0</v>
      </c>
      <c r="DS5" s="3">
        <v>-4659806</v>
      </c>
      <c r="DT5" s="3">
        <v>157640304</v>
      </c>
      <c r="DU5" s="3">
        <v>157666737</v>
      </c>
      <c r="DV5" s="3">
        <v>27413409</v>
      </c>
      <c r="DW5" s="3">
        <v>234260317</v>
      </c>
      <c r="DX5" s="3">
        <v>0</v>
      </c>
      <c r="DY5" s="3">
        <v>3205109</v>
      </c>
      <c r="DZ5" s="3">
        <v>59379193</v>
      </c>
      <c r="EA5" s="3">
        <v>838813</v>
      </c>
      <c r="EB5" s="3">
        <v>5990921</v>
      </c>
      <c r="EC5" s="3">
        <v>646394803</v>
      </c>
      <c r="ED5" s="3">
        <v>17504450</v>
      </c>
      <c r="EE5" s="3">
        <v>39683058</v>
      </c>
      <c r="EF5" s="3">
        <v>3362642</v>
      </c>
      <c r="EG5" s="3">
        <v>119598855</v>
      </c>
      <c r="EH5" s="3">
        <v>0</v>
      </c>
      <c r="EI5" s="3">
        <v>1991345</v>
      </c>
      <c r="EJ5" s="3">
        <v>34791405</v>
      </c>
      <c r="EK5" s="3">
        <v>617251</v>
      </c>
      <c r="EL5" s="3">
        <v>5903595</v>
      </c>
      <c r="EM5" s="3">
        <v>223452601</v>
      </c>
      <c r="EN5" s="3">
        <v>160913728</v>
      </c>
      <c r="EO5" s="3">
        <v>181951070</v>
      </c>
      <c r="EP5" s="3">
        <v>23807953</v>
      </c>
      <c r="EQ5" s="3">
        <v>327486791</v>
      </c>
      <c r="ER5" s="3">
        <v>-4284865</v>
      </c>
      <c r="ES5" s="3">
        <v>0</v>
      </c>
      <c r="ET5" s="3">
        <v>4915742</v>
      </c>
      <c r="EU5" s="3">
        <v>76862901</v>
      </c>
      <c r="EV5" s="3">
        <v>4458906</v>
      </c>
      <c r="EW5" s="3">
        <v>0</v>
      </c>
      <c r="EX5" s="3">
        <v>1538634</v>
      </c>
      <c r="EY5" s="3">
        <v>-28407</v>
      </c>
      <c r="EZ5" s="3">
        <v>11012602</v>
      </c>
      <c r="FA5" s="3">
        <v>824222</v>
      </c>
      <c r="FB5" s="3">
        <v>12871940</v>
      </c>
      <c r="FC5" s="3">
        <v>0</v>
      </c>
      <c r="FD5" s="3">
        <v>0</v>
      </c>
      <c r="FE5" s="3">
        <v>14231026</v>
      </c>
      <c r="FF5" s="3">
        <v>16222947</v>
      </c>
      <c r="FG5" s="3">
        <v>7208472</v>
      </c>
      <c r="FH5" s="3">
        <v>43080296</v>
      </c>
      <c r="FI5" s="3">
        <v>28407</v>
      </c>
      <c r="FJ5" s="3">
        <v>367848</v>
      </c>
      <c r="FK5" s="3">
        <v>13443928</v>
      </c>
      <c r="FL5" s="3">
        <v>125946</v>
      </c>
      <c r="FM5" s="3">
        <v>199641</v>
      </c>
      <c r="FN5" s="3">
        <v>0</v>
      </c>
      <c r="FO5" s="3">
        <v>0</v>
      </c>
      <c r="FP5" s="3">
        <v>0</v>
      </c>
      <c r="FQ5" s="3">
        <v>0</v>
      </c>
      <c r="FR5" s="3">
        <v>0</v>
      </c>
      <c r="FS5" s="3">
        <v>0</v>
      </c>
      <c r="FT5" s="3">
        <v>21124767</v>
      </c>
      <c r="FU5" s="3">
        <v>4894144</v>
      </c>
      <c r="FV5" s="3">
        <v>30636984</v>
      </c>
      <c r="FW5" s="3">
        <v>0</v>
      </c>
      <c r="FX5" s="3">
        <v>0</v>
      </c>
      <c r="FY5" s="3">
        <v>0</v>
      </c>
      <c r="FZ5" s="3">
        <v>74202</v>
      </c>
      <c r="GA5" s="3">
        <v>12850629</v>
      </c>
      <c r="GB5" s="3">
        <v>3640353</v>
      </c>
      <c r="GC5" s="3">
        <v>21481510</v>
      </c>
      <c r="GD5" s="3">
        <v>5398751</v>
      </c>
      <c r="GE5" s="3">
        <v>30768936</v>
      </c>
      <c r="GF5" s="3">
        <v>13122533</v>
      </c>
      <c r="GG5" s="3">
        <v>3920842</v>
      </c>
      <c r="GH5" s="3">
        <v>3178793</v>
      </c>
      <c r="GI5" s="3">
        <v>12444501</v>
      </c>
      <c r="GJ5" s="3">
        <v>13142135</v>
      </c>
      <c r="GK5" s="3">
        <v>2423433</v>
      </c>
      <c r="GL5" s="3">
        <v>1578719</v>
      </c>
      <c r="GM5" s="3">
        <v>1831666</v>
      </c>
      <c r="GN5" s="3">
        <v>37144</v>
      </c>
      <c r="GO5" s="3">
        <v>17652638</v>
      </c>
      <c r="GP5" s="3">
        <v>180751616</v>
      </c>
      <c r="GQ5" s="3">
        <v>0</v>
      </c>
      <c r="GR5" s="3">
        <v>82091271</v>
      </c>
      <c r="GS5" s="3">
        <v>3892153</v>
      </c>
      <c r="GT5" s="3">
        <v>191941495</v>
      </c>
      <c r="GU5" s="3">
        <v>11569008</v>
      </c>
      <c r="GV5" s="3">
        <v>470245543</v>
      </c>
      <c r="GW5" s="3">
        <v>68101139</v>
      </c>
      <c r="GX5" s="3">
        <v>5750327</v>
      </c>
      <c r="GY5" s="3">
        <v>0</v>
      </c>
      <c r="GZ5" s="3">
        <v>396394077</v>
      </c>
      <c r="HA5" s="3">
        <v>470245543</v>
      </c>
      <c r="HB5" s="3">
        <v>0</v>
      </c>
      <c r="HC5" s="3">
        <v>466358912</v>
      </c>
      <c r="HD5" s="3">
        <v>-408723782</v>
      </c>
      <c r="HE5" s="3">
        <v>223303040</v>
      </c>
      <c r="HF5" s="3">
        <v>0</v>
      </c>
      <c r="HG5" s="3">
        <v>0</v>
      </c>
      <c r="HH5" s="3">
        <v>191869416</v>
      </c>
      <c r="HI5" s="3">
        <v>0</v>
      </c>
      <c r="HJ5" s="3">
        <v>619443</v>
      </c>
      <c r="HK5" s="3">
        <v>690843</v>
      </c>
      <c r="HL5" s="3">
        <v>319</v>
      </c>
      <c r="HM5" s="3">
        <v>3</v>
      </c>
      <c r="HN5" s="3">
        <v>30185</v>
      </c>
      <c r="HO5" s="3">
        <v>178432</v>
      </c>
      <c r="HP5" s="3">
        <v>276338</v>
      </c>
      <c r="HQ5" s="3">
        <v>1724</v>
      </c>
      <c r="HR5" s="3">
        <v>56194</v>
      </c>
      <c r="HS5" s="3">
        <v>40805</v>
      </c>
      <c r="HT5" s="3">
        <v>7573</v>
      </c>
      <c r="HU5" s="3">
        <v>1728</v>
      </c>
      <c r="HV5" s="3">
        <v>24300</v>
      </c>
      <c r="HW5" s="3">
        <v>2164</v>
      </c>
      <c r="HX5" s="3">
        <v>261795</v>
      </c>
      <c r="HY5" s="3">
        <v>37568</v>
      </c>
      <c r="HZ5" s="3">
        <v>213334</v>
      </c>
      <c r="IA5" s="3">
        <v>1728</v>
      </c>
      <c r="IB5" s="3">
        <v>60786</v>
      </c>
      <c r="IC5" s="3">
        <v>3903</v>
      </c>
      <c r="ID5" s="3">
        <v>40329</v>
      </c>
      <c r="IE5" s="3">
        <v>20019846.703865834</v>
      </c>
      <c r="IF5" s="3">
        <v>22557984.482591745</v>
      </c>
      <c r="IG5" s="3">
        <v>3517843.4357808786</v>
      </c>
      <c r="IH5" s="3">
        <v>40447722.334845915</v>
      </c>
      <c r="II5" s="3">
        <v>0</v>
      </c>
      <c r="IJ5" s="3">
        <v>593978.46699816326</v>
      </c>
      <c r="IK5" s="3">
        <v>10764130.200390555</v>
      </c>
      <c r="IL5" s="3">
        <v>166434.7769789194</v>
      </c>
      <c r="IM5" s="3">
        <v>1359597.5985479956</v>
      </c>
    </row>
    <row r="6" spans="1:247" x14ac:dyDescent="0.25">
      <c r="A6" s="90">
        <v>106301248</v>
      </c>
      <c r="B6" s="33" t="s">
        <v>1393</v>
      </c>
      <c r="C6" s="56">
        <v>45292</v>
      </c>
      <c r="D6" s="56">
        <v>45377</v>
      </c>
      <c r="E6">
        <v>86</v>
      </c>
      <c r="F6" s="33" t="s">
        <v>2689</v>
      </c>
      <c r="G6" t="s">
        <v>1027</v>
      </c>
      <c r="H6">
        <v>1013</v>
      </c>
      <c r="I6" s="33" t="s">
        <v>1024</v>
      </c>
      <c r="J6" t="s">
        <v>2899</v>
      </c>
      <c r="K6" s="33" t="s">
        <v>1023</v>
      </c>
      <c r="L6" s="33" t="s">
        <v>811</v>
      </c>
      <c r="M6" t="s">
        <v>2934</v>
      </c>
      <c r="N6" t="s">
        <v>430</v>
      </c>
      <c r="O6" s="33" t="s">
        <v>696</v>
      </c>
      <c r="P6" t="s">
        <v>1038</v>
      </c>
      <c r="Q6" t="s">
        <v>34</v>
      </c>
      <c r="R6" s="33" t="s">
        <v>2168</v>
      </c>
      <c r="S6" s="33" t="s">
        <v>2638</v>
      </c>
      <c r="T6" s="33" t="s">
        <v>1394</v>
      </c>
      <c r="U6" s="33">
        <v>90720</v>
      </c>
      <c r="V6" s="33" t="s">
        <v>1782</v>
      </c>
      <c r="W6">
        <v>0</v>
      </c>
      <c r="X6" s="3">
        <v>172</v>
      </c>
      <c r="Y6" s="3">
        <v>14792</v>
      </c>
      <c r="Z6" s="3">
        <v>167</v>
      </c>
      <c r="AA6" s="3">
        <v>14362</v>
      </c>
      <c r="AB6" s="3">
        <v>146</v>
      </c>
      <c r="AC6" s="3">
        <v>150.83720930232556</v>
      </c>
      <c r="AD6" s="3">
        <v>224.63714251477799</v>
      </c>
      <c r="AE6" s="3">
        <v>3941</v>
      </c>
      <c r="AF6" s="3">
        <v>5077</v>
      </c>
      <c r="AG6" s="3">
        <v>449</v>
      </c>
      <c r="AH6" s="3">
        <v>1929</v>
      </c>
      <c r="AI6" s="3">
        <v>0</v>
      </c>
      <c r="AJ6" s="3">
        <v>56</v>
      </c>
      <c r="AK6" s="3">
        <v>1497</v>
      </c>
      <c r="AL6" s="3">
        <v>0</v>
      </c>
      <c r="AM6" s="3">
        <v>23</v>
      </c>
      <c r="AN6" s="3">
        <v>12972</v>
      </c>
      <c r="AO6" s="3">
        <v>19318.79425627091</v>
      </c>
      <c r="AP6" s="89">
        <v>5397.81707304474</v>
      </c>
      <c r="AQ6" s="89">
        <v>6950.5382891151694</v>
      </c>
      <c r="AR6" s="89">
        <v>522.45436081206458</v>
      </c>
      <c r="AS6" s="89">
        <v>2833.965425993455</v>
      </c>
      <c r="AT6" s="89" t="s">
        <v>2596</v>
      </c>
      <c r="AU6" s="89">
        <v>162.10142350906474</v>
      </c>
      <c r="AV6" s="89">
        <v>3086.359435669624</v>
      </c>
      <c r="AW6" s="89" t="s">
        <v>2596</v>
      </c>
      <c r="AX6" s="89">
        <v>92.320282539142298</v>
      </c>
      <c r="AY6" s="3">
        <v>726</v>
      </c>
      <c r="AZ6" s="3">
        <v>845</v>
      </c>
      <c r="BA6" s="3">
        <v>53</v>
      </c>
      <c r="BB6" s="3">
        <v>280</v>
      </c>
      <c r="BC6" s="3">
        <v>0</v>
      </c>
      <c r="BD6" s="3">
        <v>12</v>
      </c>
      <c r="BE6" s="3">
        <v>341</v>
      </c>
      <c r="BF6" s="3">
        <v>0</v>
      </c>
      <c r="BG6" s="3">
        <v>11</v>
      </c>
      <c r="BH6" s="3">
        <v>2268</v>
      </c>
      <c r="BI6" s="3">
        <v>172</v>
      </c>
      <c r="BJ6" s="3">
        <v>0</v>
      </c>
      <c r="BK6" s="3">
        <v>0</v>
      </c>
      <c r="BL6" s="3">
        <v>0</v>
      </c>
      <c r="BM6" s="3">
        <v>0</v>
      </c>
      <c r="BN6" s="3">
        <v>0</v>
      </c>
      <c r="BO6" s="3">
        <v>14792</v>
      </c>
      <c r="BP6" s="3">
        <v>0</v>
      </c>
      <c r="BQ6" s="3">
        <v>0</v>
      </c>
      <c r="BR6" s="3">
        <v>0</v>
      </c>
      <c r="BS6" s="3">
        <v>0</v>
      </c>
      <c r="BT6" s="3">
        <v>0</v>
      </c>
      <c r="BU6" s="3">
        <v>12972</v>
      </c>
      <c r="BV6" s="3">
        <v>0</v>
      </c>
      <c r="BW6" s="3">
        <v>0</v>
      </c>
      <c r="BX6" s="3">
        <v>0</v>
      </c>
      <c r="BY6" s="3">
        <v>0</v>
      </c>
      <c r="BZ6" s="57">
        <v>0</v>
      </c>
      <c r="CA6" s="3">
        <v>0</v>
      </c>
      <c r="CB6" s="3">
        <v>2268</v>
      </c>
      <c r="CC6" s="3">
        <v>0</v>
      </c>
      <c r="CD6" s="3">
        <v>0</v>
      </c>
      <c r="CE6" s="3">
        <v>0</v>
      </c>
      <c r="CF6" s="3">
        <v>0</v>
      </c>
      <c r="CG6" s="3">
        <v>0</v>
      </c>
      <c r="CH6" s="3">
        <v>0</v>
      </c>
      <c r="CI6" s="3">
        <v>0</v>
      </c>
      <c r="CJ6" s="3">
        <v>0</v>
      </c>
      <c r="CK6" s="3">
        <v>4703</v>
      </c>
      <c r="CL6" s="3">
        <v>5301</v>
      </c>
      <c r="CM6" s="3">
        <v>196</v>
      </c>
      <c r="CN6" s="3">
        <v>2062</v>
      </c>
      <c r="CO6" s="3">
        <v>0</v>
      </c>
      <c r="CP6" s="3">
        <v>346</v>
      </c>
      <c r="CQ6" s="3">
        <v>6468</v>
      </c>
      <c r="CR6" s="3">
        <v>5</v>
      </c>
      <c r="CS6" s="3">
        <v>412</v>
      </c>
      <c r="CT6" s="3">
        <v>19493</v>
      </c>
      <c r="CU6" s="3">
        <v>8672</v>
      </c>
      <c r="CV6" s="3">
        <v>0</v>
      </c>
      <c r="CW6" s="3">
        <v>0</v>
      </c>
      <c r="CX6" s="3">
        <v>11701</v>
      </c>
      <c r="CY6" s="3">
        <v>0</v>
      </c>
      <c r="CZ6" s="3">
        <v>6</v>
      </c>
      <c r="DA6" s="3">
        <v>58170</v>
      </c>
      <c r="DB6" s="3">
        <v>72225</v>
      </c>
      <c r="DC6" s="3">
        <v>436</v>
      </c>
      <c r="DD6" s="3">
        <v>673</v>
      </c>
      <c r="DE6" s="3">
        <v>0</v>
      </c>
      <c r="DF6" s="3">
        <v>0</v>
      </c>
      <c r="DG6" s="3">
        <v>740303121</v>
      </c>
      <c r="DH6" s="3">
        <v>674789714</v>
      </c>
      <c r="DI6" s="3">
        <v>0</v>
      </c>
      <c r="DJ6" s="3">
        <v>65513407</v>
      </c>
      <c r="DK6" s="3">
        <v>770967</v>
      </c>
      <c r="DL6" s="3">
        <v>66284374</v>
      </c>
      <c r="DM6" s="3">
        <v>66231489</v>
      </c>
      <c r="DN6" s="3">
        <v>52885</v>
      </c>
      <c r="DO6" s="3">
        <v>566932</v>
      </c>
      <c r="DP6" s="3">
        <v>378276</v>
      </c>
      <c r="DQ6" s="3">
        <v>0</v>
      </c>
      <c r="DR6" s="3">
        <v>0</v>
      </c>
      <c r="DS6" s="3">
        <v>241541</v>
      </c>
      <c r="DT6" s="3">
        <v>145190084</v>
      </c>
      <c r="DU6" s="3">
        <v>197747244</v>
      </c>
      <c r="DV6" s="3">
        <v>14575588</v>
      </c>
      <c r="DW6" s="3">
        <v>64936385</v>
      </c>
      <c r="DX6" s="3">
        <v>0</v>
      </c>
      <c r="DY6" s="3">
        <v>2315124</v>
      </c>
      <c r="DZ6" s="3">
        <v>71087366</v>
      </c>
      <c r="EA6" s="3">
        <v>0</v>
      </c>
      <c r="EB6" s="3">
        <v>1239899</v>
      </c>
      <c r="EC6" s="3">
        <v>497091690</v>
      </c>
      <c r="ED6" s="3">
        <v>53670488</v>
      </c>
      <c r="EE6" s="3">
        <v>72973613</v>
      </c>
      <c r="EF6" s="3">
        <v>2384500</v>
      </c>
      <c r="EG6" s="3">
        <v>30464066</v>
      </c>
      <c r="EH6" s="3">
        <v>0</v>
      </c>
      <c r="EI6" s="3">
        <v>4386392</v>
      </c>
      <c r="EJ6" s="3">
        <v>75473197</v>
      </c>
      <c r="EK6" s="3">
        <v>122212</v>
      </c>
      <c r="EL6" s="3">
        <v>3736963</v>
      </c>
      <c r="EM6" s="3">
        <v>243211431</v>
      </c>
      <c r="EN6" s="3">
        <v>184768511</v>
      </c>
      <c r="EO6" s="3">
        <v>253537178</v>
      </c>
      <c r="EP6" s="3">
        <v>15802955</v>
      </c>
      <c r="EQ6" s="3">
        <v>91178378</v>
      </c>
      <c r="ER6" s="3">
        <v>0</v>
      </c>
      <c r="ES6" s="3">
        <v>0</v>
      </c>
      <c r="ET6" s="3">
        <v>5247847</v>
      </c>
      <c r="EU6" s="3">
        <v>116346792</v>
      </c>
      <c r="EV6" s="3">
        <v>4283158</v>
      </c>
      <c r="EW6" s="3">
        <v>0</v>
      </c>
      <c r="EX6" s="3">
        <v>183670</v>
      </c>
      <c r="EY6" s="3">
        <v>0</v>
      </c>
      <c r="EZ6" s="3">
        <v>3441225</v>
      </c>
      <c r="FA6" s="3">
        <v>0</v>
      </c>
      <c r="FB6" s="3">
        <v>0</v>
      </c>
      <c r="FC6" s="3">
        <v>0</v>
      </c>
      <c r="FD6" s="3">
        <v>0</v>
      </c>
      <c r="FE6" s="3">
        <v>14092061</v>
      </c>
      <c r="FF6" s="3">
        <v>17183679</v>
      </c>
      <c r="FG6" s="3">
        <v>1095675</v>
      </c>
      <c r="FH6" s="3">
        <v>4222073</v>
      </c>
      <c r="FI6" s="3">
        <v>0</v>
      </c>
      <c r="FJ6" s="3">
        <v>1085387</v>
      </c>
      <c r="FK6" s="3">
        <v>27628831</v>
      </c>
      <c r="FL6" s="3">
        <v>0</v>
      </c>
      <c r="FM6" s="3">
        <v>205701</v>
      </c>
      <c r="FN6" s="3">
        <v>0</v>
      </c>
      <c r="FO6" s="3">
        <v>0</v>
      </c>
      <c r="FP6" s="3">
        <v>0</v>
      </c>
      <c r="FQ6" s="3">
        <v>42541</v>
      </c>
      <c r="FR6" s="3">
        <v>0</v>
      </c>
      <c r="FS6" s="3">
        <v>0</v>
      </c>
      <c r="FT6" s="3">
        <v>14752234</v>
      </c>
      <c r="FU6" s="3">
        <v>3797137</v>
      </c>
      <c r="FV6" s="3">
        <v>20773869</v>
      </c>
      <c r="FW6" s="3">
        <v>0</v>
      </c>
      <c r="FX6" s="3">
        <v>0</v>
      </c>
      <c r="FY6" s="3">
        <v>0</v>
      </c>
      <c r="FZ6" s="3">
        <v>0</v>
      </c>
      <c r="GA6" s="3">
        <v>8412172</v>
      </c>
      <c r="GB6" s="3">
        <v>3120114</v>
      </c>
      <c r="GC6" s="3">
        <v>12209503</v>
      </c>
      <c r="GD6" s="3">
        <v>3166460</v>
      </c>
      <c r="GE6" s="3">
        <v>22172966</v>
      </c>
      <c r="GF6" s="3">
        <v>9646466</v>
      </c>
      <c r="GG6" s="3">
        <v>1702894</v>
      </c>
      <c r="GH6" s="3">
        <v>2233237</v>
      </c>
      <c r="GI6" s="3">
        <v>9223920</v>
      </c>
      <c r="GJ6" s="3">
        <v>9441224</v>
      </c>
      <c r="GK6" s="3">
        <v>2475349</v>
      </c>
      <c r="GL6" s="3">
        <v>602667</v>
      </c>
      <c r="GM6" s="3">
        <v>598934</v>
      </c>
      <c r="GN6" s="3">
        <v>346558</v>
      </c>
      <c r="GO6" s="3">
        <v>7787274</v>
      </c>
      <c r="GP6" s="3">
        <v>76118427</v>
      </c>
      <c r="GQ6" s="3">
        <v>0</v>
      </c>
      <c r="GR6" s="3">
        <v>72290637</v>
      </c>
      <c r="GS6" s="3">
        <v>543156</v>
      </c>
      <c r="GT6" s="3">
        <v>33003077</v>
      </c>
      <c r="GU6" s="3">
        <v>5244850</v>
      </c>
      <c r="GV6" s="3">
        <v>187200147</v>
      </c>
      <c r="GW6" s="3">
        <v>25603255</v>
      </c>
      <c r="GX6" s="3">
        <v>1549101</v>
      </c>
      <c r="GY6" s="3">
        <v>16041891</v>
      </c>
      <c r="GZ6" s="3">
        <v>144005900</v>
      </c>
      <c r="HA6" s="3">
        <v>187200147</v>
      </c>
      <c r="HB6" s="3">
        <v>425</v>
      </c>
      <c r="HC6" s="3">
        <v>384067005</v>
      </c>
      <c r="HD6" s="3">
        <v>-324427428</v>
      </c>
      <c r="HE6" s="3">
        <v>217919417</v>
      </c>
      <c r="HF6" s="3">
        <v>0</v>
      </c>
      <c r="HG6" s="3">
        <v>0</v>
      </c>
      <c r="HH6" s="3">
        <v>26993843</v>
      </c>
      <c r="HI6" s="3">
        <v>0</v>
      </c>
      <c r="HJ6" s="3">
        <v>448563</v>
      </c>
      <c r="HK6" s="3">
        <v>501135</v>
      </c>
      <c r="HL6" s="3">
        <v>229</v>
      </c>
      <c r="HM6" s="3">
        <v>0</v>
      </c>
      <c r="HN6" s="3">
        <v>28179</v>
      </c>
      <c r="HO6" s="3">
        <v>120785</v>
      </c>
      <c r="HP6" s="3">
        <v>180120</v>
      </c>
      <c r="HQ6" s="3">
        <v>0</v>
      </c>
      <c r="HR6" s="3">
        <v>40244</v>
      </c>
      <c r="HS6" s="3">
        <v>44299</v>
      </c>
      <c r="HT6" s="3">
        <v>3589</v>
      </c>
      <c r="HU6" s="3">
        <v>6318</v>
      </c>
      <c r="HV6" s="3">
        <v>20270</v>
      </c>
      <c r="HW6" s="3">
        <v>4759</v>
      </c>
      <c r="HX6" s="3">
        <v>182648</v>
      </c>
      <c r="HY6" s="3">
        <v>35923</v>
      </c>
      <c r="HZ6" s="3">
        <v>135502</v>
      </c>
      <c r="IA6" s="3">
        <v>0</v>
      </c>
      <c r="IB6" s="3">
        <v>37188</v>
      </c>
      <c r="IC6" s="3">
        <v>20444</v>
      </c>
      <c r="ID6" s="3">
        <v>36858</v>
      </c>
      <c r="IE6" s="3">
        <v>17584036.159072984</v>
      </c>
      <c r="IF6" s="3">
        <v>23938206.003466725</v>
      </c>
      <c r="IG6" s="3">
        <v>1499677.8780916906</v>
      </c>
      <c r="IH6" s="3">
        <v>8435684.1736122053</v>
      </c>
      <c r="II6" s="3">
        <v>0</v>
      </c>
      <c r="IJ6" s="3">
        <v>592574.47808510857</v>
      </c>
      <c r="IK6" s="3">
        <v>12959463.071875777</v>
      </c>
      <c r="IL6" s="3">
        <v>10806.467091287597</v>
      </c>
      <c r="IM6" s="3">
        <v>440073.76870421704</v>
      </c>
    </row>
    <row r="7" spans="1:247" x14ac:dyDescent="0.25">
      <c r="A7" s="90">
        <v>106301297</v>
      </c>
      <c r="B7" s="33" t="s">
        <v>1894</v>
      </c>
      <c r="C7" s="56">
        <v>45292</v>
      </c>
      <c r="D7" s="56">
        <v>45377</v>
      </c>
      <c r="E7">
        <v>86</v>
      </c>
      <c r="F7" s="33" t="s">
        <v>2689</v>
      </c>
      <c r="G7" t="s">
        <v>1027</v>
      </c>
      <c r="H7">
        <v>1011</v>
      </c>
      <c r="I7" s="33" t="s">
        <v>1024</v>
      </c>
      <c r="J7" t="s">
        <v>2899</v>
      </c>
      <c r="K7" s="33" t="s">
        <v>1023</v>
      </c>
      <c r="L7" s="33" t="s">
        <v>811</v>
      </c>
      <c r="M7" t="s">
        <v>2934</v>
      </c>
      <c r="N7" t="s">
        <v>430</v>
      </c>
      <c r="O7" s="33" t="s">
        <v>696</v>
      </c>
      <c r="P7" t="s">
        <v>1042</v>
      </c>
      <c r="Q7" t="s">
        <v>34</v>
      </c>
      <c r="R7" s="33" t="s">
        <v>2227</v>
      </c>
      <c r="S7" s="33" t="s">
        <v>2768</v>
      </c>
      <c r="T7" s="33" t="s">
        <v>1506</v>
      </c>
      <c r="U7" s="33">
        <v>92870</v>
      </c>
      <c r="V7" s="33" t="s">
        <v>2975</v>
      </c>
      <c r="W7">
        <v>0</v>
      </c>
      <c r="X7" s="3">
        <v>114</v>
      </c>
      <c r="Y7" s="3">
        <v>9804</v>
      </c>
      <c r="Z7" s="3">
        <v>74</v>
      </c>
      <c r="AA7" s="3">
        <v>6364</v>
      </c>
      <c r="AB7" s="3">
        <v>42</v>
      </c>
      <c r="AC7" s="3">
        <v>40.069767441860463</v>
      </c>
      <c r="AD7" s="3">
        <v>90.809908729286803</v>
      </c>
      <c r="AE7" s="3">
        <v>907</v>
      </c>
      <c r="AF7" s="3">
        <v>1303</v>
      </c>
      <c r="AG7" s="3">
        <v>108</v>
      </c>
      <c r="AH7" s="3">
        <v>634</v>
      </c>
      <c r="AI7" s="3">
        <v>0</v>
      </c>
      <c r="AJ7" s="3">
        <v>52</v>
      </c>
      <c r="AK7" s="3">
        <v>421</v>
      </c>
      <c r="AL7" s="3">
        <v>8</v>
      </c>
      <c r="AM7" s="3">
        <v>13</v>
      </c>
      <c r="AN7" s="3">
        <v>3446</v>
      </c>
      <c r="AO7" s="3">
        <v>7809.6521507186653</v>
      </c>
      <c r="AP7" s="89">
        <v>1522.7158957740662</v>
      </c>
      <c r="AQ7" s="89">
        <v>2112.0645543092282</v>
      </c>
      <c r="AR7" s="89">
        <v>185.60079950152536</v>
      </c>
      <c r="AS7" s="89">
        <v>2029.6530325143972</v>
      </c>
      <c r="AT7" s="89" t="s">
        <v>2596</v>
      </c>
      <c r="AU7" s="89">
        <v>164.91167943449952</v>
      </c>
      <c r="AV7" s="89">
        <v>1616.7086539573729</v>
      </c>
      <c r="AW7" s="89">
        <v>11.670107782062692</v>
      </c>
      <c r="AX7" s="89">
        <v>104.0811144931445</v>
      </c>
      <c r="AY7" s="3">
        <v>229</v>
      </c>
      <c r="AZ7" s="3">
        <v>319</v>
      </c>
      <c r="BA7" s="3">
        <v>21</v>
      </c>
      <c r="BB7" s="3">
        <v>178</v>
      </c>
      <c r="BC7" s="3">
        <v>0</v>
      </c>
      <c r="BD7" s="3">
        <v>11</v>
      </c>
      <c r="BE7" s="3">
        <v>134</v>
      </c>
      <c r="BF7" s="3">
        <v>2</v>
      </c>
      <c r="BG7" s="3">
        <v>6</v>
      </c>
      <c r="BH7" s="3">
        <v>900</v>
      </c>
      <c r="BI7" s="3">
        <v>114</v>
      </c>
      <c r="BJ7" s="3">
        <v>0</v>
      </c>
      <c r="BK7" s="3">
        <v>0</v>
      </c>
      <c r="BL7" s="3">
        <v>0</v>
      </c>
      <c r="BM7" s="3">
        <v>0</v>
      </c>
      <c r="BN7" s="3">
        <v>0</v>
      </c>
      <c r="BO7" s="3">
        <v>9804</v>
      </c>
      <c r="BP7" s="3">
        <v>0</v>
      </c>
      <c r="BQ7" s="3">
        <v>0</v>
      </c>
      <c r="BR7" s="3">
        <v>0</v>
      </c>
      <c r="BS7" s="3">
        <v>0</v>
      </c>
      <c r="BT7" s="3">
        <v>0</v>
      </c>
      <c r="BU7" s="3">
        <v>3446</v>
      </c>
      <c r="BV7" s="3">
        <v>0</v>
      </c>
      <c r="BW7" s="3">
        <v>0</v>
      </c>
      <c r="BX7" s="3">
        <v>0</v>
      </c>
      <c r="BY7" s="3">
        <v>0</v>
      </c>
      <c r="BZ7" s="57">
        <v>0</v>
      </c>
      <c r="CA7" s="3">
        <v>0</v>
      </c>
      <c r="CB7" s="3">
        <v>900</v>
      </c>
      <c r="CC7" s="3">
        <v>0</v>
      </c>
      <c r="CD7" s="3">
        <v>0</v>
      </c>
      <c r="CE7" s="3">
        <v>0</v>
      </c>
      <c r="CF7" s="3">
        <v>0</v>
      </c>
      <c r="CG7" s="3">
        <v>0</v>
      </c>
      <c r="CH7" s="3">
        <v>0</v>
      </c>
      <c r="CI7" s="3">
        <v>0</v>
      </c>
      <c r="CJ7" s="3">
        <v>0</v>
      </c>
      <c r="CK7" s="3">
        <v>1835</v>
      </c>
      <c r="CL7" s="3">
        <v>1785</v>
      </c>
      <c r="CM7" s="3">
        <v>159</v>
      </c>
      <c r="CN7" s="3">
        <v>3304</v>
      </c>
      <c r="CO7" s="3">
        <v>0</v>
      </c>
      <c r="CP7" s="3">
        <v>209</v>
      </c>
      <c r="CQ7" s="3">
        <v>3892</v>
      </c>
      <c r="CR7" s="3">
        <v>8</v>
      </c>
      <c r="CS7" s="3">
        <v>465</v>
      </c>
      <c r="CT7" s="3">
        <v>11657</v>
      </c>
      <c r="CU7" s="3">
        <v>7118</v>
      </c>
      <c r="CV7" s="3">
        <v>0</v>
      </c>
      <c r="CW7" s="3">
        <v>0</v>
      </c>
      <c r="CX7" s="3">
        <v>4295</v>
      </c>
      <c r="CY7" s="3">
        <v>0</v>
      </c>
      <c r="CZ7" s="3">
        <v>5</v>
      </c>
      <c r="DA7" s="3">
        <v>31815</v>
      </c>
      <c r="DB7" s="3">
        <v>94860</v>
      </c>
      <c r="DC7" s="3">
        <v>161</v>
      </c>
      <c r="DD7" s="3">
        <v>543</v>
      </c>
      <c r="DE7" s="3">
        <v>0</v>
      </c>
      <c r="DF7" s="3">
        <v>0</v>
      </c>
      <c r="DG7" s="3">
        <v>404794824</v>
      </c>
      <c r="DH7" s="3">
        <v>374719574</v>
      </c>
      <c r="DI7" s="3">
        <v>0</v>
      </c>
      <c r="DJ7" s="3">
        <v>30075250</v>
      </c>
      <c r="DK7" s="3">
        <v>189269</v>
      </c>
      <c r="DL7" s="3">
        <v>30264519</v>
      </c>
      <c r="DM7" s="3">
        <v>27054454</v>
      </c>
      <c r="DN7" s="3">
        <v>3210065</v>
      </c>
      <c r="DO7" s="3">
        <v>78520</v>
      </c>
      <c r="DP7" s="3">
        <v>117560</v>
      </c>
      <c r="DQ7" s="3">
        <v>0</v>
      </c>
      <c r="DR7" s="3">
        <v>0</v>
      </c>
      <c r="DS7" s="3">
        <v>3171025</v>
      </c>
      <c r="DT7" s="3">
        <v>45809213</v>
      </c>
      <c r="DU7" s="3">
        <v>69309703</v>
      </c>
      <c r="DV7" s="3">
        <v>4448772</v>
      </c>
      <c r="DW7" s="3">
        <v>31266826</v>
      </c>
      <c r="DX7" s="3">
        <v>0</v>
      </c>
      <c r="DY7" s="3">
        <v>2545851</v>
      </c>
      <c r="DZ7" s="3">
        <v>23921969</v>
      </c>
      <c r="EA7" s="3">
        <v>404520</v>
      </c>
      <c r="EB7" s="3">
        <v>908395</v>
      </c>
      <c r="EC7" s="3">
        <v>178615249</v>
      </c>
      <c r="ED7" s="3">
        <v>31097531</v>
      </c>
      <c r="EE7" s="3">
        <v>43036089</v>
      </c>
      <c r="EF7" s="3">
        <v>3196558</v>
      </c>
      <c r="EG7" s="3">
        <v>68829086</v>
      </c>
      <c r="EH7" s="3">
        <v>0</v>
      </c>
      <c r="EI7" s="3">
        <v>5528006</v>
      </c>
      <c r="EJ7" s="3">
        <v>67942293</v>
      </c>
      <c r="EK7" s="3">
        <v>185579</v>
      </c>
      <c r="EL7" s="3">
        <v>6364433</v>
      </c>
      <c r="EM7" s="3">
        <v>226179575</v>
      </c>
      <c r="EN7" s="3">
        <v>71897761</v>
      </c>
      <c r="EO7" s="3">
        <v>105173417</v>
      </c>
      <c r="EP7" s="3">
        <v>7248861</v>
      </c>
      <c r="EQ7" s="3">
        <v>96212110</v>
      </c>
      <c r="ER7" s="3">
        <v>0</v>
      </c>
      <c r="ES7" s="3">
        <v>0</v>
      </c>
      <c r="ET7" s="3">
        <v>6807560</v>
      </c>
      <c r="EU7" s="3">
        <v>77722735</v>
      </c>
      <c r="EV7" s="3">
        <v>2034219</v>
      </c>
      <c r="EW7" s="3">
        <v>0</v>
      </c>
      <c r="EX7" s="3">
        <v>609956</v>
      </c>
      <c r="EY7" s="3">
        <v>0</v>
      </c>
      <c r="EZ7" s="3">
        <v>7012955</v>
      </c>
      <c r="FA7" s="3">
        <v>0</v>
      </c>
      <c r="FB7" s="3">
        <v>0</v>
      </c>
      <c r="FC7" s="3">
        <v>0</v>
      </c>
      <c r="FD7" s="3">
        <v>0</v>
      </c>
      <c r="FE7" s="3">
        <v>5008983</v>
      </c>
      <c r="FF7" s="3">
        <v>7172375</v>
      </c>
      <c r="FG7" s="3">
        <v>360767</v>
      </c>
      <c r="FH7" s="3">
        <v>3883802</v>
      </c>
      <c r="FI7" s="3">
        <v>0</v>
      </c>
      <c r="FJ7" s="3">
        <v>1245003</v>
      </c>
      <c r="FK7" s="3">
        <v>12624577</v>
      </c>
      <c r="FL7" s="3">
        <v>15845</v>
      </c>
      <c r="FM7" s="3">
        <v>-236102</v>
      </c>
      <c r="FN7" s="3">
        <v>0</v>
      </c>
      <c r="FO7" s="3">
        <v>0</v>
      </c>
      <c r="FP7" s="3">
        <v>0</v>
      </c>
      <c r="FQ7" s="3">
        <v>0</v>
      </c>
      <c r="FR7" s="3">
        <v>0</v>
      </c>
      <c r="FS7" s="3">
        <v>0</v>
      </c>
      <c r="FT7" s="3">
        <v>3109955</v>
      </c>
      <c r="FU7" s="3">
        <v>2276427</v>
      </c>
      <c r="FV7" s="3">
        <v>9765821</v>
      </c>
      <c r="FW7" s="3">
        <v>0</v>
      </c>
      <c r="FX7" s="3">
        <v>0</v>
      </c>
      <c r="FY7" s="3">
        <v>0</v>
      </c>
      <c r="FZ7" s="3">
        <v>0</v>
      </c>
      <c r="GA7" s="3">
        <v>3904624</v>
      </c>
      <c r="GB7" s="3">
        <v>1951491</v>
      </c>
      <c r="GC7" s="3">
        <v>4628154</v>
      </c>
      <c r="GD7" s="3">
        <v>1417982</v>
      </c>
      <c r="GE7" s="3">
        <v>8147832</v>
      </c>
      <c r="GF7" s="3">
        <v>3342399</v>
      </c>
      <c r="GG7" s="3">
        <v>868115</v>
      </c>
      <c r="GH7" s="3">
        <v>1080380</v>
      </c>
      <c r="GI7" s="3">
        <v>3928673</v>
      </c>
      <c r="GJ7" s="3">
        <v>5014068</v>
      </c>
      <c r="GK7" s="3">
        <v>1455797</v>
      </c>
      <c r="GL7" s="3">
        <v>266585</v>
      </c>
      <c r="GM7" s="3">
        <v>365576</v>
      </c>
      <c r="GN7" s="3">
        <v>9321</v>
      </c>
      <c r="GO7" s="3">
        <v>2575708</v>
      </c>
      <c r="GP7" s="3">
        <v>38149438</v>
      </c>
      <c r="GQ7" s="3">
        <v>0</v>
      </c>
      <c r="GR7" s="3">
        <v>30049331</v>
      </c>
      <c r="GS7" s="3">
        <v>52404</v>
      </c>
      <c r="GT7" s="3">
        <v>131088997</v>
      </c>
      <c r="GU7" s="3">
        <v>6173636</v>
      </c>
      <c r="GV7" s="3">
        <v>205513806</v>
      </c>
      <c r="GW7" s="3">
        <v>10930412</v>
      </c>
      <c r="GX7" s="3">
        <v>860021</v>
      </c>
      <c r="GY7" s="3">
        <v>0</v>
      </c>
      <c r="GZ7" s="3">
        <v>193723373</v>
      </c>
      <c r="HA7" s="3">
        <v>205513806</v>
      </c>
      <c r="HB7" s="3">
        <v>0</v>
      </c>
      <c r="HC7" s="3">
        <v>195118241</v>
      </c>
      <c r="HD7" s="3">
        <v>-172824910</v>
      </c>
      <c r="HE7" s="3">
        <v>116436012</v>
      </c>
      <c r="HF7" s="3">
        <v>0</v>
      </c>
      <c r="HG7" s="3">
        <v>0</v>
      </c>
      <c r="HH7" s="3">
        <v>128920817</v>
      </c>
      <c r="HI7" s="3">
        <v>0</v>
      </c>
      <c r="HJ7" s="3">
        <v>182082</v>
      </c>
      <c r="HK7" s="3">
        <v>198645</v>
      </c>
      <c r="HL7" s="3">
        <v>92</v>
      </c>
      <c r="HM7" s="3">
        <v>0</v>
      </c>
      <c r="HN7" s="3">
        <v>15328</v>
      </c>
      <c r="HO7" s="3">
        <v>47990</v>
      </c>
      <c r="HP7" s="3">
        <v>70051</v>
      </c>
      <c r="HQ7" s="3">
        <v>0</v>
      </c>
      <c r="HR7" s="3">
        <v>15393</v>
      </c>
      <c r="HS7" s="3">
        <v>13979</v>
      </c>
      <c r="HT7" s="3">
        <v>9962</v>
      </c>
      <c r="HU7" s="3">
        <v>2344</v>
      </c>
      <c r="HV7" s="3">
        <v>6624</v>
      </c>
      <c r="HW7" s="3">
        <v>411</v>
      </c>
      <c r="HX7" s="3">
        <v>45456</v>
      </c>
      <c r="HY7" s="3">
        <v>28949</v>
      </c>
      <c r="HZ7" s="3">
        <v>61263</v>
      </c>
      <c r="IA7" s="3">
        <v>0</v>
      </c>
      <c r="IB7" s="3">
        <v>24490</v>
      </c>
      <c r="IC7" s="3">
        <v>4010</v>
      </c>
      <c r="ID7" s="3">
        <v>17914</v>
      </c>
      <c r="IE7" s="3">
        <v>5104101.591248706</v>
      </c>
      <c r="IF7" s="3">
        <v>7456099.5030201273</v>
      </c>
      <c r="IG7" s="3">
        <v>507400.76863248128</v>
      </c>
      <c r="IH7" s="3">
        <v>6643106.665869127</v>
      </c>
      <c r="II7" s="3">
        <v>0</v>
      </c>
      <c r="IJ7" s="3">
        <v>535840.99674294505</v>
      </c>
      <c r="IK7" s="3">
        <v>6096793.3560298439</v>
      </c>
      <c r="IL7" s="3">
        <v>39163.34365805774</v>
      </c>
      <c r="IM7" s="3">
        <v>482678.77479871135</v>
      </c>
    </row>
    <row r="8" spans="1:247" x14ac:dyDescent="0.25">
      <c r="A8" s="90"/>
      <c r="AP8" s="92"/>
      <c r="AQ8" s="92"/>
      <c r="AR8" s="92"/>
      <c r="AS8" s="92"/>
      <c r="AT8" s="92"/>
      <c r="AU8" s="92"/>
      <c r="AV8" s="92"/>
      <c r="AW8" s="92"/>
      <c r="AX8" s="92"/>
    </row>
  </sheetData>
  <phoneticPr fontId="15"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10245-F0EB-4B82-9BE3-B233796795B1}">
  <sheetPr codeName="Sheet2">
    <pageSetUpPr autoPageBreaks="0"/>
  </sheetPr>
  <dimension ref="A1:B228"/>
  <sheetViews>
    <sheetView tabSelected="1" topLeftCell="A2" zoomScaleNormal="100" workbookViewId="0">
      <selection activeCell="B14" sqref="B14"/>
    </sheetView>
  </sheetViews>
  <sheetFormatPr defaultColWidth="9.109375" defaultRowHeight="12" customHeight="1" x14ac:dyDescent="0.25"/>
  <cols>
    <col min="1" max="1" width="23.44140625" bestFit="1" customWidth="1"/>
    <col min="2" max="2" width="45.44140625" customWidth="1"/>
    <col min="4" max="4" width="12" bestFit="1" customWidth="1"/>
  </cols>
  <sheetData>
    <row r="1" spans="1:2" ht="11.4" hidden="1" customHeight="1" x14ac:dyDescent="0.25">
      <c r="A1" s="96" t="s">
        <v>722</v>
      </c>
      <c r="B1" s="96" t="s">
        <v>1023</v>
      </c>
    </row>
    <row r="2" spans="1:2" ht="12" customHeight="1" x14ac:dyDescent="0.25">
      <c r="A2" s="96" t="s">
        <v>804</v>
      </c>
      <c r="B2" s="96" t="s">
        <v>504</v>
      </c>
    </row>
    <row r="3" spans="1:2" ht="12" customHeight="1" x14ac:dyDescent="0.25">
      <c r="A3" s="96" t="s">
        <v>805</v>
      </c>
      <c r="B3" s="96" t="s">
        <v>504</v>
      </c>
    </row>
    <row r="4" spans="1:2" ht="12" customHeight="1" x14ac:dyDescent="0.25">
      <c r="A4" s="96" t="s">
        <v>579</v>
      </c>
      <c r="B4" s="96" t="s">
        <v>504</v>
      </c>
    </row>
    <row r="5" spans="1:2" ht="12" customHeight="1" x14ac:dyDescent="0.25">
      <c r="A5" s="96" t="s">
        <v>591</v>
      </c>
      <c r="B5" s="96" t="s">
        <v>504</v>
      </c>
    </row>
    <row r="6" spans="1:2" ht="12" customHeight="1" x14ac:dyDescent="0.25">
      <c r="A6" s="96" t="s">
        <v>806</v>
      </c>
      <c r="B6" s="96" t="s">
        <v>504</v>
      </c>
    </row>
    <row r="7" spans="1:2" ht="12" customHeight="1" x14ac:dyDescent="0.25">
      <c r="A7" s="96" t="s">
        <v>807</v>
      </c>
      <c r="B7" s="96" t="s">
        <v>504</v>
      </c>
    </row>
    <row r="8" spans="1:2" ht="12" customHeight="1" x14ac:dyDescent="0.25">
      <c r="A8" s="96" t="s">
        <v>894</v>
      </c>
      <c r="B8" s="96" t="s">
        <v>504</v>
      </c>
    </row>
    <row r="9" spans="1:2" ht="12" customHeight="1" x14ac:dyDescent="0.25">
      <c r="A9" s="96" t="s">
        <v>2659</v>
      </c>
      <c r="B9" s="96" t="s">
        <v>504</v>
      </c>
    </row>
    <row r="10" spans="1:2" ht="12" customHeight="1" x14ac:dyDescent="0.25">
      <c r="A10" s="96" t="s">
        <v>628</v>
      </c>
      <c r="B10" s="96" t="s">
        <v>504</v>
      </c>
    </row>
    <row r="11" spans="1:2" ht="12" customHeight="1" x14ac:dyDescent="0.25">
      <c r="A11" s="96" t="s">
        <v>580</v>
      </c>
      <c r="B11" s="96" t="s">
        <v>504</v>
      </c>
    </row>
    <row r="12" spans="1:2" ht="12" customHeight="1" x14ac:dyDescent="0.25">
      <c r="A12" s="96" t="s">
        <v>808</v>
      </c>
      <c r="B12" s="96" t="s">
        <v>504</v>
      </c>
    </row>
    <row r="14" spans="1:2" ht="12" customHeight="1" x14ac:dyDescent="0.25">
      <c r="A14" s="97"/>
      <c r="B14" s="98" t="s">
        <v>482</v>
      </c>
    </row>
    <row r="15" spans="1:2" ht="12" customHeight="1" x14ac:dyDescent="0.25">
      <c r="A15" s="97" t="s">
        <v>472</v>
      </c>
      <c r="B15" s="99">
        <v>363</v>
      </c>
    </row>
    <row r="16" spans="1:2" ht="12" hidden="1" customHeight="1" x14ac:dyDescent="0.25">
      <c r="A16" s="100" t="s">
        <v>921</v>
      </c>
      <c r="B16" s="101">
        <v>38581048808</v>
      </c>
    </row>
    <row r="17" spans="1:2" ht="12" hidden="1" customHeight="1" x14ac:dyDescent="0.25">
      <c r="A17" s="100" t="s">
        <v>500</v>
      </c>
      <c r="B17" s="102">
        <v>77371</v>
      </c>
    </row>
    <row r="18" spans="1:2" ht="12" hidden="1" customHeight="1" x14ac:dyDescent="0.25">
      <c r="A18" s="100" t="s">
        <v>501</v>
      </c>
      <c r="B18" s="102">
        <v>28015806</v>
      </c>
    </row>
    <row r="19" spans="1:2" ht="12" hidden="1" customHeight="1" x14ac:dyDescent="0.25">
      <c r="A19" s="100" t="s">
        <v>502</v>
      </c>
      <c r="B19" s="102">
        <v>73806</v>
      </c>
    </row>
    <row r="20" spans="1:2" ht="12" hidden="1" customHeight="1" x14ac:dyDescent="0.25">
      <c r="A20" s="100" t="s">
        <v>503</v>
      </c>
      <c r="B20" s="102">
        <v>26735167</v>
      </c>
    </row>
    <row r="21" spans="1:2" ht="12" hidden="1" customHeight="1" x14ac:dyDescent="0.25">
      <c r="A21" s="100" t="s">
        <v>788</v>
      </c>
      <c r="B21" s="102">
        <v>48852.747518771088</v>
      </c>
    </row>
    <row r="22" spans="1:2" ht="12" hidden="1" customHeight="1" x14ac:dyDescent="0.25">
      <c r="A22" s="100" t="s">
        <v>789</v>
      </c>
      <c r="B22" s="102">
        <v>84937.394009174226</v>
      </c>
    </row>
    <row r="23" spans="1:2" ht="12" hidden="1" customHeight="1" x14ac:dyDescent="0.25">
      <c r="A23" s="100" t="s">
        <v>790</v>
      </c>
      <c r="B23" s="102">
        <v>4442774</v>
      </c>
    </row>
    <row r="24" spans="1:2" ht="12" hidden="1" customHeight="1" x14ac:dyDescent="0.25">
      <c r="A24" s="100" t="s">
        <v>813</v>
      </c>
      <c r="B24" s="102">
        <v>2698078</v>
      </c>
    </row>
    <row r="25" spans="1:2" ht="12" hidden="1" customHeight="1" x14ac:dyDescent="0.25">
      <c r="A25" s="100" t="s">
        <v>814</v>
      </c>
      <c r="B25" s="102">
        <v>2189520</v>
      </c>
    </row>
    <row r="26" spans="1:2" ht="12" hidden="1" customHeight="1" x14ac:dyDescent="0.25">
      <c r="A26" s="100" t="s">
        <v>815</v>
      </c>
      <c r="B26" s="102">
        <v>4398524</v>
      </c>
    </row>
    <row r="27" spans="1:2" ht="12" hidden="1" customHeight="1" x14ac:dyDescent="0.25">
      <c r="A27" s="100" t="s">
        <v>816</v>
      </c>
      <c r="B27" s="102">
        <v>376786</v>
      </c>
    </row>
    <row r="28" spans="1:2" ht="12" hidden="1" customHeight="1" x14ac:dyDescent="0.25">
      <c r="A28" s="100" t="s">
        <v>817</v>
      </c>
      <c r="B28" s="102">
        <v>774921</v>
      </c>
    </row>
    <row r="29" spans="1:2" ht="12" hidden="1" customHeight="1" x14ac:dyDescent="0.25">
      <c r="A29" s="100" t="s">
        <v>818</v>
      </c>
      <c r="B29" s="102">
        <v>2522266</v>
      </c>
    </row>
    <row r="30" spans="1:2" ht="12" hidden="1" customHeight="1" x14ac:dyDescent="0.25">
      <c r="A30" s="100" t="s">
        <v>819</v>
      </c>
      <c r="B30" s="102">
        <v>118130</v>
      </c>
    </row>
    <row r="31" spans="1:2" ht="12" hidden="1" customHeight="1" x14ac:dyDescent="0.25">
      <c r="A31" s="100" t="s">
        <v>820</v>
      </c>
      <c r="B31" s="102">
        <v>179588</v>
      </c>
    </row>
    <row r="32" spans="1:2" ht="12" hidden="1" customHeight="1" x14ac:dyDescent="0.25">
      <c r="A32" s="100" t="s">
        <v>821</v>
      </c>
      <c r="B32" s="102">
        <v>17700587</v>
      </c>
    </row>
    <row r="33" spans="1:2" ht="12" hidden="1" customHeight="1" x14ac:dyDescent="0.25">
      <c r="A33" s="100" t="s">
        <v>822</v>
      </c>
      <c r="B33" s="102">
        <v>30819765.1921237</v>
      </c>
    </row>
    <row r="34" spans="1:2" ht="12" hidden="1" customHeight="1" x14ac:dyDescent="0.25">
      <c r="A34" s="100" t="s">
        <v>823</v>
      </c>
      <c r="B34" s="102">
        <v>7243189.8612603992</v>
      </c>
    </row>
    <row r="35" spans="1:2" ht="12" hidden="1" customHeight="1" x14ac:dyDescent="0.25">
      <c r="A35" s="100" t="s">
        <v>824</v>
      </c>
      <c r="B35" s="102">
        <v>4200758.6537800049</v>
      </c>
    </row>
    <row r="36" spans="1:2" ht="12" hidden="1" customHeight="1" x14ac:dyDescent="0.25">
      <c r="A36" s="100" t="s">
        <v>825</v>
      </c>
      <c r="B36" s="102">
        <v>2883755.0700477064</v>
      </c>
    </row>
    <row r="37" spans="1:2" ht="12" hidden="1" customHeight="1" x14ac:dyDescent="0.25">
      <c r="A37" s="100" t="s">
        <v>826</v>
      </c>
      <c r="B37" s="102">
        <v>8166945.981332683</v>
      </c>
    </row>
    <row r="38" spans="1:2" ht="12" hidden="1" customHeight="1" x14ac:dyDescent="0.25">
      <c r="A38" s="100" t="s">
        <v>827</v>
      </c>
      <c r="B38" s="102">
        <v>498198.63115532533</v>
      </c>
    </row>
    <row r="39" spans="1:2" ht="12" hidden="1" customHeight="1" x14ac:dyDescent="0.25">
      <c r="A39" s="100" t="s">
        <v>828</v>
      </c>
      <c r="B39" s="102">
        <v>1386391.620922168</v>
      </c>
    </row>
    <row r="40" spans="1:2" ht="12" hidden="1" customHeight="1" x14ac:dyDescent="0.25">
      <c r="A40" s="100" t="s">
        <v>829</v>
      </c>
      <c r="B40" s="102">
        <v>5412966.9592892975</v>
      </c>
    </row>
    <row r="41" spans="1:2" ht="12" hidden="1" customHeight="1" x14ac:dyDescent="0.25">
      <c r="A41" s="100" t="s">
        <v>830</v>
      </c>
      <c r="B41" s="102">
        <v>246513.09588660544</v>
      </c>
    </row>
    <row r="42" spans="1:2" ht="12" hidden="1" customHeight="1" x14ac:dyDescent="0.25">
      <c r="A42" s="100" t="s">
        <v>831</v>
      </c>
      <c r="B42" s="102">
        <v>457480.29638244992</v>
      </c>
    </row>
    <row r="43" spans="1:2" ht="12" hidden="1" customHeight="1" x14ac:dyDescent="0.25">
      <c r="A43" s="100" t="s">
        <v>832</v>
      </c>
      <c r="B43" s="102">
        <v>718651</v>
      </c>
    </row>
    <row r="44" spans="1:2" ht="12" hidden="1" customHeight="1" x14ac:dyDescent="0.25">
      <c r="A44" s="100" t="s">
        <v>833</v>
      </c>
      <c r="B44" s="102">
        <v>470020</v>
      </c>
    </row>
    <row r="45" spans="1:2" ht="12" hidden="1" customHeight="1" x14ac:dyDescent="0.25">
      <c r="A45" s="100" t="s">
        <v>834</v>
      </c>
      <c r="B45" s="102">
        <v>273018</v>
      </c>
    </row>
    <row r="46" spans="1:2" ht="12" hidden="1" customHeight="1" x14ac:dyDescent="0.25">
      <c r="A46" s="100" t="s">
        <v>835</v>
      </c>
      <c r="B46" s="102">
        <v>728746</v>
      </c>
    </row>
    <row r="47" spans="1:2" ht="12" hidden="1" customHeight="1" x14ac:dyDescent="0.25">
      <c r="A47" s="100" t="s">
        <v>836</v>
      </c>
      <c r="B47" s="102">
        <v>29969</v>
      </c>
    </row>
    <row r="48" spans="1:2" ht="12" hidden="1" customHeight="1" x14ac:dyDescent="0.25">
      <c r="A48" s="100" t="s">
        <v>837</v>
      </c>
      <c r="B48" s="102">
        <v>108554</v>
      </c>
    </row>
    <row r="49" spans="1:2" ht="12" hidden="1" customHeight="1" x14ac:dyDescent="0.25">
      <c r="A49" s="100" t="s">
        <v>838</v>
      </c>
      <c r="B49" s="102">
        <v>539652</v>
      </c>
    </row>
    <row r="50" spans="1:2" ht="12" hidden="1" customHeight="1" x14ac:dyDescent="0.25">
      <c r="A50" s="100" t="s">
        <v>839</v>
      </c>
      <c r="B50" s="102">
        <v>15787</v>
      </c>
    </row>
    <row r="51" spans="1:2" ht="12" hidden="1" customHeight="1" x14ac:dyDescent="0.25">
      <c r="A51" s="100" t="s">
        <v>840</v>
      </c>
      <c r="B51" s="102">
        <v>33639</v>
      </c>
    </row>
    <row r="52" spans="1:2" ht="12" hidden="1" customHeight="1" x14ac:dyDescent="0.25">
      <c r="A52" s="100" t="s">
        <v>841</v>
      </c>
      <c r="B52" s="102">
        <v>2918036</v>
      </c>
    </row>
    <row r="53" spans="1:2" ht="12" hidden="1" customHeight="1" x14ac:dyDescent="0.25">
      <c r="A53" s="100" t="s">
        <v>842</v>
      </c>
      <c r="B53" s="102">
        <v>61341</v>
      </c>
    </row>
    <row r="54" spans="1:2" ht="12" hidden="1" customHeight="1" x14ac:dyDescent="0.25">
      <c r="A54" s="100" t="s">
        <v>843</v>
      </c>
      <c r="B54" s="102">
        <v>6702</v>
      </c>
    </row>
    <row r="55" spans="1:2" ht="12" hidden="1" customHeight="1" x14ac:dyDescent="0.25">
      <c r="A55" s="100" t="s">
        <v>844</v>
      </c>
      <c r="B55" s="102">
        <v>562</v>
      </c>
    </row>
    <row r="56" spans="1:2" ht="12" hidden="1" customHeight="1" x14ac:dyDescent="0.25">
      <c r="A56" s="100" t="s">
        <v>845</v>
      </c>
      <c r="B56" s="102">
        <v>2783</v>
      </c>
    </row>
    <row r="57" spans="1:2" ht="12" hidden="1" customHeight="1" x14ac:dyDescent="0.25">
      <c r="A57" s="100" t="s">
        <v>846</v>
      </c>
      <c r="B57" s="102">
        <v>5662</v>
      </c>
    </row>
    <row r="58" spans="1:2" ht="12" hidden="1" customHeight="1" x14ac:dyDescent="0.25">
      <c r="A58" s="100" t="s">
        <v>847</v>
      </c>
      <c r="B58" s="102">
        <v>321</v>
      </c>
    </row>
    <row r="59" spans="1:2" ht="12" hidden="1" customHeight="1" x14ac:dyDescent="0.25">
      <c r="A59" s="100" t="s">
        <v>848</v>
      </c>
      <c r="B59" s="102">
        <v>22159584</v>
      </c>
    </row>
    <row r="60" spans="1:2" ht="12" hidden="1" customHeight="1" x14ac:dyDescent="0.25">
      <c r="A60" s="100" t="s">
        <v>849</v>
      </c>
      <c r="B60" s="102">
        <v>2452918</v>
      </c>
    </row>
    <row r="61" spans="1:2" ht="12" hidden="1" customHeight="1" x14ac:dyDescent="0.25">
      <c r="A61" s="100" t="s">
        <v>850</v>
      </c>
      <c r="B61" s="102">
        <v>205692</v>
      </c>
    </row>
    <row r="62" spans="1:2" ht="12" hidden="1" customHeight="1" x14ac:dyDescent="0.25">
      <c r="A62" s="100" t="s">
        <v>851</v>
      </c>
      <c r="B62" s="102">
        <v>1007834</v>
      </c>
    </row>
    <row r="63" spans="1:2" ht="12" hidden="1" customHeight="1" x14ac:dyDescent="0.25">
      <c r="A63" s="100" t="s">
        <v>852</v>
      </c>
      <c r="B63" s="102">
        <v>2072292</v>
      </c>
    </row>
    <row r="64" spans="1:2" ht="12" hidden="1" customHeight="1" x14ac:dyDescent="0.25">
      <c r="A64" s="100" t="s">
        <v>853</v>
      </c>
      <c r="B64" s="102">
        <v>117486</v>
      </c>
    </row>
    <row r="65" spans="1:2" ht="12" hidden="1" customHeight="1" x14ac:dyDescent="0.25">
      <c r="A65" s="100" t="s">
        <v>854</v>
      </c>
      <c r="B65" s="102">
        <v>13444904</v>
      </c>
    </row>
    <row r="66" spans="1:2" ht="12" hidden="1" customHeight="1" x14ac:dyDescent="0.25">
      <c r="A66" s="100" t="s">
        <v>855</v>
      </c>
      <c r="B66" s="102">
        <v>1850696</v>
      </c>
    </row>
    <row r="67" spans="1:2" ht="12" hidden="1" customHeight="1" x14ac:dyDescent="0.25">
      <c r="A67" s="100" t="s">
        <v>856</v>
      </c>
      <c r="B67" s="102">
        <v>108046</v>
      </c>
    </row>
    <row r="68" spans="1:2" ht="12" hidden="1" customHeight="1" x14ac:dyDescent="0.25">
      <c r="A68" s="100" t="s">
        <v>857</v>
      </c>
      <c r="B68" s="102">
        <v>651611</v>
      </c>
    </row>
    <row r="69" spans="1:2" ht="12" hidden="1" customHeight="1" x14ac:dyDescent="0.25">
      <c r="A69" s="100" t="s">
        <v>858</v>
      </c>
      <c r="B69" s="102">
        <v>1573037</v>
      </c>
    </row>
    <row r="70" spans="1:2" ht="12" hidden="1" customHeight="1" x14ac:dyDescent="0.25">
      <c r="A70" s="100" t="s">
        <v>859</v>
      </c>
      <c r="B70" s="102">
        <v>72293</v>
      </c>
    </row>
    <row r="71" spans="1:2" ht="12" hidden="1" customHeight="1" x14ac:dyDescent="0.25">
      <c r="A71" s="100" t="s">
        <v>860</v>
      </c>
      <c r="B71" s="102">
        <v>2650196</v>
      </c>
    </row>
    <row r="72" spans="1:2" ht="12" hidden="1" customHeight="1" x14ac:dyDescent="0.25">
      <c r="A72" s="100" t="s">
        <v>861</v>
      </c>
      <c r="B72" s="102">
        <v>184766</v>
      </c>
    </row>
    <row r="73" spans="1:2" ht="12" hidden="1" customHeight="1" x14ac:dyDescent="0.25">
      <c r="A73" s="100" t="s">
        <v>862</v>
      </c>
      <c r="B73" s="102">
        <v>13677</v>
      </c>
    </row>
    <row r="74" spans="1:2" ht="12" hidden="1" customHeight="1" x14ac:dyDescent="0.25">
      <c r="A74" s="100" t="s">
        <v>863</v>
      </c>
      <c r="B74" s="102">
        <v>45575</v>
      </c>
    </row>
    <row r="75" spans="1:2" ht="12" hidden="1" customHeight="1" x14ac:dyDescent="0.25">
      <c r="A75" s="100" t="s">
        <v>864</v>
      </c>
      <c r="B75" s="102">
        <v>23072</v>
      </c>
    </row>
    <row r="76" spans="1:2" ht="12" hidden="1" customHeight="1" x14ac:dyDescent="0.25">
      <c r="A76" s="100" t="s">
        <v>865</v>
      </c>
      <c r="B76" s="102">
        <v>750</v>
      </c>
    </row>
    <row r="77" spans="1:2" ht="12" hidden="1" customHeight="1" x14ac:dyDescent="0.25">
      <c r="A77" s="100" t="s">
        <v>866</v>
      </c>
      <c r="B77" s="102">
        <v>413807</v>
      </c>
    </row>
    <row r="78" spans="1:2" ht="12" hidden="1" customHeight="1" x14ac:dyDescent="0.25">
      <c r="A78" s="100" t="s">
        <v>867</v>
      </c>
      <c r="B78" s="102">
        <v>212425</v>
      </c>
    </row>
    <row r="79" spans="1:2" ht="12" hidden="1" customHeight="1" x14ac:dyDescent="0.25">
      <c r="A79" s="100" t="s">
        <v>868</v>
      </c>
      <c r="B79" s="102">
        <v>12249051</v>
      </c>
    </row>
    <row r="80" spans="1:2" ht="12" hidden="1" customHeight="1" x14ac:dyDescent="0.25">
      <c r="A80" s="100" t="s">
        <v>869</v>
      </c>
      <c r="B80" s="102">
        <v>5149852</v>
      </c>
    </row>
    <row r="81" spans="1:2" ht="12" hidden="1" customHeight="1" x14ac:dyDescent="0.25">
      <c r="A81" s="100" t="s">
        <v>870</v>
      </c>
      <c r="B81" s="102">
        <v>2787466</v>
      </c>
    </row>
    <row r="82" spans="1:2" ht="12" hidden="1" customHeight="1" x14ac:dyDescent="0.25">
      <c r="A82" s="100" t="s">
        <v>871</v>
      </c>
      <c r="B82" s="102">
        <v>14563862</v>
      </c>
    </row>
    <row r="83" spans="1:2" ht="12" hidden="1" customHeight="1" x14ac:dyDescent="0.25">
      <c r="A83" s="100" t="s">
        <v>872</v>
      </c>
      <c r="B83" s="102">
        <v>494174</v>
      </c>
    </row>
    <row r="84" spans="1:2" ht="12" hidden="1" customHeight="1" x14ac:dyDescent="0.25">
      <c r="A84" s="100" t="s">
        <v>873</v>
      </c>
      <c r="B84" s="102">
        <v>2412228</v>
      </c>
    </row>
    <row r="85" spans="1:2" ht="12" hidden="1" customHeight="1" x14ac:dyDescent="0.25">
      <c r="A85" s="100" t="s">
        <v>874</v>
      </c>
      <c r="B85" s="102">
        <v>13734357</v>
      </c>
    </row>
    <row r="86" spans="1:2" ht="12" hidden="1" customHeight="1" x14ac:dyDescent="0.25">
      <c r="A86" s="100" t="s">
        <v>875</v>
      </c>
      <c r="B86" s="102">
        <v>643597</v>
      </c>
    </row>
    <row r="87" spans="1:2" ht="12" hidden="1" customHeight="1" x14ac:dyDescent="0.25">
      <c r="A87" s="100" t="s">
        <v>876</v>
      </c>
      <c r="B87" s="102">
        <v>1081644</v>
      </c>
    </row>
    <row r="88" spans="1:2" ht="12" hidden="1" customHeight="1" x14ac:dyDescent="0.25">
      <c r="A88" s="100" t="s">
        <v>877</v>
      </c>
      <c r="B88" s="102">
        <v>53116231</v>
      </c>
    </row>
    <row r="89" spans="1:2" ht="12" hidden="1" customHeight="1" x14ac:dyDescent="0.25">
      <c r="A89" s="100" t="s">
        <v>878</v>
      </c>
      <c r="B89" s="102">
        <v>13384959</v>
      </c>
    </row>
    <row r="90" spans="1:2" ht="12" hidden="1" customHeight="1" x14ac:dyDescent="0.25">
      <c r="A90" s="100" t="s">
        <v>879</v>
      </c>
      <c r="B90" s="102">
        <v>21614547</v>
      </c>
    </row>
    <row r="91" spans="1:2" ht="12" hidden="1" customHeight="1" x14ac:dyDescent="0.25">
      <c r="A91" s="100" t="s">
        <v>880</v>
      </c>
      <c r="B91" s="102">
        <v>1272077</v>
      </c>
    </row>
    <row r="92" spans="1:2" ht="12" hidden="1" customHeight="1" x14ac:dyDescent="0.25">
      <c r="A92" s="100" t="s">
        <v>881</v>
      </c>
      <c r="B92" s="102">
        <v>16477549</v>
      </c>
    </row>
    <row r="93" spans="1:2" ht="12" hidden="1" customHeight="1" x14ac:dyDescent="0.25">
      <c r="A93" s="100" t="s">
        <v>882</v>
      </c>
      <c r="B93" s="102">
        <v>396503</v>
      </c>
    </row>
    <row r="94" spans="1:2" ht="12" hidden="1" customHeight="1" x14ac:dyDescent="0.25">
      <c r="A94" s="100" t="s">
        <v>883</v>
      </c>
      <c r="B94" s="102">
        <v>661261</v>
      </c>
    </row>
    <row r="95" spans="1:2" ht="12" hidden="1" customHeight="1" x14ac:dyDescent="0.25">
      <c r="A95" s="100" t="s">
        <v>884</v>
      </c>
      <c r="B95" s="102">
        <v>1178972</v>
      </c>
    </row>
    <row r="96" spans="1:2" ht="12" hidden="1" customHeight="1" x14ac:dyDescent="0.25">
      <c r="A96" s="100" t="s">
        <v>885</v>
      </c>
      <c r="B96" s="102">
        <v>683027900823</v>
      </c>
    </row>
    <row r="97" spans="1:2" ht="12" hidden="1" customHeight="1" x14ac:dyDescent="0.25">
      <c r="A97" s="100" t="s">
        <v>2394</v>
      </c>
      <c r="B97" s="102">
        <v>537410958262</v>
      </c>
    </row>
    <row r="98" spans="1:2" ht="12" hidden="1" customHeight="1" x14ac:dyDescent="0.25">
      <c r="A98" s="100" t="s">
        <v>886</v>
      </c>
      <c r="B98" s="102">
        <v>6815393557</v>
      </c>
    </row>
    <row r="99" spans="1:2" ht="12" hidden="1" customHeight="1" x14ac:dyDescent="0.25">
      <c r="A99" s="100" t="s">
        <v>2395</v>
      </c>
      <c r="B99" s="102">
        <v>152432336118</v>
      </c>
    </row>
    <row r="100" spans="1:2" ht="12" hidden="1" customHeight="1" x14ac:dyDescent="0.25">
      <c r="A100" s="100" t="s">
        <v>887</v>
      </c>
      <c r="B100" s="102">
        <v>4718604106</v>
      </c>
    </row>
    <row r="101" spans="1:2" ht="12" hidden="1" customHeight="1" x14ac:dyDescent="0.25">
      <c r="A101" s="100" t="s">
        <v>2396</v>
      </c>
      <c r="B101" s="102">
        <v>157150940224</v>
      </c>
    </row>
    <row r="102" spans="1:2" ht="12" hidden="1" customHeight="1" x14ac:dyDescent="0.25">
      <c r="A102" s="100" t="s">
        <v>638</v>
      </c>
      <c r="B102" s="102">
        <v>154047101891</v>
      </c>
    </row>
    <row r="103" spans="1:2" ht="12" hidden="1" customHeight="1" x14ac:dyDescent="0.25">
      <c r="A103" s="100" t="s">
        <v>2397</v>
      </c>
      <c r="B103" s="102">
        <v>3103838333</v>
      </c>
    </row>
    <row r="104" spans="1:2" ht="12" hidden="1" customHeight="1" x14ac:dyDescent="0.25">
      <c r="A104" s="100" t="s">
        <v>639</v>
      </c>
      <c r="B104" s="102">
        <v>11640254434</v>
      </c>
    </row>
    <row r="105" spans="1:2" ht="12" hidden="1" customHeight="1" x14ac:dyDescent="0.25">
      <c r="A105" s="100" t="s">
        <v>640</v>
      </c>
      <c r="B105" s="102">
        <v>2960791594</v>
      </c>
    </row>
    <row r="106" spans="1:2" ht="12" hidden="1" customHeight="1" x14ac:dyDescent="0.25">
      <c r="A106" s="100" t="s">
        <v>641</v>
      </c>
      <c r="B106" s="102">
        <v>128252774</v>
      </c>
    </row>
    <row r="107" spans="1:2" ht="12" hidden="1" customHeight="1" x14ac:dyDescent="0.25">
      <c r="A107" s="100" t="s">
        <v>642</v>
      </c>
      <c r="B107" s="102">
        <v>4854</v>
      </c>
    </row>
    <row r="108" spans="1:2" ht="12" hidden="1" customHeight="1" x14ac:dyDescent="0.25">
      <c r="A108" s="100" t="s">
        <v>2398</v>
      </c>
      <c r="B108" s="102">
        <v>11655043545</v>
      </c>
    </row>
    <row r="109" spans="1:2" ht="12" hidden="1" customHeight="1" x14ac:dyDescent="0.25">
      <c r="A109" s="100" t="s">
        <v>208</v>
      </c>
      <c r="B109" s="102">
        <v>106726240342</v>
      </c>
    </row>
    <row r="110" spans="1:2" ht="12" hidden="1" customHeight="1" x14ac:dyDescent="0.25">
      <c r="A110" s="100" t="s">
        <v>209</v>
      </c>
      <c r="B110" s="102">
        <v>68230915715</v>
      </c>
    </row>
    <row r="111" spans="1:2" ht="12" hidden="1" customHeight="1" x14ac:dyDescent="0.25">
      <c r="A111" s="100" t="s">
        <v>210</v>
      </c>
      <c r="B111" s="102">
        <v>37126102481</v>
      </c>
    </row>
    <row r="112" spans="1:2" ht="12" hidden="1" customHeight="1" x14ac:dyDescent="0.25">
      <c r="A112" s="100" t="s">
        <v>211</v>
      </c>
      <c r="B112" s="102">
        <v>85111606140</v>
      </c>
    </row>
    <row r="113" spans="1:2" ht="12" hidden="1" customHeight="1" x14ac:dyDescent="0.25">
      <c r="A113" s="100" t="s">
        <v>212</v>
      </c>
      <c r="B113" s="102">
        <v>1274570087</v>
      </c>
    </row>
    <row r="114" spans="1:2" ht="12" hidden="1" customHeight="1" x14ac:dyDescent="0.25">
      <c r="A114" s="100" t="s">
        <v>213</v>
      </c>
      <c r="B114" s="102">
        <v>13786652295</v>
      </c>
    </row>
    <row r="115" spans="1:2" ht="12" hidden="1" customHeight="1" x14ac:dyDescent="0.25">
      <c r="A115" s="100" t="s">
        <v>214</v>
      </c>
      <c r="B115" s="102">
        <v>72838103658</v>
      </c>
    </row>
    <row r="116" spans="1:2" ht="12" hidden="1" customHeight="1" x14ac:dyDescent="0.25">
      <c r="A116" s="100" t="s">
        <v>215</v>
      </c>
      <c r="B116" s="102">
        <v>1550179702</v>
      </c>
    </row>
    <row r="117" spans="1:2" ht="12" hidden="1" customHeight="1" x14ac:dyDescent="0.25">
      <c r="A117" s="100" t="s">
        <v>216</v>
      </c>
      <c r="B117" s="102">
        <v>3017591736</v>
      </c>
    </row>
    <row r="118" spans="1:2" ht="12" hidden="1" customHeight="1" x14ac:dyDescent="0.25">
      <c r="A118" s="100" t="s">
        <v>217</v>
      </c>
      <c r="B118" s="102">
        <v>389661962156</v>
      </c>
    </row>
    <row r="119" spans="1:2" ht="12" hidden="1" customHeight="1" x14ac:dyDescent="0.25">
      <c r="A119" s="100" t="s">
        <v>218</v>
      </c>
      <c r="B119" s="102">
        <v>71118015021</v>
      </c>
    </row>
    <row r="120" spans="1:2" ht="12" hidden="1" customHeight="1" x14ac:dyDescent="0.25">
      <c r="A120" s="100" t="s">
        <v>219</v>
      </c>
      <c r="B120" s="102">
        <v>38512302227</v>
      </c>
    </row>
    <row r="121" spans="1:2" ht="12" hidden="1" customHeight="1" x14ac:dyDescent="0.25">
      <c r="A121" s="100" t="s">
        <v>220</v>
      </c>
      <c r="B121" s="102">
        <v>11891487692</v>
      </c>
    </row>
    <row r="122" spans="1:2" ht="12" hidden="1" customHeight="1" x14ac:dyDescent="0.25">
      <c r="A122" s="100" t="s">
        <v>221</v>
      </c>
      <c r="B122" s="102">
        <v>67003420373</v>
      </c>
    </row>
    <row r="123" spans="1:2" ht="12" hidden="1" customHeight="1" x14ac:dyDescent="0.25">
      <c r="A123" s="100" t="s">
        <v>222</v>
      </c>
      <c r="B123" s="102">
        <v>1395433644</v>
      </c>
    </row>
    <row r="124" spans="1:2" ht="12" hidden="1" customHeight="1" x14ac:dyDescent="0.25">
      <c r="A124" s="100" t="s">
        <v>223</v>
      </c>
      <c r="B124" s="102">
        <v>10950442874</v>
      </c>
    </row>
    <row r="125" spans="1:2" ht="12" hidden="1" customHeight="1" x14ac:dyDescent="0.25">
      <c r="A125" s="100" t="s">
        <v>224</v>
      </c>
      <c r="B125" s="102">
        <v>85013433085</v>
      </c>
    </row>
    <row r="126" spans="1:2" ht="12" hidden="1" customHeight="1" x14ac:dyDescent="0.25">
      <c r="A126" s="100" t="s">
        <v>225</v>
      </c>
      <c r="B126" s="102">
        <v>2038682575</v>
      </c>
    </row>
    <row r="127" spans="1:2" ht="12" hidden="1" customHeight="1" x14ac:dyDescent="0.25">
      <c r="A127" s="100" t="s">
        <v>226</v>
      </c>
      <c r="B127" s="102">
        <v>5442721176</v>
      </c>
    </row>
    <row r="128" spans="1:2" ht="12" hidden="1" customHeight="1" x14ac:dyDescent="0.25">
      <c r="A128" s="100" t="s">
        <v>227</v>
      </c>
      <c r="B128" s="102">
        <v>293365938667</v>
      </c>
    </row>
    <row r="129" spans="1:2" ht="12" hidden="1" customHeight="1" x14ac:dyDescent="0.25">
      <c r="A129" s="100" t="s">
        <v>326</v>
      </c>
      <c r="B129" s="102">
        <v>148584985065</v>
      </c>
    </row>
    <row r="130" spans="1:2" ht="12" hidden="1" customHeight="1" x14ac:dyDescent="0.25">
      <c r="A130" s="100" t="s">
        <v>327</v>
      </c>
      <c r="B130" s="102">
        <v>92047142883</v>
      </c>
    </row>
    <row r="131" spans="1:2" ht="12" hidden="1" customHeight="1" x14ac:dyDescent="0.25">
      <c r="A131" s="100" t="s">
        <v>328</v>
      </c>
      <c r="B131" s="102">
        <v>35896188777</v>
      </c>
    </row>
    <row r="132" spans="1:2" ht="12" hidden="1" customHeight="1" x14ac:dyDescent="0.25">
      <c r="A132" s="100" t="s">
        <v>329</v>
      </c>
      <c r="B132" s="102">
        <v>123909557985</v>
      </c>
    </row>
    <row r="133" spans="1:2" ht="12" hidden="1" customHeight="1" x14ac:dyDescent="0.25">
      <c r="A133" s="100" t="s">
        <v>330</v>
      </c>
      <c r="B133" s="102">
        <v>-2782039778</v>
      </c>
    </row>
    <row r="134" spans="1:2" ht="12" hidden="1" customHeight="1" x14ac:dyDescent="0.25">
      <c r="A134" s="100" t="s">
        <v>332</v>
      </c>
      <c r="B134" s="102">
        <v>2072299110</v>
      </c>
    </row>
    <row r="135" spans="1:2" ht="12" hidden="1" customHeight="1" x14ac:dyDescent="0.25">
      <c r="A135" s="100" t="s">
        <v>333</v>
      </c>
      <c r="B135" s="102">
        <v>18097058335</v>
      </c>
    </row>
    <row r="136" spans="1:2" ht="12" hidden="1" customHeight="1" x14ac:dyDescent="0.25">
      <c r="A136" s="100" t="s">
        <v>334</v>
      </c>
      <c r="B136" s="102">
        <v>102572757516</v>
      </c>
    </row>
    <row r="137" spans="1:2" ht="12" hidden="1" customHeight="1" x14ac:dyDescent="0.25">
      <c r="A137" s="100" t="s">
        <v>335</v>
      </c>
      <c r="B137" s="102">
        <v>4649516513</v>
      </c>
    </row>
    <row r="138" spans="1:2" ht="12" hidden="1" customHeight="1" x14ac:dyDescent="0.25">
      <c r="A138" s="100" t="s">
        <v>336</v>
      </c>
      <c r="B138" s="102">
        <v>0</v>
      </c>
    </row>
    <row r="139" spans="1:2" ht="12" hidden="1" customHeight="1" x14ac:dyDescent="0.25">
      <c r="A139" s="100" t="s">
        <v>337</v>
      </c>
      <c r="B139" s="102">
        <v>5239738664</v>
      </c>
    </row>
    <row r="140" spans="1:2" ht="12" hidden="1" customHeight="1" x14ac:dyDescent="0.25">
      <c r="A140" s="100" t="s">
        <v>897</v>
      </c>
      <c r="B140" s="102">
        <v>-24284711</v>
      </c>
    </row>
    <row r="141" spans="1:2" ht="12" hidden="1" customHeight="1" x14ac:dyDescent="0.25">
      <c r="A141" s="100" t="s">
        <v>338</v>
      </c>
      <c r="B141" s="102">
        <v>7148037903</v>
      </c>
    </row>
    <row r="142" spans="1:2" ht="12" hidden="1" customHeight="1" x14ac:dyDescent="0.25">
      <c r="A142" s="100" t="s">
        <v>339</v>
      </c>
      <c r="B142" s="102">
        <v>2168027346</v>
      </c>
    </row>
    <row r="143" spans="1:2" ht="12" hidden="1" customHeight="1" x14ac:dyDescent="0.25">
      <c r="A143" s="100" t="s">
        <v>340</v>
      </c>
      <c r="B143" s="102">
        <v>2827346768</v>
      </c>
    </row>
    <row r="144" spans="1:2" ht="12" hidden="1" customHeight="1" x14ac:dyDescent="0.25">
      <c r="A144" s="100" t="s">
        <v>2</v>
      </c>
      <c r="B144" s="102">
        <v>0</v>
      </c>
    </row>
    <row r="145" spans="1:2" ht="12" hidden="1" customHeight="1" x14ac:dyDescent="0.25">
      <c r="A145" s="100" t="s">
        <v>3</v>
      </c>
      <c r="B145" s="102">
        <v>1820019443</v>
      </c>
    </row>
    <row r="146" spans="1:2" ht="12" hidden="1" customHeight="1" x14ac:dyDescent="0.25">
      <c r="A146" s="100" t="s">
        <v>4</v>
      </c>
      <c r="B146" s="102">
        <v>28087437705</v>
      </c>
    </row>
    <row r="147" spans="1:2" ht="12" hidden="1" customHeight="1" x14ac:dyDescent="0.25">
      <c r="A147" s="100" t="s">
        <v>5</v>
      </c>
      <c r="B147" s="102">
        <v>16290924640</v>
      </c>
    </row>
    <row r="148" spans="1:2" ht="12" hidden="1" customHeight="1" x14ac:dyDescent="0.25">
      <c r="A148" s="100" t="s">
        <v>2399</v>
      </c>
      <c r="B148" s="102">
        <v>13610472492</v>
      </c>
    </row>
    <row r="149" spans="1:2" ht="12" hidden="1" customHeight="1" x14ac:dyDescent="0.25">
      <c r="A149" s="100" t="s">
        <v>2400</v>
      </c>
      <c r="B149" s="102">
        <v>31382994888</v>
      </c>
    </row>
    <row r="150" spans="1:2" ht="12" hidden="1" customHeight="1" x14ac:dyDescent="0.25">
      <c r="A150" s="100" t="s">
        <v>6</v>
      </c>
      <c r="B150" s="102">
        <v>559765517</v>
      </c>
    </row>
    <row r="151" spans="1:2" ht="12" hidden="1" customHeight="1" x14ac:dyDescent="0.25">
      <c r="A151" s="100" t="s">
        <v>7</v>
      </c>
      <c r="B151" s="102">
        <v>5933076503</v>
      </c>
    </row>
    <row r="152" spans="1:2" ht="12" hidden="1" customHeight="1" x14ac:dyDescent="0.25">
      <c r="A152" s="100" t="s">
        <v>8</v>
      </c>
      <c r="B152" s="102">
        <v>54542390461</v>
      </c>
    </row>
    <row r="153" spans="1:2" ht="12" hidden="1" customHeight="1" x14ac:dyDescent="0.25">
      <c r="A153" s="100" t="s">
        <v>9</v>
      </c>
      <c r="B153" s="102">
        <v>172343858</v>
      </c>
    </row>
    <row r="154" spans="1:2" ht="12" hidden="1" customHeight="1" x14ac:dyDescent="0.25">
      <c r="A154" s="100" t="s">
        <v>10</v>
      </c>
      <c r="B154" s="102">
        <v>1852930054</v>
      </c>
    </row>
    <row r="155" spans="1:2" ht="12" hidden="1" customHeight="1" x14ac:dyDescent="0.25">
      <c r="A155" s="100" t="s">
        <v>331</v>
      </c>
      <c r="B155" s="102">
        <v>1268439628</v>
      </c>
    </row>
    <row r="156" spans="1:2" ht="12" hidden="1" customHeight="1" x14ac:dyDescent="0.25">
      <c r="A156" s="100" t="s">
        <v>11</v>
      </c>
      <c r="B156" s="102">
        <v>26169443284</v>
      </c>
    </row>
    <row r="157" spans="1:2" ht="12" hidden="1" customHeight="1" x14ac:dyDescent="0.25">
      <c r="A157" s="100" t="s">
        <v>12</v>
      </c>
      <c r="B157" s="102">
        <v>16703021807</v>
      </c>
    </row>
    <row r="158" spans="1:2" ht="12" hidden="1" customHeight="1" x14ac:dyDescent="0.25">
      <c r="A158" s="100" t="s">
        <v>13</v>
      </c>
      <c r="B158" s="102">
        <v>46889372772</v>
      </c>
    </row>
    <row r="159" spans="1:2" ht="12" hidden="1" customHeight="1" x14ac:dyDescent="0.25">
      <c r="A159" s="100" t="s">
        <v>14</v>
      </c>
      <c r="B159" s="102">
        <v>1606301420</v>
      </c>
    </row>
    <row r="160" spans="1:2" ht="12" hidden="1" customHeight="1" x14ac:dyDescent="0.25">
      <c r="A160" s="100" t="s">
        <v>15</v>
      </c>
      <c r="B160" s="102">
        <v>497332465</v>
      </c>
    </row>
    <row r="161" spans="1:2" ht="12" hidden="1" customHeight="1" x14ac:dyDescent="0.25">
      <c r="A161" s="100" t="s">
        <v>16</v>
      </c>
      <c r="B161" s="102">
        <v>591079940</v>
      </c>
    </row>
    <row r="162" spans="1:2" ht="12" hidden="1" customHeight="1" x14ac:dyDescent="0.25">
      <c r="A162" s="100" t="s">
        <v>17</v>
      </c>
      <c r="B162" s="102">
        <v>1914068117</v>
      </c>
    </row>
    <row r="163" spans="1:2" ht="12" hidden="1" customHeight="1" x14ac:dyDescent="0.25">
      <c r="A163" s="100" t="s">
        <v>18</v>
      </c>
      <c r="B163" s="102">
        <v>21644591730</v>
      </c>
    </row>
    <row r="164" spans="1:2" ht="12" hidden="1" customHeight="1" x14ac:dyDescent="0.25">
      <c r="A164" s="100" t="s">
        <v>19</v>
      </c>
      <c r="B164" s="102">
        <v>4346447023</v>
      </c>
    </row>
    <row r="165" spans="1:2" ht="12" hidden="1" customHeight="1" x14ac:dyDescent="0.25">
      <c r="A165" s="100" t="s">
        <v>20</v>
      </c>
      <c r="B165" s="102">
        <v>26524937356</v>
      </c>
    </row>
    <row r="166" spans="1:2" ht="12" hidden="1" customHeight="1" x14ac:dyDescent="0.25">
      <c r="A166" s="100" t="s">
        <v>714</v>
      </c>
      <c r="B166" s="102">
        <v>7160505977</v>
      </c>
    </row>
    <row r="167" spans="1:2" ht="12" hidden="1" customHeight="1" x14ac:dyDescent="0.25">
      <c r="A167" s="100" t="s">
        <v>182</v>
      </c>
      <c r="B167" s="102">
        <v>52067944976</v>
      </c>
    </row>
    <row r="168" spans="1:2" ht="12" hidden="1" customHeight="1" x14ac:dyDescent="0.25">
      <c r="A168" s="100" t="s">
        <v>183</v>
      </c>
      <c r="B168" s="102">
        <v>21504596371</v>
      </c>
    </row>
    <row r="169" spans="1:2" ht="12" hidden="1" customHeight="1" x14ac:dyDescent="0.25">
      <c r="A169" s="100" t="s">
        <v>184</v>
      </c>
      <c r="B169" s="102">
        <v>7593454717</v>
      </c>
    </row>
    <row r="170" spans="1:2" ht="12" hidden="1" customHeight="1" x14ac:dyDescent="0.25">
      <c r="A170" s="100" t="s">
        <v>185</v>
      </c>
      <c r="B170" s="102">
        <v>4992065633</v>
      </c>
    </row>
    <row r="171" spans="1:2" ht="12" hidden="1" customHeight="1" x14ac:dyDescent="0.25">
      <c r="A171" s="100" t="s">
        <v>186</v>
      </c>
      <c r="B171" s="102">
        <v>24152038928</v>
      </c>
    </row>
    <row r="172" spans="1:2" ht="12" hidden="1" customHeight="1" x14ac:dyDescent="0.25">
      <c r="A172" s="100" t="s">
        <v>187</v>
      </c>
      <c r="B172" s="102">
        <v>22222524910</v>
      </c>
    </row>
    <row r="173" spans="1:2" ht="12" hidden="1" customHeight="1" x14ac:dyDescent="0.25">
      <c r="A173" s="100" t="s">
        <v>188</v>
      </c>
      <c r="B173" s="102">
        <v>5557276535</v>
      </c>
    </row>
    <row r="174" spans="1:2" ht="12" hidden="1" customHeight="1" x14ac:dyDescent="0.25">
      <c r="A174" s="100" t="s">
        <v>189</v>
      </c>
      <c r="B174" s="102">
        <v>1603030985</v>
      </c>
    </row>
    <row r="175" spans="1:2" ht="12" hidden="1" customHeight="1" x14ac:dyDescent="0.25">
      <c r="A175" s="100" t="s">
        <v>190</v>
      </c>
      <c r="B175" s="102">
        <v>836156376</v>
      </c>
    </row>
    <row r="176" spans="1:2" ht="12" hidden="1" customHeight="1" x14ac:dyDescent="0.25">
      <c r="A176" s="100" t="s">
        <v>191</v>
      </c>
      <c r="B176" s="102">
        <v>1772790569</v>
      </c>
    </row>
    <row r="177" spans="1:2" ht="12" hidden="1" customHeight="1" x14ac:dyDescent="0.25">
      <c r="A177" s="100" t="s">
        <v>192</v>
      </c>
      <c r="B177" s="102">
        <v>11745221891</v>
      </c>
    </row>
    <row r="178" spans="1:2" ht="12" hidden="1" customHeight="1" x14ac:dyDescent="0.25">
      <c r="A178" s="100" t="s">
        <v>193</v>
      </c>
      <c r="B178" s="102">
        <v>111996340677</v>
      </c>
    </row>
    <row r="179" spans="1:2" ht="12" hidden="1" customHeight="1" x14ac:dyDescent="0.25">
      <c r="A179" s="100" t="s">
        <v>194</v>
      </c>
      <c r="B179" s="102">
        <v>19841035398</v>
      </c>
    </row>
    <row r="180" spans="1:2" ht="12" hidden="1" customHeight="1" x14ac:dyDescent="0.25">
      <c r="A180" s="100" t="s">
        <v>195</v>
      </c>
      <c r="B180" s="102">
        <v>62018285541</v>
      </c>
    </row>
    <row r="181" spans="1:2" ht="12" hidden="1" customHeight="1" x14ac:dyDescent="0.25">
      <c r="A181" s="100" t="s">
        <v>511</v>
      </c>
      <c r="B181" s="102">
        <v>12927987086</v>
      </c>
    </row>
    <row r="182" spans="1:2" ht="12" hidden="1" customHeight="1" x14ac:dyDescent="0.25">
      <c r="A182" s="100" t="s">
        <v>512</v>
      </c>
      <c r="B182" s="102">
        <v>30899682881</v>
      </c>
    </row>
    <row r="183" spans="1:2" ht="12" hidden="1" customHeight="1" x14ac:dyDescent="0.25">
      <c r="A183" s="100" t="s">
        <v>513</v>
      </c>
      <c r="B183" s="102">
        <v>4051662724</v>
      </c>
    </row>
    <row r="184" spans="1:2" ht="12" hidden="1" customHeight="1" x14ac:dyDescent="0.25">
      <c r="A184" s="100" t="s">
        <v>514</v>
      </c>
      <c r="B184" s="102">
        <v>241734994307</v>
      </c>
    </row>
    <row r="185" spans="1:2" ht="12" hidden="1" customHeight="1" x14ac:dyDescent="0.25">
      <c r="A185" s="100" t="s">
        <v>515</v>
      </c>
      <c r="B185" s="102">
        <v>70450863213</v>
      </c>
    </row>
    <row r="186" spans="1:2" ht="12" hidden="1" customHeight="1" x14ac:dyDescent="0.25">
      <c r="A186" s="100" t="s">
        <v>516</v>
      </c>
      <c r="B186" s="102">
        <v>14090525732</v>
      </c>
    </row>
    <row r="187" spans="1:2" ht="12" hidden="1" customHeight="1" x14ac:dyDescent="0.25">
      <c r="A187" s="100" t="s">
        <v>517</v>
      </c>
      <c r="B187" s="102">
        <v>60352070748</v>
      </c>
    </row>
    <row r="188" spans="1:2" ht="12" hidden="1" customHeight="1" x14ac:dyDescent="0.25">
      <c r="A188" s="100" t="s">
        <v>518</v>
      </c>
      <c r="B188" s="102">
        <v>96864756533</v>
      </c>
    </row>
    <row r="189" spans="1:2" ht="12" hidden="1" customHeight="1" x14ac:dyDescent="0.25">
      <c r="A189" s="100" t="s">
        <v>519</v>
      </c>
      <c r="B189" s="102">
        <v>241758216226</v>
      </c>
    </row>
    <row r="190" spans="1:2" ht="12" hidden="1" customHeight="1" x14ac:dyDescent="0.25">
      <c r="A190" s="100" t="s">
        <v>520</v>
      </c>
      <c r="B190" s="102">
        <v>18990402440</v>
      </c>
    </row>
    <row r="191" spans="1:2" ht="12" hidden="1" customHeight="1" x14ac:dyDescent="0.25">
      <c r="A191" s="100" t="s">
        <v>521</v>
      </c>
      <c r="B191" s="102">
        <v>127762826683</v>
      </c>
    </row>
    <row r="192" spans="1:2" ht="12" hidden="1" customHeight="1" x14ac:dyDescent="0.25">
      <c r="A192" s="100" t="s">
        <v>522</v>
      </c>
      <c r="B192" s="102">
        <v>45894152831</v>
      </c>
    </row>
    <row r="193" spans="1:2" ht="12" hidden="1" customHeight="1" x14ac:dyDescent="0.25">
      <c r="A193" s="100" t="s">
        <v>523</v>
      </c>
      <c r="B193" s="102">
        <v>850824959</v>
      </c>
    </row>
    <row r="194" spans="1:2" ht="12" hidden="1" customHeight="1" x14ac:dyDescent="0.25">
      <c r="A194" s="100" t="s">
        <v>524</v>
      </c>
      <c r="B194" s="102">
        <v>36331987638</v>
      </c>
    </row>
    <row r="195" spans="1:2" ht="12" hidden="1" customHeight="1" x14ac:dyDescent="0.25">
      <c r="A195" s="100" t="s">
        <v>525</v>
      </c>
      <c r="B195" s="102">
        <v>44917270580</v>
      </c>
    </row>
    <row r="196" spans="1:2" ht="12" hidden="1" customHeight="1" x14ac:dyDescent="0.25">
      <c r="A196" s="100" t="s">
        <v>649</v>
      </c>
      <c r="B196" s="102">
        <v>886842559</v>
      </c>
    </row>
    <row r="197" spans="1:2" ht="12" hidden="1" customHeight="1" x14ac:dyDescent="0.25">
      <c r="A197" s="100" t="s">
        <v>171</v>
      </c>
      <c r="B197" s="102">
        <v>1018010958</v>
      </c>
    </row>
    <row r="198" spans="1:2" ht="12" hidden="1" customHeight="1" x14ac:dyDescent="0.25">
      <c r="A198" s="100" t="s">
        <v>172</v>
      </c>
      <c r="B198" s="102">
        <v>82750997</v>
      </c>
    </row>
    <row r="199" spans="1:2" ht="12" hidden="1" customHeight="1" x14ac:dyDescent="0.25">
      <c r="A199" s="100" t="s">
        <v>173</v>
      </c>
      <c r="B199" s="102">
        <v>233859150</v>
      </c>
    </row>
    <row r="200" spans="1:2" ht="12" hidden="1" customHeight="1" x14ac:dyDescent="0.25">
      <c r="A200" s="100" t="s">
        <v>174</v>
      </c>
      <c r="B200" s="102">
        <v>239661181</v>
      </c>
    </row>
    <row r="201" spans="1:2" ht="12" hidden="1" customHeight="1" x14ac:dyDescent="0.25">
      <c r="A201" s="100" t="s">
        <v>175</v>
      </c>
      <c r="B201" s="102">
        <v>13461612</v>
      </c>
    </row>
    <row r="202" spans="1:2" ht="12" hidden="1" customHeight="1" x14ac:dyDescent="0.25">
      <c r="A202" s="100" t="s">
        <v>440</v>
      </c>
      <c r="B202" s="102">
        <v>67604454</v>
      </c>
    </row>
    <row r="203" spans="1:2" ht="12" hidden="1" customHeight="1" x14ac:dyDescent="0.25">
      <c r="A203" s="100" t="s">
        <v>441</v>
      </c>
      <c r="B203" s="102">
        <v>100712054</v>
      </c>
    </row>
    <row r="204" spans="1:2" ht="12" hidden="1" customHeight="1" x14ac:dyDescent="0.25">
      <c r="A204" s="100" t="s">
        <v>442</v>
      </c>
      <c r="B204" s="102">
        <v>54106822</v>
      </c>
    </row>
    <row r="205" spans="1:2" ht="12" hidden="1" customHeight="1" x14ac:dyDescent="0.25">
      <c r="A205" s="100" t="s">
        <v>443</v>
      </c>
      <c r="B205" s="102">
        <v>60207380</v>
      </c>
    </row>
    <row r="206" spans="1:2" ht="12" hidden="1" customHeight="1" x14ac:dyDescent="0.25">
      <c r="A206" s="100" t="s">
        <v>444</v>
      </c>
      <c r="B206" s="102">
        <v>19128232</v>
      </c>
    </row>
    <row r="207" spans="1:2" ht="12" hidden="1" customHeight="1" x14ac:dyDescent="0.25">
      <c r="A207" s="100" t="s">
        <v>445</v>
      </c>
      <c r="B207" s="102">
        <v>15350677</v>
      </c>
    </row>
    <row r="208" spans="1:2" ht="12" hidden="1" customHeight="1" x14ac:dyDescent="0.25">
      <c r="A208" s="100" t="s">
        <v>710</v>
      </c>
      <c r="B208" s="102">
        <v>245154358</v>
      </c>
    </row>
    <row r="209" spans="1:2" ht="12" hidden="1" customHeight="1" x14ac:dyDescent="0.25">
      <c r="A209" s="100" t="s">
        <v>711</v>
      </c>
      <c r="B209" s="102">
        <v>121959503</v>
      </c>
    </row>
    <row r="210" spans="1:2" ht="12" hidden="1" customHeight="1" x14ac:dyDescent="0.25">
      <c r="A210" s="100" t="s">
        <v>581</v>
      </c>
      <c r="B210" s="102">
        <v>207857703</v>
      </c>
    </row>
    <row r="211" spans="1:2" ht="12" hidden="1" customHeight="1" x14ac:dyDescent="0.25">
      <c r="A211" s="100" t="s">
        <v>582</v>
      </c>
      <c r="B211" s="102">
        <v>23356784</v>
      </c>
    </row>
    <row r="212" spans="1:2" ht="12" hidden="1" customHeight="1" x14ac:dyDescent="0.25">
      <c r="A212" s="100" t="s">
        <v>583</v>
      </c>
      <c r="B212" s="102">
        <v>147294923</v>
      </c>
    </row>
    <row r="213" spans="1:2" ht="12" hidden="1" customHeight="1" x14ac:dyDescent="0.25">
      <c r="A213" s="100" t="s">
        <v>151</v>
      </c>
      <c r="B213" s="102">
        <v>39030450</v>
      </c>
    </row>
    <row r="214" spans="1:2" ht="12" hidden="1" customHeight="1" x14ac:dyDescent="0.25">
      <c r="A214" s="100" t="s">
        <v>152</v>
      </c>
      <c r="B214" s="102">
        <v>95261302</v>
      </c>
    </row>
    <row r="215" spans="1:2" ht="12" hidden="1" customHeight="1" x14ac:dyDescent="0.25">
      <c r="A215" s="100" t="s">
        <v>141</v>
      </c>
      <c r="B215" s="102">
        <v>37714750300.569275</v>
      </c>
    </row>
    <row r="216" spans="1:2" ht="12" hidden="1" customHeight="1" x14ac:dyDescent="0.25">
      <c r="A216" s="100" t="s">
        <v>142</v>
      </c>
      <c r="B216" s="102">
        <v>21106613269.088959</v>
      </c>
    </row>
    <row r="217" spans="1:2" ht="12" hidden="1" customHeight="1" x14ac:dyDescent="0.25">
      <c r="A217" s="100" t="s">
        <v>143</v>
      </c>
      <c r="B217" s="102">
        <v>12728428051.697107</v>
      </c>
    </row>
    <row r="218" spans="1:2" ht="12" hidden="1" customHeight="1" x14ac:dyDescent="0.25">
      <c r="A218" s="100" t="s">
        <v>144</v>
      </c>
      <c r="B218" s="102">
        <v>34459703711.060936</v>
      </c>
    </row>
    <row r="219" spans="1:2" ht="12" hidden="1" customHeight="1" x14ac:dyDescent="0.25">
      <c r="A219" s="100" t="s">
        <v>145</v>
      </c>
      <c r="B219" s="102">
        <v>1069699324.0772253</v>
      </c>
    </row>
    <row r="220" spans="1:2" ht="12" hidden="1" customHeight="1" x14ac:dyDescent="0.25">
      <c r="A220" s="100" t="s">
        <v>146</v>
      </c>
      <c r="B220" s="102">
        <v>5752353611.4053822</v>
      </c>
    </row>
    <row r="221" spans="1:2" ht="12" hidden="1" customHeight="1" x14ac:dyDescent="0.25">
      <c r="A221" s="100" t="s">
        <v>147</v>
      </c>
      <c r="B221" s="102">
        <v>33944713326.4076</v>
      </c>
    </row>
    <row r="222" spans="1:2" ht="12" hidden="1" customHeight="1" x14ac:dyDescent="0.25">
      <c r="A222" s="100" t="s">
        <v>148</v>
      </c>
      <c r="B222" s="102">
        <v>839110864.52923191</v>
      </c>
    </row>
    <row r="223" spans="1:2" ht="12" hidden="1" customHeight="1" x14ac:dyDescent="0.25">
      <c r="A223" s="100" t="s">
        <v>2402</v>
      </c>
      <c r="B223" s="102">
        <v>1713125326.164252</v>
      </c>
    </row>
    <row r="224" spans="1:2" ht="12" hidden="1" customHeight="1" x14ac:dyDescent="0.25">
      <c r="A224" s="100" t="s">
        <v>643</v>
      </c>
      <c r="B224" s="102">
        <v>217863</v>
      </c>
    </row>
    <row r="225" spans="1:2" ht="12" hidden="1" customHeight="1" x14ac:dyDescent="0.25">
      <c r="A225" s="100" t="s">
        <v>644</v>
      </c>
      <c r="B225" s="102">
        <v>102890</v>
      </c>
    </row>
    <row r="226" spans="1:2" ht="12" hidden="1" customHeight="1" x14ac:dyDescent="0.25">
      <c r="A226" s="100" t="s">
        <v>645</v>
      </c>
      <c r="B226" s="102">
        <v>361.74104683195594</v>
      </c>
    </row>
    <row r="227" spans="1:2" ht="12" hidden="1" customHeight="1" x14ac:dyDescent="0.25">
      <c r="A227" s="100" t="s">
        <v>646</v>
      </c>
      <c r="B227" s="102">
        <v>101485717174</v>
      </c>
    </row>
    <row r="228" spans="1:2" ht="12" hidden="1" customHeight="1" x14ac:dyDescent="0.25">
      <c r="A228" s="103" t="s">
        <v>647</v>
      </c>
      <c r="B228" s="104">
        <v>-74956325488</v>
      </c>
    </row>
  </sheetData>
  <phoneticPr fontId="15" type="noConversion"/>
  <pageMargins left="0.75" right="0.75" top="1" bottom="1" header="0.5" footer="0.5"/>
  <pageSetup orientation="portrait" horizontalDpi="300" verticalDpi="300" r:id="rId2"/>
  <headerFooter alignWithMargins="0"/>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46CF5-AC11-49CA-9FD5-B7E8FC67CCE2}">
  <dimension ref="A1:IM447"/>
  <sheetViews>
    <sheetView workbookViewId="0"/>
  </sheetViews>
  <sheetFormatPr defaultColWidth="9.6640625" defaultRowHeight="13.2" x14ac:dyDescent="0.25"/>
  <cols>
    <col min="1" max="1" width="10.33203125" bestFit="1" customWidth="1"/>
    <col min="2" max="2" width="68.88671875" bestFit="1" customWidth="1"/>
    <col min="3" max="4" width="11" bestFit="1" customWidth="1"/>
    <col min="5" max="5" width="9.6640625" customWidth="1"/>
    <col min="6" max="6" width="14.88671875" bestFit="1" customWidth="1"/>
    <col min="7" max="7" width="31.109375" customWidth="1"/>
    <col min="8" max="8" width="5.88671875" bestFit="1" customWidth="1"/>
    <col min="9" max="9" width="13.44140625" bestFit="1" customWidth="1"/>
    <col min="10" max="10" width="42" bestFit="1" customWidth="1"/>
    <col min="11" max="11" width="20.6640625" bestFit="1" customWidth="1"/>
    <col min="12" max="12" width="12.88671875" bestFit="1" customWidth="1"/>
    <col min="13" max="13" width="13.6640625" bestFit="1" customWidth="1"/>
    <col min="14" max="14" width="9.5546875" bestFit="1" customWidth="1"/>
    <col min="15" max="15" width="62.33203125" bestFit="1" customWidth="1"/>
    <col min="16" max="16" width="10.33203125" bestFit="1" customWidth="1"/>
    <col min="17" max="17" width="14.44140625" bestFit="1" customWidth="1"/>
    <col min="18" max="18" width="12.6640625" customWidth="1"/>
    <col min="19" max="19" width="35.5546875" bestFit="1" customWidth="1"/>
    <col min="20" max="20" width="23.6640625" bestFit="1" customWidth="1"/>
    <col min="21" max="21" width="11" bestFit="1" customWidth="1"/>
    <col min="22" max="22" width="28.6640625" bestFit="1" customWidth="1"/>
    <col min="23" max="23" width="10.33203125" customWidth="1"/>
    <col min="24" max="24" width="8.6640625" bestFit="1" customWidth="1"/>
    <col min="25" max="25" width="10.88671875" bestFit="1" customWidth="1"/>
    <col min="26" max="26" width="9.33203125" bestFit="1" customWidth="1"/>
    <col min="27" max="27" width="13" bestFit="1" customWidth="1"/>
    <col min="28" max="28" width="9.5546875" bestFit="1" customWidth="1"/>
    <col min="29" max="29" width="8.44140625" bestFit="1" customWidth="1"/>
    <col min="30" max="30" width="11.5546875" customWidth="1"/>
    <col min="31" max="31" width="15" bestFit="1" customWidth="1"/>
    <col min="32" max="32" width="15.33203125" customWidth="1"/>
    <col min="33" max="33" width="14.6640625" bestFit="1" customWidth="1"/>
    <col min="34" max="34" width="15" customWidth="1"/>
    <col min="35" max="35" width="11" bestFit="1" customWidth="1"/>
    <col min="36" max="36" width="14.88671875" bestFit="1" customWidth="1"/>
    <col min="37" max="37" width="15.33203125" bestFit="1" customWidth="1"/>
    <col min="38" max="38" width="14.109375" bestFit="1" customWidth="1"/>
    <col min="39" max="39" width="9.88671875" bestFit="1" customWidth="1"/>
    <col min="40" max="40" width="9.6640625" bestFit="1" customWidth="1"/>
    <col min="41" max="41" width="11.109375" customWidth="1"/>
    <col min="42" max="42" width="12.6640625" bestFit="1" customWidth="1"/>
    <col min="43" max="43" width="14.6640625" bestFit="1" customWidth="1"/>
    <col min="44" max="44" width="12.44140625" bestFit="1" customWidth="1"/>
    <col min="45" max="45" width="14.44140625" bestFit="1" customWidth="1"/>
    <col min="46" max="46" width="9.5546875" customWidth="1"/>
    <col min="47" max="47" width="12.33203125" bestFit="1" customWidth="1"/>
    <col min="48" max="48" width="14.33203125" bestFit="1" customWidth="1"/>
    <col min="49" max="49" width="13.33203125" bestFit="1" customWidth="1"/>
    <col min="50" max="50" width="10.33203125" bestFit="1" customWidth="1"/>
    <col min="51" max="51" width="14.33203125" bestFit="1" customWidth="1"/>
    <col min="52" max="52" width="14.5546875" bestFit="1" customWidth="1"/>
    <col min="53" max="53" width="14" bestFit="1" customWidth="1"/>
    <col min="54" max="54" width="14.33203125" bestFit="1" customWidth="1"/>
    <col min="55" max="55" width="10.33203125" bestFit="1" customWidth="1"/>
    <col min="56" max="56" width="14.109375" bestFit="1" customWidth="1"/>
    <col min="57" max="57" width="14.44140625" bestFit="1" customWidth="1"/>
    <col min="58" max="58" width="13.33203125" bestFit="1" customWidth="1"/>
    <col min="59" max="59" width="9.109375" bestFit="1" customWidth="1"/>
    <col min="60" max="60" width="9" bestFit="1" customWidth="1"/>
    <col min="61" max="61" width="12.33203125" bestFit="1" customWidth="1"/>
    <col min="62" max="62" width="12.33203125" customWidth="1"/>
    <col min="63" max="63" width="11.44140625" bestFit="1" customWidth="1"/>
    <col min="64" max="64" width="12.33203125" bestFit="1" customWidth="1"/>
    <col min="65" max="65" width="9.5546875" bestFit="1" customWidth="1"/>
    <col min="66" max="66" width="13.88671875" bestFit="1" customWidth="1"/>
    <col min="67" max="67" width="13.88671875" customWidth="1"/>
    <col min="68" max="68" width="14.109375" bestFit="1" customWidth="1"/>
    <col min="69" max="69" width="13.6640625" bestFit="1" customWidth="1"/>
    <col min="70" max="70" width="14" bestFit="1" customWidth="1"/>
    <col min="71" max="71" width="11" bestFit="1" customWidth="1"/>
    <col min="72" max="72" width="11.6640625" bestFit="1" customWidth="1"/>
    <col min="73" max="73" width="12.109375" bestFit="1" customWidth="1"/>
    <col min="74" max="74" width="12.33203125" bestFit="1" customWidth="1"/>
    <col min="75" max="75" width="11.33203125" customWidth="1"/>
    <col min="76" max="76" width="12.109375" bestFit="1" customWidth="1"/>
    <col min="77" max="77" width="9.44140625" bestFit="1" customWidth="1"/>
    <col min="78" max="78" width="9.5546875" bestFit="1" customWidth="1"/>
    <col min="79" max="79" width="13.6640625" bestFit="1" customWidth="1"/>
    <col min="80" max="80" width="11.44140625" bestFit="1" customWidth="1"/>
    <col min="81" max="81" width="11.5546875" bestFit="1" customWidth="1"/>
    <col min="82" max="82" width="10.5546875" bestFit="1" customWidth="1"/>
    <col min="83" max="83" width="11.44140625" bestFit="1" customWidth="1"/>
    <col min="84" max="84" width="8.6640625" bestFit="1" customWidth="1"/>
    <col min="85" max="85" width="12.88671875" bestFit="1" customWidth="1"/>
    <col min="86" max="86" width="13.6640625" bestFit="1" customWidth="1"/>
    <col min="87" max="87" width="13.88671875" bestFit="1" customWidth="1"/>
    <col min="88" max="88" width="13" bestFit="1" customWidth="1"/>
    <col min="89" max="89" width="14" bestFit="1" customWidth="1"/>
    <col min="90" max="90" width="14.33203125" bestFit="1" customWidth="1"/>
    <col min="91" max="91" width="13.6640625" bestFit="1" customWidth="1"/>
    <col min="92" max="92" width="14" bestFit="1" customWidth="1"/>
    <col min="93" max="93" width="10.109375" bestFit="1" customWidth="1"/>
    <col min="94" max="94" width="14" bestFit="1" customWidth="1"/>
    <col min="95" max="95" width="14.33203125" bestFit="1" customWidth="1"/>
    <col min="96" max="96" width="13.109375" bestFit="1" customWidth="1"/>
    <col min="97" max="97" width="8.88671875" bestFit="1" customWidth="1"/>
    <col min="98" max="98" width="10" bestFit="1" customWidth="1"/>
    <col min="99" max="99" width="8.44140625" bestFit="1" customWidth="1"/>
    <col min="100" max="100" width="10" bestFit="1" customWidth="1"/>
    <col min="101" max="101" width="10.44140625" bestFit="1" customWidth="1"/>
    <col min="102" max="102" width="12.33203125" bestFit="1" customWidth="1"/>
    <col min="103" max="103" width="10" bestFit="1" customWidth="1"/>
    <col min="104" max="104" width="10.5546875" bestFit="1" customWidth="1"/>
    <col min="105" max="105" width="10.6640625" bestFit="1" customWidth="1"/>
    <col min="106" max="106" width="11.88671875" bestFit="1" customWidth="1"/>
    <col min="107" max="107" width="9.109375" bestFit="1" customWidth="1"/>
    <col min="108" max="108" width="10.33203125" bestFit="1" customWidth="1"/>
    <col min="109" max="109" width="12.6640625" bestFit="1" customWidth="1"/>
    <col min="110" max="110" width="13" bestFit="1" customWidth="1"/>
    <col min="111" max="113" width="14.6640625" bestFit="1" customWidth="1"/>
    <col min="114" max="115" width="13.6640625" bestFit="1" customWidth="1"/>
    <col min="116" max="116" width="14.6640625" bestFit="1" customWidth="1"/>
    <col min="117" max="117" width="13.6640625" bestFit="1" customWidth="1"/>
    <col min="118" max="118" width="13.88671875" bestFit="1" customWidth="1"/>
    <col min="119" max="119" width="12.6640625" bestFit="1" customWidth="1"/>
    <col min="120" max="120" width="12.5546875" bestFit="1" customWidth="1"/>
    <col min="121" max="121" width="11" bestFit="1" customWidth="1"/>
    <col min="122" max="122" width="10.33203125" bestFit="1" customWidth="1"/>
    <col min="123" max="123" width="13.6640625" bestFit="1" customWidth="1"/>
    <col min="124" max="124" width="16.6640625" bestFit="1" customWidth="1"/>
    <col min="125" max="125" width="17.109375" bestFit="1" customWidth="1"/>
    <col min="126" max="126" width="16.44140625" bestFit="1" customWidth="1"/>
    <col min="127" max="127" width="16.6640625" bestFit="1" customWidth="1"/>
    <col min="128" max="128" width="12.6640625" bestFit="1" customWidth="1"/>
    <col min="129" max="129" width="16.6640625" bestFit="1" customWidth="1"/>
    <col min="130" max="130" width="17" bestFit="1" customWidth="1"/>
    <col min="131" max="131" width="15.88671875" bestFit="1" customWidth="1"/>
    <col min="132" max="132" width="12.109375" bestFit="1" customWidth="1"/>
    <col min="133" max="133" width="14.6640625" bestFit="1" customWidth="1"/>
    <col min="134" max="134" width="17.88671875" bestFit="1" customWidth="1"/>
    <col min="135" max="135" width="18.33203125" bestFit="1" customWidth="1"/>
    <col min="136" max="136" width="17.5546875" bestFit="1" customWidth="1"/>
    <col min="137" max="137" width="17.88671875" bestFit="1" customWidth="1"/>
    <col min="138" max="138" width="14" bestFit="1" customWidth="1"/>
    <col min="139" max="139" width="17.6640625" bestFit="1" customWidth="1"/>
    <col min="140" max="140" width="18.109375" bestFit="1" customWidth="1"/>
    <col min="141" max="141" width="17" bestFit="1" customWidth="1"/>
    <col min="142" max="142" width="12.6640625" bestFit="1" customWidth="1"/>
    <col min="143" max="143" width="13.6640625" bestFit="1" customWidth="1"/>
    <col min="144" max="144" width="17.109375" bestFit="1" customWidth="1"/>
    <col min="145" max="145" width="17.44140625" bestFit="1" customWidth="1"/>
    <col min="146" max="146" width="16.6640625" bestFit="1" customWidth="1"/>
    <col min="147" max="147" width="17.109375" bestFit="1" customWidth="1"/>
    <col min="148" max="148" width="12.6640625" bestFit="1" customWidth="1"/>
    <col min="149" max="149" width="13.109375" bestFit="1" customWidth="1"/>
    <col min="150" max="150" width="17" bestFit="1" customWidth="1"/>
    <col min="151" max="151" width="17.33203125" bestFit="1" customWidth="1"/>
    <col min="152" max="152" width="12.109375" bestFit="1" customWidth="1"/>
    <col min="153" max="153" width="9.88671875" bestFit="1" customWidth="1"/>
    <col min="154" max="154" width="12.109375" bestFit="1" customWidth="1"/>
    <col min="155" max="155" width="13.109375" bestFit="1" customWidth="1"/>
    <col min="156" max="156" width="12.109375" bestFit="1" customWidth="1"/>
    <col min="157" max="157" width="16.109375" bestFit="1" customWidth="1"/>
    <col min="158" max="159" width="15.88671875" bestFit="1" customWidth="1"/>
    <col min="160" max="160" width="16" bestFit="1" customWidth="1"/>
    <col min="161" max="161" width="17.6640625" bestFit="1" customWidth="1"/>
    <col min="162" max="162" width="18" bestFit="1" customWidth="1"/>
    <col min="163" max="163" width="17.33203125" bestFit="1" customWidth="1"/>
    <col min="164" max="164" width="17.6640625" bestFit="1" customWidth="1"/>
    <col min="165" max="165" width="13.6640625" bestFit="1" customWidth="1"/>
    <col min="166" max="166" width="17.5546875" bestFit="1" customWidth="1"/>
    <col min="167" max="167" width="17.88671875" bestFit="1" customWidth="1"/>
    <col min="168" max="168" width="16.6640625" bestFit="1" customWidth="1"/>
    <col min="169" max="170" width="12.6640625" bestFit="1" customWidth="1"/>
    <col min="171" max="171" width="14.33203125" bestFit="1" customWidth="1"/>
    <col min="172" max="172" width="13.33203125" bestFit="1" customWidth="1"/>
    <col min="173" max="173" width="12.109375" bestFit="1" customWidth="1"/>
    <col min="174" max="174" width="11" bestFit="1" customWidth="1"/>
    <col min="175" max="175" width="13.88671875" bestFit="1" customWidth="1"/>
    <col min="176" max="177" width="12.109375" bestFit="1" customWidth="1"/>
    <col min="178" max="178" width="13.6640625" bestFit="1" customWidth="1"/>
    <col min="179" max="179" width="12.109375" bestFit="1" customWidth="1"/>
    <col min="180" max="180" width="11" bestFit="1" customWidth="1"/>
    <col min="181" max="185" width="12.109375" bestFit="1" customWidth="1"/>
    <col min="186" max="187" width="13.6640625" bestFit="1" customWidth="1"/>
    <col min="188" max="189" width="12.109375" bestFit="1" customWidth="1"/>
    <col min="190" max="190" width="14" bestFit="1" customWidth="1"/>
    <col min="191" max="191" width="12.109375" bestFit="1" customWidth="1"/>
    <col min="192" max="192" width="13.6640625" bestFit="1" customWidth="1"/>
    <col min="193" max="193" width="12.109375" bestFit="1" customWidth="1"/>
    <col min="194" max="194" width="12.88671875" bestFit="1" customWidth="1"/>
    <col min="195" max="195" width="11.44140625" bestFit="1" customWidth="1"/>
    <col min="196" max="196" width="12.5546875" bestFit="1" customWidth="1"/>
    <col min="197" max="197" width="12.109375" bestFit="1" customWidth="1"/>
    <col min="198" max="198" width="14.6640625" bestFit="1" customWidth="1"/>
    <col min="199" max="200" width="13.6640625" bestFit="1" customWidth="1"/>
    <col min="201" max="201" width="14.33203125" bestFit="1" customWidth="1"/>
    <col min="202" max="202" width="13.6640625" bestFit="1" customWidth="1"/>
    <col min="203" max="203" width="14.44140625" customWidth="1"/>
    <col min="204" max="204" width="14.6640625" bestFit="1" customWidth="1"/>
    <col min="205" max="207" width="13.6640625" bestFit="1" customWidth="1"/>
    <col min="208" max="209" width="14.6640625" bestFit="1" customWidth="1"/>
    <col min="210" max="211" width="13.6640625" bestFit="1" customWidth="1"/>
    <col min="212" max="212" width="16.33203125" bestFit="1" customWidth="1"/>
    <col min="213" max="213" width="14.6640625" bestFit="1" customWidth="1"/>
    <col min="214" max="214" width="12.109375" bestFit="1" customWidth="1"/>
    <col min="215" max="217" width="13.6640625" bestFit="1" customWidth="1"/>
    <col min="218" max="218" width="11.44140625" bestFit="1" customWidth="1"/>
    <col min="219" max="220" width="11" bestFit="1" customWidth="1"/>
    <col min="221" max="221" width="12.109375" bestFit="1" customWidth="1"/>
    <col min="222" max="222" width="14.109375" bestFit="1" customWidth="1"/>
    <col min="223" max="223" width="13.88671875" bestFit="1" customWidth="1"/>
    <col min="224" max="224" width="12.44140625" bestFit="1" customWidth="1"/>
    <col min="225" max="225" width="13.33203125" bestFit="1" customWidth="1"/>
    <col min="226" max="226" width="12.6640625" bestFit="1" customWidth="1"/>
    <col min="227" max="228" width="13.6640625" bestFit="1" customWidth="1"/>
    <col min="229" max="229" width="14" bestFit="1" customWidth="1"/>
    <col min="230" max="230" width="12.44140625" bestFit="1" customWidth="1"/>
    <col min="231" max="231" width="14" bestFit="1" customWidth="1"/>
    <col min="232" max="232" width="13.44140625" bestFit="1" customWidth="1"/>
    <col min="233" max="233" width="13.88671875" bestFit="1" customWidth="1"/>
    <col min="234" max="234" width="13.6640625" bestFit="1" customWidth="1"/>
    <col min="235" max="235" width="12.33203125" bestFit="1" customWidth="1"/>
    <col min="236" max="236" width="14" bestFit="1" customWidth="1"/>
    <col min="237" max="237" width="12.5546875" bestFit="1" customWidth="1"/>
    <col min="238" max="238" width="14" bestFit="1" customWidth="1"/>
    <col min="239" max="239" width="13.6640625" bestFit="1" customWidth="1"/>
    <col min="240" max="240" width="12.44140625" bestFit="1" customWidth="1"/>
    <col min="241" max="244" width="12.109375" bestFit="1" customWidth="1"/>
    <col min="245" max="245" width="13.6640625" bestFit="1" customWidth="1"/>
    <col min="246" max="246" width="11.6640625" bestFit="1" customWidth="1"/>
    <col min="247" max="247" width="11" bestFit="1" customWidth="1"/>
  </cols>
  <sheetData>
    <row r="1" spans="1:247" s="59" customFormat="1" x14ac:dyDescent="0.25">
      <c r="A1" s="59" t="s">
        <v>618</v>
      </c>
      <c r="B1" s="59" t="s">
        <v>619</v>
      </c>
      <c r="C1" s="59" t="s">
        <v>620</v>
      </c>
      <c r="D1" s="59" t="s">
        <v>621</v>
      </c>
      <c r="E1" s="59" t="s">
        <v>622</v>
      </c>
      <c r="F1" s="59" t="s">
        <v>2537</v>
      </c>
      <c r="G1" s="59" t="s">
        <v>623</v>
      </c>
      <c r="H1" s="59" t="s">
        <v>591</v>
      </c>
      <c r="I1" s="59" t="s">
        <v>624</v>
      </c>
      <c r="J1" s="59" t="s">
        <v>2536</v>
      </c>
      <c r="K1" s="59" t="s">
        <v>625</v>
      </c>
      <c r="L1" s="59" t="s">
        <v>626</v>
      </c>
      <c r="M1" s="59" t="s">
        <v>627</v>
      </c>
      <c r="N1" s="59" t="s">
        <v>628</v>
      </c>
      <c r="O1" s="59" t="s">
        <v>629</v>
      </c>
      <c r="P1" s="59" t="s">
        <v>630</v>
      </c>
      <c r="Q1" s="59" t="s">
        <v>631</v>
      </c>
      <c r="R1" s="59" t="s">
        <v>632</v>
      </c>
      <c r="S1" s="59" t="s">
        <v>633</v>
      </c>
      <c r="T1" s="59" t="s">
        <v>634</v>
      </c>
      <c r="U1" s="59" t="s">
        <v>635</v>
      </c>
      <c r="V1" s="59" t="s">
        <v>636</v>
      </c>
      <c r="W1" s="59" t="s">
        <v>637</v>
      </c>
      <c r="X1" s="59" t="s">
        <v>549</v>
      </c>
      <c r="Y1" s="59" t="s">
        <v>550</v>
      </c>
      <c r="Z1" s="59" t="s">
        <v>551</v>
      </c>
      <c r="AA1" s="59" t="s">
        <v>552</v>
      </c>
      <c r="AB1" s="59" t="s">
        <v>553</v>
      </c>
      <c r="AC1" s="59" t="s">
        <v>554</v>
      </c>
      <c r="AD1" s="59" t="s">
        <v>555</v>
      </c>
      <c r="AE1" s="59" t="s">
        <v>556</v>
      </c>
      <c r="AF1" s="59" t="s">
        <v>557</v>
      </c>
      <c r="AG1" s="59" t="s">
        <v>558</v>
      </c>
      <c r="AH1" s="59" t="s">
        <v>559</v>
      </c>
      <c r="AI1" s="59" t="s">
        <v>127</v>
      </c>
      <c r="AJ1" s="59" t="s">
        <v>128</v>
      </c>
      <c r="AK1" s="59" t="s">
        <v>129</v>
      </c>
      <c r="AL1" s="59" t="s">
        <v>130</v>
      </c>
      <c r="AM1" s="59" t="s">
        <v>131</v>
      </c>
      <c r="AN1" s="59" t="s">
        <v>132</v>
      </c>
      <c r="AO1" s="59" t="s">
        <v>133</v>
      </c>
      <c r="AP1" s="59" t="s">
        <v>134</v>
      </c>
      <c r="AQ1" s="59" t="s">
        <v>135</v>
      </c>
      <c r="AR1" s="59" t="s">
        <v>136</v>
      </c>
      <c r="AS1" s="59" t="s">
        <v>35</v>
      </c>
      <c r="AT1" s="59" t="s">
        <v>36</v>
      </c>
      <c r="AU1" s="59" t="s">
        <v>37</v>
      </c>
      <c r="AV1" s="59" t="s">
        <v>38</v>
      </c>
      <c r="AW1" s="59" t="s">
        <v>39</v>
      </c>
      <c r="AX1" s="59" t="s">
        <v>40</v>
      </c>
      <c r="AY1" s="59" t="s">
        <v>41</v>
      </c>
      <c r="AZ1" s="59" t="s">
        <v>42</v>
      </c>
      <c r="BA1" s="59" t="s">
        <v>43</v>
      </c>
      <c r="BB1" s="59" t="s">
        <v>44</v>
      </c>
      <c r="BC1" s="59" t="s">
        <v>45</v>
      </c>
      <c r="BD1" s="59" t="s">
        <v>46</v>
      </c>
      <c r="BE1" s="59" t="s">
        <v>47</v>
      </c>
      <c r="BF1" s="59" t="s">
        <v>48</v>
      </c>
      <c r="BG1" s="59" t="s">
        <v>49</v>
      </c>
      <c r="BH1" s="59" t="s">
        <v>50</v>
      </c>
      <c r="BI1" s="59" t="s">
        <v>51</v>
      </c>
      <c r="BJ1" s="59" t="s">
        <v>52</v>
      </c>
      <c r="BK1" s="59" t="s">
        <v>53</v>
      </c>
      <c r="BL1" s="59" t="s">
        <v>54</v>
      </c>
      <c r="BM1" s="59" t="s">
        <v>55</v>
      </c>
      <c r="BN1" s="59" t="s">
        <v>56</v>
      </c>
      <c r="BO1" s="59" t="s">
        <v>57</v>
      </c>
      <c r="BP1" s="59" t="s">
        <v>58</v>
      </c>
      <c r="BQ1" s="59" t="s">
        <v>59</v>
      </c>
      <c r="BR1" s="59" t="s">
        <v>60</v>
      </c>
      <c r="BS1" s="59" t="s">
        <v>61</v>
      </c>
      <c r="BT1" s="59" t="s">
        <v>62</v>
      </c>
      <c r="BU1" s="59" t="s">
        <v>63</v>
      </c>
      <c r="BV1" s="59" t="s">
        <v>64</v>
      </c>
      <c r="BW1" s="59" t="s">
        <v>65</v>
      </c>
      <c r="BX1" s="59" t="s">
        <v>66</v>
      </c>
      <c r="BY1" s="59" t="s">
        <v>67</v>
      </c>
      <c r="BZ1" s="59" t="s">
        <v>68</v>
      </c>
      <c r="CA1" s="59" t="s">
        <v>69</v>
      </c>
      <c r="CB1" s="59" t="s">
        <v>70</v>
      </c>
      <c r="CC1" s="59" t="s">
        <v>71</v>
      </c>
      <c r="CD1" s="59" t="s">
        <v>72</v>
      </c>
      <c r="CE1" s="59" t="s">
        <v>73</v>
      </c>
      <c r="CF1" s="59" t="s">
        <v>74</v>
      </c>
      <c r="CG1" s="59" t="s">
        <v>75</v>
      </c>
      <c r="CH1" s="59" t="s">
        <v>76</v>
      </c>
      <c r="CI1" s="59" t="s">
        <v>77</v>
      </c>
      <c r="CJ1" s="59" t="s">
        <v>78</v>
      </c>
      <c r="CK1" s="59" t="s">
        <v>79</v>
      </c>
      <c r="CL1" s="59" t="s">
        <v>80</v>
      </c>
      <c r="CM1" s="59" t="s">
        <v>81</v>
      </c>
      <c r="CN1" s="59" t="s">
        <v>82</v>
      </c>
      <c r="CO1" s="59" t="s">
        <v>83</v>
      </c>
      <c r="CP1" s="59" t="s">
        <v>84</v>
      </c>
      <c r="CQ1" s="59" t="s">
        <v>85</v>
      </c>
      <c r="CR1" s="59" t="s">
        <v>86</v>
      </c>
      <c r="CS1" s="59" t="s">
        <v>87</v>
      </c>
      <c r="CT1" s="59" t="s">
        <v>88</v>
      </c>
      <c r="CU1" s="59" t="s">
        <v>89</v>
      </c>
      <c r="CV1" s="59" t="s">
        <v>90</v>
      </c>
      <c r="CW1" s="59" t="s">
        <v>91</v>
      </c>
      <c r="CX1" s="59" t="s">
        <v>92</v>
      </c>
      <c r="CY1" s="59" t="s">
        <v>93</v>
      </c>
      <c r="CZ1" s="59" t="s">
        <v>94</v>
      </c>
      <c r="DA1" s="59" t="s">
        <v>95</v>
      </c>
      <c r="DB1" s="59" t="s">
        <v>96</v>
      </c>
      <c r="DC1" s="59" t="s">
        <v>97</v>
      </c>
      <c r="DD1" s="59" t="s">
        <v>98</v>
      </c>
      <c r="DE1" s="60" t="s">
        <v>496</v>
      </c>
      <c r="DF1" s="60" t="s">
        <v>497</v>
      </c>
      <c r="DG1" s="59" t="s">
        <v>99</v>
      </c>
      <c r="DH1" s="59" t="s">
        <v>100</v>
      </c>
      <c r="DI1" s="59" t="s">
        <v>101</v>
      </c>
      <c r="DJ1" s="59" t="s">
        <v>102</v>
      </c>
      <c r="DK1" s="59" t="s">
        <v>103</v>
      </c>
      <c r="DL1" s="59" t="s">
        <v>104</v>
      </c>
      <c r="DM1" s="59" t="s">
        <v>105</v>
      </c>
      <c r="DN1" s="59" t="s">
        <v>753</v>
      </c>
      <c r="DO1" s="59" t="s">
        <v>754</v>
      </c>
      <c r="DP1" s="59" t="s">
        <v>755</v>
      </c>
      <c r="DQ1" s="59" t="s">
        <v>756</v>
      </c>
      <c r="DR1" s="59" t="s">
        <v>757</v>
      </c>
      <c r="DS1" s="59" t="s">
        <v>758</v>
      </c>
      <c r="DT1" s="59" t="s">
        <v>759</v>
      </c>
      <c r="DU1" s="59" t="s">
        <v>760</v>
      </c>
      <c r="DV1" s="59" t="s">
        <v>761</v>
      </c>
      <c r="DW1" s="59" t="s">
        <v>762</v>
      </c>
      <c r="DX1" s="59" t="s">
        <v>763</v>
      </c>
      <c r="DY1" s="59" t="s">
        <v>764</v>
      </c>
      <c r="DZ1" s="59" t="s">
        <v>765</v>
      </c>
      <c r="EA1" s="59" t="s">
        <v>766</v>
      </c>
      <c r="EB1" s="59" t="s">
        <v>767</v>
      </c>
      <c r="EC1" s="59" t="s">
        <v>768</v>
      </c>
      <c r="ED1" s="59" t="s">
        <v>769</v>
      </c>
      <c r="EE1" s="59" t="s">
        <v>770</v>
      </c>
      <c r="EF1" s="59" t="s">
        <v>771</v>
      </c>
      <c r="EG1" s="59" t="s">
        <v>772</v>
      </c>
      <c r="EH1" s="59" t="s">
        <v>773</v>
      </c>
      <c r="EI1" s="59" t="s">
        <v>774</v>
      </c>
      <c r="EJ1" s="59" t="s">
        <v>775</v>
      </c>
      <c r="EK1" s="59" t="s">
        <v>776</v>
      </c>
      <c r="EL1" s="59" t="s">
        <v>777</v>
      </c>
      <c r="EM1" s="59" t="s">
        <v>778</v>
      </c>
      <c r="EN1" s="59" t="s">
        <v>779</v>
      </c>
      <c r="EO1" s="59" t="s">
        <v>780</v>
      </c>
      <c r="EP1" s="59" t="s">
        <v>781</v>
      </c>
      <c r="EQ1" s="59" t="s">
        <v>782</v>
      </c>
      <c r="ER1" s="59" t="s">
        <v>783</v>
      </c>
      <c r="ES1" s="59" t="s">
        <v>784</v>
      </c>
      <c r="ET1" s="59" t="s">
        <v>785</v>
      </c>
      <c r="EU1" s="59" t="s">
        <v>786</v>
      </c>
      <c r="EV1" s="59" t="s">
        <v>308</v>
      </c>
      <c r="EW1" s="59" t="s">
        <v>309</v>
      </c>
      <c r="EX1" s="59" t="s">
        <v>310</v>
      </c>
      <c r="EY1" s="59" t="s">
        <v>311</v>
      </c>
      <c r="EZ1" s="59" t="s">
        <v>312</v>
      </c>
      <c r="FA1" s="59" t="s">
        <v>313</v>
      </c>
      <c r="FB1" s="59" t="s">
        <v>314</v>
      </c>
      <c r="FC1" s="59" t="s">
        <v>315</v>
      </c>
      <c r="FD1" s="59" t="s">
        <v>316</v>
      </c>
      <c r="FE1" s="59" t="s">
        <v>317</v>
      </c>
      <c r="FF1" s="59" t="s">
        <v>318</v>
      </c>
      <c r="FG1" s="59" t="s">
        <v>319</v>
      </c>
      <c r="FH1" s="59" t="s">
        <v>320</v>
      </c>
      <c r="FI1" s="59" t="s">
        <v>321</v>
      </c>
      <c r="FJ1" s="59" t="s">
        <v>322</v>
      </c>
      <c r="FK1" s="59" t="s">
        <v>323</v>
      </c>
      <c r="FL1" s="59" t="s">
        <v>324</v>
      </c>
      <c r="FM1" s="59" t="s">
        <v>325</v>
      </c>
      <c r="FN1" s="59" t="s">
        <v>251</v>
      </c>
      <c r="FO1" s="59" t="s">
        <v>252</v>
      </c>
      <c r="FP1" s="59" t="s">
        <v>253</v>
      </c>
      <c r="FQ1" s="59" t="s">
        <v>254</v>
      </c>
      <c r="FR1" s="59" t="s">
        <v>255</v>
      </c>
      <c r="FS1" s="59" t="s">
        <v>256</v>
      </c>
      <c r="FT1" s="59" t="s">
        <v>257</v>
      </c>
      <c r="FU1" s="59" t="s">
        <v>258</v>
      </c>
      <c r="FV1" s="59" t="s">
        <v>259</v>
      </c>
      <c r="FW1" s="59" t="s">
        <v>260</v>
      </c>
      <c r="FX1" s="59" t="s">
        <v>261</v>
      </c>
      <c r="FY1" s="59" t="s">
        <v>262</v>
      </c>
      <c r="FZ1" s="59" t="s">
        <v>263</v>
      </c>
      <c r="GA1" s="59" t="s">
        <v>264</v>
      </c>
      <c r="GB1" s="59" t="s">
        <v>265</v>
      </c>
      <c r="GC1" s="59" t="s">
        <v>266</v>
      </c>
      <c r="GD1" s="59" t="s">
        <v>267</v>
      </c>
      <c r="GE1" s="59" t="s">
        <v>268</v>
      </c>
      <c r="GF1" s="59" t="s">
        <v>269</v>
      </c>
      <c r="GG1" s="59" t="s">
        <v>270</v>
      </c>
      <c r="GH1" s="59" t="s">
        <v>271</v>
      </c>
      <c r="GI1" s="59" t="s">
        <v>272</v>
      </c>
      <c r="GJ1" s="59" t="s">
        <v>273</v>
      </c>
      <c r="GK1" s="59" t="s">
        <v>274</v>
      </c>
      <c r="GL1" s="59" t="s">
        <v>275</v>
      </c>
      <c r="GM1" s="59" t="s">
        <v>276</v>
      </c>
      <c r="GN1" s="59" t="s">
        <v>277</v>
      </c>
      <c r="GO1" s="59" t="s">
        <v>278</v>
      </c>
      <c r="GP1" s="59" t="s">
        <v>279</v>
      </c>
      <c r="GQ1" s="59" t="s">
        <v>280</v>
      </c>
      <c r="GR1" s="59" t="s">
        <v>281</v>
      </c>
      <c r="GS1" s="59" t="s">
        <v>282</v>
      </c>
      <c r="GT1" s="59" t="s">
        <v>283</v>
      </c>
      <c r="GU1" s="59" t="s">
        <v>284</v>
      </c>
      <c r="GV1" s="59" t="s">
        <v>285</v>
      </c>
      <c r="GW1" s="59" t="s">
        <v>286</v>
      </c>
      <c r="GX1" s="59" t="s">
        <v>287</v>
      </c>
      <c r="GY1" s="59" t="s">
        <v>288</v>
      </c>
      <c r="GZ1" s="59" t="s">
        <v>289</v>
      </c>
      <c r="HA1" s="59" t="s">
        <v>290</v>
      </c>
      <c r="HB1" s="59" t="s">
        <v>291</v>
      </c>
      <c r="HC1" s="60" t="s">
        <v>498</v>
      </c>
      <c r="HD1" s="60" t="s">
        <v>499</v>
      </c>
      <c r="HE1" s="59" t="s">
        <v>292</v>
      </c>
      <c r="HF1" s="59" t="s">
        <v>293</v>
      </c>
      <c r="HG1" s="59" t="s">
        <v>294</v>
      </c>
      <c r="HH1" s="59" t="s">
        <v>295</v>
      </c>
      <c r="HI1" s="59" t="s">
        <v>296</v>
      </c>
      <c r="HJ1" s="59" t="s">
        <v>299</v>
      </c>
      <c r="HK1" s="59" t="s">
        <v>300</v>
      </c>
      <c r="HL1" s="59" t="s">
        <v>297</v>
      </c>
      <c r="HM1" s="59" t="s">
        <v>298</v>
      </c>
      <c r="HN1" s="59" t="s">
        <v>301</v>
      </c>
      <c r="HO1" s="59" t="s">
        <v>302</v>
      </c>
      <c r="HP1" s="59" t="s">
        <v>303</v>
      </c>
      <c r="HQ1" s="59" t="s">
        <v>304</v>
      </c>
      <c r="HR1" s="59" t="s">
        <v>305</v>
      </c>
      <c r="HS1" s="59" t="s">
        <v>228</v>
      </c>
      <c r="HT1" s="59" t="s">
        <v>229</v>
      </c>
      <c r="HU1" s="59" t="s">
        <v>230</v>
      </c>
      <c r="HV1" s="59" t="s">
        <v>231</v>
      </c>
      <c r="HW1" s="59" t="s">
        <v>232</v>
      </c>
      <c r="HX1" s="59" t="s">
        <v>233</v>
      </c>
      <c r="HY1" s="59" t="s">
        <v>234</v>
      </c>
      <c r="HZ1" s="59" t="s">
        <v>235</v>
      </c>
      <c r="IA1" s="59" t="s">
        <v>236</v>
      </c>
      <c r="IB1" s="59" t="s">
        <v>237</v>
      </c>
      <c r="IC1" s="59" t="s">
        <v>238</v>
      </c>
      <c r="ID1" s="59" t="s">
        <v>239</v>
      </c>
      <c r="IE1" s="59" t="s">
        <v>383</v>
      </c>
      <c r="IF1" s="59" t="s">
        <v>384</v>
      </c>
      <c r="IG1" s="59" t="s">
        <v>385</v>
      </c>
      <c r="IH1" s="59" t="s">
        <v>386</v>
      </c>
      <c r="II1" s="59" t="s">
        <v>387</v>
      </c>
      <c r="IJ1" s="59" t="s">
        <v>137</v>
      </c>
      <c r="IK1" s="59" t="s">
        <v>138</v>
      </c>
      <c r="IL1" s="59" t="s">
        <v>139</v>
      </c>
      <c r="IM1" s="59" t="s">
        <v>140</v>
      </c>
    </row>
    <row r="2" spans="1:247" x14ac:dyDescent="0.25">
      <c r="A2">
        <v>106580996</v>
      </c>
      <c r="B2" s="33" t="s">
        <v>2545</v>
      </c>
      <c r="C2" s="56">
        <v>45292</v>
      </c>
      <c r="D2" s="56">
        <v>45657</v>
      </c>
      <c r="E2">
        <v>366</v>
      </c>
      <c r="F2" s="33" t="s">
        <v>2678</v>
      </c>
      <c r="G2" t="s">
        <v>1093</v>
      </c>
      <c r="H2">
        <v>227</v>
      </c>
      <c r="I2" s="33" t="s">
        <v>1046</v>
      </c>
      <c r="J2" t="s">
        <v>3049</v>
      </c>
      <c r="K2" s="33" t="s">
        <v>1023</v>
      </c>
      <c r="L2" s="33" t="s">
        <v>811</v>
      </c>
      <c r="N2" t="s">
        <v>1032</v>
      </c>
      <c r="O2" s="33" t="s">
        <v>3020</v>
      </c>
      <c r="P2" t="s">
        <v>1028</v>
      </c>
      <c r="Q2" t="s">
        <v>34</v>
      </c>
      <c r="R2" s="33" t="s">
        <v>2247</v>
      </c>
      <c r="S2" s="33" t="s">
        <v>2801</v>
      </c>
      <c r="T2" s="33" t="s">
        <v>1538</v>
      </c>
      <c r="U2" s="33">
        <v>95901</v>
      </c>
      <c r="V2" s="33" t="s">
        <v>2730</v>
      </c>
      <c r="W2">
        <v>3</v>
      </c>
      <c r="X2" s="3">
        <v>221</v>
      </c>
      <c r="Y2" s="3">
        <v>80886</v>
      </c>
      <c r="Z2" s="3">
        <v>221</v>
      </c>
      <c r="AA2" s="3">
        <v>80886</v>
      </c>
      <c r="AB2" s="3">
        <v>151</v>
      </c>
      <c r="AC2" s="3">
        <v>147.885245901639</v>
      </c>
      <c r="AD2" s="3">
        <v>269.05208153414702</v>
      </c>
      <c r="AE2" s="3">
        <v>23029</v>
      </c>
      <c r="AF2" s="3">
        <v>6401</v>
      </c>
      <c r="AG2" s="3">
        <v>2783</v>
      </c>
      <c r="AH2" s="3">
        <v>14208</v>
      </c>
      <c r="AI2" s="3">
        <v>0</v>
      </c>
      <c r="AJ2" s="3">
        <v>2073</v>
      </c>
      <c r="AK2" s="3">
        <v>4460</v>
      </c>
      <c r="AL2" s="3">
        <v>91</v>
      </c>
      <c r="AM2" s="3">
        <v>1081</v>
      </c>
      <c r="AN2" s="3">
        <v>54126</v>
      </c>
      <c r="AO2" s="3">
        <v>98473.061841497794</v>
      </c>
      <c r="AP2" s="89">
        <v>37620.013960882701</v>
      </c>
      <c r="AQ2" s="89">
        <v>10152.3252027576</v>
      </c>
      <c r="AR2" s="89">
        <v>4297.5509798252897</v>
      </c>
      <c r="AS2" s="89">
        <v>29205.426974623999</v>
      </c>
      <c r="AT2" s="89">
        <v>0</v>
      </c>
      <c r="AU2" s="89">
        <v>3574.5847853972336</v>
      </c>
      <c r="AV2" s="89">
        <v>11019.8196146585</v>
      </c>
      <c r="AW2" s="89">
        <v>232.007935912421</v>
      </c>
      <c r="AX2" s="89">
        <v>2460.9495141071702</v>
      </c>
      <c r="AY2" s="3">
        <v>4239</v>
      </c>
      <c r="AZ2" s="3">
        <v>1181</v>
      </c>
      <c r="BA2" s="3">
        <v>534</v>
      </c>
      <c r="BB2" s="3">
        <v>3346</v>
      </c>
      <c r="BC2" s="3">
        <v>0</v>
      </c>
      <c r="BD2" s="3">
        <v>532</v>
      </c>
      <c r="BE2" s="3">
        <v>1254</v>
      </c>
      <c r="BF2" s="3">
        <v>23</v>
      </c>
      <c r="BG2" s="3">
        <v>263</v>
      </c>
      <c r="BH2" s="3">
        <v>11372</v>
      </c>
      <c r="BI2" s="3">
        <v>221</v>
      </c>
      <c r="BJ2" s="3">
        <v>0</v>
      </c>
      <c r="BK2" s="3">
        <v>0</v>
      </c>
      <c r="BL2" s="3">
        <v>0</v>
      </c>
      <c r="BM2" s="3">
        <v>0</v>
      </c>
      <c r="BN2" s="3">
        <v>0</v>
      </c>
      <c r="BO2" s="3">
        <v>80886</v>
      </c>
      <c r="BP2" s="3">
        <v>0</v>
      </c>
      <c r="BQ2" s="3">
        <v>0</v>
      </c>
      <c r="BR2" s="3">
        <v>0</v>
      </c>
      <c r="BS2" s="3">
        <v>0</v>
      </c>
      <c r="BT2" s="3">
        <v>0</v>
      </c>
      <c r="BU2" s="3">
        <v>54126</v>
      </c>
      <c r="BV2" s="3">
        <v>0</v>
      </c>
      <c r="BW2" s="3">
        <v>0</v>
      </c>
      <c r="BX2" s="3">
        <v>0</v>
      </c>
      <c r="BY2" s="3">
        <v>0</v>
      </c>
      <c r="BZ2" s="57">
        <v>0</v>
      </c>
      <c r="CA2" s="3">
        <v>0</v>
      </c>
      <c r="CB2" s="3">
        <v>11372</v>
      </c>
      <c r="CC2" s="3">
        <v>0</v>
      </c>
      <c r="CD2" s="3">
        <v>0</v>
      </c>
      <c r="CE2" s="3">
        <v>0</v>
      </c>
      <c r="CF2" s="3">
        <v>0</v>
      </c>
      <c r="CG2" s="3">
        <v>0</v>
      </c>
      <c r="CH2" s="3">
        <v>14</v>
      </c>
      <c r="CI2" s="3">
        <v>2688</v>
      </c>
      <c r="CJ2" s="3">
        <v>1438</v>
      </c>
      <c r="CK2" s="3">
        <v>56128</v>
      </c>
      <c r="CL2" s="3">
        <v>14863</v>
      </c>
      <c r="CM2" s="3">
        <v>6837</v>
      </c>
      <c r="CN2" s="3">
        <v>63239</v>
      </c>
      <c r="CO2" s="3">
        <v>0</v>
      </c>
      <c r="CP2" s="3">
        <v>13876</v>
      </c>
      <c r="CQ2" s="3">
        <v>28299</v>
      </c>
      <c r="CR2" s="3">
        <v>610</v>
      </c>
      <c r="CS2" s="3">
        <v>5270</v>
      </c>
      <c r="CT2" s="3">
        <v>189122</v>
      </c>
      <c r="CU2" s="3">
        <v>73221</v>
      </c>
      <c r="CV2" s="3">
        <v>14000</v>
      </c>
      <c r="CW2" s="3">
        <v>0</v>
      </c>
      <c r="CX2" s="3">
        <v>103860</v>
      </c>
      <c r="CY2" s="3">
        <v>0</v>
      </c>
      <c r="CZ2" s="3">
        <v>6</v>
      </c>
      <c r="DA2" s="3">
        <v>230655</v>
      </c>
      <c r="DB2" s="3">
        <v>258390</v>
      </c>
      <c r="DC2" s="3">
        <v>1492</v>
      </c>
      <c r="DD2" s="3">
        <v>2582</v>
      </c>
      <c r="DE2" s="3">
        <v>1320</v>
      </c>
      <c r="DF2" s="3">
        <v>560</v>
      </c>
      <c r="DG2" s="3">
        <v>2257980642</v>
      </c>
      <c r="DH2" s="3">
        <v>1775129360</v>
      </c>
      <c r="DI2" s="3">
        <v>0</v>
      </c>
      <c r="DJ2" s="3">
        <v>482851282</v>
      </c>
      <c r="DK2" s="3">
        <v>12788204</v>
      </c>
      <c r="DL2" s="3">
        <v>495639486</v>
      </c>
      <c r="DM2" s="3">
        <v>525727747</v>
      </c>
      <c r="DN2" s="3">
        <v>-30088261</v>
      </c>
      <c r="DO2" s="3">
        <v>1293142</v>
      </c>
      <c r="DP2" s="3">
        <v>19948822</v>
      </c>
      <c r="DQ2" s="3">
        <v>0</v>
      </c>
      <c r="DR2" s="3">
        <v>0</v>
      </c>
      <c r="DS2" s="3">
        <v>-48743941</v>
      </c>
      <c r="DT2" s="3">
        <v>531428648</v>
      </c>
      <c r="DU2" s="3">
        <v>143954791</v>
      </c>
      <c r="DV2" s="3">
        <v>57581847</v>
      </c>
      <c r="DW2" s="3">
        <v>307510385</v>
      </c>
      <c r="DX2" s="3">
        <v>0</v>
      </c>
      <c r="DY2" s="3">
        <v>69234499</v>
      </c>
      <c r="DZ2" s="3">
        <v>110640254</v>
      </c>
      <c r="EA2" s="3">
        <v>1799163</v>
      </c>
      <c r="EB2" s="3">
        <v>18955929</v>
      </c>
      <c r="EC2" s="3">
        <v>1241105516</v>
      </c>
      <c r="ED2" s="3">
        <v>336709489</v>
      </c>
      <c r="EE2" s="3">
        <v>84365136</v>
      </c>
      <c r="EF2" s="3">
        <v>31336918</v>
      </c>
      <c r="EG2" s="3">
        <v>324596322</v>
      </c>
      <c r="EH2" s="3">
        <v>0</v>
      </c>
      <c r="EI2" s="3">
        <v>50150251</v>
      </c>
      <c r="EJ2" s="3">
        <v>162730966</v>
      </c>
      <c r="EK2" s="3">
        <v>2787871</v>
      </c>
      <c r="EL2" s="3">
        <v>24198173</v>
      </c>
      <c r="EM2" s="3">
        <v>1016875126</v>
      </c>
      <c r="EN2" s="3">
        <v>680582369</v>
      </c>
      <c r="EO2" s="3">
        <v>150827262</v>
      </c>
      <c r="EP2" s="3">
        <v>73492358</v>
      </c>
      <c r="EQ2" s="3">
        <v>522443290</v>
      </c>
      <c r="ER2" s="3">
        <v>-1054326</v>
      </c>
      <c r="ES2" s="3">
        <v>0</v>
      </c>
      <c r="ET2" s="3">
        <v>89375197</v>
      </c>
      <c r="EU2" s="3">
        <v>204654947</v>
      </c>
      <c r="EV2" s="3">
        <v>11680517</v>
      </c>
      <c r="EW2" s="3">
        <v>0</v>
      </c>
      <c r="EX2" s="3">
        <v>13604871</v>
      </c>
      <c r="EY2" s="3">
        <v>0</v>
      </c>
      <c r="EZ2" s="3">
        <v>29522875</v>
      </c>
      <c r="FA2" s="3">
        <v>0</v>
      </c>
      <c r="FB2" s="3">
        <v>0</v>
      </c>
      <c r="FC2" s="3">
        <v>0</v>
      </c>
      <c r="FD2" s="3">
        <v>0</v>
      </c>
      <c r="FE2" s="3">
        <v>183705533</v>
      </c>
      <c r="FF2" s="3">
        <v>76345628</v>
      </c>
      <c r="FG2" s="3">
        <v>15722692</v>
      </c>
      <c r="FH2" s="3">
        <v>103294772</v>
      </c>
      <c r="FI2" s="3">
        <v>0</v>
      </c>
      <c r="FJ2" s="3">
        <v>28327610</v>
      </c>
      <c r="FK2" s="3">
        <v>61919170</v>
      </c>
      <c r="FL2" s="3">
        <v>1</v>
      </c>
      <c r="FM2" s="3">
        <v>13535876</v>
      </c>
      <c r="FN2" s="3">
        <v>0</v>
      </c>
      <c r="FO2" s="3">
        <v>-10282003</v>
      </c>
      <c r="FP2" s="3">
        <v>0</v>
      </c>
      <c r="FQ2" s="3">
        <v>15347</v>
      </c>
      <c r="FR2" s="3">
        <v>0</v>
      </c>
      <c r="FS2" s="3">
        <v>0</v>
      </c>
      <c r="FT2" s="3">
        <v>100566904</v>
      </c>
      <c r="FU2" s="3">
        <v>48712983</v>
      </c>
      <c r="FV2" s="3">
        <v>174503039</v>
      </c>
      <c r="FW2" s="3">
        <v>0</v>
      </c>
      <c r="FX2" s="3">
        <v>0</v>
      </c>
      <c r="FY2" s="3">
        <v>0</v>
      </c>
      <c r="FZ2" s="3">
        <v>0</v>
      </c>
      <c r="GA2" s="3">
        <v>54313300</v>
      </c>
      <c r="GB2" s="3">
        <v>8038230</v>
      </c>
      <c r="GC2" s="3">
        <v>88720625</v>
      </c>
      <c r="GD2" s="3">
        <v>50872666</v>
      </c>
      <c r="GE2" s="3">
        <v>180714442</v>
      </c>
      <c r="GF2" s="3">
        <v>59700766</v>
      </c>
      <c r="GG2" s="3">
        <v>43212586</v>
      </c>
      <c r="GH2" s="3">
        <v>4087808</v>
      </c>
      <c r="GI2" s="3">
        <v>70780954</v>
      </c>
      <c r="GJ2" s="3">
        <v>66034712</v>
      </c>
      <c r="GK2" s="3">
        <v>13035374</v>
      </c>
      <c r="GL2" s="3">
        <v>6662952</v>
      </c>
      <c r="GM2" s="3">
        <v>1811008</v>
      </c>
      <c r="GN2" s="3">
        <v>26732503</v>
      </c>
      <c r="GO2" s="3">
        <v>52954642</v>
      </c>
      <c r="GP2" s="3">
        <v>159130127</v>
      </c>
      <c r="GQ2" s="3">
        <v>0</v>
      </c>
      <c r="GR2" s="3">
        <v>287919481</v>
      </c>
      <c r="GS2" s="3">
        <v>3835801</v>
      </c>
      <c r="GT2" s="3">
        <v>3703790</v>
      </c>
      <c r="GU2" s="3">
        <v>3420921</v>
      </c>
      <c r="GV2" s="3">
        <v>458010120</v>
      </c>
      <c r="GW2" s="3">
        <v>271009841</v>
      </c>
      <c r="GX2" s="3">
        <v>0</v>
      </c>
      <c r="GY2" s="3">
        <v>240701145</v>
      </c>
      <c r="GZ2" s="3">
        <v>-53700866</v>
      </c>
      <c r="HA2" s="3">
        <v>458010120</v>
      </c>
      <c r="HB2" s="3">
        <v>188772</v>
      </c>
      <c r="HC2" s="3">
        <v>375334363</v>
      </c>
      <c r="HD2" s="3">
        <v>-301068087</v>
      </c>
      <c r="HE2" s="3">
        <v>583256567</v>
      </c>
      <c r="HF2" s="3">
        <v>0</v>
      </c>
      <c r="HG2" s="3">
        <v>226870131</v>
      </c>
      <c r="HH2" s="3">
        <v>8814864</v>
      </c>
      <c r="HI2" s="3">
        <v>29633227</v>
      </c>
      <c r="HJ2" s="3">
        <v>2434976</v>
      </c>
      <c r="HK2" s="3">
        <v>2788984</v>
      </c>
      <c r="HL2" s="3">
        <v>1280</v>
      </c>
      <c r="HM2" s="3">
        <v>0</v>
      </c>
      <c r="HN2" s="3">
        <v>174854</v>
      </c>
      <c r="HO2" s="3">
        <v>595198</v>
      </c>
      <c r="HP2" s="3">
        <v>1054901</v>
      </c>
      <c r="HQ2" s="3">
        <v>0</v>
      </c>
      <c r="HR2" s="3">
        <v>235371</v>
      </c>
      <c r="HS2" s="3">
        <v>200654</v>
      </c>
      <c r="HT2" s="3">
        <v>46584</v>
      </c>
      <c r="HU2" s="3">
        <v>0</v>
      </c>
      <c r="HV2" s="3">
        <v>0</v>
      </c>
      <c r="HW2" s="3">
        <v>127414</v>
      </c>
      <c r="HX2" s="3">
        <v>724202</v>
      </c>
      <c r="HY2" s="3">
        <v>389829</v>
      </c>
      <c r="HZ2" s="3">
        <v>745482</v>
      </c>
      <c r="IA2" s="3">
        <v>0</v>
      </c>
      <c r="IB2" s="3">
        <v>274766</v>
      </c>
      <c r="IC2" s="3">
        <v>20867</v>
      </c>
      <c r="ID2" s="3">
        <v>279830</v>
      </c>
      <c r="IE2" s="3">
        <v>197212664.701689</v>
      </c>
      <c r="IF2" s="3">
        <v>51866839.2610486</v>
      </c>
      <c r="IG2" s="3">
        <v>20199442.7387232</v>
      </c>
      <c r="IH2" s="3">
        <v>143594023.520338</v>
      </c>
      <c r="II2" s="3">
        <v>0</v>
      </c>
      <c r="IJ2" s="3">
        <v>27120320.6826116</v>
      </c>
      <c r="IK2" s="3">
        <v>62101023.3869633</v>
      </c>
      <c r="IL2" s="3">
        <v>1042024.48857197</v>
      </c>
      <c r="IM2" s="3">
        <v>9803204.2200543303</v>
      </c>
    </row>
    <row r="3" spans="1:247" x14ac:dyDescent="0.25">
      <c r="A3">
        <v>106150788</v>
      </c>
      <c r="B3" s="33" t="s">
        <v>2430</v>
      </c>
      <c r="C3" s="56">
        <v>45292</v>
      </c>
      <c r="D3" s="56">
        <v>45657</v>
      </c>
      <c r="E3">
        <v>366</v>
      </c>
      <c r="F3" s="33" t="s">
        <v>2679</v>
      </c>
      <c r="G3" t="s">
        <v>1079</v>
      </c>
      <c r="H3">
        <v>617</v>
      </c>
      <c r="I3" s="33" t="s">
        <v>1046</v>
      </c>
      <c r="J3" t="s">
        <v>3049</v>
      </c>
      <c r="K3" s="33" t="s">
        <v>1023</v>
      </c>
      <c r="L3" s="33" t="s">
        <v>811</v>
      </c>
      <c r="N3" t="s">
        <v>430</v>
      </c>
      <c r="O3" s="33" t="s">
        <v>3020</v>
      </c>
      <c r="P3" t="s">
        <v>406</v>
      </c>
      <c r="Q3" t="s">
        <v>34</v>
      </c>
      <c r="R3" s="33" t="s">
        <v>2261</v>
      </c>
      <c r="S3" s="33" t="s">
        <v>1556</v>
      </c>
      <c r="T3" s="33" t="s">
        <v>1081</v>
      </c>
      <c r="U3" s="33">
        <v>93301</v>
      </c>
      <c r="V3" s="33" t="s">
        <v>2802</v>
      </c>
      <c r="W3">
        <v>0</v>
      </c>
      <c r="X3" s="3">
        <v>301</v>
      </c>
      <c r="Y3" s="3">
        <v>110166</v>
      </c>
      <c r="Z3" s="3">
        <v>301</v>
      </c>
      <c r="AA3" s="3">
        <v>110166</v>
      </c>
      <c r="AB3" s="3">
        <v>198</v>
      </c>
      <c r="AC3" s="3">
        <v>198.63114754098399</v>
      </c>
      <c r="AD3" s="3">
        <v>384.200331235352</v>
      </c>
      <c r="AE3" s="3">
        <v>17196</v>
      </c>
      <c r="AF3" s="3">
        <v>17343</v>
      </c>
      <c r="AG3" s="3">
        <v>1997</v>
      </c>
      <c r="AH3" s="3">
        <v>16351</v>
      </c>
      <c r="AI3" s="3">
        <v>0</v>
      </c>
      <c r="AJ3" s="3">
        <v>5226</v>
      </c>
      <c r="AK3" s="3">
        <v>13647</v>
      </c>
      <c r="AL3" s="3">
        <v>108</v>
      </c>
      <c r="AM3" s="3">
        <v>831</v>
      </c>
      <c r="AN3" s="3">
        <v>72699</v>
      </c>
      <c r="AO3" s="3">
        <v>140617.32123213899</v>
      </c>
      <c r="AP3" s="89">
        <v>31025.0242314385</v>
      </c>
      <c r="AQ3" s="89">
        <v>29331.861473535901</v>
      </c>
      <c r="AR3" s="89">
        <v>2609.37754390391</v>
      </c>
      <c r="AS3" s="89">
        <v>32188.118486507599</v>
      </c>
      <c r="AT3" s="89">
        <v>0</v>
      </c>
      <c r="AU3" s="89">
        <v>10144.9390959718</v>
      </c>
      <c r="AV3" s="89">
        <v>33947.777570611703</v>
      </c>
      <c r="AW3" s="89">
        <v>211.51544416824422</v>
      </c>
      <c r="AX3" s="89">
        <v>1693.6693330524799</v>
      </c>
      <c r="AY3" s="3">
        <v>3771</v>
      </c>
      <c r="AZ3" s="3">
        <v>4176</v>
      </c>
      <c r="BA3" s="3">
        <v>510</v>
      </c>
      <c r="BB3" s="3">
        <v>4196</v>
      </c>
      <c r="BC3" s="3">
        <v>0</v>
      </c>
      <c r="BD3" s="3">
        <v>123</v>
      </c>
      <c r="BE3" s="3">
        <v>5029</v>
      </c>
      <c r="BF3" s="3">
        <v>27</v>
      </c>
      <c r="BG3" s="3">
        <v>113</v>
      </c>
      <c r="BH3" s="3">
        <v>17945</v>
      </c>
      <c r="BI3" s="3">
        <v>301</v>
      </c>
      <c r="BJ3" s="3">
        <v>0</v>
      </c>
      <c r="BK3" s="3">
        <v>0</v>
      </c>
      <c r="BL3" s="3">
        <v>0</v>
      </c>
      <c r="BM3" s="3">
        <v>0</v>
      </c>
      <c r="BN3" s="3">
        <v>0</v>
      </c>
      <c r="BO3" s="3">
        <v>110166</v>
      </c>
      <c r="BP3" s="3">
        <v>0</v>
      </c>
      <c r="BQ3" s="3">
        <v>0</v>
      </c>
      <c r="BR3" s="3">
        <v>0</v>
      </c>
      <c r="BS3" s="3">
        <v>0</v>
      </c>
      <c r="BT3" s="3">
        <v>0</v>
      </c>
      <c r="BU3" s="3">
        <v>72699</v>
      </c>
      <c r="BV3" s="3">
        <v>0</v>
      </c>
      <c r="BW3" s="3">
        <v>0</v>
      </c>
      <c r="BX3" s="3">
        <v>0</v>
      </c>
      <c r="BY3" s="3">
        <v>0</v>
      </c>
      <c r="BZ3" s="57">
        <v>0</v>
      </c>
      <c r="CA3" s="3">
        <v>0</v>
      </c>
      <c r="CB3" s="3">
        <v>17945</v>
      </c>
      <c r="CC3" s="3">
        <v>0</v>
      </c>
      <c r="CD3" s="3">
        <v>0</v>
      </c>
      <c r="CE3" s="3">
        <v>0</v>
      </c>
      <c r="CF3" s="3">
        <v>0</v>
      </c>
      <c r="CG3" s="3">
        <v>0</v>
      </c>
      <c r="CH3" s="3">
        <v>0</v>
      </c>
      <c r="CI3" s="3">
        <v>0</v>
      </c>
      <c r="CJ3" s="3">
        <v>0</v>
      </c>
      <c r="CK3" s="3">
        <v>54886</v>
      </c>
      <c r="CL3" s="3">
        <v>42494</v>
      </c>
      <c r="CM3" s="3">
        <v>3436</v>
      </c>
      <c r="CN3" s="3">
        <v>54229</v>
      </c>
      <c r="CO3" s="3">
        <v>0</v>
      </c>
      <c r="CP3" s="3">
        <v>14014</v>
      </c>
      <c r="CQ3" s="3">
        <v>66615</v>
      </c>
      <c r="CR3" s="3">
        <v>403</v>
      </c>
      <c r="CS3" s="3">
        <v>5716</v>
      </c>
      <c r="CT3" s="3">
        <v>241793</v>
      </c>
      <c r="CU3" s="3">
        <v>75608</v>
      </c>
      <c r="CV3" s="3">
        <v>129318</v>
      </c>
      <c r="CW3" s="3">
        <v>0</v>
      </c>
      <c r="CX3" s="3">
        <v>48350</v>
      </c>
      <c r="CY3" s="3">
        <v>0</v>
      </c>
      <c r="CZ3" s="3">
        <v>4</v>
      </c>
      <c r="DA3" s="3">
        <v>487230</v>
      </c>
      <c r="DB3" s="3">
        <v>755460</v>
      </c>
      <c r="DC3" s="3">
        <v>3427</v>
      </c>
      <c r="DD3" s="3">
        <v>7118</v>
      </c>
      <c r="DE3" s="3">
        <v>1634</v>
      </c>
      <c r="DF3" s="3">
        <v>721</v>
      </c>
      <c r="DG3" s="3">
        <v>3847929036</v>
      </c>
      <c r="DH3" s="3">
        <v>3149464298</v>
      </c>
      <c r="DI3" s="3">
        <v>0</v>
      </c>
      <c r="DJ3" s="3">
        <v>698464738</v>
      </c>
      <c r="DK3" s="3">
        <v>6127516</v>
      </c>
      <c r="DL3" s="3">
        <v>704592254</v>
      </c>
      <c r="DM3" s="3">
        <v>704834525</v>
      </c>
      <c r="DN3" s="3">
        <v>-242271</v>
      </c>
      <c r="DO3" s="3">
        <v>18318494</v>
      </c>
      <c r="DP3" s="3">
        <v>23273315</v>
      </c>
      <c r="DQ3" s="3">
        <v>0</v>
      </c>
      <c r="DR3" s="3">
        <v>0</v>
      </c>
      <c r="DS3" s="3">
        <v>-5197092</v>
      </c>
      <c r="DT3" s="3">
        <v>480473043</v>
      </c>
      <c r="DU3" s="3">
        <v>505830770</v>
      </c>
      <c r="DV3" s="3">
        <v>54541270</v>
      </c>
      <c r="DW3" s="3">
        <v>427222804</v>
      </c>
      <c r="DX3" s="3">
        <v>0</v>
      </c>
      <c r="DY3" s="3">
        <v>132916824</v>
      </c>
      <c r="DZ3" s="3">
        <v>364444544</v>
      </c>
      <c r="EA3" s="3">
        <v>1680343</v>
      </c>
      <c r="EB3" s="3">
        <v>22265470</v>
      </c>
      <c r="EC3" s="3">
        <v>1989375068</v>
      </c>
      <c r="ED3" s="3">
        <v>386396450</v>
      </c>
      <c r="EE3" s="3">
        <v>349670474</v>
      </c>
      <c r="EF3" s="3">
        <v>16725012</v>
      </c>
      <c r="EG3" s="3">
        <v>413795986</v>
      </c>
      <c r="EH3" s="3">
        <v>0</v>
      </c>
      <c r="EI3" s="3">
        <v>125107111</v>
      </c>
      <c r="EJ3" s="3">
        <v>542134361</v>
      </c>
      <c r="EK3" s="3">
        <v>1610569</v>
      </c>
      <c r="EL3" s="3">
        <v>23114005</v>
      </c>
      <c r="EM3" s="3">
        <v>1858553968</v>
      </c>
      <c r="EN3" s="3">
        <v>721779666</v>
      </c>
      <c r="EO3" s="3">
        <v>728087704</v>
      </c>
      <c r="EP3" s="3">
        <v>53897869</v>
      </c>
      <c r="EQ3" s="3">
        <v>701213631</v>
      </c>
      <c r="ER3" s="3">
        <v>0</v>
      </c>
      <c r="ES3" s="3">
        <v>0</v>
      </c>
      <c r="ET3" s="3">
        <v>207731478</v>
      </c>
      <c r="EU3" s="3">
        <v>672764430</v>
      </c>
      <c r="EV3" s="3">
        <v>12717254</v>
      </c>
      <c r="EW3" s="3">
        <v>0</v>
      </c>
      <c r="EX3" s="3">
        <v>5349268</v>
      </c>
      <c r="EY3" s="3">
        <v>0</v>
      </c>
      <c r="EZ3" s="3">
        <v>45922998</v>
      </c>
      <c r="FA3" s="3">
        <v>0</v>
      </c>
      <c r="FB3" s="3">
        <v>0</v>
      </c>
      <c r="FC3" s="3">
        <v>0</v>
      </c>
      <c r="FD3" s="3">
        <v>0</v>
      </c>
      <c r="FE3" s="3">
        <v>139223180</v>
      </c>
      <c r="FF3" s="3">
        <v>121763170</v>
      </c>
      <c r="FG3" s="3">
        <v>17052596</v>
      </c>
      <c r="FH3" s="3">
        <v>137648801</v>
      </c>
      <c r="FI3" s="3">
        <v>0</v>
      </c>
      <c r="FJ3" s="3">
        <v>48313476</v>
      </c>
      <c r="FK3" s="3">
        <v>217315033</v>
      </c>
      <c r="FL3" s="3">
        <v>0</v>
      </c>
      <c r="FM3" s="3">
        <v>17148482</v>
      </c>
      <c r="FN3" s="3">
        <v>0</v>
      </c>
      <c r="FO3" s="3">
        <v>0</v>
      </c>
      <c r="FP3" s="3">
        <v>11499645</v>
      </c>
      <c r="FQ3" s="3">
        <v>4359786</v>
      </c>
      <c r="FR3" s="3">
        <v>0</v>
      </c>
      <c r="FS3" s="3">
        <v>0</v>
      </c>
      <c r="FT3" s="3">
        <v>109687096</v>
      </c>
      <c r="FU3" s="3">
        <v>58130118</v>
      </c>
      <c r="FV3" s="3">
        <v>284089603</v>
      </c>
      <c r="FW3" s="3">
        <v>0</v>
      </c>
      <c r="FX3" s="3">
        <v>0</v>
      </c>
      <c r="FY3" s="3">
        <v>201453</v>
      </c>
      <c r="FZ3" s="3">
        <v>216989</v>
      </c>
      <c r="GA3" s="3">
        <v>77669465</v>
      </c>
      <c r="GB3" s="3">
        <v>7838539</v>
      </c>
      <c r="GC3" s="3">
        <v>143726180</v>
      </c>
      <c r="GD3" s="3">
        <v>23275082</v>
      </c>
      <c r="GE3" s="3">
        <v>195824566</v>
      </c>
      <c r="GF3" s="3">
        <v>87356837</v>
      </c>
      <c r="GG3" s="3">
        <v>58597046</v>
      </c>
      <c r="GH3" s="3">
        <v>13504436</v>
      </c>
      <c r="GI3" s="3">
        <v>147942720</v>
      </c>
      <c r="GJ3" s="3">
        <v>120292983</v>
      </c>
      <c r="GK3" s="3">
        <v>16389210</v>
      </c>
      <c r="GL3" s="3">
        <v>6663075</v>
      </c>
      <c r="GM3" s="3">
        <v>2778853</v>
      </c>
      <c r="GN3" s="3">
        <v>6018053</v>
      </c>
      <c r="GO3" s="3">
        <v>49466746</v>
      </c>
      <c r="GP3" s="3">
        <v>477045267</v>
      </c>
      <c r="GQ3" s="3">
        <v>0</v>
      </c>
      <c r="GR3" s="3">
        <v>212663915</v>
      </c>
      <c r="GS3" s="3">
        <v>2990093</v>
      </c>
      <c r="GT3" s="3">
        <v>20514539</v>
      </c>
      <c r="GU3" s="3">
        <v>287182</v>
      </c>
      <c r="GV3" s="3">
        <v>713500996</v>
      </c>
      <c r="GW3" s="3">
        <v>365386488</v>
      </c>
      <c r="GX3" s="3">
        <v>0</v>
      </c>
      <c r="GY3" s="3">
        <v>189032918</v>
      </c>
      <c r="GZ3" s="3">
        <v>159081590</v>
      </c>
      <c r="HA3" s="3">
        <v>713500996</v>
      </c>
      <c r="HB3" s="3">
        <v>90072238</v>
      </c>
      <c r="HC3" s="3">
        <v>556082396</v>
      </c>
      <c r="HD3" s="3">
        <v>-463934094</v>
      </c>
      <c r="HE3" s="3">
        <v>457826024</v>
      </c>
      <c r="HF3" s="3">
        <v>487984</v>
      </c>
      <c r="HG3" s="3">
        <v>0</v>
      </c>
      <c r="HH3" s="3">
        <v>203669525</v>
      </c>
      <c r="HI3" s="3">
        <v>481442616</v>
      </c>
      <c r="HJ3" s="3">
        <v>3442116</v>
      </c>
      <c r="HK3" s="3">
        <v>4165462</v>
      </c>
      <c r="HL3" s="3">
        <v>1954</v>
      </c>
      <c r="HM3" s="3">
        <v>0</v>
      </c>
      <c r="HN3" s="3">
        <v>225763</v>
      </c>
      <c r="HO3" s="3">
        <v>1263194</v>
      </c>
      <c r="HP3" s="3">
        <v>1112411</v>
      </c>
      <c r="HQ3" s="3">
        <v>35151</v>
      </c>
      <c r="HR3" s="3">
        <v>227066</v>
      </c>
      <c r="HS3" s="3">
        <v>289419</v>
      </c>
      <c r="HT3" s="3">
        <v>152808</v>
      </c>
      <c r="HU3" s="3">
        <v>36150</v>
      </c>
      <c r="HV3" s="3">
        <v>87567</v>
      </c>
      <c r="HW3" s="3">
        <v>12587</v>
      </c>
      <c r="HX3" s="3">
        <v>924792</v>
      </c>
      <c r="HY3" s="3">
        <v>565900</v>
      </c>
      <c r="HZ3" s="3">
        <v>1075160</v>
      </c>
      <c r="IA3" s="3">
        <v>6753</v>
      </c>
      <c r="IB3" s="3">
        <v>482486</v>
      </c>
      <c r="IC3" s="3">
        <v>42800</v>
      </c>
      <c r="ID3" s="3">
        <v>344225</v>
      </c>
      <c r="IE3" s="3">
        <v>157406174.84905601</v>
      </c>
      <c r="IF3" s="3">
        <v>155341928.03420001</v>
      </c>
      <c r="IG3" s="3">
        <v>12940532.497587999</v>
      </c>
      <c r="IH3" s="3">
        <v>152712203.83121899</v>
      </c>
      <c r="II3" s="3">
        <v>0</v>
      </c>
      <c r="IJ3" s="3">
        <v>46851989.781409398</v>
      </c>
      <c r="IK3" s="3">
        <v>164616610.44391599</v>
      </c>
      <c r="IL3" s="3">
        <v>597563.84769311221</v>
      </c>
      <c r="IM3" s="3">
        <v>8240005.7149183499</v>
      </c>
    </row>
    <row r="4" spans="1:247" x14ac:dyDescent="0.25">
      <c r="A4">
        <v>106171049</v>
      </c>
      <c r="B4" s="33" t="s">
        <v>2431</v>
      </c>
      <c r="C4" s="56">
        <v>45292</v>
      </c>
      <c r="D4" s="56">
        <v>45657</v>
      </c>
      <c r="E4">
        <v>366</v>
      </c>
      <c r="F4" s="33" t="s">
        <v>2680</v>
      </c>
      <c r="G4" t="s">
        <v>1086</v>
      </c>
      <c r="H4">
        <v>115</v>
      </c>
      <c r="I4" s="33" t="s">
        <v>1046</v>
      </c>
      <c r="J4" t="s">
        <v>3049</v>
      </c>
      <c r="K4" s="33" t="s">
        <v>1023</v>
      </c>
      <c r="L4" s="33" t="s">
        <v>811</v>
      </c>
      <c r="M4" t="s">
        <v>1792</v>
      </c>
      <c r="N4" t="s">
        <v>1032</v>
      </c>
      <c r="O4" s="33" t="s">
        <v>3020</v>
      </c>
      <c r="P4" t="s">
        <v>1080</v>
      </c>
      <c r="Q4" t="s">
        <v>1049</v>
      </c>
      <c r="R4" s="33" t="s">
        <v>2312</v>
      </c>
      <c r="S4" s="33" t="s">
        <v>1637</v>
      </c>
      <c r="T4" s="33" t="s">
        <v>1638</v>
      </c>
      <c r="U4" s="33">
        <v>95422</v>
      </c>
      <c r="V4" s="33" t="s">
        <v>3130</v>
      </c>
      <c r="W4">
        <v>0</v>
      </c>
      <c r="X4" s="3">
        <v>25</v>
      </c>
      <c r="Y4" s="3">
        <v>9150</v>
      </c>
      <c r="Z4" s="3">
        <v>25</v>
      </c>
      <c r="AA4" s="3">
        <v>9150</v>
      </c>
      <c r="AB4" s="3">
        <v>18</v>
      </c>
      <c r="AC4" s="3">
        <v>15.658469945355192</v>
      </c>
      <c r="AD4" s="3">
        <v>75.503875751475405</v>
      </c>
      <c r="AE4" s="3">
        <v>2378</v>
      </c>
      <c r="AF4" s="3">
        <v>928</v>
      </c>
      <c r="AG4" s="3">
        <v>25</v>
      </c>
      <c r="AH4" s="3">
        <v>1554</v>
      </c>
      <c r="AI4" s="3">
        <v>0</v>
      </c>
      <c r="AJ4" s="3">
        <v>365</v>
      </c>
      <c r="AK4" s="3">
        <v>347</v>
      </c>
      <c r="AL4" s="3">
        <v>13</v>
      </c>
      <c r="AM4" s="3">
        <v>121</v>
      </c>
      <c r="AN4" s="3">
        <v>5731</v>
      </c>
      <c r="AO4" s="3">
        <v>27634.418525040001</v>
      </c>
      <c r="AP4" s="89">
        <v>9171.0474376104594</v>
      </c>
      <c r="AQ4" s="89">
        <v>3326.9382899759512</v>
      </c>
      <c r="AR4" s="89">
        <v>651.79128955169233</v>
      </c>
      <c r="AS4" s="89">
        <v>8975.5494013218395</v>
      </c>
      <c r="AT4" s="89">
        <v>0</v>
      </c>
      <c r="AU4" s="89">
        <v>1165.8304375133</v>
      </c>
      <c r="AV4" s="89">
        <v>3380.7932865581502</v>
      </c>
      <c r="AW4" s="89">
        <v>84.102342535835106</v>
      </c>
      <c r="AX4" s="89">
        <v>497.5358468789405</v>
      </c>
      <c r="AY4" s="3">
        <v>560</v>
      </c>
      <c r="AZ4" s="3">
        <v>214</v>
      </c>
      <c r="BA4" s="3">
        <v>21</v>
      </c>
      <c r="BB4" s="3">
        <v>480</v>
      </c>
      <c r="BC4" s="3">
        <v>0</v>
      </c>
      <c r="BD4" s="3">
        <v>9</v>
      </c>
      <c r="BE4" s="3">
        <v>189</v>
      </c>
      <c r="BF4" s="3">
        <v>4</v>
      </c>
      <c r="BG4" s="3">
        <v>20</v>
      </c>
      <c r="BH4" s="3">
        <v>1497</v>
      </c>
      <c r="BI4" s="3">
        <v>23</v>
      </c>
      <c r="BJ4" s="3">
        <v>0</v>
      </c>
      <c r="BK4" s="3">
        <v>0</v>
      </c>
      <c r="BL4" s="3">
        <v>0</v>
      </c>
      <c r="BM4" s="3">
        <v>2</v>
      </c>
      <c r="BN4" s="3">
        <v>0</v>
      </c>
      <c r="BO4" s="3">
        <v>8418</v>
      </c>
      <c r="BP4" s="3">
        <v>0</v>
      </c>
      <c r="BQ4" s="3">
        <v>0</v>
      </c>
      <c r="BR4" s="3">
        <v>0</v>
      </c>
      <c r="BS4" s="3">
        <v>732</v>
      </c>
      <c r="BT4" s="3">
        <v>0</v>
      </c>
      <c r="BU4" s="3">
        <v>5523</v>
      </c>
      <c r="BV4" s="3">
        <v>0</v>
      </c>
      <c r="BW4" s="3">
        <v>0</v>
      </c>
      <c r="BX4" s="3">
        <v>0</v>
      </c>
      <c r="BY4" s="3">
        <v>208</v>
      </c>
      <c r="BZ4" s="57">
        <v>3.6293840516489297E-2</v>
      </c>
      <c r="CA4" s="3">
        <v>0</v>
      </c>
      <c r="CB4" s="3">
        <v>1467</v>
      </c>
      <c r="CC4" s="3">
        <v>0</v>
      </c>
      <c r="CD4" s="3">
        <v>0</v>
      </c>
      <c r="CE4" s="3">
        <v>0</v>
      </c>
      <c r="CF4" s="3">
        <v>30</v>
      </c>
      <c r="CG4" s="3">
        <v>0</v>
      </c>
      <c r="CH4" s="3">
        <v>0</v>
      </c>
      <c r="CI4" s="3">
        <v>0</v>
      </c>
      <c r="CJ4" s="3">
        <v>0</v>
      </c>
      <c r="CK4" s="3">
        <v>64694</v>
      </c>
      <c r="CL4" s="3">
        <v>18789</v>
      </c>
      <c r="CM4" s="3">
        <v>29330</v>
      </c>
      <c r="CN4" s="3">
        <v>78459</v>
      </c>
      <c r="CO4" s="3">
        <v>0</v>
      </c>
      <c r="CP4" s="3">
        <v>3852</v>
      </c>
      <c r="CQ4" s="3">
        <v>35329</v>
      </c>
      <c r="CR4" s="3">
        <v>527</v>
      </c>
      <c r="CS4" s="3">
        <v>2383</v>
      </c>
      <c r="CT4" s="3">
        <v>233363</v>
      </c>
      <c r="CU4" s="3">
        <v>21091</v>
      </c>
      <c r="CV4" s="3">
        <v>211175</v>
      </c>
      <c r="CW4" s="3">
        <v>0</v>
      </c>
      <c r="CX4" s="3">
        <v>0</v>
      </c>
      <c r="CY4" s="3">
        <v>0</v>
      </c>
      <c r="CZ4" s="3">
        <v>2</v>
      </c>
      <c r="DA4" s="3">
        <v>18420</v>
      </c>
      <c r="DB4" s="3">
        <v>143700</v>
      </c>
      <c r="DC4" s="3">
        <v>177</v>
      </c>
      <c r="DD4" s="3">
        <v>2189</v>
      </c>
      <c r="DE4" s="3">
        <v>117</v>
      </c>
      <c r="DF4" s="3">
        <v>27</v>
      </c>
      <c r="DG4" s="3">
        <v>556262782</v>
      </c>
      <c r="DH4" s="3">
        <v>379210974</v>
      </c>
      <c r="DI4" s="3">
        <v>6280305</v>
      </c>
      <c r="DJ4" s="3">
        <v>183332113</v>
      </c>
      <c r="DK4" s="3">
        <v>6773931</v>
      </c>
      <c r="DL4" s="3">
        <v>190106044</v>
      </c>
      <c r="DM4" s="3">
        <v>209729803</v>
      </c>
      <c r="DN4" s="3">
        <v>-19623759</v>
      </c>
      <c r="DO4" s="3">
        <v>3442900</v>
      </c>
      <c r="DP4" s="3">
        <v>830279</v>
      </c>
      <c r="DQ4" s="3">
        <v>0</v>
      </c>
      <c r="DR4" s="3">
        <v>0</v>
      </c>
      <c r="DS4" s="3">
        <v>-17011138</v>
      </c>
      <c r="DT4" s="3">
        <v>47151574</v>
      </c>
      <c r="DU4" s="3">
        <v>17219828</v>
      </c>
      <c r="DV4" s="3">
        <v>633538</v>
      </c>
      <c r="DW4" s="3">
        <v>31666764</v>
      </c>
      <c r="DX4" s="3">
        <v>0</v>
      </c>
      <c r="DY4" s="3">
        <v>7863921</v>
      </c>
      <c r="DZ4" s="3">
        <v>7623273</v>
      </c>
      <c r="EA4" s="3">
        <v>299846</v>
      </c>
      <c r="EB4" s="3">
        <v>2902540</v>
      </c>
      <c r="EC4" s="3">
        <v>115361284</v>
      </c>
      <c r="ED4" s="3">
        <v>134694230</v>
      </c>
      <c r="EE4" s="3">
        <v>44514337</v>
      </c>
      <c r="EF4" s="3">
        <v>15883844</v>
      </c>
      <c r="EG4" s="3">
        <v>151233239</v>
      </c>
      <c r="EH4" s="3">
        <v>0</v>
      </c>
      <c r="EI4" s="3">
        <v>17253883</v>
      </c>
      <c r="EJ4" s="3">
        <v>66649667</v>
      </c>
      <c r="EK4" s="3">
        <v>1639981</v>
      </c>
      <c r="EL4" s="3">
        <v>9032317</v>
      </c>
      <c r="EM4" s="3">
        <v>440901498</v>
      </c>
      <c r="EN4" s="3">
        <v>115131482</v>
      </c>
      <c r="EO4" s="3">
        <v>41841862</v>
      </c>
      <c r="EP4" s="3">
        <v>11227859</v>
      </c>
      <c r="EQ4" s="3">
        <v>136345410</v>
      </c>
      <c r="ER4" s="3">
        <v>-710457</v>
      </c>
      <c r="ES4" s="3">
        <v>0</v>
      </c>
      <c r="ET4" s="3">
        <v>13992459</v>
      </c>
      <c r="EU4" s="3">
        <v>40740588</v>
      </c>
      <c r="EV4" s="3">
        <v>8892569</v>
      </c>
      <c r="EW4" s="3">
        <v>0</v>
      </c>
      <c r="EX4" s="3">
        <v>2679161</v>
      </c>
      <c r="EY4" s="3">
        <v>0</v>
      </c>
      <c r="EZ4" s="3">
        <v>9070041</v>
      </c>
      <c r="FA4" s="3">
        <v>0</v>
      </c>
      <c r="FB4" s="3">
        <v>6280305</v>
      </c>
      <c r="FC4" s="3">
        <v>0</v>
      </c>
      <c r="FD4" s="3">
        <v>0</v>
      </c>
      <c r="FE4" s="3">
        <v>61779132</v>
      </c>
      <c r="FF4" s="3">
        <v>19484985</v>
      </c>
      <c r="FG4" s="3">
        <v>5103837</v>
      </c>
      <c r="FH4" s="3">
        <v>51624975</v>
      </c>
      <c r="FI4" s="3">
        <v>0</v>
      </c>
      <c r="FJ4" s="3">
        <v>10426453</v>
      </c>
      <c r="FK4" s="3">
        <v>31044351</v>
      </c>
      <c r="FL4" s="3">
        <v>-1</v>
      </c>
      <c r="FM4" s="3">
        <v>3868381</v>
      </c>
      <c r="FN4" s="3">
        <v>0</v>
      </c>
      <c r="FO4" s="3">
        <v>17128904</v>
      </c>
      <c r="FP4" s="3">
        <v>0</v>
      </c>
      <c r="FQ4" s="3">
        <v>3235606</v>
      </c>
      <c r="FR4" s="3">
        <v>0</v>
      </c>
      <c r="FS4" s="3">
        <v>0</v>
      </c>
      <c r="FT4" s="3">
        <v>15422319</v>
      </c>
      <c r="FU4" s="3">
        <v>76406276</v>
      </c>
      <c r="FV4" s="3">
        <v>40000405</v>
      </c>
      <c r="FW4" s="3">
        <v>0</v>
      </c>
      <c r="FX4" s="3">
        <v>0</v>
      </c>
      <c r="FY4" s="3">
        <v>0</v>
      </c>
      <c r="FZ4" s="3">
        <v>0</v>
      </c>
      <c r="GA4" s="3">
        <v>14713229</v>
      </c>
      <c r="GB4" s="3">
        <v>13011522</v>
      </c>
      <c r="GC4" s="3">
        <v>40682203</v>
      </c>
      <c r="GD4" s="3">
        <v>9493849</v>
      </c>
      <c r="GE4" s="3">
        <v>59368619</v>
      </c>
      <c r="GF4" s="3">
        <v>32815623</v>
      </c>
      <c r="GG4" s="3">
        <v>35304696</v>
      </c>
      <c r="GH4" s="3">
        <v>3930722</v>
      </c>
      <c r="GI4" s="3">
        <v>13076555</v>
      </c>
      <c r="GJ4" s="3">
        <v>46802610</v>
      </c>
      <c r="GK4" s="3">
        <v>3359415</v>
      </c>
      <c r="GL4" s="3">
        <v>4969223</v>
      </c>
      <c r="GM4" s="3">
        <v>728340</v>
      </c>
      <c r="GN4" s="3">
        <v>2665817</v>
      </c>
      <c r="GO4" s="3">
        <v>6708183</v>
      </c>
      <c r="GP4" s="3">
        <v>99507777</v>
      </c>
      <c r="GQ4" s="3">
        <v>0</v>
      </c>
      <c r="GR4" s="3">
        <v>42447574</v>
      </c>
      <c r="GS4" s="3">
        <v>5791940</v>
      </c>
      <c r="GT4" s="3">
        <v>0</v>
      </c>
      <c r="GU4" s="3">
        <v>0</v>
      </c>
      <c r="GV4" s="3">
        <v>147747291</v>
      </c>
      <c r="GW4" s="3">
        <v>29402837</v>
      </c>
      <c r="GX4" s="3">
        <v>602456</v>
      </c>
      <c r="GY4" s="3">
        <v>75291290</v>
      </c>
      <c r="GZ4" s="3">
        <v>42450708</v>
      </c>
      <c r="HA4" s="3">
        <v>147747291</v>
      </c>
      <c r="HB4" s="3">
        <v>58739279</v>
      </c>
      <c r="HC4" s="3">
        <v>83648464</v>
      </c>
      <c r="HD4" s="3">
        <v>-64190757</v>
      </c>
      <c r="HE4" s="3">
        <v>103194047</v>
      </c>
      <c r="HF4" s="3">
        <v>0</v>
      </c>
      <c r="HG4" s="3">
        <v>59133080</v>
      </c>
      <c r="HH4" s="3">
        <v>2041466</v>
      </c>
      <c r="HI4" s="3">
        <v>18891564</v>
      </c>
      <c r="HJ4" s="3">
        <v>1248470</v>
      </c>
      <c r="HK4" s="3">
        <v>1431103</v>
      </c>
      <c r="HL4" s="3">
        <v>670</v>
      </c>
      <c r="HM4" s="3">
        <v>0</v>
      </c>
      <c r="HN4" s="3">
        <v>114972</v>
      </c>
      <c r="HO4" s="3">
        <v>145007</v>
      </c>
      <c r="HP4" s="3">
        <v>134385</v>
      </c>
      <c r="HQ4" s="3">
        <v>68211</v>
      </c>
      <c r="HR4" s="3">
        <v>272745</v>
      </c>
      <c r="HS4" s="3">
        <v>475193</v>
      </c>
      <c r="HT4" s="3">
        <v>0</v>
      </c>
      <c r="HU4" s="3">
        <v>0</v>
      </c>
      <c r="HV4" s="3">
        <v>18135</v>
      </c>
      <c r="HW4" s="3">
        <v>19822</v>
      </c>
      <c r="HX4" s="3">
        <v>92458</v>
      </c>
      <c r="HY4" s="3">
        <v>664748</v>
      </c>
      <c r="HZ4" s="3">
        <v>210167</v>
      </c>
      <c r="IA4" s="3">
        <v>0</v>
      </c>
      <c r="IB4" s="3">
        <v>102271</v>
      </c>
      <c r="IC4" s="3">
        <v>60014</v>
      </c>
      <c r="ID4" s="3">
        <v>118812</v>
      </c>
      <c r="IE4" s="3">
        <v>66347551.7590193</v>
      </c>
      <c r="IF4" s="3">
        <v>22524086.987661999</v>
      </c>
      <c r="IG4" s="3">
        <v>6026467.6614066605</v>
      </c>
      <c r="IH4" s="3">
        <v>66732182.700059898</v>
      </c>
      <c r="II4" s="3">
        <v>0</v>
      </c>
      <c r="IJ4" s="3">
        <v>9164384.1337296013</v>
      </c>
      <c r="IK4" s="3">
        <v>27098935.5957014</v>
      </c>
      <c r="IL4" s="3">
        <v>707757.72360435198</v>
      </c>
      <c r="IM4" s="3">
        <v>4354505.4388166899</v>
      </c>
    </row>
    <row r="5" spans="1:247" x14ac:dyDescent="0.25">
      <c r="A5">
        <v>106150706</v>
      </c>
      <c r="B5" s="33" t="s">
        <v>2616</v>
      </c>
      <c r="C5" s="56">
        <v>45292</v>
      </c>
      <c r="D5" s="56">
        <v>45657</v>
      </c>
      <c r="E5">
        <v>366</v>
      </c>
      <c r="F5" s="33" t="s">
        <v>2679</v>
      </c>
      <c r="G5" t="s">
        <v>1079</v>
      </c>
      <c r="H5">
        <v>617</v>
      </c>
      <c r="I5" s="33" t="s">
        <v>1046</v>
      </c>
      <c r="J5" t="s">
        <v>3049</v>
      </c>
      <c r="K5" s="33" t="s">
        <v>1023</v>
      </c>
      <c r="L5" s="33" t="s">
        <v>811</v>
      </c>
      <c r="N5" t="s">
        <v>1032</v>
      </c>
      <c r="O5" s="33" t="s">
        <v>3020</v>
      </c>
      <c r="P5" t="s">
        <v>1038</v>
      </c>
      <c r="Q5" t="s">
        <v>1058</v>
      </c>
      <c r="R5" s="33" t="s">
        <v>2063</v>
      </c>
      <c r="S5" s="33" t="s">
        <v>1184</v>
      </c>
      <c r="T5" s="33" t="s">
        <v>1185</v>
      </c>
      <c r="U5" s="33">
        <v>93215</v>
      </c>
      <c r="V5" s="33" t="s">
        <v>2802</v>
      </c>
      <c r="W5">
        <v>0</v>
      </c>
      <c r="X5" s="3">
        <v>156</v>
      </c>
      <c r="Y5" s="3">
        <v>57096</v>
      </c>
      <c r="Z5" s="3">
        <v>156</v>
      </c>
      <c r="AA5" s="3">
        <v>57096</v>
      </c>
      <c r="AB5" s="3">
        <v>69</v>
      </c>
      <c r="AC5" s="3">
        <v>64.196721311475414</v>
      </c>
      <c r="AD5" s="3">
        <v>126.29294737887139</v>
      </c>
      <c r="AE5" s="3">
        <v>5567</v>
      </c>
      <c r="AF5" s="3">
        <v>1155</v>
      </c>
      <c r="AG5" s="3">
        <v>1583</v>
      </c>
      <c r="AH5" s="3">
        <v>14109</v>
      </c>
      <c r="AI5" s="3">
        <v>0</v>
      </c>
      <c r="AJ5" s="3">
        <v>647</v>
      </c>
      <c r="AK5" s="3">
        <v>351</v>
      </c>
      <c r="AL5" s="3">
        <v>9</v>
      </c>
      <c r="AM5" s="3">
        <v>75</v>
      </c>
      <c r="AN5" s="3">
        <v>23496</v>
      </c>
      <c r="AO5" s="3">
        <v>46223.218740666904</v>
      </c>
      <c r="AP5" s="89">
        <v>7997.1953191084003</v>
      </c>
      <c r="AQ5" s="89">
        <v>2428.0138760426698</v>
      </c>
      <c r="AR5" s="89">
        <v>2386.6954049535102</v>
      </c>
      <c r="AS5" s="89">
        <v>27621.0133039594</v>
      </c>
      <c r="AT5" s="89">
        <v>0</v>
      </c>
      <c r="AU5" s="89">
        <v>2388.973198827171</v>
      </c>
      <c r="AV5" s="89">
        <v>1844.6932184621035</v>
      </c>
      <c r="AW5" s="89">
        <v>50.643572190718302</v>
      </c>
      <c r="AX5" s="89">
        <v>495.705751657961</v>
      </c>
      <c r="AY5" s="3">
        <v>557</v>
      </c>
      <c r="AZ5" s="3">
        <v>181</v>
      </c>
      <c r="BA5" s="3">
        <v>232</v>
      </c>
      <c r="BB5" s="3">
        <v>1362</v>
      </c>
      <c r="BC5" s="3">
        <v>0</v>
      </c>
      <c r="BD5" s="3">
        <v>38</v>
      </c>
      <c r="BE5" s="3">
        <v>230</v>
      </c>
      <c r="BF5" s="3">
        <v>1</v>
      </c>
      <c r="BG5" s="3">
        <v>13</v>
      </c>
      <c r="BH5" s="3">
        <v>2614</v>
      </c>
      <c r="BI5" s="3">
        <v>97</v>
      </c>
      <c r="BJ5" s="3">
        <v>0</v>
      </c>
      <c r="BK5" s="3">
        <v>0</v>
      </c>
      <c r="BL5" s="3">
        <v>0</v>
      </c>
      <c r="BM5" s="3">
        <v>59</v>
      </c>
      <c r="BN5" s="3">
        <v>0</v>
      </c>
      <c r="BO5" s="3">
        <v>35502</v>
      </c>
      <c r="BP5" s="3">
        <v>0</v>
      </c>
      <c r="BQ5" s="3">
        <v>0</v>
      </c>
      <c r="BR5" s="3">
        <v>0</v>
      </c>
      <c r="BS5" s="3">
        <v>21594</v>
      </c>
      <c r="BT5" s="3">
        <v>0</v>
      </c>
      <c r="BU5" s="3">
        <v>5461</v>
      </c>
      <c r="BV5" s="3">
        <v>0</v>
      </c>
      <c r="BW5" s="3">
        <v>0</v>
      </c>
      <c r="BX5" s="3">
        <v>0</v>
      </c>
      <c r="BY5" s="3">
        <v>18035</v>
      </c>
      <c r="BZ5" s="57">
        <v>0.76757745999319038</v>
      </c>
      <c r="CA5" s="3">
        <v>0</v>
      </c>
      <c r="CB5" s="3">
        <v>1919</v>
      </c>
      <c r="CC5" s="3">
        <v>0</v>
      </c>
      <c r="CD5" s="3">
        <v>0</v>
      </c>
      <c r="CE5" s="3">
        <v>0</v>
      </c>
      <c r="CF5" s="3">
        <v>695</v>
      </c>
      <c r="CG5" s="3">
        <v>0</v>
      </c>
      <c r="CH5" s="3">
        <v>16</v>
      </c>
      <c r="CI5" s="3">
        <v>831</v>
      </c>
      <c r="CJ5" s="3">
        <v>552</v>
      </c>
      <c r="CK5" s="3">
        <v>8352</v>
      </c>
      <c r="CL5" s="3">
        <v>4418</v>
      </c>
      <c r="CM5" s="3">
        <v>5124</v>
      </c>
      <c r="CN5" s="3">
        <v>63546</v>
      </c>
      <c r="CO5" s="3">
        <v>0</v>
      </c>
      <c r="CP5" s="3">
        <v>5612</v>
      </c>
      <c r="CQ5" s="3">
        <v>12934</v>
      </c>
      <c r="CR5" s="3">
        <v>309</v>
      </c>
      <c r="CS5" s="3">
        <v>3197</v>
      </c>
      <c r="CT5" s="3">
        <v>103492</v>
      </c>
      <c r="CU5" s="3">
        <v>29023</v>
      </c>
      <c r="CV5" s="3">
        <v>28615</v>
      </c>
      <c r="CW5" s="3">
        <v>0</v>
      </c>
      <c r="CX5" s="3">
        <v>45823</v>
      </c>
      <c r="CY5" s="3">
        <v>0</v>
      </c>
      <c r="CZ5" s="3">
        <v>4</v>
      </c>
      <c r="DA5" s="3">
        <v>26655</v>
      </c>
      <c r="DB5" s="3">
        <v>69435</v>
      </c>
      <c r="DC5" s="3">
        <v>238</v>
      </c>
      <c r="DD5" s="3">
        <v>862</v>
      </c>
      <c r="DE5" s="3">
        <v>401</v>
      </c>
      <c r="DF5" s="3">
        <v>181</v>
      </c>
      <c r="DG5" s="3">
        <v>263969813</v>
      </c>
      <c r="DH5" s="3">
        <v>163266365</v>
      </c>
      <c r="DI5" s="3">
        <v>0</v>
      </c>
      <c r="DJ5" s="3">
        <v>100703448</v>
      </c>
      <c r="DK5" s="3">
        <v>650666</v>
      </c>
      <c r="DL5" s="3">
        <v>101354114</v>
      </c>
      <c r="DM5" s="3">
        <v>111157919</v>
      </c>
      <c r="DN5" s="3">
        <v>-9803805</v>
      </c>
      <c r="DO5" s="3">
        <v>17183936</v>
      </c>
      <c r="DP5" s="3">
        <v>7159780</v>
      </c>
      <c r="DQ5" s="3">
        <v>0</v>
      </c>
      <c r="DR5" s="3">
        <v>0</v>
      </c>
      <c r="DS5" s="3">
        <v>220351</v>
      </c>
      <c r="DT5" s="3">
        <v>33642095</v>
      </c>
      <c r="DU5" s="3">
        <v>7986571</v>
      </c>
      <c r="DV5" s="3">
        <v>9640403</v>
      </c>
      <c r="DW5" s="3">
        <v>74739780</v>
      </c>
      <c r="DX5" s="3">
        <v>0</v>
      </c>
      <c r="DY5" s="3">
        <v>3801065</v>
      </c>
      <c r="DZ5" s="3">
        <v>3572464</v>
      </c>
      <c r="EA5" s="3">
        <v>83411</v>
      </c>
      <c r="EB5" s="3">
        <v>714281</v>
      </c>
      <c r="EC5" s="3">
        <v>134180070</v>
      </c>
      <c r="ED5" s="3">
        <v>14685982</v>
      </c>
      <c r="EE5" s="3">
        <v>8802611</v>
      </c>
      <c r="EF5" s="3">
        <v>4894471</v>
      </c>
      <c r="EG5" s="3">
        <v>71577355</v>
      </c>
      <c r="EH5" s="3">
        <v>0</v>
      </c>
      <c r="EI5" s="3">
        <v>10233931</v>
      </c>
      <c r="EJ5" s="3">
        <v>15202750</v>
      </c>
      <c r="EK5" s="3">
        <v>385948</v>
      </c>
      <c r="EL5" s="3">
        <v>4006695</v>
      </c>
      <c r="EM5" s="3">
        <v>129789743</v>
      </c>
      <c r="EN5" s="3">
        <v>34636722</v>
      </c>
      <c r="EO5" s="3">
        <v>11138571</v>
      </c>
      <c r="EP5" s="3">
        <v>370368</v>
      </c>
      <c r="EQ5" s="3">
        <v>96361257</v>
      </c>
      <c r="ER5" s="3">
        <v>-3305794</v>
      </c>
      <c r="ES5" s="3">
        <v>0</v>
      </c>
      <c r="ET5" s="3">
        <v>8248612</v>
      </c>
      <c r="EU5" s="3">
        <v>10000217</v>
      </c>
      <c r="EV5" s="3">
        <v>991328</v>
      </c>
      <c r="EW5" s="3">
        <v>0</v>
      </c>
      <c r="EX5" s="3">
        <v>668461</v>
      </c>
      <c r="EY5" s="3">
        <v>0</v>
      </c>
      <c r="EZ5" s="3">
        <v>4156623</v>
      </c>
      <c r="FA5" s="3">
        <v>0</v>
      </c>
      <c r="FB5" s="3">
        <v>0</v>
      </c>
      <c r="FC5" s="3">
        <v>0</v>
      </c>
      <c r="FD5" s="3">
        <v>0</v>
      </c>
      <c r="FE5" s="3">
        <v>13263860</v>
      </c>
      <c r="FF5" s="3">
        <v>5545420</v>
      </c>
      <c r="FG5" s="3">
        <v>16092819</v>
      </c>
      <c r="FH5" s="3">
        <v>50570277</v>
      </c>
      <c r="FI5" s="3">
        <v>0</v>
      </c>
      <c r="FJ5" s="3">
        <v>5645539</v>
      </c>
      <c r="FK5" s="3">
        <v>8482153</v>
      </c>
      <c r="FL5" s="3">
        <v>-1</v>
      </c>
      <c r="FM5" s="3">
        <v>1103381</v>
      </c>
      <c r="FN5" s="3">
        <v>0</v>
      </c>
      <c r="FO5" s="3">
        <v>0</v>
      </c>
      <c r="FP5" s="3">
        <v>3018970</v>
      </c>
      <c r="FQ5" s="3">
        <v>8169820</v>
      </c>
      <c r="FR5" s="3">
        <v>0</v>
      </c>
      <c r="FS5" s="3">
        <v>0</v>
      </c>
      <c r="FT5" s="3">
        <v>19727926</v>
      </c>
      <c r="FU5" s="3">
        <v>12301810</v>
      </c>
      <c r="FV5" s="3">
        <v>29180362</v>
      </c>
      <c r="FW5" s="3">
        <v>0</v>
      </c>
      <c r="FX5" s="3">
        <v>0</v>
      </c>
      <c r="FY5" s="3">
        <v>0</v>
      </c>
      <c r="FZ5" s="3">
        <v>0</v>
      </c>
      <c r="GA5" s="3">
        <v>14636649</v>
      </c>
      <c r="GB5" s="3">
        <v>3963875</v>
      </c>
      <c r="GC5" s="3">
        <v>25697622</v>
      </c>
      <c r="GD5" s="3">
        <v>5649675</v>
      </c>
      <c r="GE5" s="3">
        <v>34239848</v>
      </c>
      <c r="GF5" s="3">
        <v>13475064</v>
      </c>
      <c r="GG5" s="3">
        <v>9324105</v>
      </c>
      <c r="GH5" s="3">
        <v>1857824</v>
      </c>
      <c r="GI5" s="3">
        <v>8754308</v>
      </c>
      <c r="GJ5" s="3">
        <v>25346302</v>
      </c>
      <c r="GK5" s="3">
        <v>4281985</v>
      </c>
      <c r="GL5" s="3">
        <v>536411</v>
      </c>
      <c r="GM5" s="3">
        <v>508444</v>
      </c>
      <c r="GN5" s="3">
        <v>1897959</v>
      </c>
      <c r="GO5" s="3">
        <v>10935669</v>
      </c>
      <c r="GP5" s="3">
        <v>157490125</v>
      </c>
      <c r="GQ5" s="3">
        <v>0</v>
      </c>
      <c r="GR5" s="3">
        <v>39911709</v>
      </c>
      <c r="GS5" s="3">
        <v>663375</v>
      </c>
      <c r="GT5" s="3">
        <v>0</v>
      </c>
      <c r="GU5" s="3">
        <v>219300</v>
      </c>
      <c r="GV5" s="3">
        <v>198284509</v>
      </c>
      <c r="GW5" s="3">
        <v>15035078</v>
      </c>
      <c r="GX5" s="3">
        <v>23965</v>
      </c>
      <c r="GY5" s="3">
        <v>42762206</v>
      </c>
      <c r="GZ5" s="3">
        <v>140463260</v>
      </c>
      <c r="HA5" s="3">
        <v>198284509</v>
      </c>
      <c r="HB5" s="3">
        <v>110234712</v>
      </c>
      <c r="HC5" s="3">
        <v>47628474</v>
      </c>
      <c r="HD5" s="3">
        <v>-34249212</v>
      </c>
      <c r="HE5" s="3">
        <v>135919639</v>
      </c>
      <c r="HF5" s="3">
        <v>0</v>
      </c>
      <c r="HG5" s="3">
        <v>14590196</v>
      </c>
      <c r="HH5" s="3">
        <v>1554009</v>
      </c>
      <c r="HI5" s="3">
        <v>33503170</v>
      </c>
      <c r="HJ5" s="3">
        <v>730774</v>
      </c>
      <c r="HK5" s="3">
        <v>822646</v>
      </c>
      <c r="HL5" s="3">
        <v>389</v>
      </c>
      <c r="HM5" s="3">
        <v>0</v>
      </c>
      <c r="HN5" s="3">
        <v>28797</v>
      </c>
      <c r="HO5" s="3">
        <v>124311</v>
      </c>
      <c r="HP5" s="3">
        <v>183388</v>
      </c>
      <c r="HQ5" s="3">
        <v>57045</v>
      </c>
      <c r="HR5" s="3">
        <v>184408</v>
      </c>
      <c r="HS5" s="3">
        <v>93433</v>
      </c>
      <c r="HT5" s="3">
        <v>37364</v>
      </c>
      <c r="HU5" s="3">
        <v>8828</v>
      </c>
      <c r="HV5" s="3">
        <v>11896</v>
      </c>
      <c r="HW5" s="3">
        <v>1304</v>
      </c>
      <c r="HX5" s="3">
        <v>246275</v>
      </c>
      <c r="HY5" s="3">
        <v>140596</v>
      </c>
      <c r="HZ5" s="3">
        <v>201418</v>
      </c>
      <c r="IA5" s="3">
        <v>0</v>
      </c>
      <c r="IB5" s="3">
        <v>57638</v>
      </c>
      <c r="IC5" s="3">
        <v>35716</v>
      </c>
      <c r="ID5" s="3">
        <v>49131</v>
      </c>
      <c r="IE5" s="3">
        <v>20231870.346638799</v>
      </c>
      <c r="IF5" s="3">
        <v>7028555.1285254201</v>
      </c>
      <c r="IG5" s="3">
        <v>6084820.7610812001</v>
      </c>
      <c r="IH5" s="3">
        <v>61253612.570010602</v>
      </c>
      <c r="II5" s="3">
        <v>0</v>
      </c>
      <c r="IJ5" s="3">
        <v>5875553.8604938397</v>
      </c>
      <c r="IK5" s="3">
        <v>7859979.518291139</v>
      </c>
      <c r="IL5" s="3">
        <v>196490.55007978101</v>
      </c>
      <c r="IM5" s="3">
        <v>1976370.2648792199</v>
      </c>
    </row>
    <row r="6" spans="1:247" x14ac:dyDescent="0.25">
      <c r="A6">
        <v>106190323</v>
      </c>
      <c r="B6" s="33" t="s">
        <v>2432</v>
      </c>
      <c r="C6" s="56">
        <v>45292</v>
      </c>
      <c r="D6" s="56">
        <v>45657</v>
      </c>
      <c r="E6">
        <v>366</v>
      </c>
      <c r="F6" s="33" t="s">
        <v>2532</v>
      </c>
      <c r="G6" t="s">
        <v>475</v>
      </c>
      <c r="H6">
        <v>909</v>
      </c>
      <c r="I6" s="33" t="s">
        <v>1046</v>
      </c>
      <c r="J6" t="s">
        <v>3049</v>
      </c>
      <c r="K6" s="33" t="s">
        <v>1023</v>
      </c>
      <c r="L6" s="33" t="s">
        <v>811</v>
      </c>
      <c r="N6" t="s">
        <v>430</v>
      </c>
      <c r="O6" s="33" t="s">
        <v>3020</v>
      </c>
      <c r="P6" t="s">
        <v>1048</v>
      </c>
      <c r="Q6" t="s">
        <v>1049</v>
      </c>
      <c r="R6" s="33" t="s">
        <v>2091</v>
      </c>
      <c r="S6" s="33" t="s">
        <v>1240</v>
      </c>
      <c r="T6" s="33" t="s">
        <v>1241</v>
      </c>
      <c r="U6" s="33">
        <v>91206</v>
      </c>
      <c r="V6" s="33" t="s">
        <v>2433</v>
      </c>
      <c r="W6">
        <v>0</v>
      </c>
      <c r="X6" s="3">
        <v>515</v>
      </c>
      <c r="Y6" s="3">
        <v>188490</v>
      </c>
      <c r="Z6" s="3">
        <v>441</v>
      </c>
      <c r="AA6" s="3">
        <v>161406</v>
      </c>
      <c r="AB6" s="3">
        <v>313</v>
      </c>
      <c r="AC6" s="3">
        <v>310.866120218579</v>
      </c>
      <c r="AD6" s="3">
        <v>497.51865756121589</v>
      </c>
      <c r="AE6" s="3">
        <v>43062</v>
      </c>
      <c r="AF6" s="3">
        <v>11901</v>
      </c>
      <c r="AG6" s="3">
        <v>16052</v>
      </c>
      <c r="AH6" s="3">
        <v>15726</v>
      </c>
      <c r="AI6" s="3">
        <v>0</v>
      </c>
      <c r="AJ6" s="3">
        <v>13948</v>
      </c>
      <c r="AK6" s="3">
        <v>10479</v>
      </c>
      <c r="AL6" s="3">
        <v>43</v>
      </c>
      <c r="AM6" s="3">
        <v>2566</v>
      </c>
      <c r="AN6" s="3">
        <v>113777</v>
      </c>
      <c r="AO6" s="3">
        <v>182091.828667405</v>
      </c>
      <c r="AP6" s="89">
        <v>60630.372097202599</v>
      </c>
      <c r="AQ6" s="89">
        <v>16853.376027952701</v>
      </c>
      <c r="AR6" s="89">
        <v>20685.855308768001</v>
      </c>
      <c r="AS6" s="89">
        <v>31943.527951766449</v>
      </c>
      <c r="AT6" s="89">
        <v>0</v>
      </c>
      <c r="AU6" s="89">
        <v>16478.3054238146</v>
      </c>
      <c r="AV6" s="89">
        <v>23657.221200108201</v>
      </c>
      <c r="AW6" s="89">
        <v>141.84346233179011</v>
      </c>
      <c r="AX6" s="89">
        <v>4074.9538174837999</v>
      </c>
      <c r="AY6" s="3">
        <v>7489</v>
      </c>
      <c r="AZ6" s="3">
        <v>2375</v>
      </c>
      <c r="BA6" s="3">
        <v>1251</v>
      </c>
      <c r="BB6" s="3">
        <v>4028</v>
      </c>
      <c r="BC6" s="3">
        <v>0</v>
      </c>
      <c r="BD6" s="3">
        <v>1113</v>
      </c>
      <c r="BE6" s="3">
        <v>2527</v>
      </c>
      <c r="BF6" s="3">
        <v>5</v>
      </c>
      <c r="BG6" s="3">
        <v>248</v>
      </c>
      <c r="BH6" s="3">
        <v>19036</v>
      </c>
      <c r="BI6" s="3">
        <v>367</v>
      </c>
      <c r="BJ6" s="3">
        <v>80</v>
      </c>
      <c r="BK6" s="3">
        <v>0</v>
      </c>
      <c r="BL6" s="3">
        <v>28</v>
      </c>
      <c r="BM6" s="3">
        <v>40</v>
      </c>
      <c r="BN6" s="3">
        <v>0</v>
      </c>
      <c r="BO6" s="3">
        <v>134322</v>
      </c>
      <c r="BP6" s="3">
        <v>29280</v>
      </c>
      <c r="BQ6" s="3">
        <v>0</v>
      </c>
      <c r="BR6" s="3">
        <v>10248</v>
      </c>
      <c r="BS6" s="3">
        <v>14640</v>
      </c>
      <c r="BT6" s="3">
        <v>0</v>
      </c>
      <c r="BU6" s="3">
        <v>74129</v>
      </c>
      <c r="BV6" s="3">
        <v>19989</v>
      </c>
      <c r="BW6" s="3">
        <v>0</v>
      </c>
      <c r="BX6" s="3">
        <v>6517</v>
      </c>
      <c r="BY6" s="3">
        <v>13142</v>
      </c>
      <c r="BZ6" s="57">
        <v>0.115506648971233</v>
      </c>
      <c r="CA6" s="3">
        <v>0</v>
      </c>
      <c r="CB6" s="3">
        <v>16329</v>
      </c>
      <c r="CC6" s="3">
        <v>1236</v>
      </c>
      <c r="CD6" s="3">
        <v>0</v>
      </c>
      <c r="CE6" s="3">
        <v>531</v>
      </c>
      <c r="CF6" s="3">
        <v>940</v>
      </c>
      <c r="CG6" s="3">
        <v>0</v>
      </c>
      <c r="CH6" s="3">
        <v>30</v>
      </c>
      <c r="CI6" s="3">
        <v>3108</v>
      </c>
      <c r="CJ6" s="3">
        <v>1842</v>
      </c>
      <c r="CK6" s="3">
        <v>75888</v>
      </c>
      <c r="CL6" s="3">
        <v>22958</v>
      </c>
      <c r="CM6" s="3">
        <v>6166</v>
      </c>
      <c r="CN6" s="3">
        <v>64276</v>
      </c>
      <c r="CO6" s="3">
        <v>0</v>
      </c>
      <c r="CP6" s="3">
        <v>2329</v>
      </c>
      <c r="CQ6" s="3">
        <v>53148</v>
      </c>
      <c r="CR6" s="3">
        <v>322</v>
      </c>
      <c r="CS6" s="3">
        <v>4872</v>
      </c>
      <c r="CT6" s="3">
        <v>229959</v>
      </c>
      <c r="CU6" s="3">
        <v>61431</v>
      </c>
      <c r="CV6" s="3">
        <v>36199</v>
      </c>
      <c r="CW6" s="3">
        <v>0</v>
      </c>
      <c r="CX6" s="3">
        <v>134129</v>
      </c>
      <c r="CY6" s="3">
        <v>0</v>
      </c>
      <c r="CZ6" s="3">
        <v>8</v>
      </c>
      <c r="DA6" s="3">
        <v>477150</v>
      </c>
      <c r="DB6" s="3">
        <v>397200</v>
      </c>
      <c r="DC6" s="3">
        <v>3087</v>
      </c>
      <c r="DD6" s="3">
        <v>3724</v>
      </c>
      <c r="DE6" s="3">
        <v>1119</v>
      </c>
      <c r="DF6" s="3">
        <v>786</v>
      </c>
      <c r="DG6" s="3">
        <v>3867036948</v>
      </c>
      <c r="DH6" s="3">
        <v>3303944699</v>
      </c>
      <c r="DI6" s="3">
        <v>0</v>
      </c>
      <c r="DJ6" s="3">
        <v>563092249</v>
      </c>
      <c r="DK6" s="3">
        <v>9726353</v>
      </c>
      <c r="DL6" s="3">
        <v>572818602</v>
      </c>
      <c r="DM6" s="3">
        <v>615072638</v>
      </c>
      <c r="DN6" s="3">
        <v>-42254036</v>
      </c>
      <c r="DO6" s="3">
        <v>37666473</v>
      </c>
      <c r="DP6" s="3">
        <v>40238908</v>
      </c>
      <c r="DQ6" s="3">
        <v>0</v>
      </c>
      <c r="DR6" s="3">
        <v>0</v>
      </c>
      <c r="DS6" s="3">
        <v>-44826471</v>
      </c>
      <c r="DT6" s="3">
        <v>1057432099</v>
      </c>
      <c r="DU6" s="3">
        <v>358852479</v>
      </c>
      <c r="DV6" s="3">
        <v>163749632</v>
      </c>
      <c r="DW6" s="3">
        <v>420096151</v>
      </c>
      <c r="DX6" s="3">
        <v>0</v>
      </c>
      <c r="DY6" s="3">
        <v>92350225</v>
      </c>
      <c r="DZ6" s="3">
        <v>270158801</v>
      </c>
      <c r="EA6" s="3">
        <v>888176</v>
      </c>
      <c r="EB6" s="3">
        <v>52725083</v>
      </c>
      <c r="EC6" s="3">
        <v>2416252646</v>
      </c>
      <c r="ED6" s="3">
        <v>431409609</v>
      </c>
      <c r="EE6" s="3">
        <v>149329671</v>
      </c>
      <c r="EF6" s="3">
        <v>47270876</v>
      </c>
      <c r="EG6" s="3">
        <v>433226572</v>
      </c>
      <c r="EH6" s="3">
        <v>0</v>
      </c>
      <c r="EI6" s="3">
        <v>16753246</v>
      </c>
      <c r="EJ6" s="3">
        <v>339747346</v>
      </c>
      <c r="EK6" s="3">
        <v>2041637</v>
      </c>
      <c r="EL6" s="3">
        <v>31005345</v>
      </c>
      <c r="EM6" s="3">
        <v>1450784302</v>
      </c>
      <c r="EN6" s="3">
        <v>1313523794</v>
      </c>
      <c r="EO6" s="3">
        <v>441665055</v>
      </c>
      <c r="EP6" s="3">
        <v>165063070</v>
      </c>
      <c r="EQ6" s="3">
        <v>748894686</v>
      </c>
      <c r="ER6" s="3">
        <v>0</v>
      </c>
      <c r="ES6" s="3">
        <v>0</v>
      </c>
      <c r="ET6" s="3">
        <v>83749268</v>
      </c>
      <c r="EU6" s="3">
        <v>471837894</v>
      </c>
      <c r="EV6" s="3">
        <v>22085132</v>
      </c>
      <c r="EW6" s="3">
        <v>0</v>
      </c>
      <c r="EX6" s="3">
        <v>5730228</v>
      </c>
      <c r="EY6" s="3">
        <v>0</v>
      </c>
      <c r="EZ6" s="3">
        <v>51395572</v>
      </c>
      <c r="FA6" s="3">
        <v>0</v>
      </c>
      <c r="FB6" s="3">
        <v>0</v>
      </c>
      <c r="FC6" s="3">
        <v>0</v>
      </c>
      <c r="FD6" s="3">
        <v>0</v>
      </c>
      <c r="FE6" s="3">
        <v>166729882</v>
      </c>
      <c r="FF6" s="3">
        <v>64333347</v>
      </c>
      <c r="FG6" s="3">
        <v>38945979</v>
      </c>
      <c r="FH6" s="3">
        <v>102250363</v>
      </c>
      <c r="FI6" s="3">
        <v>0</v>
      </c>
      <c r="FJ6" s="3">
        <v>20536273</v>
      </c>
      <c r="FK6" s="3">
        <v>127840357</v>
      </c>
      <c r="FL6" s="3">
        <v>1</v>
      </c>
      <c r="FM6" s="3">
        <v>42456047</v>
      </c>
      <c r="FN6" s="3">
        <v>0</v>
      </c>
      <c r="FO6" s="3">
        <v>0</v>
      </c>
      <c r="FP6" s="3">
        <v>8901839</v>
      </c>
      <c r="FQ6" s="3">
        <v>385685</v>
      </c>
      <c r="FR6" s="3">
        <v>0</v>
      </c>
      <c r="FS6" s="3">
        <v>0</v>
      </c>
      <c r="FT6" s="3">
        <v>128410202</v>
      </c>
      <c r="FU6" s="3">
        <v>40384174</v>
      </c>
      <c r="FV6" s="3">
        <v>175937589</v>
      </c>
      <c r="FW6" s="3">
        <v>0</v>
      </c>
      <c r="FX6" s="3">
        <v>0</v>
      </c>
      <c r="FY6" s="3">
        <v>684024</v>
      </c>
      <c r="FZ6" s="3">
        <v>9129012</v>
      </c>
      <c r="GA6" s="3">
        <v>72814242</v>
      </c>
      <c r="GB6" s="3">
        <v>10204952</v>
      </c>
      <c r="GC6" s="3">
        <v>139809215</v>
      </c>
      <c r="GD6" s="3">
        <v>37699228</v>
      </c>
      <c r="GE6" s="3">
        <v>190712332</v>
      </c>
      <c r="GF6" s="3">
        <v>82187425</v>
      </c>
      <c r="GG6" s="3">
        <v>33249008</v>
      </c>
      <c r="GH6" s="3">
        <v>17151312</v>
      </c>
      <c r="GI6" s="3">
        <v>87586255</v>
      </c>
      <c r="GJ6" s="3">
        <v>99249944</v>
      </c>
      <c r="GK6" s="3">
        <v>14495909</v>
      </c>
      <c r="GL6" s="3">
        <v>5011180</v>
      </c>
      <c r="GM6" s="3">
        <v>6591949</v>
      </c>
      <c r="GN6" s="3">
        <v>14550050</v>
      </c>
      <c r="GO6" s="3">
        <v>64287274</v>
      </c>
      <c r="GP6" s="3">
        <v>156406192</v>
      </c>
      <c r="GQ6" s="3">
        <v>0</v>
      </c>
      <c r="GR6" s="3">
        <v>165614131</v>
      </c>
      <c r="GS6" s="3">
        <v>12834447</v>
      </c>
      <c r="GT6" s="3">
        <v>0</v>
      </c>
      <c r="GU6" s="3">
        <v>5636140</v>
      </c>
      <c r="GV6" s="3">
        <v>340490910</v>
      </c>
      <c r="GW6" s="3">
        <v>214153587</v>
      </c>
      <c r="GX6" s="3">
        <v>0</v>
      </c>
      <c r="GY6" s="3">
        <v>235646807</v>
      </c>
      <c r="GZ6" s="3">
        <v>-109309484</v>
      </c>
      <c r="HA6" s="3">
        <v>340490910</v>
      </c>
      <c r="HB6" s="3">
        <v>1669408</v>
      </c>
      <c r="HC6" s="3">
        <v>653022110</v>
      </c>
      <c r="HD6" s="3">
        <v>-565764675</v>
      </c>
      <c r="HE6" s="3">
        <v>541668098</v>
      </c>
      <c r="HF6" s="3">
        <v>0</v>
      </c>
      <c r="HG6" s="3">
        <v>0</v>
      </c>
      <c r="HH6" s="3">
        <v>13711926</v>
      </c>
      <c r="HI6" s="3">
        <v>245249307</v>
      </c>
      <c r="HJ6" s="3">
        <v>3870926</v>
      </c>
      <c r="HK6" s="3">
        <v>4364388</v>
      </c>
      <c r="HL6" s="3">
        <v>1937</v>
      </c>
      <c r="HM6" s="3">
        <v>22</v>
      </c>
      <c r="HN6" s="3">
        <v>312342</v>
      </c>
      <c r="HO6" s="3">
        <v>1031773</v>
      </c>
      <c r="HP6" s="3">
        <v>1130403</v>
      </c>
      <c r="HQ6" s="3">
        <v>21808</v>
      </c>
      <c r="HR6" s="3">
        <v>487356</v>
      </c>
      <c r="HS6" s="3">
        <v>303988</v>
      </c>
      <c r="HT6" s="3">
        <v>84817</v>
      </c>
      <c r="HU6" s="3">
        <v>162787</v>
      </c>
      <c r="HV6" s="3">
        <v>64579</v>
      </c>
      <c r="HW6" s="3">
        <v>271073</v>
      </c>
      <c r="HX6" s="3">
        <v>1241458</v>
      </c>
      <c r="HY6" s="3">
        <v>534161</v>
      </c>
      <c r="HZ6" s="3">
        <v>874195</v>
      </c>
      <c r="IA6" s="3">
        <v>127552</v>
      </c>
      <c r="IB6" s="3">
        <v>702123</v>
      </c>
      <c r="IC6" s="3">
        <v>17403</v>
      </c>
      <c r="ID6" s="3">
        <v>374034</v>
      </c>
      <c r="IE6" s="3">
        <v>233063404.61964899</v>
      </c>
      <c r="IF6" s="3">
        <v>79550875.965877295</v>
      </c>
      <c r="IG6" s="3">
        <v>33033167.847718399</v>
      </c>
      <c r="IH6" s="3">
        <v>133579209.927459</v>
      </c>
      <c r="II6" s="3">
        <v>0</v>
      </c>
      <c r="IJ6" s="3">
        <v>17079066.411458399</v>
      </c>
      <c r="IK6" s="3">
        <v>95474758.904505298</v>
      </c>
      <c r="IL6" s="3">
        <v>458633.17034298601</v>
      </c>
      <c r="IM6" s="3">
        <v>13107168.1529897</v>
      </c>
    </row>
    <row r="7" spans="1:247" x14ac:dyDescent="0.25">
      <c r="A7">
        <v>106164029</v>
      </c>
      <c r="B7" s="33" t="s">
        <v>2434</v>
      </c>
      <c r="C7" s="56">
        <v>45292</v>
      </c>
      <c r="D7" s="56">
        <v>45657</v>
      </c>
      <c r="E7">
        <v>366</v>
      </c>
      <c r="F7" s="33" t="s">
        <v>2681</v>
      </c>
      <c r="G7" t="s">
        <v>1079</v>
      </c>
      <c r="H7">
        <v>615</v>
      </c>
      <c r="I7" s="33" t="s">
        <v>1046</v>
      </c>
      <c r="J7" t="s">
        <v>3049</v>
      </c>
      <c r="K7" s="33" t="s">
        <v>1023</v>
      </c>
      <c r="L7" s="33" t="s">
        <v>811</v>
      </c>
      <c r="M7" t="s">
        <v>1792</v>
      </c>
      <c r="N7" t="s">
        <v>1032</v>
      </c>
      <c r="O7" s="33" t="s">
        <v>3020</v>
      </c>
      <c r="P7" t="s">
        <v>1028</v>
      </c>
      <c r="Q7" t="s">
        <v>34</v>
      </c>
      <c r="R7" s="33" t="s">
        <v>1989</v>
      </c>
      <c r="S7" s="33" t="s">
        <v>1865</v>
      </c>
      <c r="T7" s="33" t="s">
        <v>1811</v>
      </c>
      <c r="U7" s="33">
        <v>93232</v>
      </c>
      <c r="V7" s="33" t="s">
        <v>2941</v>
      </c>
      <c r="W7">
        <v>0</v>
      </c>
      <c r="X7" s="3">
        <v>235</v>
      </c>
      <c r="Y7" s="3">
        <v>86010</v>
      </c>
      <c r="Z7" s="3">
        <v>235</v>
      </c>
      <c r="AA7" s="3">
        <v>86010</v>
      </c>
      <c r="AB7" s="3">
        <v>109</v>
      </c>
      <c r="AC7" s="3">
        <v>107.732240437158</v>
      </c>
      <c r="AD7" s="3">
        <v>316.09555879632097</v>
      </c>
      <c r="AE7" s="3">
        <v>10619</v>
      </c>
      <c r="AF7" s="3">
        <v>6892</v>
      </c>
      <c r="AG7" s="3">
        <v>1591</v>
      </c>
      <c r="AH7" s="3">
        <v>12489</v>
      </c>
      <c r="AI7" s="3">
        <v>0</v>
      </c>
      <c r="AJ7" s="3">
        <v>2107</v>
      </c>
      <c r="AK7" s="3">
        <v>5277</v>
      </c>
      <c r="AL7" s="3">
        <v>103</v>
      </c>
      <c r="AM7" s="3">
        <v>352</v>
      </c>
      <c r="AN7" s="3">
        <v>39430</v>
      </c>
      <c r="AO7" s="3">
        <v>115690.974519453</v>
      </c>
      <c r="AP7" s="89">
        <v>21081.225680832598</v>
      </c>
      <c r="AQ7" s="89">
        <v>14082.8163051185</v>
      </c>
      <c r="AR7" s="89">
        <v>3800.9069610104698</v>
      </c>
      <c r="AS7" s="89">
        <v>47235.101101137501</v>
      </c>
      <c r="AT7" s="89">
        <v>0</v>
      </c>
      <c r="AU7" s="89">
        <v>7146.4800306712896</v>
      </c>
      <c r="AV7" s="89">
        <v>20272.5984000805</v>
      </c>
      <c r="AW7" s="89">
        <v>350.39402142892999</v>
      </c>
      <c r="AX7" s="89">
        <v>1377.3054996020301</v>
      </c>
      <c r="AY7" s="3">
        <v>2083</v>
      </c>
      <c r="AZ7" s="3">
        <v>1321</v>
      </c>
      <c r="BA7" s="3">
        <v>464</v>
      </c>
      <c r="BB7" s="3">
        <v>3305</v>
      </c>
      <c r="BC7" s="3">
        <v>0</v>
      </c>
      <c r="BD7" s="3">
        <v>85</v>
      </c>
      <c r="BE7" s="3">
        <v>1948</v>
      </c>
      <c r="BF7" s="3">
        <v>13</v>
      </c>
      <c r="BG7" s="3">
        <v>143</v>
      </c>
      <c r="BH7" s="3">
        <v>9362</v>
      </c>
      <c r="BI7" s="3">
        <v>235</v>
      </c>
      <c r="BJ7" s="3">
        <v>0</v>
      </c>
      <c r="BK7" s="3">
        <v>0</v>
      </c>
      <c r="BL7" s="3">
        <v>0</v>
      </c>
      <c r="BM7" s="3">
        <v>0</v>
      </c>
      <c r="BN7" s="3">
        <v>0</v>
      </c>
      <c r="BO7" s="3">
        <v>86010</v>
      </c>
      <c r="BP7" s="3">
        <v>0</v>
      </c>
      <c r="BQ7" s="3">
        <v>0</v>
      </c>
      <c r="BR7" s="3">
        <v>0</v>
      </c>
      <c r="BS7" s="3">
        <v>0</v>
      </c>
      <c r="BT7" s="3">
        <v>0</v>
      </c>
      <c r="BU7" s="3">
        <v>39430</v>
      </c>
      <c r="BV7" s="3">
        <v>0</v>
      </c>
      <c r="BW7" s="3">
        <v>0</v>
      </c>
      <c r="BX7" s="3">
        <v>0</v>
      </c>
      <c r="BY7" s="3">
        <v>0</v>
      </c>
      <c r="BZ7" s="57">
        <v>0</v>
      </c>
      <c r="CA7" s="3">
        <v>0</v>
      </c>
      <c r="CB7" s="3">
        <v>9362</v>
      </c>
      <c r="CC7" s="3">
        <v>0</v>
      </c>
      <c r="CD7" s="3">
        <v>0</v>
      </c>
      <c r="CE7" s="3">
        <v>0</v>
      </c>
      <c r="CF7" s="3">
        <v>0</v>
      </c>
      <c r="CG7" s="3">
        <v>0</v>
      </c>
      <c r="CH7" s="3">
        <v>8</v>
      </c>
      <c r="CI7" s="3">
        <v>3806</v>
      </c>
      <c r="CJ7" s="3">
        <v>2511</v>
      </c>
      <c r="CK7" s="3">
        <v>32920</v>
      </c>
      <c r="CL7" s="3">
        <v>24251</v>
      </c>
      <c r="CM7" s="3">
        <v>8608</v>
      </c>
      <c r="CN7" s="3">
        <v>114632</v>
      </c>
      <c r="CO7" s="3">
        <v>0</v>
      </c>
      <c r="CP7" s="3">
        <v>15777</v>
      </c>
      <c r="CQ7" s="3">
        <v>52366</v>
      </c>
      <c r="CR7" s="3">
        <v>1016</v>
      </c>
      <c r="CS7" s="3">
        <v>10367</v>
      </c>
      <c r="CT7" s="3">
        <v>259937</v>
      </c>
      <c r="CU7" s="3">
        <v>102596</v>
      </c>
      <c r="CV7" s="3">
        <v>119643</v>
      </c>
      <c r="CW7" s="3">
        <v>0</v>
      </c>
      <c r="CX7" s="3">
        <v>44184</v>
      </c>
      <c r="CY7" s="3">
        <v>3723</v>
      </c>
      <c r="CZ7" s="3">
        <v>10</v>
      </c>
      <c r="DA7" s="3">
        <v>252090</v>
      </c>
      <c r="DB7" s="3">
        <v>721720</v>
      </c>
      <c r="DC7" s="3">
        <v>1112</v>
      </c>
      <c r="DD7" s="3">
        <v>4422</v>
      </c>
      <c r="DE7" s="3">
        <v>1616</v>
      </c>
      <c r="DF7" s="3">
        <v>981</v>
      </c>
      <c r="DG7" s="3">
        <v>1824859981</v>
      </c>
      <c r="DH7" s="3">
        <v>1416564905</v>
      </c>
      <c r="DI7" s="3">
        <v>37298136</v>
      </c>
      <c r="DJ7" s="3">
        <v>445593212</v>
      </c>
      <c r="DK7" s="3">
        <v>12205360</v>
      </c>
      <c r="DL7" s="3">
        <v>457798572</v>
      </c>
      <c r="DM7" s="3">
        <v>412674347</v>
      </c>
      <c r="DN7" s="3">
        <v>45124225</v>
      </c>
      <c r="DO7" s="3">
        <v>38160570</v>
      </c>
      <c r="DP7" s="3">
        <v>23973134</v>
      </c>
      <c r="DQ7" s="3">
        <v>0</v>
      </c>
      <c r="DR7" s="3">
        <v>0</v>
      </c>
      <c r="DS7" s="3">
        <v>59311661</v>
      </c>
      <c r="DT7" s="3">
        <v>167894790</v>
      </c>
      <c r="DU7" s="3">
        <v>107476582</v>
      </c>
      <c r="DV7" s="3">
        <v>24528867</v>
      </c>
      <c r="DW7" s="3">
        <v>191164407</v>
      </c>
      <c r="DX7" s="3">
        <v>0</v>
      </c>
      <c r="DY7" s="3">
        <v>28388761</v>
      </c>
      <c r="DZ7" s="3">
        <v>85665311</v>
      </c>
      <c r="EA7" s="3">
        <v>1813343</v>
      </c>
      <c r="EB7" s="3">
        <v>15019905</v>
      </c>
      <c r="EC7" s="3">
        <v>621951966</v>
      </c>
      <c r="ED7" s="3">
        <v>165416064</v>
      </c>
      <c r="EE7" s="3">
        <v>112136442</v>
      </c>
      <c r="EF7" s="3">
        <v>34070719</v>
      </c>
      <c r="EG7" s="3">
        <v>531845449</v>
      </c>
      <c r="EH7" s="3">
        <v>0</v>
      </c>
      <c r="EI7" s="3">
        <v>67899665</v>
      </c>
      <c r="EJ7" s="3">
        <v>243434262</v>
      </c>
      <c r="EK7" s="3">
        <v>4355439</v>
      </c>
      <c r="EL7" s="3">
        <v>43749975</v>
      </c>
      <c r="EM7" s="3">
        <v>1202908015</v>
      </c>
      <c r="EN7" s="3">
        <v>261698235</v>
      </c>
      <c r="EO7" s="3">
        <v>187324039</v>
      </c>
      <c r="EP7" s="3">
        <v>43030916</v>
      </c>
      <c r="EQ7" s="3">
        <v>587081472</v>
      </c>
      <c r="ER7" s="3">
        <v>-6806235</v>
      </c>
      <c r="ES7" s="3">
        <v>0</v>
      </c>
      <c r="ET7" s="3">
        <v>67469387</v>
      </c>
      <c r="EU7" s="3">
        <v>202186884</v>
      </c>
      <c r="EV7" s="3">
        <v>11505524</v>
      </c>
      <c r="EW7" s="3">
        <v>0</v>
      </c>
      <c r="EX7" s="3">
        <v>7784485</v>
      </c>
      <c r="EY7" s="3">
        <v>0</v>
      </c>
      <c r="EZ7" s="3">
        <v>55290198</v>
      </c>
      <c r="FA7" s="3">
        <v>0</v>
      </c>
      <c r="FB7" s="3">
        <v>37298136</v>
      </c>
      <c r="FC7" s="3">
        <v>0</v>
      </c>
      <c r="FD7" s="3">
        <v>0</v>
      </c>
      <c r="FE7" s="3">
        <v>70233358</v>
      </c>
      <c r="FF7" s="3">
        <v>30727469</v>
      </c>
      <c r="FG7" s="3">
        <v>22137776</v>
      </c>
      <c r="FH7" s="3">
        <v>171063572</v>
      </c>
      <c r="FI7" s="3">
        <v>0</v>
      </c>
      <c r="FJ7" s="3">
        <v>24516355</v>
      </c>
      <c r="FK7" s="3">
        <v>117185192</v>
      </c>
      <c r="FL7" s="3">
        <v>0</v>
      </c>
      <c r="FM7" s="3">
        <v>9729490</v>
      </c>
      <c r="FN7" s="3">
        <v>0</v>
      </c>
      <c r="FO7" s="3">
        <v>-5523063</v>
      </c>
      <c r="FP7" s="3">
        <v>0</v>
      </c>
      <c r="FQ7" s="3">
        <v>36598955</v>
      </c>
      <c r="FR7" s="3">
        <v>0</v>
      </c>
      <c r="FS7" s="3">
        <v>0</v>
      </c>
      <c r="FT7" s="3">
        <v>47038859</v>
      </c>
      <c r="FU7" s="3">
        <v>37563248</v>
      </c>
      <c r="FV7" s="3">
        <v>123380593</v>
      </c>
      <c r="FW7" s="3">
        <v>3402382</v>
      </c>
      <c r="FX7" s="3">
        <v>0</v>
      </c>
      <c r="FY7" s="3">
        <v>0</v>
      </c>
      <c r="FZ7" s="3">
        <v>3763193</v>
      </c>
      <c r="GA7" s="3">
        <v>49372685</v>
      </c>
      <c r="GB7" s="3">
        <v>17233039</v>
      </c>
      <c r="GC7" s="3">
        <v>104122323</v>
      </c>
      <c r="GD7" s="3">
        <v>26798025</v>
      </c>
      <c r="GE7" s="3">
        <v>137089756</v>
      </c>
      <c r="GF7" s="3">
        <v>36968034</v>
      </c>
      <c r="GG7" s="3">
        <v>38488417</v>
      </c>
      <c r="GH7" s="3">
        <v>4257607</v>
      </c>
      <c r="GI7" s="3">
        <v>53829473</v>
      </c>
      <c r="GJ7" s="3">
        <v>82860799</v>
      </c>
      <c r="GK7" s="3">
        <v>13174495</v>
      </c>
      <c r="GL7" s="3">
        <v>1682039</v>
      </c>
      <c r="GM7" s="3">
        <v>4778443</v>
      </c>
      <c r="GN7" s="3">
        <v>9250152</v>
      </c>
      <c r="GO7" s="3">
        <v>30295132</v>
      </c>
      <c r="GP7" s="3">
        <v>671683343</v>
      </c>
      <c r="GQ7" s="3">
        <v>0</v>
      </c>
      <c r="GR7" s="3">
        <v>170410447</v>
      </c>
      <c r="GS7" s="3">
        <v>2801541</v>
      </c>
      <c r="GT7" s="3">
        <v>20615893</v>
      </c>
      <c r="GU7" s="3">
        <v>1380000</v>
      </c>
      <c r="GV7" s="3">
        <v>866891224</v>
      </c>
      <c r="GW7" s="3">
        <v>68463569</v>
      </c>
      <c r="GX7" s="3">
        <v>4828311</v>
      </c>
      <c r="GY7" s="3">
        <v>247565594</v>
      </c>
      <c r="GZ7" s="3">
        <v>546033750</v>
      </c>
      <c r="HA7" s="3">
        <v>866891224</v>
      </c>
      <c r="HB7" s="3">
        <v>482385031</v>
      </c>
      <c r="HC7" s="3">
        <v>262263819</v>
      </c>
      <c r="HD7" s="3">
        <v>-211621045</v>
      </c>
      <c r="HE7" s="3">
        <v>426914196</v>
      </c>
      <c r="HF7" s="3">
        <v>0</v>
      </c>
      <c r="HG7" s="3">
        <v>232347085</v>
      </c>
      <c r="HH7" s="3">
        <v>17126376</v>
      </c>
      <c r="HI7" s="3">
        <v>33895586</v>
      </c>
      <c r="HJ7" s="3">
        <v>2357156</v>
      </c>
      <c r="HK7" s="3">
        <v>2388379</v>
      </c>
      <c r="HL7" s="3">
        <v>1126</v>
      </c>
      <c r="HM7" s="3">
        <v>16</v>
      </c>
      <c r="HN7" s="3">
        <v>252991</v>
      </c>
      <c r="HO7" s="3">
        <v>463503</v>
      </c>
      <c r="HP7" s="3">
        <v>691859</v>
      </c>
      <c r="HQ7" s="3">
        <v>28218</v>
      </c>
      <c r="HR7" s="3">
        <v>408553</v>
      </c>
      <c r="HS7" s="3">
        <v>274080</v>
      </c>
      <c r="HT7" s="3">
        <v>140784</v>
      </c>
      <c r="HU7" s="3">
        <v>51026</v>
      </c>
      <c r="HV7" s="3">
        <v>39204</v>
      </c>
      <c r="HW7" s="3">
        <v>6938</v>
      </c>
      <c r="HX7" s="3">
        <v>547353</v>
      </c>
      <c r="HY7" s="3">
        <v>290406</v>
      </c>
      <c r="HZ7" s="3">
        <v>762414</v>
      </c>
      <c r="IA7" s="3">
        <v>47919</v>
      </c>
      <c r="IB7" s="3">
        <v>277067</v>
      </c>
      <c r="IC7" s="3">
        <v>144012</v>
      </c>
      <c r="ID7" s="3">
        <v>287985</v>
      </c>
      <c r="IE7" s="3">
        <v>73145699.641207099</v>
      </c>
      <c r="IF7" s="3">
        <v>48194495.0127583</v>
      </c>
      <c r="IG7" s="3">
        <v>12859790.388509501</v>
      </c>
      <c r="IH7" s="3">
        <v>158665885.40380499</v>
      </c>
      <c r="II7" s="3">
        <v>0</v>
      </c>
      <c r="IJ7" s="3">
        <v>21130677.872016098</v>
      </c>
      <c r="IK7" s="3">
        <v>72221526.031395003</v>
      </c>
      <c r="IL7" s="3">
        <v>1353750.92022681</v>
      </c>
      <c r="IM7" s="3">
        <v>12897161.7300821</v>
      </c>
    </row>
    <row r="8" spans="1:247" x14ac:dyDescent="0.25">
      <c r="A8">
        <v>106234038</v>
      </c>
      <c r="B8" s="33" t="s">
        <v>2435</v>
      </c>
      <c r="C8" s="56">
        <v>45292</v>
      </c>
      <c r="D8" s="56">
        <v>45657</v>
      </c>
      <c r="E8">
        <v>366</v>
      </c>
      <c r="F8" s="33" t="s">
        <v>2614</v>
      </c>
      <c r="G8" t="s">
        <v>1086</v>
      </c>
      <c r="H8">
        <v>112</v>
      </c>
      <c r="I8" s="33" t="s">
        <v>1046</v>
      </c>
      <c r="J8" t="s">
        <v>3049</v>
      </c>
      <c r="K8" s="33" t="s">
        <v>1023</v>
      </c>
      <c r="L8" s="33" t="s">
        <v>811</v>
      </c>
      <c r="M8" t="s">
        <v>1792</v>
      </c>
      <c r="N8" t="s">
        <v>1032</v>
      </c>
      <c r="O8" s="33" t="s">
        <v>3020</v>
      </c>
      <c r="P8" t="s">
        <v>1080</v>
      </c>
      <c r="Q8" t="s">
        <v>1049</v>
      </c>
      <c r="R8" s="33" t="s">
        <v>2083</v>
      </c>
      <c r="S8" s="33" t="s">
        <v>1914</v>
      </c>
      <c r="T8" s="33" t="s">
        <v>1228</v>
      </c>
      <c r="U8" s="33">
        <v>95490</v>
      </c>
      <c r="V8" s="33" t="s">
        <v>2617</v>
      </c>
      <c r="W8">
        <v>4</v>
      </c>
      <c r="X8" s="3">
        <v>25</v>
      </c>
      <c r="Y8" s="3">
        <v>9150</v>
      </c>
      <c r="Z8" s="3">
        <v>25</v>
      </c>
      <c r="AA8" s="3">
        <v>9150</v>
      </c>
      <c r="AB8" s="3">
        <v>15</v>
      </c>
      <c r="AC8" s="3">
        <v>14.3087431693989</v>
      </c>
      <c r="AD8" s="3">
        <v>44.635027067484998</v>
      </c>
      <c r="AE8" s="3">
        <v>2573</v>
      </c>
      <c r="AF8" s="3">
        <v>532</v>
      </c>
      <c r="AG8" s="3">
        <v>195</v>
      </c>
      <c r="AH8" s="3">
        <v>1262</v>
      </c>
      <c r="AI8" s="3">
        <v>0</v>
      </c>
      <c r="AJ8" s="3">
        <v>189</v>
      </c>
      <c r="AK8" s="3">
        <v>346</v>
      </c>
      <c r="AL8" s="3">
        <v>8</v>
      </c>
      <c r="AM8" s="3">
        <v>132</v>
      </c>
      <c r="AN8" s="3">
        <v>5237</v>
      </c>
      <c r="AO8" s="3">
        <v>16336.419906699501</v>
      </c>
      <c r="AP8" s="89">
        <v>6972.4934846590504</v>
      </c>
      <c r="AQ8" s="89">
        <v>1501.8478264036901</v>
      </c>
      <c r="AR8" s="89">
        <v>344.74040827410403</v>
      </c>
      <c r="AS8" s="89">
        <v>4072.4716535323801</v>
      </c>
      <c r="AT8" s="89">
        <v>0</v>
      </c>
      <c r="AU8" s="89">
        <v>632.52095035764899</v>
      </c>
      <c r="AV8" s="89">
        <v>2113.7777033760399</v>
      </c>
      <c r="AW8" s="89">
        <v>35.004674254628</v>
      </c>
      <c r="AX8" s="89">
        <v>447.21817173605001</v>
      </c>
      <c r="AY8" s="3">
        <v>654</v>
      </c>
      <c r="AZ8" s="3">
        <v>132</v>
      </c>
      <c r="BA8" s="3">
        <v>35</v>
      </c>
      <c r="BB8" s="3">
        <v>288</v>
      </c>
      <c r="BC8" s="3">
        <v>0</v>
      </c>
      <c r="BD8" s="3">
        <v>10</v>
      </c>
      <c r="BE8" s="3">
        <v>139</v>
      </c>
      <c r="BF8" s="3">
        <v>1</v>
      </c>
      <c r="BG8" s="3">
        <v>13</v>
      </c>
      <c r="BH8" s="3">
        <v>1272</v>
      </c>
      <c r="BI8" s="3">
        <v>21</v>
      </c>
      <c r="BJ8" s="3">
        <v>0</v>
      </c>
      <c r="BK8" s="3">
        <v>0</v>
      </c>
      <c r="BL8" s="3">
        <v>0</v>
      </c>
      <c r="BM8" s="3">
        <v>4</v>
      </c>
      <c r="BN8" s="3">
        <v>0</v>
      </c>
      <c r="BO8" s="3">
        <v>7686</v>
      </c>
      <c r="BP8" s="3">
        <v>0</v>
      </c>
      <c r="BQ8" s="3">
        <v>0</v>
      </c>
      <c r="BR8" s="3">
        <v>0</v>
      </c>
      <c r="BS8" s="3">
        <v>1464</v>
      </c>
      <c r="BT8" s="3">
        <v>0</v>
      </c>
      <c r="BU8" s="3">
        <v>4605</v>
      </c>
      <c r="BV8" s="3">
        <v>0</v>
      </c>
      <c r="BW8" s="3">
        <v>0</v>
      </c>
      <c r="BX8" s="3">
        <v>0</v>
      </c>
      <c r="BY8" s="3">
        <v>632</v>
      </c>
      <c r="BZ8" s="57">
        <v>0.12067977849914099</v>
      </c>
      <c r="CA8" s="3">
        <v>0</v>
      </c>
      <c r="CB8" s="3">
        <v>1195</v>
      </c>
      <c r="CC8" s="3">
        <v>0</v>
      </c>
      <c r="CD8" s="3">
        <v>0</v>
      </c>
      <c r="CE8" s="3">
        <v>0</v>
      </c>
      <c r="CF8" s="3">
        <v>77</v>
      </c>
      <c r="CG8" s="3">
        <v>0</v>
      </c>
      <c r="CH8" s="3">
        <v>0</v>
      </c>
      <c r="CI8" s="3">
        <v>0</v>
      </c>
      <c r="CJ8" s="3">
        <v>0</v>
      </c>
      <c r="CK8" s="3">
        <v>27628</v>
      </c>
      <c r="CL8" s="3">
        <v>6546</v>
      </c>
      <c r="CM8" s="3">
        <v>827</v>
      </c>
      <c r="CN8" s="3">
        <v>19839</v>
      </c>
      <c r="CO8" s="3">
        <v>0</v>
      </c>
      <c r="CP8" s="3">
        <v>2594</v>
      </c>
      <c r="CQ8" s="3">
        <v>13663</v>
      </c>
      <c r="CR8" s="3">
        <v>155</v>
      </c>
      <c r="CS8" s="3">
        <v>1543</v>
      </c>
      <c r="CT8" s="3">
        <v>72795</v>
      </c>
      <c r="CU8" s="3">
        <v>15707</v>
      </c>
      <c r="CV8" s="3">
        <v>21416</v>
      </c>
      <c r="CW8" s="3">
        <v>0</v>
      </c>
      <c r="CX8" s="3">
        <v>34914</v>
      </c>
      <c r="CY8" s="3">
        <v>0</v>
      </c>
      <c r="CZ8" s="3">
        <v>4</v>
      </c>
      <c r="DA8" s="3">
        <v>61050</v>
      </c>
      <c r="DB8" s="3">
        <v>121740</v>
      </c>
      <c r="DC8" s="3">
        <v>439</v>
      </c>
      <c r="DD8" s="3">
        <v>1257</v>
      </c>
      <c r="DE8" s="3">
        <v>0</v>
      </c>
      <c r="DF8" s="3">
        <v>0</v>
      </c>
      <c r="DG8" s="3">
        <v>356496406</v>
      </c>
      <c r="DH8" s="3">
        <v>269201781</v>
      </c>
      <c r="DI8" s="3">
        <v>5136965</v>
      </c>
      <c r="DJ8" s="3">
        <v>92431590</v>
      </c>
      <c r="DK8" s="3">
        <v>2615218</v>
      </c>
      <c r="DL8" s="3">
        <v>95046808</v>
      </c>
      <c r="DM8" s="3">
        <v>96829911</v>
      </c>
      <c r="DN8" s="3">
        <v>-1783103</v>
      </c>
      <c r="DO8" s="3">
        <v>4991255</v>
      </c>
      <c r="DP8" s="3">
        <v>894868</v>
      </c>
      <c r="DQ8" s="3">
        <v>0</v>
      </c>
      <c r="DR8" s="3">
        <v>0</v>
      </c>
      <c r="DS8" s="3">
        <v>2313284</v>
      </c>
      <c r="DT8" s="3">
        <v>55961231</v>
      </c>
      <c r="DU8" s="3">
        <v>11942466</v>
      </c>
      <c r="DV8" s="3">
        <v>3270058</v>
      </c>
      <c r="DW8" s="3">
        <v>28030071</v>
      </c>
      <c r="DX8" s="3">
        <v>0</v>
      </c>
      <c r="DY8" s="3">
        <v>4027831</v>
      </c>
      <c r="DZ8" s="3">
        <v>8757263</v>
      </c>
      <c r="EA8" s="3">
        <v>151468</v>
      </c>
      <c r="EB8" s="3">
        <v>2142404</v>
      </c>
      <c r="EC8" s="3">
        <v>114282792</v>
      </c>
      <c r="ED8" s="3">
        <v>95686386</v>
      </c>
      <c r="EE8" s="3">
        <v>21771381</v>
      </c>
      <c r="EF8" s="3">
        <v>2511076</v>
      </c>
      <c r="EG8" s="3">
        <v>62422916</v>
      </c>
      <c r="EH8" s="3">
        <v>0</v>
      </c>
      <c r="EI8" s="3">
        <v>9451997</v>
      </c>
      <c r="EJ8" s="3">
        <v>44742469</v>
      </c>
      <c r="EK8" s="3">
        <v>511293</v>
      </c>
      <c r="EL8" s="3">
        <v>5116096</v>
      </c>
      <c r="EM8" s="3">
        <v>242213614</v>
      </c>
      <c r="EN8" s="3">
        <v>115880320</v>
      </c>
      <c r="EO8" s="3">
        <v>26150986</v>
      </c>
      <c r="EP8" s="3">
        <v>4083868</v>
      </c>
      <c r="EQ8" s="3">
        <v>74619711</v>
      </c>
      <c r="ER8" s="3">
        <v>-39623</v>
      </c>
      <c r="ES8" s="3">
        <v>0</v>
      </c>
      <c r="ET8" s="3">
        <v>5507095</v>
      </c>
      <c r="EU8" s="3">
        <v>33256494</v>
      </c>
      <c r="EV8" s="3">
        <v>2872379</v>
      </c>
      <c r="EW8" s="3">
        <v>0</v>
      </c>
      <c r="EX8" s="3">
        <v>1353492</v>
      </c>
      <c r="EY8" s="3">
        <v>0</v>
      </c>
      <c r="EZ8" s="3">
        <v>5517059</v>
      </c>
      <c r="FA8" s="3">
        <v>4397313</v>
      </c>
      <c r="FB8" s="3">
        <v>732631</v>
      </c>
      <c r="FC8" s="3">
        <v>0</v>
      </c>
      <c r="FD8" s="3">
        <v>7021</v>
      </c>
      <c r="FE8" s="3">
        <v>33689290</v>
      </c>
      <c r="FF8" s="3">
        <v>11875351</v>
      </c>
      <c r="FG8" s="3">
        <v>1593045</v>
      </c>
      <c r="FH8" s="3">
        <v>15602244</v>
      </c>
      <c r="FI8" s="3">
        <v>0</v>
      </c>
      <c r="FJ8" s="3">
        <v>7874880</v>
      </c>
      <c r="FK8" s="3">
        <v>19319634</v>
      </c>
      <c r="FL8" s="3">
        <v>-1</v>
      </c>
      <c r="FM8" s="3">
        <v>2477147</v>
      </c>
      <c r="FN8" s="3">
        <v>0</v>
      </c>
      <c r="FO8" s="3">
        <v>83650</v>
      </c>
      <c r="FP8" s="3">
        <v>0</v>
      </c>
      <c r="FQ8" s="3">
        <v>4465576</v>
      </c>
      <c r="FR8" s="3">
        <v>0</v>
      </c>
      <c r="FS8" s="3">
        <v>0</v>
      </c>
      <c r="FT8" s="3">
        <v>10663604</v>
      </c>
      <c r="FU8" s="3">
        <v>15664610</v>
      </c>
      <c r="FV8" s="3">
        <v>31635921</v>
      </c>
      <c r="FW8" s="3">
        <v>0</v>
      </c>
      <c r="FX8" s="3">
        <v>0</v>
      </c>
      <c r="FY8" s="3">
        <v>0</v>
      </c>
      <c r="FZ8" s="3">
        <v>0</v>
      </c>
      <c r="GA8" s="3">
        <v>14843740</v>
      </c>
      <c r="GB8" s="3">
        <v>3840728</v>
      </c>
      <c r="GC8" s="3">
        <v>13959983</v>
      </c>
      <c r="GD8" s="3">
        <v>6221325</v>
      </c>
      <c r="GE8" s="3">
        <v>29818337</v>
      </c>
      <c r="GF8" s="3">
        <v>12386168</v>
      </c>
      <c r="GG8" s="3">
        <v>10678272</v>
      </c>
      <c r="GH8" s="3">
        <v>3494243</v>
      </c>
      <c r="GI8" s="3">
        <v>13566368</v>
      </c>
      <c r="GJ8" s="3">
        <v>16960114</v>
      </c>
      <c r="GK8" s="3">
        <v>3466342</v>
      </c>
      <c r="GL8" s="3">
        <v>247506</v>
      </c>
      <c r="GM8" s="3">
        <v>368742</v>
      </c>
      <c r="GN8" s="3">
        <v>1012643</v>
      </c>
      <c r="GO8" s="3">
        <v>4831176</v>
      </c>
      <c r="GP8" s="3">
        <v>92738422</v>
      </c>
      <c r="GQ8" s="3">
        <v>0</v>
      </c>
      <c r="GR8" s="3">
        <v>46782924</v>
      </c>
      <c r="GS8" s="3">
        <v>122790</v>
      </c>
      <c r="GT8" s="3">
        <v>0</v>
      </c>
      <c r="GU8" s="3">
        <v>0</v>
      </c>
      <c r="GV8" s="3">
        <v>139644136</v>
      </c>
      <c r="GW8" s="3">
        <v>21745539</v>
      </c>
      <c r="GX8" s="3">
        <v>0</v>
      </c>
      <c r="GY8" s="3">
        <v>33938517</v>
      </c>
      <c r="GZ8" s="3">
        <v>83960080</v>
      </c>
      <c r="HA8" s="3">
        <v>139644136</v>
      </c>
      <c r="HB8" s="3">
        <v>60092674</v>
      </c>
      <c r="HC8" s="3">
        <v>13296736</v>
      </c>
      <c r="HD8" s="3">
        <v>-2754573</v>
      </c>
      <c r="HE8" s="3">
        <v>98107923</v>
      </c>
      <c r="HF8" s="3">
        <v>0</v>
      </c>
      <c r="HG8" s="3">
        <v>25990000</v>
      </c>
      <c r="HH8" s="3">
        <v>111304</v>
      </c>
      <c r="HI8" s="3">
        <v>4277637</v>
      </c>
      <c r="HJ8" s="3">
        <v>492323</v>
      </c>
      <c r="HK8" s="3">
        <v>542691</v>
      </c>
      <c r="HL8" s="3">
        <v>250</v>
      </c>
      <c r="HM8" s="3">
        <v>0</v>
      </c>
      <c r="HN8" s="3">
        <v>52026</v>
      </c>
      <c r="HO8" s="3">
        <v>144667</v>
      </c>
      <c r="HP8" s="3">
        <v>117138</v>
      </c>
      <c r="HQ8" s="3">
        <v>4663</v>
      </c>
      <c r="HR8" s="3">
        <v>62718</v>
      </c>
      <c r="HS8" s="3">
        <v>28013</v>
      </c>
      <c r="HT8" s="3">
        <v>25904</v>
      </c>
      <c r="HU8" s="3">
        <v>34718</v>
      </c>
      <c r="HV8" s="3">
        <v>2158</v>
      </c>
      <c r="HW8" s="3">
        <v>20318</v>
      </c>
      <c r="HX8" s="3">
        <v>91931</v>
      </c>
      <c r="HY8" s="3">
        <v>86063</v>
      </c>
      <c r="HZ8" s="3">
        <v>183060</v>
      </c>
      <c r="IA8" s="3">
        <v>0</v>
      </c>
      <c r="IB8" s="3">
        <v>83943</v>
      </c>
      <c r="IC8" s="3">
        <v>10104</v>
      </c>
      <c r="ID8" s="3">
        <v>37222</v>
      </c>
      <c r="IE8" s="3">
        <v>40077356.852334097</v>
      </c>
      <c r="IF8" s="3">
        <v>8909878.7294758093</v>
      </c>
      <c r="IG8" s="3">
        <v>1527835.22031317</v>
      </c>
      <c r="IH8" s="3">
        <v>23904870.449487802</v>
      </c>
      <c r="II8" s="3">
        <v>0</v>
      </c>
      <c r="IJ8" s="3">
        <v>3562442.2444045702</v>
      </c>
      <c r="IK8" s="3">
        <v>14138882.583748335</v>
      </c>
      <c r="IL8" s="3">
        <v>175154.14768970499</v>
      </c>
      <c r="IM8" s="3">
        <v>1918272.7725465484</v>
      </c>
    </row>
    <row r="9" spans="1:247" x14ac:dyDescent="0.25">
      <c r="A9">
        <v>106390923</v>
      </c>
      <c r="B9" s="33" t="s">
        <v>2436</v>
      </c>
      <c r="C9" s="56">
        <v>45292</v>
      </c>
      <c r="D9" s="56">
        <v>45657</v>
      </c>
      <c r="E9">
        <v>366</v>
      </c>
      <c r="F9" s="33" t="s">
        <v>2682</v>
      </c>
      <c r="G9" t="s">
        <v>1179</v>
      </c>
      <c r="H9">
        <v>505</v>
      </c>
      <c r="I9" s="33" t="s">
        <v>1046</v>
      </c>
      <c r="J9" t="s">
        <v>3049</v>
      </c>
      <c r="K9" s="33" t="s">
        <v>1023</v>
      </c>
      <c r="L9" s="33" t="s">
        <v>811</v>
      </c>
      <c r="N9" t="s">
        <v>430</v>
      </c>
      <c r="O9" s="33" t="s">
        <v>2544</v>
      </c>
      <c r="P9" t="s">
        <v>1038</v>
      </c>
      <c r="Q9" t="s">
        <v>34</v>
      </c>
      <c r="R9" s="33" t="s">
        <v>2164</v>
      </c>
      <c r="S9" s="33" t="s">
        <v>1385</v>
      </c>
      <c r="T9" s="33" t="s">
        <v>1386</v>
      </c>
      <c r="U9" s="33">
        <v>95240</v>
      </c>
      <c r="V9" s="33" t="s">
        <v>3131</v>
      </c>
      <c r="W9">
        <v>0</v>
      </c>
      <c r="X9" s="3">
        <v>194</v>
      </c>
      <c r="Y9" s="3">
        <v>71004</v>
      </c>
      <c r="Z9" s="3">
        <v>194</v>
      </c>
      <c r="AA9" s="3">
        <v>71004</v>
      </c>
      <c r="AB9" s="3">
        <v>97</v>
      </c>
      <c r="AC9" s="3">
        <v>93.423497267759558</v>
      </c>
      <c r="AD9" s="3">
        <v>192.301158739557</v>
      </c>
      <c r="AE9" s="3">
        <v>11621</v>
      </c>
      <c r="AF9" s="3">
        <v>7796</v>
      </c>
      <c r="AG9" s="3">
        <v>1443</v>
      </c>
      <c r="AH9" s="3">
        <v>8086</v>
      </c>
      <c r="AI9" s="3">
        <v>0</v>
      </c>
      <c r="AJ9" s="3">
        <v>896</v>
      </c>
      <c r="AK9" s="3">
        <v>3825</v>
      </c>
      <c r="AL9" s="3">
        <v>0</v>
      </c>
      <c r="AM9" s="3">
        <v>526</v>
      </c>
      <c r="AN9" s="3">
        <v>34193</v>
      </c>
      <c r="AO9" s="3">
        <v>70382.224098677703</v>
      </c>
      <c r="AP9" s="89">
        <v>19663.806330716201</v>
      </c>
      <c r="AQ9" s="89">
        <v>12958.27648175946</v>
      </c>
      <c r="AR9" s="89">
        <v>2369.3685674965996</v>
      </c>
      <c r="AS9" s="89">
        <v>19890.860629290099</v>
      </c>
      <c r="AT9" s="89">
        <v>0</v>
      </c>
      <c r="AU9" s="89">
        <v>2102.2897226037799</v>
      </c>
      <c r="AV9" s="89">
        <v>11352.4170773201</v>
      </c>
      <c r="AW9" s="89">
        <v>0</v>
      </c>
      <c r="AX9" s="89">
        <v>2075.7073930128099</v>
      </c>
      <c r="AY9" s="3">
        <v>2805</v>
      </c>
      <c r="AZ9" s="3">
        <v>1874</v>
      </c>
      <c r="BA9" s="3">
        <v>303</v>
      </c>
      <c r="BB9" s="3">
        <v>1685</v>
      </c>
      <c r="BC9" s="3">
        <v>0</v>
      </c>
      <c r="BD9" s="3">
        <v>215</v>
      </c>
      <c r="BE9" s="3">
        <v>650</v>
      </c>
      <c r="BF9" s="3">
        <v>6</v>
      </c>
      <c r="BG9" s="3">
        <v>88</v>
      </c>
      <c r="BH9" s="3">
        <v>7626</v>
      </c>
      <c r="BI9" s="3">
        <v>186</v>
      </c>
      <c r="BJ9" s="3">
        <v>0</v>
      </c>
      <c r="BK9" s="3">
        <v>0</v>
      </c>
      <c r="BL9" s="3">
        <v>8</v>
      </c>
      <c r="BM9" s="3">
        <v>0</v>
      </c>
      <c r="BN9" s="3">
        <v>0</v>
      </c>
      <c r="BO9" s="3">
        <v>68076</v>
      </c>
      <c r="BP9" s="3">
        <v>0</v>
      </c>
      <c r="BQ9" s="3">
        <v>0</v>
      </c>
      <c r="BR9" s="3">
        <v>2928</v>
      </c>
      <c r="BS9" s="3">
        <v>0</v>
      </c>
      <c r="BT9" s="3">
        <v>0</v>
      </c>
      <c r="BU9" s="3">
        <v>31974</v>
      </c>
      <c r="BV9" s="3">
        <v>0</v>
      </c>
      <c r="BW9" s="3">
        <v>0</v>
      </c>
      <c r="BX9" s="3">
        <v>2219</v>
      </c>
      <c r="BY9" s="3">
        <v>0</v>
      </c>
      <c r="BZ9" s="57">
        <v>0</v>
      </c>
      <c r="CA9" s="3">
        <v>0</v>
      </c>
      <c r="CB9" s="3">
        <v>7408</v>
      </c>
      <c r="CC9" s="3">
        <v>0</v>
      </c>
      <c r="CD9" s="3">
        <v>0</v>
      </c>
      <c r="CE9" s="3">
        <v>218</v>
      </c>
      <c r="CF9" s="3">
        <v>0</v>
      </c>
      <c r="CG9" s="3">
        <v>0</v>
      </c>
      <c r="CH9" s="3">
        <v>15</v>
      </c>
      <c r="CI9" s="3">
        <v>781</v>
      </c>
      <c r="CJ9" s="3">
        <v>261</v>
      </c>
      <c r="CK9" s="3">
        <v>47614</v>
      </c>
      <c r="CL9" s="3">
        <v>28048</v>
      </c>
      <c r="CM9" s="3">
        <v>4893</v>
      </c>
      <c r="CN9" s="3">
        <v>77334</v>
      </c>
      <c r="CO9" s="3">
        <v>0</v>
      </c>
      <c r="CP9" s="3">
        <v>13998</v>
      </c>
      <c r="CQ9" s="3">
        <v>42706</v>
      </c>
      <c r="CR9" s="3">
        <v>399</v>
      </c>
      <c r="CS9" s="3">
        <v>7549</v>
      </c>
      <c r="CT9" s="3">
        <v>222541</v>
      </c>
      <c r="CU9" s="3">
        <v>61563</v>
      </c>
      <c r="CV9" s="3">
        <v>54521</v>
      </c>
      <c r="CW9" s="3">
        <v>0</v>
      </c>
      <c r="CX9" s="3">
        <v>97669</v>
      </c>
      <c r="CY9" s="3">
        <v>1750</v>
      </c>
      <c r="CZ9" s="3">
        <v>6</v>
      </c>
      <c r="DA9" s="3">
        <v>136230</v>
      </c>
      <c r="DB9" s="3">
        <v>352830</v>
      </c>
      <c r="DC9" s="3">
        <v>1264</v>
      </c>
      <c r="DD9" s="3">
        <v>3928</v>
      </c>
      <c r="DE9" s="3">
        <v>500</v>
      </c>
      <c r="DF9" s="3">
        <v>281</v>
      </c>
      <c r="DG9" s="3">
        <v>2298329344</v>
      </c>
      <c r="DH9" s="3">
        <v>2010900890</v>
      </c>
      <c r="DI9" s="3">
        <v>217228</v>
      </c>
      <c r="DJ9" s="3">
        <v>287645682</v>
      </c>
      <c r="DK9" s="3">
        <v>6620291</v>
      </c>
      <c r="DL9" s="3">
        <v>294265973</v>
      </c>
      <c r="DM9" s="3">
        <v>287698811</v>
      </c>
      <c r="DN9" s="3">
        <v>6567162</v>
      </c>
      <c r="DO9" s="3">
        <v>29746253</v>
      </c>
      <c r="DP9" s="3">
        <v>27195541</v>
      </c>
      <c r="DQ9" s="3">
        <v>0</v>
      </c>
      <c r="DR9" s="3">
        <v>0</v>
      </c>
      <c r="DS9" s="3">
        <v>9117874</v>
      </c>
      <c r="DT9" s="3">
        <v>385137594</v>
      </c>
      <c r="DU9" s="3">
        <v>256008556</v>
      </c>
      <c r="DV9" s="3">
        <v>42588590</v>
      </c>
      <c r="DW9" s="3">
        <v>263186390</v>
      </c>
      <c r="DX9" s="3">
        <v>0</v>
      </c>
      <c r="DY9" s="3">
        <v>24892949</v>
      </c>
      <c r="DZ9" s="3">
        <v>128663654</v>
      </c>
      <c r="EA9" s="3">
        <v>814478</v>
      </c>
      <c r="EB9" s="3">
        <v>15279143</v>
      </c>
      <c r="EC9" s="3">
        <v>1116571354</v>
      </c>
      <c r="ED9" s="3">
        <v>266550820</v>
      </c>
      <c r="EE9" s="3">
        <v>169521158</v>
      </c>
      <c r="EF9" s="3">
        <v>27340770</v>
      </c>
      <c r="EG9" s="3">
        <v>384229366</v>
      </c>
      <c r="EH9" s="3">
        <v>0</v>
      </c>
      <c r="EI9" s="3">
        <v>33513514</v>
      </c>
      <c r="EJ9" s="3">
        <v>253203918</v>
      </c>
      <c r="EK9" s="3">
        <v>2382853</v>
      </c>
      <c r="EL9" s="3">
        <v>45015591</v>
      </c>
      <c r="EM9" s="3">
        <v>1181757990</v>
      </c>
      <c r="EN9" s="3">
        <v>549632480</v>
      </c>
      <c r="EO9" s="3">
        <v>358890763</v>
      </c>
      <c r="EP9" s="3">
        <v>58978257</v>
      </c>
      <c r="EQ9" s="3">
        <v>546028927</v>
      </c>
      <c r="ER9" s="3">
        <v>0</v>
      </c>
      <c r="ES9" s="3">
        <v>0</v>
      </c>
      <c r="ET9" s="3">
        <v>49259873</v>
      </c>
      <c r="EU9" s="3">
        <v>322066212</v>
      </c>
      <c r="EV9" s="3">
        <v>9789560</v>
      </c>
      <c r="EW9" s="3">
        <v>0</v>
      </c>
      <c r="EX9" s="3">
        <v>4909400</v>
      </c>
      <c r="EY9" s="3">
        <v>0</v>
      </c>
      <c r="EZ9" s="3">
        <v>111345418</v>
      </c>
      <c r="FA9" s="3">
        <v>21900</v>
      </c>
      <c r="FB9" s="3">
        <v>191385</v>
      </c>
      <c r="FC9" s="3">
        <v>0</v>
      </c>
      <c r="FD9" s="3">
        <v>3943</v>
      </c>
      <c r="FE9" s="3">
        <v>82406577</v>
      </c>
      <c r="FF9" s="3">
        <v>53830508</v>
      </c>
      <c r="FG9" s="3">
        <v>8842630</v>
      </c>
      <c r="FH9" s="3">
        <v>82057684</v>
      </c>
      <c r="FI9" s="3">
        <v>0</v>
      </c>
      <c r="FJ9" s="3">
        <v>7385550</v>
      </c>
      <c r="FK9" s="3">
        <v>48291438</v>
      </c>
      <c r="FL9" s="3">
        <v>3</v>
      </c>
      <c r="FM9" s="3">
        <v>4831292</v>
      </c>
      <c r="FN9" s="3">
        <v>0</v>
      </c>
      <c r="FO9" s="3">
        <v>0</v>
      </c>
      <c r="FP9" s="3">
        <v>17004219</v>
      </c>
      <c r="FQ9" s="3">
        <v>9996</v>
      </c>
      <c r="FR9" s="3">
        <v>0</v>
      </c>
      <c r="FS9" s="3">
        <v>0</v>
      </c>
      <c r="FT9" s="3">
        <v>50164042</v>
      </c>
      <c r="FU9" s="3">
        <v>40534726</v>
      </c>
      <c r="FV9" s="3">
        <v>72710893</v>
      </c>
      <c r="FW9" s="3">
        <v>3205243</v>
      </c>
      <c r="FX9" s="3">
        <v>3073270</v>
      </c>
      <c r="FY9" s="3">
        <v>0</v>
      </c>
      <c r="FZ9" s="3">
        <v>0</v>
      </c>
      <c r="GA9" s="3">
        <v>28982900</v>
      </c>
      <c r="GB9" s="3">
        <v>2400782</v>
      </c>
      <c r="GC9" s="3">
        <v>70078267</v>
      </c>
      <c r="GD9" s="3">
        <v>16548688</v>
      </c>
      <c r="GE9" s="3">
        <v>88776923</v>
      </c>
      <c r="GF9" s="3">
        <v>37545776</v>
      </c>
      <c r="GG9" s="3">
        <v>19810583</v>
      </c>
      <c r="GH9" s="3">
        <v>11365719</v>
      </c>
      <c r="GI9" s="3">
        <v>36214780</v>
      </c>
      <c r="GJ9" s="3">
        <v>53223601</v>
      </c>
      <c r="GK9" s="3">
        <v>7889853</v>
      </c>
      <c r="GL9" s="3">
        <v>1505037</v>
      </c>
      <c r="GM9" s="3">
        <v>1401979</v>
      </c>
      <c r="GN9" s="3">
        <v>5763362</v>
      </c>
      <c r="GO9" s="3">
        <v>24201198</v>
      </c>
      <c r="GP9" s="3">
        <v>121474379</v>
      </c>
      <c r="GQ9" s="3">
        <v>0</v>
      </c>
      <c r="GR9" s="3">
        <v>103012966</v>
      </c>
      <c r="GS9" s="3">
        <v>2181351</v>
      </c>
      <c r="GT9" s="3">
        <v>125958</v>
      </c>
      <c r="GU9" s="3">
        <v>0</v>
      </c>
      <c r="GV9" s="3">
        <v>226794654</v>
      </c>
      <c r="GW9" s="3">
        <v>64434079</v>
      </c>
      <c r="GX9" s="3">
        <v>0</v>
      </c>
      <c r="GY9" s="3">
        <v>138658791</v>
      </c>
      <c r="GZ9" s="3">
        <v>23701784</v>
      </c>
      <c r="HA9" s="3">
        <v>226794654</v>
      </c>
      <c r="HB9" s="3">
        <v>3448280</v>
      </c>
      <c r="HC9" s="3">
        <v>395663547</v>
      </c>
      <c r="HD9" s="3">
        <v>-351251534</v>
      </c>
      <c r="HE9" s="3">
        <v>289689056</v>
      </c>
      <c r="HF9" s="3">
        <v>0</v>
      </c>
      <c r="HG9" s="3">
        <v>0</v>
      </c>
      <c r="HH9" s="3">
        <v>22422687</v>
      </c>
      <c r="HI9" s="3">
        <v>173937171</v>
      </c>
      <c r="HJ9" s="3">
        <v>1821526</v>
      </c>
      <c r="HK9" s="3">
        <v>2112417</v>
      </c>
      <c r="HL9" s="3">
        <v>967</v>
      </c>
      <c r="HM9" s="3">
        <v>0</v>
      </c>
      <c r="HN9" s="3">
        <v>144235</v>
      </c>
      <c r="HO9" s="3">
        <v>529730</v>
      </c>
      <c r="HP9" s="3">
        <v>461791</v>
      </c>
      <c r="HQ9" s="3">
        <v>18070</v>
      </c>
      <c r="HR9" s="3">
        <v>273244</v>
      </c>
      <c r="HS9" s="3">
        <v>202884</v>
      </c>
      <c r="HT9" s="3">
        <v>58306</v>
      </c>
      <c r="HU9" s="3">
        <v>31178</v>
      </c>
      <c r="HV9" s="3">
        <v>97094</v>
      </c>
      <c r="HW9" s="3">
        <v>4994</v>
      </c>
      <c r="HX9" s="3">
        <v>397848</v>
      </c>
      <c r="HY9" s="3">
        <v>610089</v>
      </c>
      <c r="HZ9" s="3">
        <v>412072</v>
      </c>
      <c r="IA9" s="3">
        <v>0</v>
      </c>
      <c r="IB9" s="3">
        <v>177084</v>
      </c>
      <c r="IC9" s="3">
        <v>38113</v>
      </c>
      <c r="ID9" s="3">
        <v>186320</v>
      </c>
      <c r="IE9" s="3">
        <v>79699463.171570301</v>
      </c>
      <c r="IF9" s="3">
        <v>52040958.594288997</v>
      </c>
      <c r="IG9" s="3">
        <v>8552142.9140084106</v>
      </c>
      <c r="IH9" s="3">
        <v>79176930.406524494</v>
      </c>
      <c r="II9" s="3">
        <v>0</v>
      </c>
      <c r="IJ9" s="3">
        <v>7142928.5021019001</v>
      </c>
      <c r="IK9" s="3">
        <v>46701214.6252933</v>
      </c>
      <c r="IL9" s="3">
        <v>391023.62234388298</v>
      </c>
      <c r="IM9" s="3">
        <v>7373858.163868824</v>
      </c>
    </row>
    <row r="10" spans="1:247" x14ac:dyDescent="0.25">
      <c r="A10">
        <v>106231013</v>
      </c>
      <c r="B10" s="33" t="s">
        <v>2655</v>
      </c>
      <c r="C10" s="56">
        <v>45292</v>
      </c>
      <c r="D10" s="56">
        <v>45657</v>
      </c>
      <c r="E10">
        <v>366</v>
      </c>
      <c r="F10" s="33" t="s">
        <v>2614</v>
      </c>
      <c r="G10" t="s">
        <v>1086</v>
      </c>
      <c r="H10">
        <v>111</v>
      </c>
      <c r="I10" s="33" t="s">
        <v>1046</v>
      </c>
      <c r="J10" t="s">
        <v>3049</v>
      </c>
      <c r="K10" s="33" t="s">
        <v>1023</v>
      </c>
      <c r="L10" s="33" t="s">
        <v>811</v>
      </c>
      <c r="M10" t="s">
        <v>1792</v>
      </c>
      <c r="N10" t="s">
        <v>430</v>
      </c>
      <c r="O10" s="33" t="s">
        <v>3020</v>
      </c>
      <c r="P10" t="s">
        <v>1080</v>
      </c>
      <c r="Q10" t="s">
        <v>1033</v>
      </c>
      <c r="R10" s="33" t="s">
        <v>2183</v>
      </c>
      <c r="S10" s="33" t="s">
        <v>2641</v>
      </c>
      <c r="T10" s="33" t="s">
        <v>1427</v>
      </c>
      <c r="U10" s="33">
        <v>95437</v>
      </c>
      <c r="V10" s="33" t="s">
        <v>3132</v>
      </c>
      <c r="W10">
        <v>0</v>
      </c>
      <c r="X10" s="3">
        <v>25</v>
      </c>
      <c r="Y10" s="3">
        <v>9150</v>
      </c>
      <c r="Z10" s="3">
        <v>25</v>
      </c>
      <c r="AA10" s="3">
        <v>9150</v>
      </c>
      <c r="AB10" s="3">
        <v>13</v>
      </c>
      <c r="AC10" s="3">
        <v>12.169398907103799</v>
      </c>
      <c r="AD10" s="3">
        <v>46.301297059759698</v>
      </c>
      <c r="AE10" s="3">
        <v>2468</v>
      </c>
      <c r="AF10" s="3">
        <v>547</v>
      </c>
      <c r="AG10" s="3">
        <v>76</v>
      </c>
      <c r="AH10" s="3">
        <v>814</v>
      </c>
      <c r="AI10" s="3">
        <v>0</v>
      </c>
      <c r="AJ10" s="3">
        <v>178</v>
      </c>
      <c r="AK10" s="3">
        <v>290</v>
      </c>
      <c r="AL10" s="3">
        <v>15</v>
      </c>
      <c r="AM10" s="3">
        <v>66</v>
      </c>
      <c r="AN10" s="3">
        <v>4454</v>
      </c>
      <c r="AO10" s="3">
        <v>16946.274723872069</v>
      </c>
      <c r="AP10" s="89">
        <v>7679.5963752314019</v>
      </c>
      <c r="AQ10" s="89">
        <v>2027.84092373721</v>
      </c>
      <c r="AR10" s="89">
        <v>278.77707779712301</v>
      </c>
      <c r="AS10" s="89">
        <v>4007.7536093925301</v>
      </c>
      <c r="AT10" s="89">
        <v>0</v>
      </c>
      <c r="AU10" s="89">
        <v>702.05404631328804</v>
      </c>
      <c r="AV10" s="89">
        <v>2142.7624634587801</v>
      </c>
      <c r="AW10" s="89">
        <v>68.974259974259965</v>
      </c>
      <c r="AX10" s="89">
        <v>282.52112760260201</v>
      </c>
      <c r="AY10" s="3">
        <v>508</v>
      </c>
      <c r="AZ10" s="3">
        <v>113</v>
      </c>
      <c r="BA10" s="3">
        <v>21</v>
      </c>
      <c r="BB10" s="3">
        <v>130</v>
      </c>
      <c r="BC10" s="3">
        <v>0</v>
      </c>
      <c r="BD10" s="3">
        <v>11</v>
      </c>
      <c r="BE10" s="3">
        <v>82</v>
      </c>
      <c r="BF10" s="3">
        <v>2</v>
      </c>
      <c r="BG10" s="3">
        <v>7</v>
      </c>
      <c r="BH10" s="3">
        <v>874</v>
      </c>
      <c r="BI10" s="3">
        <v>19</v>
      </c>
      <c r="BJ10" s="3">
        <v>0</v>
      </c>
      <c r="BK10" s="3">
        <v>0</v>
      </c>
      <c r="BL10" s="3">
        <v>0</v>
      </c>
      <c r="BM10" s="3">
        <v>6</v>
      </c>
      <c r="BN10" s="3">
        <v>0</v>
      </c>
      <c r="BO10" s="3">
        <v>6954</v>
      </c>
      <c r="BP10" s="3">
        <v>0</v>
      </c>
      <c r="BQ10" s="3">
        <v>0</v>
      </c>
      <c r="BR10" s="3">
        <v>0</v>
      </c>
      <c r="BS10" s="3">
        <v>2196</v>
      </c>
      <c r="BT10" s="3">
        <v>0</v>
      </c>
      <c r="BU10" s="3">
        <v>2878</v>
      </c>
      <c r="BV10" s="3">
        <v>0</v>
      </c>
      <c r="BW10" s="3">
        <v>0</v>
      </c>
      <c r="BX10" s="3">
        <v>0</v>
      </c>
      <c r="BY10" s="3">
        <v>1576</v>
      </c>
      <c r="BZ10" s="57">
        <v>0.35383924562191288</v>
      </c>
      <c r="CA10" s="3">
        <v>0</v>
      </c>
      <c r="CB10" s="3">
        <v>734</v>
      </c>
      <c r="CC10" s="3">
        <v>0</v>
      </c>
      <c r="CD10" s="3">
        <v>0</v>
      </c>
      <c r="CE10" s="3">
        <v>0</v>
      </c>
      <c r="CF10" s="3">
        <v>140</v>
      </c>
      <c r="CG10" s="3">
        <v>0</v>
      </c>
      <c r="CH10" s="3">
        <v>0</v>
      </c>
      <c r="CI10" s="3">
        <v>0</v>
      </c>
      <c r="CJ10" s="3">
        <v>0</v>
      </c>
      <c r="CK10" s="3">
        <v>27392</v>
      </c>
      <c r="CL10" s="3">
        <v>11766</v>
      </c>
      <c r="CM10" s="3">
        <v>2201</v>
      </c>
      <c r="CN10" s="3">
        <v>24171</v>
      </c>
      <c r="CO10" s="3">
        <v>0</v>
      </c>
      <c r="CP10" s="3">
        <v>7471</v>
      </c>
      <c r="CQ10" s="3">
        <v>17273</v>
      </c>
      <c r="CR10" s="3">
        <v>834</v>
      </c>
      <c r="CS10" s="3">
        <v>3116</v>
      </c>
      <c r="CT10" s="3">
        <v>94224</v>
      </c>
      <c r="CU10" s="3">
        <v>11533</v>
      </c>
      <c r="CV10" s="3">
        <v>38286</v>
      </c>
      <c r="CW10" s="3">
        <v>0</v>
      </c>
      <c r="CX10" s="3">
        <v>44076</v>
      </c>
      <c r="CY10" s="3">
        <v>0</v>
      </c>
      <c r="CZ10" s="3">
        <v>2</v>
      </c>
      <c r="DA10" s="3">
        <v>6180</v>
      </c>
      <c r="DB10" s="3">
        <v>42585</v>
      </c>
      <c r="DC10" s="3">
        <v>46</v>
      </c>
      <c r="DD10" s="3">
        <v>882</v>
      </c>
      <c r="DE10" s="3">
        <v>0</v>
      </c>
      <c r="DF10" s="3">
        <v>0</v>
      </c>
      <c r="DG10" s="3">
        <v>190114686</v>
      </c>
      <c r="DH10" s="3">
        <v>110453681</v>
      </c>
      <c r="DI10" s="3">
        <v>512942</v>
      </c>
      <c r="DJ10" s="3">
        <v>80173947</v>
      </c>
      <c r="DK10" s="3">
        <v>2081458</v>
      </c>
      <c r="DL10" s="3">
        <v>82255405</v>
      </c>
      <c r="DM10" s="3">
        <v>92414574</v>
      </c>
      <c r="DN10" s="3">
        <v>-10159169</v>
      </c>
      <c r="DO10" s="3">
        <v>1748528</v>
      </c>
      <c r="DP10" s="3">
        <v>2575787</v>
      </c>
      <c r="DQ10" s="3">
        <v>0</v>
      </c>
      <c r="DR10" s="3">
        <v>0</v>
      </c>
      <c r="DS10" s="3">
        <v>-10986428</v>
      </c>
      <c r="DT10" s="3">
        <v>30080265</v>
      </c>
      <c r="DU10" s="3">
        <v>5502474</v>
      </c>
      <c r="DV10" s="3">
        <v>873040</v>
      </c>
      <c r="DW10" s="3">
        <v>7051048</v>
      </c>
      <c r="DX10" s="3">
        <v>0</v>
      </c>
      <c r="DY10" s="3">
        <v>2073962</v>
      </c>
      <c r="DZ10" s="3">
        <v>3600044</v>
      </c>
      <c r="EA10" s="3">
        <v>151515</v>
      </c>
      <c r="EB10" s="3">
        <v>635614</v>
      </c>
      <c r="EC10" s="3">
        <v>49967962</v>
      </c>
      <c r="ED10" s="3">
        <v>63519530</v>
      </c>
      <c r="EE10" s="3">
        <v>14896323</v>
      </c>
      <c r="EF10" s="3">
        <v>2329375</v>
      </c>
      <c r="EG10" s="3">
        <v>27665000</v>
      </c>
      <c r="EH10" s="3">
        <v>0</v>
      </c>
      <c r="EI10" s="3">
        <v>6106001</v>
      </c>
      <c r="EJ10" s="3">
        <v>23000091</v>
      </c>
      <c r="EK10" s="3">
        <v>545194</v>
      </c>
      <c r="EL10" s="3">
        <v>2085210</v>
      </c>
      <c r="EM10" s="3">
        <v>140146724</v>
      </c>
      <c r="EN10" s="3">
        <v>40911519</v>
      </c>
      <c r="EO10" s="3">
        <v>11505284</v>
      </c>
      <c r="EP10" s="3">
        <v>1443161</v>
      </c>
      <c r="EQ10" s="3">
        <v>22545509</v>
      </c>
      <c r="ER10" s="3">
        <v>0</v>
      </c>
      <c r="ES10" s="3">
        <v>0</v>
      </c>
      <c r="ET10" s="3">
        <v>5899096</v>
      </c>
      <c r="EU10" s="3">
        <v>16980743</v>
      </c>
      <c r="EV10" s="3">
        <v>5583349</v>
      </c>
      <c r="EW10" s="3">
        <v>0</v>
      </c>
      <c r="EX10" s="3">
        <v>2117766</v>
      </c>
      <c r="EY10" s="3">
        <v>0</v>
      </c>
      <c r="EZ10" s="3">
        <v>3467254</v>
      </c>
      <c r="FA10" s="3">
        <v>0</v>
      </c>
      <c r="FB10" s="3">
        <v>512942</v>
      </c>
      <c r="FC10" s="3">
        <v>0</v>
      </c>
      <c r="FD10" s="3">
        <v>0</v>
      </c>
      <c r="FE10" s="3">
        <v>47325012</v>
      </c>
      <c r="FF10" s="3">
        <v>7339899</v>
      </c>
      <c r="FG10" s="3">
        <v>1698552</v>
      </c>
      <c r="FH10" s="3">
        <v>12527115</v>
      </c>
      <c r="FI10" s="3">
        <v>0</v>
      </c>
      <c r="FJ10" s="3">
        <v>1787186</v>
      </c>
      <c r="FK10" s="3">
        <v>8434578</v>
      </c>
      <c r="FL10" s="3">
        <v>971</v>
      </c>
      <c r="FM10" s="3">
        <v>1060634</v>
      </c>
      <c r="FN10" s="3">
        <v>0</v>
      </c>
      <c r="FO10" s="3">
        <v>0</v>
      </c>
      <c r="FP10" s="3">
        <v>0</v>
      </c>
      <c r="FQ10" s="3">
        <v>0</v>
      </c>
      <c r="FR10" s="3">
        <v>0</v>
      </c>
      <c r="FS10" s="3">
        <v>0</v>
      </c>
      <c r="FT10" s="3">
        <v>7989242</v>
      </c>
      <c r="FU10" s="3">
        <v>18282470</v>
      </c>
      <c r="FV10" s="3">
        <v>25820652</v>
      </c>
      <c r="FW10" s="3">
        <v>0</v>
      </c>
      <c r="FX10" s="3">
        <v>0</v>
      </c>
      <c r="FY10" s="3">
        <v>0</v>
      </c>
      <c r="FZ10" s="3">
        <v>0</v>
      </c>
      <c r="GA10" s="3">
        <v>10381509</v>
      </c>
      <c r="GB10" s="3">
        <v>6525969</v>
      </c>
      <c r="GC10" s="3">
        <v>16227535</v>
      </c>
      <c r="GD10" s="3">
        <v>7187197</v>
      </c>
      <c r="GE10" s="3">
        <v>25598501</v>
      </c>
      <c r="GF10" s="3">
        <v>14537065</v>
      </c>
      <c r="GG10" s="3">
        <v>11072578</v>
      </c>
      <c r="GH10" s="3">
        <v>6276417</v>
      </c>
      <c r="GI10" s="3">
        <v>10702765</v>
      </c>
      <c r="GJ10" s="3">
        <v>15682078</v>
      </c>
      <c r="GK10" s="3">
        <v>1534384</v>
      </c>
      <c r="GL10" s="3">
        <v>2254204</v>
      </c>
      <c r="GM10" s="3">
        <v>244226</v>
      </c>
      <c r="GN10" s="3">
        <v>1994577</v>
      </c>
      <c r="GO10" s="3">
        <v>2517779</v>
      </c>
      <c r="GP10" s="3">
        <v>36460324</v>
      </c>
      <c r="GQ10" s="3">
        <v>0</v>
      </c>
      <c r="GR10" s="3">
        <v>7335608</v>
      </c>
      <c r="GS10" s="3">
        <v>403112</v>
      </c>
      <c r="GT10" s="3">
        <v>0</v>
      </c>
      <c r="GU10" s="3">
        <v>0</v>
      </c>
      <c r="GV10" s="3">
        <v>44199044</v>
      </c>
      <c r="GW10" s="3">
        <v>23364586</v>
      </c>
      <c r="GX10" s="3">
        <v>6439907</v>
      </c>
      <c r="GY10" s="3">
        <v>37515403</v>
      </c>
      <c r="GZ10" s="3">
        <v>-23120852</v>
      </c>
      <c r="HA10" s="3">
        <v>44199044</v>
      </c>
      <c r="HB10" s="3">
        <v>12756193</v>
      </c>
      <c r="HC10" s="3">
        <v>38287168</v>
      </c>
      <c r="HD10" s="3">
        <v>-26652715</v>
      </c>
      <c r="HE10" s="3">
        <v>10296594</v>
      </c>
      <c r="HF10" s="3">
        <v>0</v>
      </c>
      <c r="HG10" s="3">
        <v>0</v>
      </c>
      <c r="HH10" s="3">
        <v>776381</v>
      </c>
      <c r="HI10" s="3">
        <v>53859661</v>
      </c>
      <c r="HJ10" s="3">
        <v>546168</v>
      </c>
      <c r="HK10" s="3">
        <v>620180</v>
      </c>
      <c r="HL10" s="3">
        <v>277</v>
      </c>
      <c r="HM10" s="3">
        <v>0</v>
      </c>
      <c r="HN10" s="3">
        <v>55732</v>
      </c>
      <c r="HO10" s="3">
        <v>114972</v>
      </c>
      <c r="HP10" s="3">
        <v>93109</v>
      </c>
      <c r="HQ10" s="3">
        <v>1833</v>
      </c>
      <c r="HR10" s="3">
        <v>70620</v>
      </c>
      <c r="HS10" s="3">
        <v>118342</v>
      </c>
      <c r="HT10" s="3">
        <v>32556</v>
      </c>
      <c r="HU10" s="3">
        <v>15267</v>
      </c>
      <c r="HV10" s="3">
        <v>15125</v>
      </c>
      <c r="HW10" s="3">
        <v>28612</v>
      </c>
      <c r="HX10" s="3">
        <v>67241</v>
      </c>
      <c r="HY10" s="3">
        <v>138533</v>
      </c>
      <c r="HZ10" s="3">
        <v>138416</v>
      </c>
      <c r="IA10" s="3">
        <v>0</v>
      </c>
      <c r="IB10" s="3">
        <v>75103</v>
      </c>
      <c r="IC10" s="3">
        <v>79640</v>
      </c>
      <c r="ID10" s="3">
        <v>27976</v>
      </c>
      <c r="IE10" s="3">
        <v>44474003.125204198</v>
      </c>
      <c r="IF10" s="3">
        <v>9692501.5864447802</v>
      </c>
      <c r="IG10" s="3">
        <v>1521629.5582506401</v>
      </c>
      <c r="IH10" s="3">
        <v>16495352.6580559</v>
      </c>
      <c r="II10" s="3">
        <v>0</v>
      </c>
      <c r="IJ10" s="3">
        <v>3886714.70942917</v>
      </c>
      <c r="IK10" s="3">
        <v>12639071.3475479</v>
      </c>
      <c r="IL10" s="3">
        <v>331041.73191146302</v>
      </c>
      <c r="IM10" s="3">
        <v>1292801.28315592</v>
      </c>
    </row>
    <row r="11" spans="1:247" x14ac:dyDescent="0.25">
      <c r="A11">
        <v>106100797</v>
      </c>
      <c r="B11" s="33" t="s">
        <v>2437</v>
      </c>
      <c r="C11" s="56">
        <v>45292</v>
      </c>
      <c r="D11" s="56">
        <v>45657</v>
      </c>
      <c r="E11">
        <v>366</v>
      </c>
      <c r="F11" s="33" t="s">
        <v>2683</v>
      </c>
      <c r="G11" t="s">
        <v>1079</v>
      </c>
      <c r="H11">
        <v>607</v>
      </c>
      <c r="I11" s="33" t="s">
        <v>1046</v>
      </c>
      <c r="J11" t="s">
        <v>3049</v>
      </c>
      <c r="K11" s="33" t="s">
        <v>1023</v>
      </c>
      <c r="L11" s="33" t="s">
        <v>811</v>
      </c>
      <c r="M11" t="s">
        <v>1792</v>
      </c>
      <c r="N11" t="s">
        <v>1032</v>
      </c>
      <c r="O11" s="33" t="s">
        <v>3020</v>
      </c>
      <c r="P11" t="s">
        <v>1080</v>
      </c>
      <c r="Q11" t="s">
        <v>1033</v>
      </c>
      <c r="R11" s="33" t="s">
        <v>1990</v>
      </c>
      <c r="S11" s="33" t="s">
        <v>1608</v>
      </c>
      <c r="T11" s="33" t="s">
        <v>1609</v>
      </c>
      <c r="U11" s="33">
        <v>93654</v>
      </c>
      <c r="V11" s="33" t="s">
        <v>2941</v>
      </c>
      <c r="W11">
        <v>0</v>
      </c>
      <c r="X11" s="3">
        <v>49</v>
      </c>
      <c r="Y11" s="3">
        <v>17934</v>
      </c>
      <c r="Z11" s="3">
        <v>49</v>
      </c>
      <c r="AA11" s="3">
        <v>17934</v>
      </c>
      <c r="AB11" s="3">
        <v>16</v>
      </c>
      <c r="AC11" s="3">
        <v>14.800546448087401</v>
      </c>
      <c r="AD11" s="3">
        <v>139.803177853677</v>
      </c>
      <c r="AE11" s="3">
        <v>817</v>
      </c>
      <c r="AF11" s="3">
        <v>350</v>
      </c>
      <c r="AG11" s="3">
        <v>472</v>
      </c>
      <c r="AH11" s="3">
        <v>3136</v>
      </c>
      <c r="AI11" s="3">
        <v>0</v>
      </c>
      <c r="AJ11" s="3">
        <v>41</v>
      </c>
      <c r="AK11" s="3">
        <v>461</v>
      </c>
      <c r="AL11" s="3">
        <v>19</v>
      </c>
      <c r="AM11" s="3">
        <v>121</v>
      </c>
      <c r="AN11" s="3">
        <v>5417</v>
      </c>
      <c r="AO11" s="3">
        <v>51167.963094446</v>
      </c>
      <c r="AP11" s="89">
        <v>6163.7182868720029</v>
      </c>
      <c r="AQ11" s="89">
        <v>3267.3092475129802</v>
      </c>
      <c r="AR11" s="89">
        <v>2322.1615456944405</v>
      </c>
      <c r="AS11" s="89">
        <v>30451.634942844001</v>
      </c>
      <c r="AT11" s="89">
        <v>0</v>
      </c>
      <c r="AU11" s="89">
        <v>521.49146842186235</v>
      </c>
      <c r="AV11" s="89">
        <v>5825.7618222610799</v>
      </c>
      <c r="AW11" s="89">
        <v>359.40989792610799</v>
      </c>
      <c r="AX11" s="89">
        <v>2094.4902504811898</v>
      </c>
      <c r="AY11" s="3">
        <v>162</v>
      </c>
      <c r="AZ11" s="3">
        <v>84</v>
      </c>
      <c r="BA11" s="3">
        <v>122</v>
      </c>
      <c r="BB11" s="3">
        <v>1042</v>
      </c>
      <c r="BC11" s="3">
        <v>0</v>
      </c>
      <c r="BD11" s="3">
        <v>9</v>
      </c>
      <c r="BE11" s="3">
        <v>196</v>
      </c>
      <c r="BF11" s="3">
        <v>7</v>
      </c>
      <c r="BG11" s="3">
        <v>20</v>
      </c>
      <c r="BH11" s="3">
        <v>1642</v>
      </c>
      <c r="BI11" s="3">
        <v>28</v>
      </c>
      <c r="BJ11" s="3">
        <v>0</v>
      </c>
      <c r="BK11" s="3">
        <v>0</v>
      </c>
      <c r="BL11" s="3">
        <v>0</v>
      </c>
      <c r="BM11" s="3">
        <v>21</v>
      </c>
      <c r="BN11" s="3">
        <v>0</v>
      </c>
      <c r="BO11" s="3">
        <v>10248</v>
      </c>
      <c r="BP11" s="3">
        <v>0</v>
      </c>
      <c r="BQ11" s="3">
        <v>0</v>
      </c>
      <c r="BR11" s="3">
        <v>0</v>
      </c>
      <c r="BS11" s="3">
        <v>7686</v>
      </c>
      <c r="BT11" s="3">
        <v>0</v>
      </c>
      <c r="BU11" s="3">
        <v>3159</v>
      </c>
      <c r="BV11" s="3">
        <v>0</v>
      </c>
      <c r="BW11" s="3">
        <v>0</v>
      </c>
      <c r="BX11" s="3">
        <v>0</v>
      </c>
      <c r="BY11" s="3">
        <v>2258</v>
      </c>
      <c r="BZ11" s="57">
        <v>0.41683588702233698</v>
      </c>
      <c r="CA11" s="3">
        <v>0</v>
      </c>
      <c r="CB11" s="3">
        <v>1490</v>
      </c>
      <c r="CC11" s="3">
        <v>0</v>
      </c>
      <c r="CD11" s="3">
        <v>0</v>
      </c>
      <c r="CE11" s="3">
        <v>0</v>
      </c>
      <c r="CF11" s="3">
        <v>152</v>
      </c>
      <c r="CG11" s="3">
        <v>0</v>
      </c>
      <c r="CH11" s="3">
        <v>12</v>
      </c>
      <c r="CI11" s="3">
        <v>1697</v>
      </c>
      <c r="CJ11" s="3">
        <v>1078</v>
      </c>
      <c r="CK11" s="3">
        <v>66447</v>
      </c>
      <c r="CL11" s="3">
        <v>42101</v>
      </c>
      <c r="CM11" s="3">
        <v>42960</v>
      </c>
      <c r="CN11" s="3">
        <v>354422</v>
      </c>
      <c r="CO11" s="3">
        <v>0</v>
      </c>
      <c r="CP11" s="3">
        <v>7430</v>
      </c>
      <c r="CQ11" s="3">
        <v>101228</v>
      </c>
      <c r="CR11" s="3">
        <v>2814</v>
      </c>
      <c r="CS11" s="3">
        <v>14393</v>
      </c>
      <c r="CT11" s="3">
        <v>631795</v>
      </c>
      <c r="CU11" s="3">
        <v>38920</v>
      </c>
      <c r="CV11" s="3">
        <v>551489</v>
      </c>
      <c r="CW11" s="3">
        <v>0</v>
      </c>
      <c r="CX11" s="3">
        <v>42855</v>
      </c>
      <c r="CY11" s="3">
        <v>0</v>
      </c>
      <c r="CZ11" s="3">
        <v>3</v>
      </c>
      <c r="DA11" s="3">
        <v>6060</v>
      </c>
      <c r="DB11" s="3">
        <v>41835</v>
      </c>
      <c r="DC11" s="3">
        <v>82</v>
      </c>
      <c r="DD11" s="3">
        <v>280</v>
      </c>
      <c r="DE11" s="3">
        <v>738</v>
      </c>
      <c r="DF11" s="3">
        <v>352</v>
      </c>
      <c r="DG11" s="3">
        <v>488140611</v>
      </c>
      <c r="DH11" s="3">
        <v>267409102</v>
      </c>
      <c r="DI11" s="3">
        <v>3132079</v>
      </c>
      <c r="DJ11" s="3">
        <v>223863588</v>
      </c>
      <c r="DK11" s="3">
        <v>3083987</v>
      </c>
      <c r="DL11" s="3">
        <v>226947575</v>
      </c>
      <c r="DM11" s="3">
        <v>238959958</v>
      </c>
      <c r="DN11" s="3">
        <v>-12012383</v>
      </c>
      <c r="DO11" s="3">
        <v>12123357</v>
      </c>
      <c r="DP11" s="3">
        <v>0</v>
      </c>
      <c r="DQ11" s="3">
        <v>0</v>
      </c>
      <c r="DR11" s="3">
        <v>0</v>
      </c>
      <c r="DS11" s="3">
        <v>110974</v>
      </c>
      <c r="DT11" s="3">
        <v>6770469</v>
      </c>
      <c r="DU11" s="3">
        <v>3592155</v>
      </c>
      <c r="DV11" s="3">
        <v>4846443</v>
      </c>
      <c r="DW11" s="3">
        <v>29566088</v>
      </c>
      <c r="DX11" s="3">
        <v>0</v>
      </c>
      <c r="DY11" s="3">
        <v>415984</v>
      </c>
      <c r="DZ11" s="3">
        <v>5404275</v>
      </c>
      <c r="EA11" s="3">
        <v>163509</v>
      </c>
      <c r="EB11" s="3">
        <v>919071</v>
      </c>
      <c r="EC11" s="3">
        <v>51677994</v>
      </c>
      <c r="ED11" s="3">
        <v>44308189</v>
      </c>
      <c r="EE11" s="3">
        <v>29941220</v>
      </c>
      <c r="EF11" s="3">
        <v>18997251</v>
      </c>
      <c r="EG11" s="3">
        <v>257530761</v>
      </c>
      <c r="EH11" s="3">
        <v>0</v>
      </c>
      <c r="EI11" s="3">
        <v>4875043</v>
      </c>
      <c r="EJ11" s="3">
        <v>62890777</v>
      </c>
      <c r="EK11" s="3">
        <v>2929478</v>
      </c>
      <c r="EL11" s="3">
        <v>14989898</v>
      </c>
      <c r="EM11" s="3">
        <v>436462617</v>
      </c>
      <c r="EN11" s="3">
        <v>17233521</v>
      </c>
      <c r="EO11" s="3">
        <v>21308212</v>
      </c>
      <c r="EP11" s="3">
        <v>12873772</v>
      </c>
      <c r="EQ11" s="3">
        <v>180469989</v>
      </c>
      <c r="ER11" s="3">
        <v>-4112358</v>
      </c>
      <c r="ES11" s="3">
        <v>0</v>
      </c>
      <c r="ET11" s="3">
        <v>1778640</v>
      </c>
      <c r="EU11" s="3">
        <v>30884037</v>
      </c>
      <c r="EV11" s="3">
        <v>1948501</v>
      </c>
      <c r="EW11" s="3">
        <v>0</v>
      </c>
      <c r="EX11" s="3">
        <v>3751425</v>
      </c>
      <c r="EY11" s="3">
        <v>0</v>
      </c>
      <c r="EZ11" s="3">
        <v>1273363</v>
      </c>
      <c r="FA11" s="3">
        <v>0</v>
      </c>
      <c r="FB11" s="3">
        <v>3034389</v>
      </c>
      <c r="FC11" s="3">
        <v>0</v>
      </c>
      <c r="FD11" s="3">
        <v>97690</v>
      </c>
      <c r="FE11" s="3">
        <v>33168343</v>
      </c>
      <c r="FF11" s="3">
        <v>11923406</v>
      </c>
      <c r="FG11" s="3">
        <v>15002642</v>
      </c>
      <c r="FH11" s="3">
        <v>109249818</v>
      </c>
      <c r="FI11" s="3">
        <v>0</v>
      </c>
      <c r="FJ11" s="3">
        <v>2436406</v>
      </c>
      <c r="FK11" s="3">
        <v>36174004</v>
      </c>
      <c r="FL11" s="3">
        <v>0</v>
      </c>
      <c r="FM11" s="3">
        <v>15908969</v>
      </c>
      <c r="FN11" s="3">
        <v>0</v>
      </c>
      <c r="FO11" s="3">
        <v>-2720697</v>
      </c>
      <c r="FP11" s="3">
        <v>0</v>
      </c>
      <c r="FQ11" s="3">
        <v>12123357</v>
      </c>
      <c r="FR11" s="3">
        <v>0</v>
      </c>
      <c r="FS11" s="3">
        <v>0</v>
      </c>
      <c r="FT11" s="3">
        <v>7171206</v>
      </c>
      <c r="FU11" s="3">
        <v>124176779</v>
      </c>
      <c r="FV11" s="3">
        <v>20915409</v>
      </c>
      <c r="FW11" s="3">
        <v>0</v>
      </c>
      <c r="FX11" s="3">
        <v>0</v>
      </c>
      <c r="FY11" s="3">
        <v>0</v>
      </c>
      <c r="FZ11" s="3">
        <v>2258072</v>
      </c>
      <c r="GA11" s="3">
        <v>11015768</v>
      </c>
      <c r="GB11" s="3">
        <v>15080416</v>
      </c>
      <c r="GC11" s="3">
        <v>48619502</v>
      </c>
      <c r="GD11" s="3">
        <v>9722806</v>
      </c>
      <c r="GE11" s="3">
        <v>73448978</v>
      </c>
      <c r="GF11" s="3">
        <v>32565306</v>
      </c>
      <c r="GG11" s="3">
        <v>46864460</v>
      </c>
      <c r="GH11" s="3">
        <v>914692</v>
      </c>
      <c r="GI11" s="3">
        <v>14983790</v>
      </c>
      <c r="GJ11" s="3">
        <v>45068171</v>
      </c>
      <c r="GK11" s="3">
        <v>4037243</v>
      </c>
      <c r="GL11" s="3">
        <v>6379351</v>
      </c>
      <c r="GM11" s="3">
        <v>1029962</v>
      </c>
      <c r="GN11" s="3">
        <v>1947894</v>
      </c>
      <c r="GO11" s="3">
        <v>11720111</v>
      </c>
      <c r="GP11" s="3">
        <v>232389006</v>
      </c>
      <c r="GQ11" s="3">
        <v>0</v>
      </c>
      <c r="GR11" s="3">
        <v>74723814</v>
      </c>
      <c r="GS11" s="3">
        <v>1814446</v>
      </c>
      <c r="GT11" s="3">
        <v>0</v>
      </c>
      <c r="GU11" s="3">
        <v>9711065</v>
      </c>
      <c r="GV11" s="3">
        <v>318638331</v>
      </c>
      <c r="GW11" s="3">
        <v>29212027</v>
      </c>
      <c r="GX11" s="3">
        <v>0</v>
      </c>
      <c r="GY11" s="3">
        <v>79017388</v>
      </c>
      <c r="GZ11" s="3">
        <v>210408916</v>
      </c>
      <c r="HA11" s="3">
        <v>318638331</v>
      </c>
      <c r="HB11" s="3">
        <v>169174150</v>
      </c>
      <c r="HC11" s="3">
        <v>61504105</v>
      </c>
      <c r="HD11" s="3">
        <v>-37866581</v>
      </c>
      <c r="HE11" s="3">
        <v>112887874</v>
      </c>
      <c r="HF11" s="3">
        <v>0</v>
      </c>
      <c r="HG11" s="3">
        <v>53833900</v>
      </c>
      <c r="HH11" s="3">
        <v>1815217</v>
      </c>
      <c r="HI11" s="3">
        <v>10312136</v>
      </c>
      <c r="HJ11" s="3">
        <v>1592280</v>
      </c>
      <c r="HK11" s="3">
        <v>1825775</v>
      </c>
      <c r="HL11" s="3">
        <v>877</v>
      </c>
      <c r="HM11" s="3">
        <v>17</v>
      </c>
      <c r="HN11" s="3">
        <v>111939</v>
      </c>
      <c r="HO11" s="3">
        <v>161390</v>
      </c>
      <c r="HP11" s="3">
        <v>156434</v>
      </c>
      <c r="HQ11" s="3">
        <v>50280</v>
      </c>
      <c r="HR11" s="3">
        <v>520771</v>
      </c>
      <c r="HS11" s="3">
        <v>452173</v>
      </c>
      <c r="HT11" s="3">
        <v>18411</v>
      </c>
      <c r="HU11" s="3">
        <v>118227</v>
      </c>
      <c r="HV11" s="3">
        <v>1747</v>
      </c>
      <c r="HW11" s="3">
        <v>908</v>
      </c>
      <c r="HX11" s="3">
        <v>71582</v>
      </c>
      <c r="HY11" s="3">
        <v>951088</v>
      </c>
      <c r="HZ11" s="3">
        <v>165766</v>
      </c>
      <c r="IA11" s="3">
        <v>19075</v>
      </c>
      <c r="IB11" s="3">
        <v>35768</v>
      </c>
      <c r="IC11" s="3">
        <v>47280</v>
      </c>
      <c r="ID11" s="3">
        <v>301721</v>
      </c>
      <c r="IE11" s="3">
        <v>24681880.141963702</v>
      </c>
      <c r="IF11" s="3">
        <v>16203768.3626207</v>
      </c>
      <c r="IG11" s="3">
        <v>11521586.911106</v>
      </c>
      <c r="IH11" s="3">
        <v>138728977.88648728</v>
      </c>
      <c r="II11" s="3">
        <v>0</v>
      </c>
      <c r="IJ11" s="3">
        <v>2556693.9178764969</v>
      </c>
      <c r="IK11" s="3">
        <v>33001068.425744001</v>
      </c>
      <c r="IL11" s="3">
        <v>1494572.0464044299</v>
      </c>
      <c r="IM11" s="3">
        <v>7687423.3077974701</v>
      </c>
    </row>
    <row r="12" spans="1:247" x14ac:dyDescent="0.25">
      <c r="A12">
        <v>106400524</v>
      </c>
      <c r="B12" s="33" t="s">
        <v>3133</v>
      </c>
      <c r="C12" s="56">
        <v>45292</v>
      </c>
      <c r="D12" s="56">
        <v>45657</v>
      </c>
      <c r="E12">
        <v>366</v>
      </c>
      <c r="F12" s="33" t="s">
        <v>2693</v>
      </c>
      <c r="G12" t="s">
        <v>1065</v>
      </c>
      <c r="H12">
        <v>801</v>
      </c>
      <c r="I12" s="33" t="s">
        <v>1046</v>
      </c>
      <c r="J12" t="s">
        <v>696</v>
      </c>
      <c r="K12" s="33" t="s">
        <v>1023</v>
      </c>
      <c r="L12" s="33" t="s">
        <v>811</v>
      </c>
      <c r="N12" t="s">
        <v>1032</v>
      </c>
      <c r="O12" s="33" t="s">
        <v>3020</v>
      </c>
      <c r="P12" t="s">
        <v>1038</v>
      </c>
      <c r="Q12" t="s">
        <v>34</v>
      </c>
      <c r="R12" s="33" t="s">
        <v>2296</v>
      </c>
      <c r="S12" s="33" t="s">
        <v>2785</v>
      </c>
      <c r="T12" s="33" t="s">
        <v>1231</v>
      </c>
      <c r="U12" s="33">
        <v>93405</v>
      </c>
      <c r="V12" s="33" t="s">
        <v>3134</v>
      </c>
      <c r="W12">
        <v>3</v>
      </c>
      <c r="X12" s="3">
        <v>162</v>
      </c>
      <c r="Y12" s="3">
        <v>59292</v>
      </c>
      <c r="Z12" s="3">
        <v>141</v>
      </c>
      <c r="AA12" s="3">
        <v>51606</v>
      </c>
      <c r="AB12" s="3">
        <v>71</v>
      </c>
      <c r="AC12" s="3">
        <v>64.267759562841519</v>
      </c>
      <c r="AD12" s="3">
        <v>105.830269193554</v>
      </c>
      <c r="AE12" s="3">
        <v>6773</v>
      </c>
      <c r="AF12" s="3">
        <v>3037</v>
      </c>
      <c r="AG12" s="3">
        <v>1115</v>
      </c>
      <c r="AH12" s="3">
        <v>5540</v>
      </c>
      <c r="AI12" s="3">
        <v>0</v>
      </c>
      <c r="AJ12" s="3">
        <v>928</v>
      </c>
      <c r="AK12" s="3">
        <v>5964</v>
      </c>
      <c r="AL12" s="3">
        <v>5</v>
      </c>
      <c r="AM12" s="3">
        <v>160</v>
      </c>
      <c r="AN12" s="3">
        <v>23522</v>
      </c>
      <c r="AO12" s="3">
        <v>38733.878524840802</v>
      </c>
      <c r="AP12" s="89">
        <v>9998.4523868280594</v>
      </c>
      <c r="AQ12" s="89">
        <v>4903.0515534570804</v>
      </c>
      <c r="AR12" s="89">
        <v>1381.5428375419776</v>
      </c>
      <c r="AS12" s="89">
        <v>8774.5209420741394</v>
      </c>
      <c r="AT12" s="89">
        <v>0</v>
      </c>
      <c r="AU12" s="89">
        <v>1749.00216540306</v>
      </c>
      <c r="AV12" s="89">
        <v>11340.8125817089</v>
      </c>
      <c r="AW12" s="89">
        <v>7.0837260621546401</v>
      </c>
      <c r="AX12" s="89">
        <v>469.84350421970498</v>
      </c>
      <c r="AY12" s="3">
        <v>1287</v>
      </c>
      <c r="AZ12" s="3">
        <v>506</v>
      </c>
      <c r="BA12" s="3">
        <v>143</v>
      </c>
      <c r="BB12" s="3">
        <v>1127</v>
      </c>
      <c r="BC12" s="3">
        <v>0</v>
      </c>
      <c r="BD12" s="3">
        <v>133</v>
      </c>
      <c r="BE12" s="3">
        <v>1437</v>
      </c>
      <c r="BF12" s="3">
        <v>1</v>
      </c>
      <c r="BG12" s="3">
        <v>51</v>
      </c>
      <c r="BH12" s="3">
        <v>4685</v>
      </c>
      <c r="BI12" s="3">
        <v>162</v>
      </c>
      <c r="BJ12" s="3">
        <v>0</v>
      </c>
      <c r="BK12" s="3">
        <v>0</v>
      </c>
      <c r="BL12" s="3">
        <v>0</v>
      </c>
      <c r="BM12" s="3">
        <v>0</v>
      </c>
      <c r="BN12" s="3">
        <v>0</v>
      </c>
      <c r="BO12" s="3">
        <v>59292</v>
      </c>
      <c r="BP12" s="3">
        <v>0</v>
      </c>
      <c r="BQ12" s="3">
        <v>0</v>
      </c>
      <c r="BR12" s="3">
        <v>0</v>
      </c>
      <c r="BS12" s="3">
        <v>0</v>
      </c>
      <c r="BT12" s="3">
        <v>0</v>
      </c>
      <c r="BU12" s="3">
        <v>23522</v>
      </c>
      <c r="BV12" s="3">
        <v>0</v>
      </c>
      <c r="BW12" s="3">
        <v>0</v>
      </c>
      <c r="BX12" s="3">
        <v>0</v>
      </c>
      <c r="BY12" s="3">
        <v>0</v>
      </c>
      <c r="BZ12" s="57">
        <v>0</v>
      </c>
      <c r="CA12" s="3">
        <v>0</v>
      </c>
      <c r="CB12" s="3">
        <v>4685</v>
      </c>
      <c r="CC12" s="3">
        <v>0</v>
      </c>
      <c r="CD12" s="3">
        <v>0</v>
      </c>
      <c r="CE12" s="3">
        <v>0</v>
      </c>
      <c r="CF12" s="3">
        <v>0</v>
      </c>
      <c r="CG12" s="3">
        <v>0</v>
      </c>
      <c r="CH12" s="3">
        <v>17</v>
      </c>
      <c r="CI12" s="3">
        <v>1690</v>
      </c>
      <c r="CJ12" s="3">
        <v>885</v>
      </c>
      <c r="CK12" s="3">
        <v>8640</v>
      </c>
      <c r="CL12" s="3">
        <v>3033</v>
      </c>
      <c r="CM12" s="3">
        <v>536</v>
      </c>
      <c r="CN12" s="3">
        <v>9822</v>
      </c>
      <c r="CO12" s="3">
        <v>0</v>
      </c>
      <c r="CP12" s="3">
        <v>1499</v>
      </c>
      <c r="CQ12" s="3">
        <v>13773</v>
      </c>
      <c r="CR12" s="3">
        <v>28</v>
      </c>
      <c r="CS12" s="3">
        <v>1511</v>
      </c>
      <c r="CT12" s="3">
        <v>38842</v>
      </c>
      <c r="CU12" s="3">
        <v>23573</v>
      </c>
      <c r="CV12" s="3">
        <v>64</v>
      </c>
      <c r="CW12" s="3">
        <v>0</v>
      </c>
      <c r="CX12" s="3">
        <v>15621</v>
      </c>
      <c r="CY12" s="3">
        <v>0</v>
      </c>
      <c r="CZ12" s="3">
        <v>9</v>
      </c>
      <c r="DA12" s="3">
        <v>193320</v>
      </c>
      <c r="DB12" s="3">
        <v>225765</v>
      </c>
      <c r="DC12" s="3">
        <v>1428</v>
      </c>
      <c r="DD12" s="3">
        <v>2074</v>
      </c>
      <c r="DE12" s="3">
        <v>798</v>
      </c>
      <c r="DF12" s="3">
        <v>486</v>
      </c>
      <c r="DG12" s="3">
        <v>1460279546</v>
      </c>
      <c r="DH12" s="3">
        <v>1266026504</v>
      </c>
      <c r="DI12" s="3">
        <v>0</v>
      </c>
      <c r="DJ12" s="3">
        <v>194253042</v>
      </c>
      <c r="DK12" s="3">
        <v>430769</v>
      </c>
      <c r="DL12" s="3">
        <v>194683811</v>
      </c>
      <c r="DM12" s="3">
        <v>190932195</v>
      </c>
      <c r="DN12" s="3">
        <v>3751616</v>
      </c>
      <c r="DO12" s="3">
        <v>1413953</v>
      </c>
      <c r="DP12" s="3">
        <v>4876202</v>
      </c>
      <c r="DQ12" s="3">
        <v>0</v>
      </c>
      <c r="DR12" s="3">
        <v>0</v>
      </c>
      <c r="DS12" s="3">
        <v>289367</v>
      </c>
      <c r="DT12" s="3">
        <v>273463665</v>
      </c>
      <c r="DU12" s="3">
        <v>116655009</v>
      </c>
      <c r="DV12" s="3">
        <v>33174896</v>
      </c>
      <c r="DW12" s="3">
        <v>194401303</v>
      </c>
      <c r="DX12" s="3">
        <v>0</v>
      </c>
      <c r="DY12" s="3">
        <v>29739498</v>
      </c>
      <c r="DZ12" s="3">
        <v>231239239</v>
      </c>
      <c r="EA12" s="3">
        <v>223861</v>
      </c>
      <c r="EB12" s="3">
        <v>7889414</v>
      </c>
      <c r="EC12" s="3">
        <v>886786885</v>
      </c>
      <c r="ED12" s="3">
        <v>130229445</v>
      </c>
      <c r="EE12" s="3">
        <v>71677399</v>
      </c>
      <c r="EF12" s="3">
        <v>7930521</v>
      </c>
      <c r="EG12" s="3">
        <v>113500918</v>
      </c>
      <c r="EH12" s="3">
        <v>0</v>
      </c>
      <c r="EI12" s="3">
        <v>26310552</v>
      </c>
      <c r="EJ12" s="3">
        <v>208472510</v>
      </c>
      <c r="EK12" s="3">
        <v>93293</v>
      </c>
      <c r="EL12" s="3">
        <v>15278023</v>
      </c>
      <c r="EM12" s="3">
        <v>573492661</v>
      </c>
      <c r="EN12" s="3">
        <v>369171223</v>
      </c>
      <c r="EO12" s="3">
        <v>173297583</v>
      </c>
      <c r="EP12" s="3">
        <v>249790144</v>
      </c>
      <c r="EQ12" s="3">
        <v>62174277</v>
      </c>
      <c r="ER12" s="3">
        <v>-841324</v>
      </c>
      <c r="ES12" s="3">
        <v>0</v>
      </c>
      <c r="ET12" s="3">
        <v>50631724</v>
      </c>
      <c r="EU12" s="3">
        <v>341474388</v>
      </c>
      <c r="EV12" s="3">
        <v>179767</v>
      </c>
      <c r="EW12" s="3">
        <v>0</v>
      </c>
      <c r="EX12" s="3">
        <v>417425</v>
      </c>
      <c r="EY12" s="3">
        <v>0</v>
      </c>
      <c r="EZ12" s="3">
        <v>19731297</v>
      </c>
      <c r="FA12" s="3">
        <v>0</v>
      </c>
      <c r="FB12" s="3">
        <v>0</v>
      </c>
      <c r="FC12" s="3">
        <v>0</v>
      </c>
      <c r="FD12" s="3">
        <v>0</v>
      </c>
      <c r="FE12" s="3">
        <v>34374178</v>
      </c>
      <c r="FF12" s="3">
        <v>15034825</v>
      </c>
      <c r="FG12" s="3">
        <v>-208670948</v>
      </c>
      <c r="FH12" s="3">
        <v>246461487</v>
      </c>
      <c r="FI12" s="3">
        <v>0</v>
      </c>
      <c r="FJ12" s="3">
        <v>5411683</v>
      </c>
      <c r="FK12" s="3">
        <v>98208408</v>
      </c>
      <c r="FL12" s="3">
        <v>1</v>
      </c>
      <c r="FM12" s="3">
        <v>3433408</v>
      </c>
      <c r="FN12" s="3">
        <v>0</v>
      </c>
      <c r="FO12" s="3">
        <v>0</v>
      </c>
      <c r="FP12" s="3">
        <v>0</v>
      </c>
      <c r="FQ12" s="3">
        <v>1090188</v>
      </c>
      <c r="FR12" s="3">
        <v>0</v>
      </c>
      <c r="FS12" s="3">
        <v>0</v>
      </c>
      <c r="FT12" s="3">
        <v>35006907</v>
      </c>
      <c r="FU12" s="3">
        <v>15174156</v>
      </c>
      <c r="FV12" s="3">
        <v>63294087</v>
      </c>
      <c r="FW12" s="3">
        <v>0</v>
      </c>
      <c r="FX12" s="3">
        <v>0</v>
      </c>
      <c r="FY12" s="3">
        <v>0</v>
      </c>
      <c r="FZ12" s="3">
        <v>0</v>
      </c>
      <c r="GA12" s="3">
        <v>22656457</v>
      </c>
      <c r="GB12" s="3">
        <v>4425264</v>
      </c>
      <c r="GC12" s="3">
        <v>24523626</v>
      </c>
      <c r="GD12" s="3">
        <v>25851698</v>
      </c>
      <c r="GE12" s="3">
        <v>60809622</v>
      </c>
      <c r="GF12" s="3">
        <v>21719717</v>
      </c>
      <c r="GG12" s="3">
        <v>12822619</v>
      </c>
      <c r="GH12" s="3">
        <v>11406539</v>
      </c>
      <c r="GI12" s="3">
        <v>27656606</v>
      </c>
      <c r="GJ12" s="3">
        <v>25539419</v>
      </c>
      <c r="GK12" s="3">
        <v>6244582</v>
      </c>
      <c r="GL12" s="3">
        <v>1049850</v>
      </c>
      <c r="GM12" s="3">
        <v>1242334</v>
      </c>
      <c r="GN12" s="3">
        <v>10115360</v>
      </c>
      <c r="GO12" s="3">
        <v>12325547</v>
      </c>
      <c r="GP12" s="3">
        <v>66228016</v>
      </c>
      <c r="GQ12" s="3">
        <v>0</v>
      </c>
      <c r="GR12" s="3">
        <v>71446582</v>
      </c>
      <c r="GS12" s="3">
        <v>2069998</v>
      </c>
      <c r="GT12" s="3">
        <v>5603324</v>
      </c>
      <c r="GU12" s="3">
        <v>207833569</v>
      </c>
      <c r="GV12" s="3">
        <v>353181489</v>
      </c>
      <c r="GW12" s="3">
        <v>21476445</v>
      </c>
      <c r="GX12" s="3">
        <v>27463318</v>
      </c>
      <c r="GY12" s="3">
        <v>313255609</v>
      </c>
      <c r="GZ12" s="3">
        <v>-9013883</v>
      </c>
      <c r="HA12" s="3">
        <v>353181489</v>
      </c>
      <c r="HB12" s="3">
        <v>648551</v>
      </c>
      <c r="HC12" s="3">
        <v>116630958</v>
      </c>
      <c r="HD12" s="3">
        <v>-79203617</v>
      </c>
      <c r="HE12" s="3">
        <v>160404261</v>
      </c>
      <c r="HF12" s="3">
        <v>0</v>
      </c>
      <c r="HG12" s="3">
        <v>0</v>
      </c>
      <c r="HH12" s="3">
        <v>9806265</v>
      </c>
      <c r="HI12" s="3">
        <v>313581283</v>
      </c>
      <c r="HJ12" s="3">
        <v>1029615</v>
      </c>
      <c r="HK12" s="3">
        <v>1048153</v>
      </c>
      <c r="HL12" s="3">
        <v>471</v>
      </c>
      <c r="HM12" s="3">
        <v>0</v>
      </c>
      <c r="HN12" s="3">
        <v>127735</v>
      </c>
      <c r="HO12" s="3">
        <v>215438</v>
      </c>
      <c r="HP12" s="3">
        <v>388841</v>
      </c>
      <c r="HQ12" s="3">
        <v>0</v>
      </c>
      <c r="HR12" s="3">
        <v>85954</v>
      </c>
      <c r="HS12" s="3">
        <v>123158</v>
      </c>
      <c r="HT12" s="3">
        <v>10882</v>
      </c>
      <c r="HU12" s="3">
        <v>8657</v>
      </c>
      <c r="HV12" s="3">
        <v>27772</v>
      </c>
      <c r="HW12" s="3">
        <v>41178</v>
      </c>
      <c r="HX12" s="3">
        <v>338282</v>
      </c>
      <c r="HY12" s="3">
        <v>82547</v>
      </c>
      <c r="HZ12" s="3">
        <v>369141</v>
      </c>
      <c r="IA12" s="3">
        <v>0</v>
      </c>
      <c r="IB12" s="3">
        <v>85813</v>
      </c>
      <c r="IC12" s="3">
        <v>39615</v>
      </c>
      <c r="ID12" s="3">
        <v>114217</v>
      </c>
      <c r="IE12" s="3">
        <v>52663966.520677999</v>
      </c>
      <c r="IF12" s="3">
        <v>24568989.125602499</v>
      </c>
      <c r="IG12" s="3">
        <v>5362425.6918987501</v>
      </c>
      <c r="IH12" s="3">
        <v>40167522.944313802</v>
      </c>
      <c r="II12" s="3">
        <v>0</v>
      </c>
      <c r="IJ12" s="3">
        <v>7312034.52217039</v>
      </c>
      <c r="IK12" s="3">
        <v>57362794.2970955</v>
      </c>
      <c r="IL12" s="3">
        <v>41374.467941499192</v>
      </c>
      <c r="IM12" s="3">
        <v>3022318.43029948</v>
      </c>
    </row>
    <row r="13" spans="1:247" x14ac:dyDescent="0.25">
      <c r="A13">
        <v>106560525</v>
      </c>
      <c r="B13" s="33" t="s">
        <v>2438</v>
      </c>
      <c r="C13" s="56">
        <v>45292</v>
      </c>
      <c r="D13" s="56">
        <v>45657</v>
      </c>
      <c r="E13">
        <v>366</v>
      </c>
      <c r="F13" s="33" t="s">
        <v>2684</v>
      </c>
      <c r="G13" t="s">
        <v>1076</v>
      </c>
      <c r="H13">
        <v>813</v>
      </c>
      <c r="I13" s="33" t="s">
        <v>1046</v>
      </c>
      <c r="J13" t="s">
        <v>3049</v>
      </c>
      <c r="K13" s="33" t="s">
        <v>1023</v>
      </c>
      <c r="L13" s="33" t="s">
        <v>811</v>
      </c>
      <c r="N13" t="s">
        <v>430</v>
      </c>
      <c r="O13" s="33" t="s">
        <v>3020</v>
      </c>
      <c r="P13" t="s">
        <v>1042</v>
      </c>
      <c r="Q13" t="s">
        <v>34</v>
      </c>
      <c r="R13" s="33" t="s">
        <v>2297</v>
      </c>
      <c r="S13" s="33" t="s">
        <v>3062</v>
      </c>
      <c r="T13" s="33" t="s">
        <v>1614</v>
      </c>
      <c r="U13" s="33">
        <v>93065</v>
      </c>
      <c r="V13" s="33" t="s">
        <v>2433</v>
      </c>
      <c r="W13">
        <v>0</v>
      </c>
      <c r="X13" s="3">
        <v>144</v>
      </c>
      <c r="Y13" s="3">
        <v>52704</v>
      </c>
      <c r="Z13" s="3">
        <v>144</v>
      </c>
      <c r="AA13" s="3">
        <v>52704</v>
      </c>
      <c r="AB13" s="3">
        <v>81</v>
      </c>
      <c r="AC13" s="3">
        <v>79.202185792349695</v>
      </c>
      <c r="AD13" s="3">
        <v>146.407394933988</v>
      </c>
      <c r="AE13" s="3">
        <v>12438</v>
      </c>
      <c r="AF13" s="3">
        <v>6388</v>
      </c>
      <c r="AG13" s="3">
        <v>863</v>
      </c>
      <c r="AH13" s="3">
        <v>3644</v>
      </c>
      <c r="AI13" s="3">
        <v>0</v>
      </c>
      <c r="AJ13" s="3">
        <v>415</v>
      </c>
      <c r="AK13" s="3">
        <v>4724</v>
      </c>
      <c r="AL13" s="3">
        <v>18</v>
      </c>
      <c r="AM13" s="3">
        <v>498</v>
      </c>
      <c r="AN13" s="3">
        <v>28988</v>
      </c>
      <c r="AO13" s="3">
        <v>53585.106545839502</v>
      </c>
      <c r="AP13" s="89">
        <v>17931.792849113303</v>
      </c>
      <c r="AQ13" s="89">
        <v>10516.4077753497</v>
      </c>
      <c r="AR13" s="89">
        <v>1531.9323780212701</v>
      </c>
      <c r="AS13" s="89">
        <v>8759.9933852530703</v>
      </c>
      <c r="AT13" s="89">
        <v>0</v>
      </c>
      <c r="AU13" s="89">
        <v>829.99616168516332</v>
      </c>
      <c r="AV13" s="89">
        <v>12262.736383847978</v>
      </c>
      <c r="AW13" s="89">
        <v>92.734116524142209</v>
      </c>
      <c r="AX13" s="89">
        <v>1306.47814341405</v>
      </c>
      <c r="AY13" s="3">
        <v>2620</v>
      </c>
      <c r="AZ13" s="3">
        <v>1510</v>
      </c>
      <c r="BA13" s="3">
        <v>176</v>
      </c>
      <c r="BB13" s="3">
        <v>889</v>
      </c>
      <c r="BC13" s="3">
        <v>0</v>
      </c>
      <c r="BD13" s="3">
        <v>82</v>
      </c>
      <c r="BE13" s="3">
        <v>1191</v>
      </c>
      <c r="BF13" s="3">
        <v>2</v>
      </c>
      <c r="BG13" s="3">
        <v>107</v>
      </c>
      <c r="BH13" s="3">
        <v>6577</v>
      </c>
      <c r="BI13" s="3">
        <v>144</v>
      </c>
      <c r="BJ13" s="3">
        <v>0</v>
      </c>
      <c r="BK13" s="3">
        <v>0</v>
      </c>
      <c r="BL13" s="3">
        <v>0</v>
      </c>
      <c r="BM13" s="3">
        <v>0</v>
      </c>
      <c r="BN13" s="3">
        <v>0</v>
      </c>
      <c r="BO13" s="3">
        <v>52704</v>
      </c>
      <c r="BP13" s="3">
        <v>0</v>
      </c>
      <c r="BQ13" s="3">
        <v>0</v>
      </c>
      <c r="BR13" s="3">
        <v>0</v>
      </c>
      <c r="BS13" s="3">
        <v>0</v>
      </c>
      <c r="BT13" s="3">
        <v>0</v>
      </c>
      <c r="BU13" s="3">
        <v>28988</v>
      </c>
      <c r="BV13" s="3">
        <v>0</v>
      </c>
      <c r="BW13" s="3">
        <v>0</v>
      </c>
      <c r="BX13" s="3">
        <v>0</v>
      </c>
      <c r="BY13" s="3">
        <v>0</v>
      </c>
      <c r="BZ13" s="57">
        <v>0</v>
      </c>
      <c r="CA13" s="3">
        <v>0</v>
      </c>
      <c r="CB13" s="3">
        <v>6577</v>
      </c>
      <c r="CC13" s="3">
        <v>0</v>
      </c>
      <c r="CD13" s="3">
        <v>0</v>
      </c>
      <c r="CE13" s="3">
        <v>0</v>
      </c>
      <c r="CF13" s="3">
        <v>0</v>
      </c>
      <c r="CG13" s="3">
        <v>0</v>
      </c>
      <c r="CH13" s="3">
        <v>12</v>
      </c>
      <c r="CI13" s="3">
        <v>243</v>
      </c>
      <c r="CJ13" s="3">
        <v>161</v>
      </c>
      <c r="CK13" s="3">
        <v>15912</v>
      </c>
      <c r="CL13" s="3">
        <v>13603</v>
      </c>
      <c r="CM13" s="3">
        <v>2119</v>
      </c>
      <c r="CN13" s="3">
        <v>19377</v>
      </c>
      <c r="CO13" s="3">
        <v>0</v>
      </c>
      <c r="CP13" s="3">
        <v>1326</v>
      </c>
      <c r="CQ13" s="3">
        <v>28161</v>
      </c>
      <c r="CR13" s="3">
        <v>124</v>
      </c>
      <c r="CS13" s="3">
        <v>3326</v>
      </c>
      <c r="CT13" s="3">
        <v>83948</v>
      </c>
      <c r="CU13" s="3">
        <v>46436</v>
      </c>
      <c r="CV13" s="3">
        <v>0</v>
      </c>
      <c r="CW13" s="3">
        <v>0</v>
      </c>
      <c r="CX13" s="3">
        <v>39047</v>
      </c>
      <c r="CY13" s="3">
        <v>0</v>
      </c>
      <c r="CZ13" s="3">
        <v>4</v>
      </c>
      <c r="DA13" s="3">
        <v>140355</v>
      </c>
      <c r="DB13" s="3">
        <v>167130</v>
      </c>
      <c r="DC13" s="3">
        <v>981</v>
      </c>
      <c r="DD13" s="3">
        <v>1461</v>
      </c>
      <c r="DE13" s="3">
        <v>119</v>
      </c>
      <c r="DF13" s="3">
        <v>41</v>
      </c>
      <c r="DG13" s="3">
        <v>1298753337</v>
      </c>
      <c r="DH13" s="3">
        <v>1084750818</v>
      </c>
      <c r="DI13" s="3">
        <v>0</v>
      </c>
      <c r="DJ13" s="3">
        <v>214002519</v>
      </c>
      <c r="DK13" s="3">
        <v>1373713</v>
      </c>
      <c r="DL13" s="3">
        <v>215376232</v>
      </c>
      <c r="DM13" s="3">
        <v>233720744</v>
      </c>
      <c r="DN13" s="3">
        <v>-18344512</v>
      </c>
      <c r="DO13" s="3">
        <v>4967011</v>
      </c>
      <c r="DP13" s="3">
        <v>11566674</v>
      </c>
      <c r="DQ13" s="3">
        <v>0</v>
      </c>
      <c r="DR13" s="3">
        <v>0</v>
      </c>
      <c r="DS13" s="3">
        <v>-24944175</v>
      </c>
      <c r="DT13" s="3">
        <v>292944650</v>
      </c>
      <c r="DU13" s="3">
        <v>157225649</v>
      </c>
      <c r="DV13" s="3">
        <v>20239041</v>
      </c>
      <c r="DW13" s="3">
        <v>85307572</v>
      </c>
      <c r="DX13" s="3">
        <v>0</v>
      </c>
      <c r="DY13" s="3">
        <v>9190231</v>
      </c>
      <c r="DZ13" s="3">
        <v>125205693</v>
      </c>
      <c r="EA13" s="3">
        <v>180203</v>
      </c>
      <c r="EB13" s="3">
        <v>12295127</v>
      </c>
      <c r="EC13" s="3">
        <v>702588166</v>
      </c>
      <c r="ED13" s="3">
        <v>129391962</v>
      </c>
      <c r="EE13" s="3">
        <v>101611082</v>
      </c>
      <c r="EF13" s="3">
        <v>15687775</v>
      </c>
      <c r="EG13" s="3">
        <v>119767556</v>
      </c>
      <c r="EH13" s="3">
        <v>0</v>
      </c>
      <c r="EI13" s="3">
        <v>9190146</v>
      </c>
      <c r="EJ13" s="3">
        <v>199807941</v>
      </c>
      <c r="EK13" s="3">
        <v>748184</v>
      </c>
      <c r="EL13" s="3">
        <v>19960525</v>
      </c>
      <c r="EM13" s="3">
        <v>596165171</v>
      </c>
      <c r="EN13" s="3">
        <v>351126528</v>
      </c>
      <c r="EO13" s="3">
        <v>215194325</v>
      </c>
      <c r="EP13" s="3">
        <v>29869200</v>
      </c>
      <c r="EQ13" s="3">
        <v>170497453</v>
      </c>
      <c r="ER13" s="3">
        <v>0</v>
      </c>
      <c r="ES13" s="3">
        <v>0</v>
      </c>
      <c r="ET13" s="3">
        <v>15281264</v>
      </c>
      <c r="EU13" s="3">
        <v>270213157</v>
      </c>
      <c r="EV13" s="3">
        <v>6428232</v>
      </c>
      <c r="EW13" s="3">
        <v>0</v>
      </c>
      <c r="EX13" s="3">
        <v>1636463</v>
      </c>
      <c r="EY13" s="3">
        <v>0</v>
      </c>
      <c r="EZ13" s="3">
        <v>24504196</v>
      </c>
      <c r="FA13" s="3">
        <v>0</v>
      </c>
      <c r="FB13" s="3">
        <v>0</v>
      </c>
      <c r="FC13" s="3">
        <v>0</v>
      </c>
      <c r="FD13" s="3">
        <v>0</v>
      </c>
      <c r="FE13" s="3">
        <v>61492228</v>
      </c>
      <c r="FF13" s="3">
        <v>37686640</v>
      </c>
      <c r="FG13" s="3">
        <v>5230949</v>
      </c>
      <c r="FH13" s="3">
        <v>29858950</v>
      </c>
      <c r="FI13" s="3">
        <v>0</v>
      </c>
      <c r="FJ13" s="3">
        <v>2676186</v>
      </c>
      <c r="FK13" s="3">
        <v>47321997</v>
      </c>
      <c r="FL13" s="3">
        <v>1</v>
      </c>
      <c r="FM13" s="3">
        <v>29735568</v>
      </c>
      <c r="FN13" s="3">
        <v>0</v>
      </c>
      <c r="FO13" s="3">
        <v>0</v>
      </c>
      <c r="FP13" s="3">
        <v>2741655</v>
      </c>
      <c r="FQ13" s="3">
        <v>172699</v>
      </c>
      <c r="FR13" s="3">
        <v>0</v>
      </c>
      <c r="FS13" s="3">
        <v>0</v>
      </c>
      <c r="FT13" s="3">
        <v>37983874</v>
      </c>
      <c r="FU13" s="3">
        <v>20163686</v>
      </c>
      <c r="FV13" s="3">
        <v>60177083</v>
      </c>
      <c r="FW13" s="3">
        <v>0</v>
      </c>
      <c r="FX13" s="3">
        <v>0</v>
      </c>
      <c r="FY13" s="3">
        <v>0</v>
      </c>
      <c r="FZ13" s="3">
        <v>0</v>
      </c>
      <c r="GA13" s="3">
        <v>30025926</v>
      </c>
      <c r="GB13" s="3">
        <v>3832784</v>
      </c>
      <c r="GC13" s="3">
        <v>64475023</v>
      </c>
      <c r="GD13" s="3">
        <v>17062368</v>
      </c>
      <c r="GE13" s="3">
        <v>75085353</v>
      </c>
      <c r="GF13" s="3">
        <v>30854181</v>
      </c>
      <c r="GG13" s="3">
        <v>12635690</v>
      </c>
      <c r="GH13" s="3">
        <v>4395523</v>
      </c>
      <c r="GI13" s="3">
        <v>30171609</v>
      </c>
      <c r="GJ13" s="3">
        <v>40425777</v>
      </c>
      <c r="GK13" s="3">
        <v>7585515</v>
      </c>
      <c r="GL13" s="3">
        <v>4052884</v>
      </c>
      <c r="GM13" s="3">
        <v>1381795</v>
      </c>
      <c r="GN13" s="3">
        <v>8215208</v>
      </c>
      <c r="GO13" s="3">
        <v>18917209</v>
      </c>
      <c r="GP13" s="3">
        <v>60058504</v>
      </c>
      <c r="GQ13" s="3">
        <v>0</v>
      </c>
      <c r="GR13" s="3">
        <v>105769105</v>
      </c>
      <c r="GS13" s="3">
        <v>6649450</v>
      </c>
      <c r="GT13" s="3">
        <v>1501680</v>
      </c>
      <c r="GU13" s="3">
        <v>1355878</v>
      </c>
      <c r="GV13" s="3">
        <v>175334617</v>
      </c>
      <c r="GW13" s="3">
        <v>124910010</v>
      </c>
      <c r="GX13" s="3">
        <v>0</v>
      </c>
      <c r="GY13" s="3">
        <v>106490190</v>
      </c>
      <c r="GZ13" s="3">
        <v>-56065583</v>
      </c>
      <c r="HA13" s="3">
        <v>175334617</v>
      </c>
      <c r="HB13" s="3">
        <v>5256</v>
      </c>
      <c r="HC13" s="3">
        <v>197758194</v>
      </c>
      <c r="HD13" s="3">
        <v>-165547525</v>
      </c>
      <c r="HE13" s="3">
        <v>251803445</v>
      </c>
      <c r="HF13" s="3">
        <v>0</v>
      </c>
      <c r="HG13" s="3">
        <v>0</v>
      </c>
      <c r="HH13" s="3">
        <v>4488896</v>
      </c>
      <c r="HI13" s="3">
        <v>111891354</v>
      </c>
      <c r="HJ13" s="3">
        <v>1347962</v>
      </c>
      <c r="HK13" s="3">
        <v>2996055</v>
      </c>
      <c r="HL13" s="3">
        <v>1434</v>
      </c>
      <c r="HM13" s="3">
        <v>0</v>
      </c>
      <c r="HN13" s="3">
        <v>86991</v>
      </c>
      <c r="HO13" s="3">
        <v>513261</v>
      </c>
      <c r="HP13" s="3">
        <v>434285</v>
      </c>
      <c r="HQ13" s="3">
        <v>0</v>
      </c>
      <c r="HR13" s="3">
        <v>96425</v>
      </c>
      <c r="HS13" s="3">
        <v>116653</v>
      </c>
      <c r="HT13" s="3">
        <v>62057</v>
      </c>
      <c r="HU13" s="3">
        <v>24612</v>
      </c>
      <c r="HV13" s="3">
        <v>11151</v>
      </c>
      <c r="HW13" s="3">
        <v>2527</v>
      </c>
      <c r="HX13" s="3">
        <v>91302</v>
      </c>
      <c r="HY13" s="3">
        <v>460169</v>
      </c>
      <c r="HZ13" s="3">
        <v>333331</v>
      </c>
      <c r="IA13" s="3">
        <v>0</v>
      </c>
      <c r="IB13" s="3">
        <v>155921</v>
      </c>
      <c r="IC13" s="3">
        <v>16027</v>
      </c>
      <c r="ID13" s="3">
        <v>291212</v>
      </c>
      <c r="IE13" s="3">
        <v>75556039.076262996</v>
      </c>
      <c r="IF13" s="3">
        <v>46305902.936513998</v>
      </c>
      <c r="IG13" s="3">
        <v>6427309.0147858402</v>
      </c>
      <c r="IH13" s="3">
        <v>36687949.717079297</v>
      </c>
      <c r="II13" s="3">
        <v>0</v>
      </c>
      <c r="IJ13" s="3">
        <v>3288250.2804385</v>
      </c>
      <c r="IK13" s="3">
        <v>58144953.8900555</v>
      </c>
      <c r="IL13" s="3">
        <v>166088.47648258001</v>
      </c>
      <c r="IM13" s="3">
        <v>5770537.6083813002</v>
      </c>
    </row>
    <row r="14" spans="1:247" x14ac:dyDescent="0.25">
      <c r="A14">
        <v>106554011</v>
      </c>
      <c r="B14" s="33" t="s">
        <v>2439</v>
      </c>
      <c r="C14" s="56">
        <v>45292</v>
      </c>
      <c r="D14" s="56">
        <v>45657</v>
      </c>
      <c r="E14">
        <v>366</v>
      </c>
      <c r="F14" s="33" t="s">
        <v>2685</v>
      </c>
      <c r="G14" t="s">
        <v>1179</v>
      </c>
      <c r="H14">
        <v>513</v>
      </c>
      <c r="I14" s="33" t="s">
        <v>1046</v>
      </c>
      <c r="J14" t="s">
        <v>3049</v>
      </c>
      <c r="K14" s="33" t="s">
        <v>1023</v>
      </c>
      <c r="L14" s="33" t="s">
        <v>811</v>
      </c>
      <c r="M14" t="s">
        <v>1792</v>
      </c>
      <c r="N14" t="s">
        <v>1032</v>
      </c>
      <c r="O14" s="33" t="s">
        <v>3020</v>
      </c>
      <c r="P14" t="s">
        <v>1038</v>
      </c>
      <c r="Q14" t="s">
        <v>1039</v>
      </c>
      <c r="R14" s="33" t="s">
        <v>2302</v>
      </c>
      <c r="S14" s="33" t="s">
        <v>3135</v>
      </c>
      <c r="T14" s="33" t="s">
        <v>1619</v>
      </c>
      <c r="U14" s="33">
        <v>95370</v>
      </c>
      <c r="V14" s="33" t="s">
        <v>3016</v>
      </c>
      <c r="W14">
        <v>0</v>
      </c>
      <c r="X14" s="3">
        <v>152</v>
      </c>
      <c r="Y14" s="3">
        <v>55632</v>
      </c>
      <c r="Z14" s="3">
        <v>152</v>
      </c>
      <c r="AA14" s="3">
        <v>55632</v>
      </c>
      <c r="AB14" s="3">
        <v>104</v>
      </c>
      <c r="AC14" s="3">
        <v>101.513661202186</v>
      </c>
      <c r="AD14" s="3">
        <v>341.30573026093498</v>
      </c>
      <c r="AE14" s="3">
        <v>9833</v>
      </c>
      <c r="AF14" s="3">
        <v>1471</v>
      </c>
      <c r="AG14" s="3">
        <v>1587</v>
      </c>
      <c r="AH14" s="3">
        <v>20498</v>
      </c>
      <c r="AI14" s="3">
        <v>0</v>
      </c>
      <c r="AJ14" s="3">
        <v>1197</v>
      </c>
      <c r="AK14" s="3">
        <v>2346</v>
      </c>
      <c r="AL14" s="3">
        <v>6</v>
      </c>
      <c r="AM14" s="3">
        <v>216</v>
      </c>
      <c r="AN14" s="3">
        <v>37154</v>
      </c>
      <c r="AO14" s="3">
        <v>124917.89727550199</v>
      </c>
      <c r="AP14" s="89">
        <v>32637.1824126561</v>
      </c>
      <c r="AQ14" s="89">
        <v>3990.4650599408101</v>
      </c>
      <c r="AR14" s="89">
        <v>3923.7930954209501</v>
      </c>
      <c r="AS14" s="89">
        <v>63036.991387164402</v>
      </c>
      <c r="AT14" s="89">
        <v>0</v>
      </c>
      <c r="AU14" s="89">
        <v>3679.3350660799701</v>
      </c>
      <c r="AV14" s="89">
        <v>10315.256590151699</v>
      </c>
      <c r="AW14" s="89">
        <v>37.8304446417363</v>
      </c>
      <c r="AX14" s="89">
        <v>831.10113562652396</v>
      </c>
      <c r="AY14" s="3">
        <v>1656</v>
      </c>
      <c r="AZ14" s="3">
        <v>281</v>
      </c>
      <c r="BA14" s="3">
        <v>177</v>
      </c>
      <c r="BB14" s="3">
        <v>750</v>
      </c>
      <c r="BC14" s="3">
        <v>0</v>
      </c>
      <c r="BD14" s="3">
        <v>240</v>
      </c>
      <c r="BE14" s="3">
        <v>784</v>
      </c>
      <c r="BF14" s="3">
        <v>3</v>
      </c>
      <c r="BG14" s="3">
        <v>73</v>
      </c>
      <c r="BH14" s="3">
        <v>3964</v>
      </c>
      <c r="BI14" s="3">
        <v>84</v>
      </c>
      <c r="BJ14" s="3">
        <v>0</v>
      </c>
      <c r="BK14" s="3">
        <v>0</v>
      </c>
      <c r="BL14" s="3">
        <v>0</v>
      </c>
      <c r="BM14" s="3">
        <v>68</v>
      </c>
      <c r="BN14" s="3">
        <v>0</v>
      </c>
      <c r="BO14" s="3">
        <v>30744</v>
      </c>
      <c r="BP14" s="3">
        <v>0</v>
      </c>
      <c r="BQ14" s="3">
        <v>0</v>
      </c>
      <c r="BR14" s="3">
        <v>0</v>
      </c>
      <c r="BS14" s="3">
        <v>24888</v>
      </c>
      <c r="BT14" s="3">
        <v>0</v>
      </c>
      <c r="BU14" s="3">
        <v>15541</v>
      </c>
      <c r="BV14" s="3">
        <v>0</v>
      </c>
      <c r="BW14" s="3">
        <v>0</v>
      </c>
      <c r="BX14" s="3">
        <v>0</v>
      </c>
      <c r="BY14" s="3">
        <v>21613</v>
      </c>
      <c r="BZ14" s="57">
        <v>0.5817139473542553</v>
      </c>
      <c r="CA14" s="3">
        <v>0</v>
      </c>
      <c r="CB14" s="3">
        <v>3886</v>
      </c>
      <c r="CC14" s="3">
        <v>0</v>
      </c>
      <c r="CD14" s="3">
        <v>0</v>
      </c>
      <c r="CE14" s="3">
        <v>0</v>
      </c>
      <c r="CF14" s="3">
        <v>78</v>
      </c>
      <c r="CG14" s="3">
        <v>0</v>
      </c>
      <c r="CH14" s="3">
        <v>0</v>
      </c>
      <c r="CI14" s="3">
        <v>0</v>
      </c>
      <c r="CJ14" s="3">
        <v>0</v>
      </c>
      <c r="CK14" s="3">
        <v>212101</v>
      </c>
      <c r="CL14" s="3">
        <v>25783</v>
      </c>
      <c r="CM14" s="3">
        <v>11030</v>
      </c>
      <c r="CN14" s="3">
        <v>50069</v>
      </c>
      <c r="CO14" s="3">
        <v>0</v>
      </c>
      <c r="CP14" s="3">
        <v>17453</v>
      </c>
      <c r="CQ14" s="3">
        <v>95586</v>
      </c>
      <c r="CR14" s="3">
        <v>347</v>
      </c>
      <c r="CS14" s="3">
        <v>6326</v>
      </c>
      <c r="CT14" s="3">
        <v>418695</v>
      </c>
      <c r="CU14" s="3">
        <v>36422</v>
      </c>
      <c r="CV14" s="3">
        <v>188191</v>
      </c>
      <c r="CW14" s="3">
        <v>0</v>
      </c>
      <c r="CX14" s="3">
        <v>192405</v>
      </c>
      <c r="CY14" s="3">
        <v>0</v>
      </c>
      <c r="CZ14" s="3">
        <v>8</v>
      </c>
      <c r="DA14" s="3">
        <v>123465</v>
      </c>
      <c r="DB14" s="3">
        <v>431520</v>
      </c>
      <c r="DC14" s="3">
        <v>948</v>
      </c>
      <c r="DD14" s="3">
        <v>3672</v>
      </c>
      <c r="DE14" s="3">
        <v>281</v>
      </c>
      <c r="DF14" s="3">
        <v>173</v>
      </c>
      <c r="DG14" s="3">
        <v>1621675152</v>
      </c>
      <c r="DH14" s="3">
        <v>1293795117</v>
      </c>
      <c r="DI14" s="3">
        <v>0</v>
      </c>
      <c r="DJ14" s="3">
        <v>327880035</v>
      </c>
      <c r="DK14" s="3">
        <v>16615635</v>
      </c>
      <c r="DL14" s="3">
        <v>344495670</v>
      </c>
      <c r="DM14" s="3">
        <v>335535894</v>
      </c>
      <c r="DN14" s="3">
        <v>8959776</v>
      </c>
      <c r="DO14" s="3">
        <v>36484936</v>
      </c>
      <c r="DP14" s="3">
        <v>29381568</v>
      </c>
      <c r="DQ14" s="3">
        <v>0</v>
      </c>
      <c r="DR14" s="3">
        <v>0</v>
      </c>
      <c r="DS14" s="3">
        <v>16063144</v>
      </c>
      <c r="DT14" s="3">
        <v>259121538</v>
      </c>
      <c r="DU14" s="3">
        <v>41239269</v>
      </c>
      <c r="DV14" s="3">
        <v>10283842</v>
      </c>
      <c r="DW14" s="3">
        <v>69033478</v>
      </c>
      <c r="DX14" s="3">
        <v>0</v>
      </c>
      <c r="DY14" s="3">
        <v>27484880</v>
      </c>
      <c r="DZ14" s="3">
        <v>68961349</v>
      </c>
      <c r="EA14" s="3">
        <v>176839</v>
      </c>
      <c r="EB14" s="3">
        <v>6029359</v>
      </c>
      <c r="EC14" s="3">
        <v>482330554</v>
      </c>
      <c r="ED14" s="3">
        <v>600941200</v>
      </c>
      <c r="EE14" s="3">
        <v>70632833</v>
      </c>
      <c r="EF14" s="3">
        <v>15142540</v>
      </c>
      <c r="EG14" s="3">
        <v>143263466</v>
      </c>
      <c r="EH14" s="3">
        <v>0</v>
      </c>
      <c r="EI14" s="3">
        <v>56998063</v>
      </c>
      <c r="EJ14" s="3">
        <v>234258604</v>
      </c>
      <c r="EK14" s="3">
        <v>938144</v>
      </c>
      <c r="EL14" s="3">
        <v>17169748</v>
      </c>
      <c r="EM14" s="3">
        <v>1139344598</v>
      </c>
      <c r="EN14" s="3">
        <v>722897060</v>
      </c>
      <c r="EO14" s="3">
        <v>95797669</v>
      </c>
      <c r="EP14" s="3">
        <v>18453130</v>
      </c>
      <c r="EQ14" s="3">
        <v>154469271</v>
      </c>
      <c r="ER14" s="3">
        <v>-130571</v>
      </c>
      <c r="ES14" s="3">
        <v>0</v>
      </c>
      <c r="ET14" s="3">
        <v>63519441</v>
      </c>
      <c r="EU14" s="3">
        <v>205031633</v>
      </c>
      <c r="EV14" s="3">
        <v>8450647</v>
      </c>
      <c r="EW14" s="3">
        <v>0</v>
      </c>
      <c r="EX14" s="3">
        <v>2642867</v>
      </c>
      <c r="EY14" s="3">
        <v>0</v>
      </c>
      <c r="EZ14" s="3">
        <v>22663970</v>
      </c>
      <c r="FA14" s="3">
        <v>0</v>
      </c>
      <c r="FB14" s="3">
        <v>0</v>
      </c>
      <c r="FC14" s="3">
        <v>0</v>
      </c>
      <c r="FD14" s="3">
        <v>0</v>
      </c>
      <c r="FE14" s="3">
        <v>133653053</v>
      </c>
      <c r="FF14" s="3">
        <v>15666162</v>
      </c>
      <c r="FG14" s="3">
        <v>6948925</v>
      </c>
      <c r="FH14" s="3">
        <v>56706159</v>
      </c>
      <c r="FI14" s="3">
        <v>0</v>
      </c>
      <c r="FJ14" s="3">
        <v>19031655</v>
      </c>
      <c r="FK14" s="3">
        <v>90850576</v>
      </c>
      <c r="FL14" s="3">
        <v>1853</v>
      </c>
      <c r="FM14" s="3">
        <v>5021652</v>
      </c>
      <c r="FN14" s="3">
        <v>0</v>
      </c>
      <c r="FO14" s="3">
        <v>-3593016</v>
      </c>
      <c r="FP14" s="3">
        <v>0</v>
      </c>
      <c r="FQ14" s="3">
        <v>16340868</v>
      </c>
      <c r="FR14" s="3">
        <v>0</v>
      </c>
      <c r="FS14" s="3">
        <v>0</v>
      </c>
      <c r="FT14" s="3">
        <v>33355392</v>
      </c>
      <c r="FU14" s="3">
        <v>73614328</v>
      </c>
      <c r="FV14" s="3">
        <v>111786029</v>
      </c>
      <c r="FW14" s="3">
        <v>0</v>
      </c>
      <c r="FX14" s="3">
        <v>0</v>
      </c>
      <c r="FY14" s="3">
        <v>0</v>
      </c>
      <c r="FZ14" s="3">
        <v>565126</v>
      </c>
      <c r="GA14" s="3">
        <v>32499488</v>
      </c>
      <c r="GB14" s="3">
        <v>10516487</v>
      </c>
      <c r="GC14" s="3">
        <v>57116134</v>
      </c>
      <c r="GD14" s="3">
        <v>16082910</v>
      </c>
      <c r="GE14" s="3">
        <v>105915022</v>
      </c>
      <c r="GF14" s="3">
        <v>39422707</v>
      </c>
      <c r="GG14" s="3">
        <v>46052962</v>
      </c>
      <c r="GH14" s="3">
        <v>7392006</v>
      </c>
      <c r="GI14" s="3">
        <v>55094384</v>
      </c>
      <c r="GJ14" s="3">
        <v>48790261</v>
      </c>
      <c r="GK14" s="3">
        <v>5244326</v>
      </c>
      <c r="GL14" s="3">
        <v>5281721</v>
      </c>
      <c r="GM14" s="3">
        <v>1012876</v>
      </c>
      <c r="GN14" s="3">
        <v>3664851</v>
      </c>
      <c r="GO14" s="3">
        <v>17664778</v>
      </c>
      <c r="GP14" s="3">
        <v>322607697</v>
      </c>
      <c r="GQ14" s="3">
        <v>0</v>
      </c>
      <c r="GR14" s="3">
        <v>81430463</v>
      </c>
      <c r="GS14" s="3">
        <v>2998065</v>
      </c>
      <c r="GT14" s="3">
        <v>0</v>
      </c>
      <c r="GU14" s="3">
        <v>433978</v>
      </c>
      <c r="GV14" s="3">
        <v>407470203</v>
      </c>
      <c r="GW14" s="3">
        <v>44142580</v>
      </c>
      <c r="GX14" s="3">
        <v>2496654</v>
      </c>
      <c r="GY14" s="3">
        <v>91215101</v>
      </c>
      <c r="GZ14" s="3">
        <v>269615868</v>
      </c>
      <c r="HA14" s="3">
        <v>407470203</v>
      </c>
      <c r="HB14" s="3">
        <v>229647689</v>
      </c>
      <c r="HC14" s="3">
        <v>223878822</v>
      </c>
      <c r="HD14" s="3">
        <v>-179309611</v>
      </c>
      <c r="HE14" s="3">
        <v>198009484</v>
      </c>
      <c r="HF14" s="3">
        <v>0</v>
      </c>
      <c r="HG14" s="3">
        <v>86839602</v>
      </c>
      <c r="HH14" s="3">
        <v>3809403</v>
      </c>
      <c r="HI14" s="3">
        <v>14508297</v>
      </c>
      <c r="HJ14" s="3">
        <v>1917474</v>
      </c>
      <c r="HK14" s="3">
        <v>2168047</v>
      </c>
      <c r="HL14" s="3">
        <v>1024</v>
      </c>
      <c r="HM14" s="3">
        <v>2</v>
      </c>
      <c r="HN14" s="3">
        <v>109347</v>
      </c>
      <c r="HO14" s="3">
        <v>369028</v>
      </c>
      <c r="HP14" s="3">
        <v>454498</v>
      </c>
      <c r="HQ14" s="3">
        <v>49599</v>
      </c>
      <c r="HR14" s="3">
        <v>320878</v>
      </c>
      <c r="HS14" s="3">
        <v>289060</v>
      </c>
      <c r="HT14" s="3">
        <v>114737</v>
      </c>
      <c r="HU14" s="3">
        <v>171930</v>
      </c>
      <c r="HV14" s="3">
        <v>28061</v>
      </c>
      <c r="HW14" s="3">
        <v>10336</v>
      </c>
      <c r="HX14" s="3">
        <v>342165</v>
      </c>
      <c r="HY14" s="3">
        <v>624117</v>
      </c>
      <c r="HZ14" s="3">
        <v>551833</v>
      </c>
      <c r="IA14" s="3">
        <v>5470</v>
      </c>
      <c r="IB14" s="3">
        <v>242208</v>
      </c>
      <c r="IC14" s="3">
        <v>22061</v>
      </c>
      <c r="ID14" s="3">
        <v>129620</v>
      </c>
      <c r="IE14" s="3">
        <v>169140799.14274299</v>
      </c>
      <c r="IF14" s="3">
        <v>22000879.5847384</v>
      </c>
      <c r="IG14" s="3">
        <v>5000377.7408022704</v>
      </c>
      <c r="IH14" s="3">
        <v>41750529.556975298</v>
      </c>
      <c r="II14" s="3">
        <v>0</v>
      </c>
      <c r="IJ14" s="3">
        <v>16614500.1540002</v>
      </c>
      <c r="IK14" s="3">
        <v>59631539.538276054</v>
      </c>
      <c r="IL14" s="3">
        <v>219273.67309170999</v>
      </c>
      <c r="IM14" s="3">
        <v>4562359.6093730601</v>
      </c>
    </row>
    <row r="15" spans="1:247" x14ac:dyDescent="0.25">
      <c r="A15">
        <v>106281078</v>
      </c>
      <c r="B15" s="33" t="s">
        <v>2440</v>
      </c>
      <c r="C15" s="56">
        <v>45292</v>
      </c>
      <c r="D15" s="56">
        <v>45657</v>
      </c>
      <c r="E15">
        <v>366</v>
      </c>
      <c r="F15" s="33" t="s">
        <v>2686</v>
      </c>
      <c r="G15" t="s">
        <v>1252</v>
      </c>
      <c r="H15">
        <v>407</v>
      </c>
      <c r="I15" s="33" t="s">
        <v>1046</v>
      </c>
      <c r="J15" t="s">
        <v>3049</v>
      </c>
      <c r="K15" s="33" t="s">
        <v>1023</v>
      </c>
      <c r="L15" s="33" t="s">
        <v>811</v>
      </c>
      <c r="N15" t="s">
        <v>1032</v>
      </c>
      <c r="O15" s="33" t="s">
        <v>3020</v>
      </c>
      <c r="P15" t="s">
        <v>1042</v>
      </c>
      <c r="Q15" t="s">
        <v>34</v>
      </c>
      <c r="R15" s="33" t="s">
        <v>2311</v>
      </c>
      <c r="S15" s="33" t="s">
        <v>1635</v>
      </c>
      <c r="T15" s="33" t="s">
        <v>1636</v>
      </c>
      <c r="U15" s="33">
        <v>94574</v>
      </c>
      <c r="V15" s="33" t="s">
        <v>3136</v>
      </c>
      <c r="W15">
        <v>0</v>
      </c>
      <c r="X15" s="3">
        <v>141</v>
      </c>
      <c r="Y15" s="3">
        <v>51606</v>
      </c>
      <c r="Z15" s="3">
        <v>141</v>
      </c>
      <c r="AA15" s="3">
        <v>51606</v>
      </c>
      <c r="AB15" s="3">
        <v>55</v>
      </c>
      <c r="AC15" s="3">
        <v>55.863387978142079</v>
      </c>
      <c r="AD15" s="3">
        <v>122.77615242735639</v>
      </c>
      <c r="AE15" s="3">
        <v>7500</v>
      </c>
      <c r="AF15" s="3">
        <v>3250</v>
      </c>
      <c r="AG15" s="3">
        <v>4311</v>
      </c>
      <c r="AH15" s="3">
        <v>2455</v>
      </c>
      <c r="AI15" s="3">
        <v>0</v>
      </c>
      <c r="AJ15" s="3">
        <v>884</v>
      </c>
      <c r="AK15" s="3">
        <v>1719</v>
      </c>
      <c r="AL15" s="3">
        <v>16</v>
      </c>
      <c r="AM15" s="3">
        <v>311</v>
      </c>
      <c r="AN15" s="3">
        <v>20446</v>
      </c>
      <c r="AO15" s="3">
        <v>44936.071788412402</v>
      </c>
      <c r="AP15" s="89">
        <v>16569.309220191899</v>
      </c>
      <c r="AQ15" s="89">
        <v>5742.8139541272858</v>
      </c>
      <c r="AR15" s="89">
        <v>4669.292876692597</v>
      </c>
      <c r="AS15" s="89">
        <v>5348.6668174771967</v>
      </c>
      <c r="AT15" s="89">
        <v>0</v>
      </c>
      <c r="AU15" s="89">
        <v>1792.8925662754684</v>
      </c>
      <c r="AV15" s="89">
        <v>6197.3222754494063</v>
      </c>
      <c r="AW15" s="89">
        <v>35.045811542287296</v>
      </c>
      <c r="AX15" s="89">
        <v>473.20814705443797</v>
      </c>
      <c r="AY15" s="3">
        <v>1513</v>
      </c>
      <c r="AZ15" s="3">
        <v>522</v>
      </c>
      <c r="BA15" s="3">
        <v>533</v>
      </c>
      <c r="BB15" s="3">
        <v>448</v>
      </c>
      <c r="BC15" s="3">
        <v>0</v>
      </c>
      <c r="BD15" s="3">
        <v>53</v>
      </c>
      <c r="BE15" s="3">
        <v>456</v>
      </c>
      <c r="BF15" s="3">
        <v>3</v>
      </c>
      <c r="BG15" s="3">
        <v>20</v>
      </c>
      <c r="BH15" s="3">
        <v>3548</v>
      </c>
      <c r="BI15" s="3">
        <v>141</v>
      </c>
      <c r="BJ15" s="3">
        <v>0</v>
      </c>
      <c r="BK15" s="3">
        <v>0</v>
      </c>
      <c r="BL15" s="3">
        <v>0</v>
      </c>
      <c r="BM15" s="3">
        <v>0</v>
      </c>
      <c r="BN15" s="3">
        <v>0</v>
      </c>
      <c r="BO15" s="3">
        <v>51606</v>
      </c>
      <c r="BP15" s="3">
        <v>0</v>
      </c>
      <c r="BQ15" s="3">
        <v>0</v>
      </c>
      <c r="BR15" s="3">
        <v>0</v>
      </c>
      <c r="BS15" s="3">
        <v>0</v>
      </c>
      <c r="BT15" s="3">
        <v>0</v>
      </c>
      <c r="BU15" s="3">
        <v>20446</v>
      </c>
      <c r="BV15" s="3">
        <v>0</v>
      </c>
      <c r="BW15" s="3">
        <v>0</v>
      </c>
      <c r="BX15" s="3">
        <v>0</v>
      </c>
      <c r="BY15" s="3">
        <v>0</v>
      </c>
      <c r="BZ15" s="57">
        <v>0</v>
      </c>
      <c r="CA15" s="3">
        <v>0</v>
      </c>
      <c r="CB15" s="3">
        <v>3548</v>
      </c>
      <c r="CC15" s="3">
        <v>0</v>
      </c>
      <c r="CD15" s="3">
        <v>0</v>
      </c>
      <c r="CE15" s="3">
        <v>0</v>
      </c>
      <c r="CF15" s="3">
        <v>0</v>
      </c>
      <c r="CG15" s="3">
        <v>0</v>
      </c>
      <c r="CH15" s="3">
        <v>0</v>
      </c>
      <c r="CI15" s="3">
        <v>0</v>
      </c>
      <c r="CJ15" s="3">
        <v>0</v>
      </c>
      <c r="CK15" s="3">
        <v>22979</v>
      </c>
      <c r="CL15" s="3">
        <v>4488</v>
      </c>
      <c r="CM15" s="3">
        <v>221</v>
      </c>
      <c r="CN15" s="3">
        <v>6042</v>
      </c>
      <c r="CO15" s="3">
        <v>0</v>
      </c>
      <c r="CP15" s="3">
        <v>1989</v>
      </c>
      <c r="CQ15" s="3">
        <v>9941</v>
      </c>
      <c r="CR15" s="3">
        <v>70</v>
      </c>
      <c r="CS15" s="3">
        <v>572</v>
      </c>
      <c r="CT15" s="3">
        <v>46302</v>
      </c>
      <c r="CU15" s="3">
        <v>7330</v>
      </c>
      <c r="CV15" s="3">
        <v>11294</v>
      </c>
      <c r="CW15" s="3">
        <v>0</v>
      </c>
      <c r="CX15" s="3">
        <v>22524</v>
      </c>
      <c r="CY15" s="3">
        <v>4675</v>
      </c>
      <c r="CZ15" s="3">
        <v>7</v>
      </c>
      <c r="DA15" s="3">
        <v>172680</v>
      </c>
      <c r="DB15" s="3">
        <v>434970</v>
      </c>
      <c r="DC15" s="3">
        <v>1096</v>
      </c>
      <c r="DD15" s="3">
        <v>5712</v>
      </c>
      <c r="DE15" s="3">
        <v>0</v>
      </c>
      <c r="DF15" s="3">
        <v>0</v>
      </c>
      <c r="DG15" s="3">
        <v>1521696856</v>
      </c>
      <c r="DH15" s="3">
        <v>1287351101</v>
      </c>
      <c r="DI15" s="3">
        <v>24351997</v>
      </c>
      <c r="DJ15" s="3">
        <v>258697752</v>
      </c>
      <c r="DK15" s="3">
        <v>3282174</v>
      </c>
      <c r="DL15" s="3">
        <v>261979926</v>
      </c>
      <c r="DM15" s="3">
        <v>272860824</v>
      </c>
      <c r="DN15" s="3">
        <v>-10880898</v>
      </c>
      <c r="DO15" s="3">
        <v>7819593</v>
      </c>
      <c r="DP15" s="3">
        <v>18790519</v>
      </c>
      <c r="DQ15" s="3">
        <v>0</v>
      </c>
      <c r="DR15" s="3">
        <v>0</v>
      </c>
      <c r="DS15" s="3">
        <v>-21851824</v>
      </c>
      <c r="DT15" s="3">
        <v>341814609</v>
      </c>
      <c r="DU15" s="3">
        <v>106649020</v>
      </c>
      <c r="DV15" s="3">
        <v>33490398</v>
      </c>
      <c r="DW15" s="3">
        <v>96151553</v>
      </c>
      <c r="DX15" s="3">
        <v>0</v>
      </c>
      <c r="DY15" s="3">
        <v>33535410</v>
      </c>
      <c r="DZ15" s="3">
        <v>67690558</v>
      </c>
      <c r="EA15" s="3">
        <v>655468</v>
      </c>
      <c r="EB15" s="3">
        <v>12388011</v>
      </c>
      <c r="EC15" s="3">
        <v>692375027</v>
      </c>
      <c r="ED15" s="3">
        <v>413336318</v>
      </c>
      <c r="EE15" s="3">
        <v>81801897</v>
      </c>
      <c r="EF15" s="3">
        <v>2783431</v>
      </c>
      <c r="EG15" s="3">
        <v>113332203</v>
      </c>
      <c r="EH15" s="3">
        <v>0</v>
      </c>
      <c r="EI15" s="3">
        <v>34479734</v>
      </c>
      <c r="EJ15" s="3">
        <v>176346791</v>
      </c>
      <c r="EK15" s="3">
        <v>780245</v>
      </c>
      <c r="EL15" s="3">
        <v>6461210</v>
      </c>
      <c r="EM15" s="3">
        <v>829321829</v>
      </c>
      <c r="EN15" s="3">
        <v>653196692</v>
      </c>
      <c r="EO15" s="3">
        <v>167346774</v>
      </c>
      <c r="EP15" s="3">
        <v>26294987</v>
      </c>
      <c r="EQ15" s="3">
        <v>193763796</v>
      </c>
      <c r="ER15" s="3">
        <v>-37215</v>
      </c>
      <c r="ES15" s="3">
        <v>0</v>
      </c>
      <c r="ET15" s="3">
        <v>48580515</v>
      </c>
      <c r="EU15" s="3">
        <v>179856349</v>
      </c>
      <c r="EV15" s="3">
        <v>3667627</v>
      </c>
      <c r="EW15" s="3">
        <v>0</v>
      </c>
      <c r="EX15" s="3">
        <v>1784181</v>
      </c>
      <c r="EY15" s="3">
        <v>0</v>
      </c>
      <c r="EZ15" s="3">
        <v>12897395</v>
      </c>
      <c r="FA15" s="3">
        <v>0</v>
      </c>
      <c r="FB15" s="3">
        <v>24351997</v>
      </c>
      <c r="FC15" s="3">
        <v>0</v>
      </c>
      <c r="FD15" s="3">
        <v>0</v>
      </c>
      <c r="FE15" s="3">
        <v>100619314</v>
      </c>
      <c r="FF15" s="3">
        <v>19716979</v>
      </c>
      <c r="FG15" s="3">
        <v>8573783</v>
      </c>
      <c r="FH15" s="3">
        <v>40568365</v>
      </c>
      <c r="FI15" s="3">
        <v>0</v>
      </c>
      <c r="FJ15" s="3">
        <v>17542833</v>
      </c>
      <c r="FK15" s="3">
        <v>61226184</v>
      </c>
      <c r="FL15" s="3">
        <v>955</v>
      </c>
      <c r="FM15" s="3">
        <v>10449339</v>
      </c>
      <c r="FN15" s="3">
        <v>0</v>
      </c>
      <c r="FO15" s="3">
        <v>0</v>
      </c>
      <c r="FP15" s="3">
        <v>1354364</v>
      </c>
      <c r="FQ15" s="3">
        <v>102975</v>
      </c>
      <c r="FR15" s="3">
        <v>0</v>
      </c>
      <c r="FS15" s="3">
        <v>0</v>
      </c>
      <c r="FT15" s="3">
        <v>38237030</v>
      </c>
      <c r="FU15" s="3">
        <v>13195351</v>
      </c>
      <c r="FV15" s="3">
        <v>106768523</v>
      </c>
      <c r="FW15" s="3">
        <v>6900163</v>
      </c>
      <c r="FX15" s="3">
        <v>8260432</v>
      </c>
      <c r="FY15" s="3">
        <v>661460</v>
      </c>
      <c r="FZ15" s="3">
        <v>0</v>
      </c>
      <c r="GA15" s="3">
        <v>27927155</v>
      </c>
      <c r="GB15" s="3">
        <v>2754346</v>
      </c>
      <c r="GC15" s="3">
        <v>50629485</v>
      </c>
      <c r="GD15" s="3">
        <v>17526879</v>
      </c>
      <c r="GE15" s="3">
        <v>61999999</v>
      </c>
      <c r="GF15" s="3">
        <v>24753678</v>
      </c>
      <c r="GG15" s="3">
        <v>21656428</v>
      </c>
      <c r="GH15" s="3">
        <v>7699294</v>
      </c>
      <c r="GI15" s="3">
        <v>57657352</v>
      </c>
      <c r="GJ15" s="3">
        <v>57822665</v>
      </c>
      <c r="GK15" s="3">
        <v>9018152</v>
      </c>
      <c r="GL15" s="3">
        <v>1293325</v>
      </c>
      <c r="GM15" s="3">
        <v>555472</v>
      </c>
      <c r="GN15" s="3">
        <v>10782702</v>
      </c>
      <c r="GO15" s="3">
        <v>19621757</v>
      </c>
      <c r="GP15" s="3">
        <v>75174658</v>
      </c>
      <c r="GQ15" s="3">
        <v>0</v>
      </c>
      <c r="GR15" s="3">
        <v>102765295</v>
      </c>
      <c r="GS15" s="3">
        <v>1520492</v>
      </c>
      <c r="GT15" s="3">
        <v>2875189</v>
      </c>
      <c r="GU15" s="3">
        <v>0</v>
      </c>
      <c r="GV15" s="3">
        <v>182335634</v>
      </c>
      <c r="GW15" s="3">
        <v>201224327</v>
      </c>
      <c r="GX15" s="3">
        <v>0</v>
      </c>
      <c r="GY15" s="3">
        <v>69245106</v>
      </c>
      <c r="GZ15" s="3">
        <v>-88133799</v>
      </c>
      <c r="HA15" s="3">
        <v>182335634</v>
      </c>
      <c r="HB15" s="3">
        <v>54359</v>
      </c>
      <c r="HC15" s="3">
        <v>250075240</v>
      </c>
      <c r="HD15" s="3">
        <v>-205912314</v>
      </c>
      <c r="HE15" s="3">
        <v>300941253</v>
      </c>
      <c r="HF15" s="3">
        <v>0</v>
      </c>
      <c r="HG15" s="3">
        <v>0</v>
      </c>
      <c r="HH15" s="3">
        <v>15316827</v>
      </c>
      <c r="HI15" s="3">
        <v>80031024</v>
      </c>
      <c r="HJ15" s="3">
        <v>934757</v>
      </c>
      <c r="HK15" s="3">
        <v>1070618</v>
      </c>
      <c r="HL15" s="3">
        <v>500</v>
      </c>
      <c r="HM15" s="3">
        <v>0</v>
      </c>
      <c r="HN15" s="3">
        <v>123154</v>
      </c>
      <c r="HO15" s="3">
        <v>250485</v>
      </c>
      <c r="HP15" s="3">
        <v>303302</v>
      </c>
      <c r="HQ15" s="3">
        <v>1540</v>
      </c>
      <c r="HR15" s="3">
        <v>70196</v>
      </c>
      <c r="HS15" s="3">
        <v>83610</v>
      </c>
      <c r="HT15" s="3">
        <v>60927</v>
      </c>
      <c r="HU15" s="3">
        <v>11649</v>
      </c>
      <c r="HV15" s="3">
        <v>28105</v>
      </c>
      <c r="HW15" s="3">
        <v>1789</v>
      </c>
      <c r="HX15" s="3">
        <v>290166</v>
      </c>
      <c r="HY15" s="3">
        <v>69463</v>
      </c>
      <c r="HZ15" s="3">
        <v>277313</v>
      </c>
      <c r="IA15" s="3">
        <v>10489</v>
      </c>
      <c r="IB15" s="3">
        <v>138640</v>
      </c>
      <c r="IC15" s="3">
        <v>28393</v>
      </c>
      <c r="ID15" s="3">
        <v>120293</v>
      </c>
      <c r="IE15" s="3">
        <v>133779975.061543</v>
      </c>
      <c r="IF15" s="3">
        <v>33385324.8075069</v>
      </c>
      <c r="IG15" s="3">
        <v>6426148.4234484406</v>
      </c>
      <c r="IH15" s="3">
        <v>37111431.174179539</v>
      </c>
      <c r="II15" s="3">
        <v>0</v>
      </c>
      <c r="IJ15" s="3">
        <v>12049332.051111</v>
      </c>
      <c r="IK15" s="3">
        <v>43232828.426767059</v>
      </c>
      <c r="IL15" s="3">
        <v>254346.04192114499</v>
      </c>
      <c r="IM15" s="3">
        <v>3339264.0135228401</v>
      </c>
    </row>
    <row r="16" spans="1:247" x14ac:dyDescent="0.25">
      <c r="A16">
        <v>106154168</v>
      </c>
      <c r="B16" s="33" t="s">
        <v>2441</v>
      </c>
      <c r="C16" s="56">
        <v>45292</v>
      </c>
      <c r="D16" s="56">
        <v>45657</v>
      </c>
      <c r="E16">
        <v>366</v>
      </c>
      <c r="F16" s="33" t="s">
        <v>2679</v>
      </c>
      <c r="G16" t="s">
        <v>1079</v>
      </c>
      <c r="H16">
        <v>623</v>
      </c>
      <c r="I16" s="33" t="s">
        <v>1046</v>
      </c>
      <c r="J16" t="s">
        <v>3049</v>
      </c>
      <c r="K16" s="33" t="s">
        <v>1023</v>
      </c>
      <c r="L16" s="33" t="s">
        <v>811</v>
      </c>
      <c r="M16" t="s">
        <v>1792</v>
      </c>
      <c r="N16" t="s">
        <v>430</v>
      </c>
      <c r="O16" s="33" t="s">
        <v>3020</v>
      </c>
      <c r="P16" t="s">
        <v>1080</v>
      </c>
      <c r="Q16" t="s">
        <v>1043</v>
      </c>
      <c r="R16" s="33" t="s">
        <v>2546</v>
      </c>
      <c r="S16" s="33" t="s">
        <v>2492</v>
      </c>
      <c r="T16" s="33" t="s">
        <v>1699</v>
      </c>
      <c r="U16" s="33">
        <v>93561</v>
      </c>
      <c r="V16" s="33" t="s">
        <v>2802</v>
      </c>
      <c r="W16">
        <v>0</v>
      </c>
      <c r="X16" s="3">
        <v>25</v>
      </c>
      <c r="Y16" s="3">
        <v>9150</v>
      </c>
      <c r="Z16" s="3">
        <v>25</v>
      </c>
      <c r="AA16" s="3">
        <v>9150</v>
      </c>
      <c r="AB16" s="3">
        <v>13</v>
      </c>
      <c r="AC16" s="3">
        <v>11.893442622950801</v>
      </c>
      <c r="AD16" s="3">
        <v>45.362856844639907</v>
      </c>
      <c r="AE16" s="3">
        <v>1620</v>
      </c>
      <c r="AF16" s="3">
        <v>833</v>
      </c>
      <c r="AG16" s="3">
        <v>180</v>
      </c>
      <c r="AH16" s="3">
        <v>1097</v>
      </c>
      <c r="AI16" s="3">
        <v>0</v>
      </c>
      <c r="AJ16" s="3">
        <v>229</v>
      </c>
      <c r="AK16" s="3">
        <v>328</v>
      </c>
      <c r="AL16" s="3">
        <v>11</v>
      </c>
      <c r="AM16" s="3">
        <v>55</v>
      </c>
      <c r="AN16" s="3">
        <v>4353</v>
      </c>
      <c r="AO16" s="3">
        <v>16602.805605138201</v>
      </c>
      <c r="AP16" s="89">
        <v>4049.3204713524501</v>
      </c>
      <c r="AQ16" s="89">
        <v>2813.8474530958401</v>
      </c>
      <c r="AR16" s="89">
        <v>541.45975019278603</v>
      </c>
      <c r="AS16" s="89">
        <v>4812.4843147252495</v>
      </c>
      <c r="AT16" s="89">
        <v>0</v>
      </c>
      <c r="AU16" s="89">
        <v>1025.7387536700001</v>
      </c>
      <c r="AV16" s="89">
        <v>2543.0518838770699</v>
      </c>
      <c r="AW16" s="89">
        <v>38.776792711598745</v>
      </c>
      <c r="AX16" s="89">
        <v>305.35682376795103</v>
      </c>
      <c r="AY16" s="3">
        <v>435</v>
      </c>
      <c r="AZ16" s="3">
        <v>197</v>
      </c>
      <c r="BA16" s="3">
        <v>60</v>
      </c>
      <c r="BB16" s="3">
        <v>330</v>
      </c>
      <c r="BC16" s="3">
        <v>0</v>
      </c>
      <c r="BD16" s="3">
        <v>3</v>
      </c>
      <c r="BE16" s="3">
        <v>186</v>
      </c>
      <c r="BF16" s="3">
        <v>4</v>
      </c>
      <c r="BG16" s="3">
        <v>17</v>
      </c>
      <c r="BH16" s="3">
        <v>1232</v>
      </c>
      <c r="BI16" s="3">
        <v>20</v>
      </c>
      <c r="BJ16" s="3">
        <v>0</v>
      </c>
      <c r="BK16" s="3">
        <v>0</v>
      </c>
      <c r="BL16" s="3">
        <v>0</v>
      </c>
      <c r="BM16" s="3">
        <v>5</v>
      </c>
      <c r="BN16" s="3">
        <v>0</v>
      </c>
      <c r="BO16" s="3">
        <v>7320</v>
      </c>
      <c r="BP16" s="3">
        <v>0</v>
      </c>
      <c r="BQ16" s="3">
        <v>0</v>
      </c>
      <c r="BR16" s="3">
        <v>0</v>
      </c>
      <c r="BS16" s="3">
        <v>1830</v>
      </c>
      <c r="BT16" s="3">
        <v>0</v>
      </c>
      <c r="BU16" s="3">
        <v>3515</v>
      </c>
      <c r="BV16" s="3">
        <v>0</v>
      </c>
      <c r="BW16" s="3">
        <v>0</v>
      </c>
      <c r="BX16" s="3">
        <v>0</v>
      </c>
      <c r="BY16" s="3">
        <v>838</v>
      </c>
      <c r="BZ16" s="57">
        <v>0.192510912014702</v>
      </c>
      <c r="CA16" s="3">
        <v>0</v>
      </c>
      <c r="CB16" s="3">
        <v>1171</v>
      </c>
      <c r="CC16" s="3">
        <v>0</v>
      </c>
      <c r="CD16" s="3">
        <v>0</v>
      </c>
      <c r="CE16" s="3">
        <v>0</v>
      </c>
      <c r="CF16" s="3">
        <v>61</v>
      </c>
      <c r="CG16" s="3">
        <v>0</v>
      </c>
      <c r="CH16" s="3">
        <v>0</v>
      </c>
      <c r="CI16" s="3">
        <v>0</v>
      </c>
      <c r="CJ16" s="3">
        <v>0</v>
      </c>
      <c r="CK16" s="3">
        <v>11401</v>
      </c>
      <c r="CL16" s="3">
        <v>5730</v>
      </c>
      <c r="CM16" s="3">
        <v>2448</v>
      </c>
      <c r="CN16" s="3">
        <v>37398</v>
      </c>
      <c r="CO16" s="3">
        <v>0</v>
      </c>
      <c r="CP16" s="3">
        <v>2833</v>
      </c>
      <c r="CQ16" s="3">
        <v>10676</v>
      </c>
      <c r="CR16" s="3">
        <v>122</v>
      </c>
      <c r="CS16" s="3">
        <v>1070</v>
      </c>
      <c r="CT16" s="3">
        <v>71678</v>
      </c>
      <c r="CU16" s="3">
        <v>23745</v>
      </c>
      <c r="CV16" s="3">
        <v>34799</v>
      </c>
      <c r="CW16" s="3">
        <v>0</v>
      </c>
      <c r="CX16" s="3">
        <v>13839</v>
      </c>
      <c r="CY16" s="3">
        <v>0</v>
      </c>
      <c r="CZ16" s="3">
        <v>2</v>
      </c>
      <c r="DA16" s="3">
        <v>7695</v>
      </c>
      <c r="DB16" s="3">
        <v>12810</v>
      </c>
      <c r="DC16" s="3">
        <v>60</v>
      </c>
      <c r="DD16" s="3">
        <v>142</v>
      </c>
      <c r="DE16" s="3">
        <v>0</v>
      </c>
      <c r="DF16" s="3">
        <v>0</v>
      </c>
      <c r="DG16" s="3">
        <v>268050973</v>
      </c>
      <c r="DH16" s="3">
        <v>199927662</v>
      </c>
      <c r="DI16" s="3">
        <v>0</v>
      </c>
      <c r="DJ16" s="3">
        <v>68123311</v>
      </c>
      <c r="DK16" s="3">
        <v>1866358</v>
      </c>
      <c r="DL16" s="3">
        <v>69989669</v>
      </c>
      <c r="DM16" s="3">
        <v>72362058</v>
      </c>
      <c r="DN16" s="3">
        <v>-2372389</v>
      </c>
      <c r="DO16" s="3">
        <v>4139659</v>
      </c>
      <c r="DP16" s="3">
        <v>0</v>
      </c>
      <c r="DQ16" s="3">
        <v>0</v>
      </c>
      <c r="DR16" s="3">
        <v>0</v>
      </c>
      <c r="DS16" s="3">
        <v>1767270</v>
      </c>
      <c r="DT16" s="3">
        <v>24490888</v>
      </c>
      <c r="DU16" s="3">
        <v>12362283</v>
      </c>
      <c r="DV16" s="3">
        <v>2985182</v>
      </c>
      <c r="DW16" s="3">
        <v>19012418</v>
      </c>
      <c r="DX16" s="3">
        <v>0</v>
      </c>
      <c r="DY16" s="3">
        <v>3833784</v>
      </c>
      <c r="DZ16" s="3">
        <v>6272835</v>
      </c>
      <c r="EA16" s="3">
        <v>224576</v>
      </c>
      <c r="EB16" s="3">
        <v>1096872</v>
      </c>
      <c r="EC16" s="3">
        <v>70278838</v>
      </c>
      <c r="ED16" s="3">
        <v>36726059</v>
      </c>
      <c r="EE16" s="3">
        <v>29397115</v>
      </c>
      <c r="EF16" s="3">
        <v>5994573</v>
      </c>
      <c r="EG16" s="3">
        <v>64394112</v>
      </c>
      <c r="EH16" s="3">
        <v>0</v>
      </c>
      <c r="EI16" s="3">
        <v>13338534</v>
      </c>
      <c r="EJ16" s="3">
        <v>42361753</v>
      </c>
      <c r="EK16" s="3">
        <v>567091</v>
      </c>
      <c r="EL16" s="3">
        <v>4992898</v>
      </c>
      <c r="EM16" s="3">
        <v>197772135</v>
      </c>
      <c r="EN16" s="3">
        <v>43919326</v>
      </c>
      <c r="EO16" s="3">
        <v>31969806</v>
      </c>
      <c r="EP16" s="3">
        <v>7586885</v>
      </c>
      <c r="EQ16" s="3">
        <v>64493854</v>
      </c>
      <c r="ER16" s="3">
        <v>0</v>
      </c>
      <c r="ES16" s="3">
        <v>0</v>
      </c>
      <c r="ET16" s="3">
        <v>12179204</v>
      </c>
      <c r="EU16" s="3">
        <v>31068218</v>
      </c>
      <c r="EV16" s="3">
        <v>3089257</v>
      </c>
      <c r="EW16" s="3">
        <v>0</v>
      </c>
      <c r="EX16" s="3">
        <v>1181103</v>
      </c>
      <c r="EY16" s="3">
        <v>0</v>
      </c>
      <c r="EZ16" s="3">
        <v>4440009</v>
      </c>
      <c r="FA16" s="3">
        <v>0</v>
      </c>
      <c r="FB16" s="3">
        <v>0</v>
      </c>
      <c r="FC16" s="3">
        <v>0</v>
      </c>
      <c r="FD16" s="3">
        <v>0</v>
      </c>
      <c r="FE16" s="3">
        <v>15906461</v>
      </c>
      <c r="FF16" s="3">
        <v>9600827</v>
      </c>
      <c r="FG16" s="3">
        <v>1280490</v>
      </c>
      <c r="FH16" s="3">
        <v>18663008</v>
      </c>
      <c r="FI16" s="3">
        <v>0</v>
      </c>
      <c r="FJ16" s="3">
        <v>4684063</v>
      </c>
      <c r="FK16" s="3">
        <v>16569530</v>
      </c>
      <c r="FL16" s="3">
        <v>2</v>
      </c>
      <c r="FM16" s="3">
        <v>1418930</v>
      </c>
      <c r="FN16" s="3">
        <v>0</v>
      </c>
      <c r="FO16" s="3">
        <v>0</v>
      </c>
      <c r="FP16" s="3">
        <v>0</v>
      </c>
      <c r="FQ16" s="3">
        <v>1526856</v>
      </c>
      <c r="FR16" s="3">
        <v>0</v>
      </c>
      <c r="FS16" s="3">
        <v>0</v>
      </c>
      <c r="FT16" s="3">
        <v>12193819</v>
      </c>
      <c r="FU16" s="3">
        <v>10680432</v>
      </c>
      <c r="FV16" s="3">
        <v>18312547</v>
      </c>
      <c r="FW16" s="3">
        <v>0</v>
      </c>
      <c r="FX16" s="3">
        <v>0</v>
      </c>
      <c r="FY16" s="3">
        <v>0</v>
      </c>
      <c r="FZ16" s="3">
        <v>0</v>
      </c>
      <c r="GA16" s="3">
        <v>7943210</v>
      </c>
      <c r="GB16" s="3">
        <v>2827087</v>
      </c>
      <c r="GC16" s="3">
        <v>15168789</v>
      </c>
      <c r="GD16" s="3">
        <v>5236174</v>
      </c>
      <c r="GE16" s="3">
        <v>24134106</v>
      </c>
      <c r="GF16" s="3">
        <v>10206666</v>
      </c>
      <c r="GG16" s="3">
        <v>5970945</v>
      </c>
      <c r="GH16" s="3">
        <v>1789797</v>
      </c>
      <c r="GI16" s="3">
        <v>6647265</v>
      </c>
      <c r="GJ16" s="3">
        <v>15403201</v>
      </c>
      <c r="GK16" s="3">
        <v>2334605</v>
      </c>
      <c r="GL16" s="3">
        <v>311424</v>
      </c>
      <c r="GM16" s="3">
        <v>266802</v>
      </c>
      <c r="GN16" s="3">
        <v>2700749</v>
      </c>
      <c r="GO16" s="3">
        <v>2596498</v>
      </c>
      <c r="GP16" s="3">
        <v>49470330</v>
      </c>
      <c r="GQ16" s="3">
        <v>0</v>
      </c>
      <c r="GR16" s="3">
        <v>36791253</v>
      </c>
      <c r="GS16" s="3">
        <v>213793</v>
      </c>
      <c r="GT16" s="3">
        <v>0</v>
      </c>
      <c r="GU16" s="3">
        <v>62657</v>
      </c>
      <c r="GV16" s="3">
        <v>86538033</v>
      </c>
      <c r="GW16" s="3">
        <v>10357956</v>
      </c>
      <c r="GX16" s="3">
        <v>14845</v>
      </c>
      <c r="GY16" s="3">
        <v>62313640</v>
      </c>
      <c r="GZ16" s="3">
        <v>13851592</v>
      </c>
      <c r="HA16" s="3">
        <v>86538033</v>
      </c>
      <c r="HB16" s="3">
        <v>23930184</v>
      </c>
      <c r="HC16" s="3">
        <v>41430865</v>
      </c>
      <c r="HD16" s="3">
        <v>-32144059</v>
      </c>
      <c r="HE16" s="3">
        <v>50134621</v>
      </c>
      <c r="HF16" s="3">
        <v>0</v>
      </c>
      <c r="HG16" s="3">
        <v>61890520</v>
      </c>
      <c r="HH16" s="3">
        <v>1310655</v>
      </c>
      <c r="HI16" s="3">
        <v>1498600</v>
      </c>
      <c r="HJ16" s="3">
        <v>460576</v>
      </c>
      <c r="HK16" s="3">
        <v>507514</v>
      </c>
      <c r="HL16" s="3">
        <v>239</v>
      </c>
      <c r="HM16" s="3">
        <v>0</v>
      </c>
      <c r="HN16" s="3">
        <v>37244</v>
      </c>
      <c r="HO16" s="3">
        <v>79094</v>
      </c>
      <c r="HP16" s="3">
        <v>144037</v>
      </c>
      <c r="HQ16" s="3">
        <v>11311</v>
      </c>
      <c r="HR16" s="3">
        <v>87232</v>
      </c>
      <c r="HS16" s="3">
        <v>58148</v>
      </c>
      <c r="HT16" s="3">
        <v>22039</v>
      </c>
      <c r="HU16" s="3">
        <v>10972</v>
      </c>
      <c r="HV16" s="3">
        <v>7753</v>
      </c>
      <c r="HW16" s="3">
        <v>2746</v>
      </c>
      <c r="HX16" s="3">
        <v>124054</v>
      </c>
      <c r="HY16" s="3">
        <v>129157</v>
      </c>
      <c r="HZ16" s="3">
        <v>85815</v>
      </c>
      <c r="IA16" s="3">
        <v>0</v>
      </c>
      <c r="IB16" s="3">
        <v>42283</v>
      </c>
      <c r="IC16" s="3">
        <v>37674</v>
      </c>
      <c r="ID16" s="3">
        <v>41593</v>
      </c>
      <c r="IE16" s="3">
        <v>16099667.4711862</v>
      </c>
      <c r="IF16" s="3">
        <v>10982455.9136691</v>
      </c>
      <c r="IG16" s="3">
        <v>2361618.4170818101</v>
      </c>
      <c r="IH16" s="3">
        <v>21935386.5838084</v>
      </c>
      <c r="II16" s="3">
        <v>0</v>
      </c>
      <c r="IJ16" s="3">
        <v>4516210.3479199102</v>
      </c>
      <c r="IK16" s="3">
        <v>12790587.129380099</v>
      </c>
      <c r="IL16" s="3">
        <v>208203.38276444201</v>
      </c>
      <c r="IM16" s="3">
        <v>1601570.7541900999</v>
      </c>
    </row>
    <row r="17" spans="1:247" x14ac:dyDescent="0.25">
      <c r="A17">
        <v>106540816</v>
      </c>
      <c r="B17" s="33" t="s">
        <v>2547</v>
      </c>
      <c r="C17" s="56">
        <v>45292</v>
      </c>
      <c r="D17" s="56">
        <v>45657</v>
      </c>
      <c r="E17">
        <v>366</v>
      </c>
      <c r="F17" s="33" t="s">
        <v>2687</v>
      </c>
      <c r="G17" t="s">
        <v>1079</v>
      </c>
      <c r="H17">
        <v>611</v>
      </c>
      <c r="I17" s="33" t="s">
        <v>1046</v>
      </c>
      <c r="J17" t="s">
        <v>3049</v>
      </c>
      <c r="K17" s="33" t="s">
        <v>1023</v>
      </c>
      <c r="L17" s="33" t="s">
        <v>811</v>
      </c>
      <c r="N17" t="s">
        <v>1032</v>
      </c>
      <c r="O17" s="33" t="s">
        <v>3020</v>
      </c>
      <c r="P17" t="s">
        <v>407</v>
      </c>
      <c r="Q17" t="s">
        <v>34</v>
      </c>
      <c r="R17" s="33" t="s">
        <v>2353</v>
      </c>
      <c r="S17" s="33" t="s">
        <v>3137</v>
      </c>
      <c r="T17" s="33" t="s">
        <v>1710</v>
      </c>
      <c r="U17" s="33">
        <v>93724</v>
      </c>
      <c r="V17" s="33" t="s">
        <v>2941</v>
      </c>
      <c r="W17">
        <v>0</v>
      </c>
      <c r="X17" s="3">
        <v>73</v>
      </c>
      <c r="Y17" s="3">
        <v>26718</v>
      </c>
      <c r="Z17" s="3">
        <v>73</v>
      </c>
      <c r="AA17" s="3">
        <v>26718</v>
      </c>
      <c r="AB17" s="3">
        <v>22</v>
      </c>
      <c r="AC17" s="3">
        <v>20.0601092896175</v>
      </c>
      <c r="AD17" s="3">
        <v>86.264328001074901</v>
      </c>
      <c r="AE17" s="3">
        <v>2377</v>
      </c>
      <c r="AF17" s="3">
        <v>1481</v>
      </c>
      <c r="AG17" s="3">
        <v>334</v>
      </c>
      <c r="AH17" s="3">
        <v>2187</v>
      </c>
      <c r="AI17" s="3">
        <v>0</v>
      </c>
      <c r="AJ17" s="3">
        <v>199</v>
      </c>
      <c r="AK17" s="3">
        <v>601</v>
      </c>
      <c r="AL17" s="3">
        <v>8</v>
      </c>
      <c r="AM17" s="3">
        <v>155</v>
      </c>
      <c r="AN17" s="3">
        <v>7342</v>
      </c>
      <c r="AO17" s="3">
        <v>31572.744048393401</v>
      </c>
      <c r="AP17" s="89">
        <v>5777.2679715695676</v>
      </c>
      <c r="AQ17" s="89">
        <v>3734.0617320717902</v>
      </c>
      <c r="AR17" s="89">
        <v>882.79633512129544</v>
      </c>
      <c r="AS17" s="89">
        <v>13992.5783223001</v>
      </c>
      <c r="AT17" s="89">
        <v>0</v>
      </c>
      <c r="AU17" s="89">
        <v>678.29725018714805</v>
      </c>
      <c r="AV17" s="89">
        <v>5031.2597176353402</v>
      </c>
      <c r="AW17" s="89">
        <v>85.427993816149367</v>
      </c>
      <c r="AX17" s="89">
        <v>1010.66613000604</v>
      </c>
      <c r="AY17" s="3">
        <v>548</v>
      </c>
      <c r="AZ17" s="3">
        <v>315</v>
      </c>
      <c r="BA17" s="3">
        <v>90</v>
      </c>
      <c r="BB17" s="3">
        <v>569</v>
      </c>
      <c r="BC17" s="3">
        <v>0</v>
      </c>
      <c r="BD17" s="3">
        <v>49</v>
      </c>
      <c r="BE17" s="3">
        <v>247</v>
      </c>
      <c r="BF17" s="3">
        <v>1</v>
      </c>
      <c r="BG17" s="3">
        <v>32</v>
      </c>
      <c r="BH17" s="3">
        <v>1851</v>
      </c>
      <c r="BI17" s="3">
        <v>73</v>
      </c>
      <c r="BJ17" s="3">
        <v>0</v>
      </c>
      <c r="BK17" s="3">
        <v>0</v>
      </c>
      <c r="BL17" s="3">
        <v>0</v>
      </c>
      <c r="BM17" s="3">
        <v>0</v>
      </c>
      <c r="BN17" s="3">
        <v>0</v>
      </c>
      <c r="BO17" s="3">
        <v>26718</v>
      </c>
      <c r="BP17" s="3">
        <v>0</v>
      </c>
      <c r="BQ17" s="3">
        <v>0</v>
      </c>
      <c r="BR17" s="3">
        <v>0</v>
      </c>
      <c r="BS17" s="3">
        <v>0</v>
      </c>
      <c r="BT17" s="3">
        <v>0</v>
      </c>
      <c r="BU17" s="3">
        <v>7342</v>
      </c>
      <c r="BV17" s="3">
        <v>0</v>
      </c>
      <c r="BW17" s="3">
        <v>0</v>
      </c>
      <c r="BX17" s="3">
        <v>0</v>
      </c>
      <c r="BY17" s="3">
        <v>0</v>
      </c>
      <c r="BZ17" s="57">
        <v>0</v>
      </c>
      <c r="CA17" s="3">
        <v>0</v>
      </c>
      <c r="CB17" s="3">
        <v>1851</v>
      </c>
      <c r="CC17" s="3">
        <v>0</v>
      </c>
      <c r="CD17" s="3">
        <v>0</v>
      </c>
      <c r="CE17" s="3">
        <v>0</v>
      </c>
      <c r="CF17" s="3">
        <v>0</v>
      </c>
      <c r="CG17" s="3">
        <v>0</v>
      </c>
      <c r="CH17" s="3">
        <v>10</v>
      </c>
      <c r="CI17" s="3">
        <v>45</v>
      </c>
      <c r="CJ17" s="3">
        <v>34</v>
      </c>
      <c r="CK17" s="3">
        <v>8039</v>
      </c>
      <c r="CL17" s="3">
        <v>5280</v>
      </c>
      <c r="CM17" s="3">
        <v>1921</v>
      </c>
      <c r="CN17" s="3">
        <v>34911</v>
      </c>
      <c r="CO17" s="3">
        <v>0</v>
      </c>
      <c r="CP17" s="3">
        <v>1543</v>
      </c>
      <c r="CQ17" s="3">
        <v>12051</v>
      </c>
      <c r="CR17" s="3">
        <v>292</v>
      </c>
      <c r="CS17" s="3">
        <v>3345</v>
      </c>
      <c r="CT17" s="3">
        <v>67382</v>
      </c>
      <c r="CU17" s="3">
        <v>36319</v>
      </c>
      <c r="CV17" s="3">
        <v>0</v>
      </c>
      <c r="CW17" s="3">
        <v>0</v>
      </c>
      <c r="CX17" s="3">
        <v>31466</v>
      </c>
      <c r="CY17" s="3">
        <v>0</v>
      </c>
      <c r="CZ17" s="3">
        <v>4</v>
      </c>
      <c r="DA17" s="3">
        <v>71828</v>
      </c>
      <c r="DB17" s="3">
        <v>166558</v>
      </c>
      <c r="DC17" s="3">
        <v>310</v>
      </c>
      <c r="DD17" s="3">
        <v>2548</v>
      </c>
      <c r="DE17" s="3">
        <v>30</v>
      </c>
      <c r="DF17" s="3">
        <v>4</v>
      </c>
      <c r="DG17" s="3">
        <v>474349156</v>
      </c>
      <c r="DH17" s="3">
        <v>398273412</v>
      </c>
      <c r="DI17" s="3">
        <v>0</v>
      </c>
      <c r="DJ17" s="3">
        <v>76075744</v>
      </c>
      <c r="DK17" s="3">
        <v>7654763</v>
      </c>
      <c r="DL17" s="3">
        <v>83730507</v>
      </c>
      <c r="DM17" s="3">
        <v>104660950</v>
      </c>
      <c r="DN17" s="3">
        <v>-20930443</v>
      </c>
      <c r="DO17" s="3">
        <v>2083</v>
      </c>
      <c r="DP17" s="3">
        <v>0</v>
      </c>
      <c r="DQ17" s="3">
        <v>0</v>
      </c>
      <c r="DR17" s="3">
        <v>0</v>
      </c>
      <c r="DS17" s="3">
        <v>-20928360</v>
      </c>
      <c r="DT17" s="3">
        <v>34457021</v>
      </c>
      <c r="DU17" s="3">
        <v>21268264</v>
      </c>
      <c r="DV17" s="3">
        <v>5521929</v>
      </c>
      <c r="DW17" s="3">
        <v>32896193</v>
      </c>
      <c r="DX17" s="3">
        <v>0</v>
      </c>
      <c r="DY17" s="3">
        <v>3753710</v>
      </c>
      <c r="DZ17" s="3">
        <v>9531717</v>
      </c>
      <c r="EA17" s="3">
        <v>134544</v>
      </c>
      <c r="EB17" s="3">
        <v>2742888</v>
      </c>
      <c r="EC17" s="3">
        <v>110306266</v>
      </c>
      <c r="ED17" s="3">
        <v>49290326</v>
      </c>
      <c r="EE17" s="3">
        <v>32355646</v>
      </c>
      <c r="EF17" s="3">
        <v>9073097</v>
      </c>
      <c r="EG17" s="3">
        <v>177575941</v>
      </c>
      <c r="EH17" s="3">
        <v>0</v>
      </c>
      <c r="EI17" s="3">
        <v>9040919</v>
      </c>
      <c r="EJ17" s="3">
        <v>70262865</v>
      </c>
      <c r="EK17" s="3">
        <v>1302184</v>
      </c>
      <c r="EL17" s="3">
        <v>15141912</v>
      </c>
      <c r="EM17" s="3">
        <v>364042890</v>
      </c>
      <c r="EN17" s="3">
        <v>67538293</v>
      </c>
      <c r="EO17" s="3">
        <v>44906098</v>
      </c>
      <c r="EP17" s="3">
        <v>14227033</v>
      </c>
      <c r="EQ17" s="3">
        <v>186314982</v>
      </c>
      <c r="ER17" s="3">
        <v>-2568828</v>
      </c>
      <c r="ES17" s="3">
        <v>0</v>
      </c>
      <c r="ET17" s="3">
        <v>8679545</v>
      </c>
      <c r="EU17" s="3">
        <v>58630750</v>
      </c>
      <c r="EV17" s="3">
        <v>3368335</v>
      </c>
      <c r="EW17" s="3">
        <v>0</v>
      </c>
      <c r="EX17" s="3">
        <v>1691113</v>
      </c>
      <c r="EY17" s="3">
        <v>0</v>
      </c>
      <c r="EZ17" s="3">
        <v>15486091</v>
      </c>
      <c r="FA17" s="3">
        <v>0</v>
      </c>
      <c r="FB17" s="3">
        <v>0</v>
      </c>
      <c r="FC17" s="3">
        <v>0</v>
      </c>
      <c r="FD17" s="3">
        <v>0</v>
      </c>
      <c r="FE17" s="3">
        <v>16116032</v>
      </c>
      <c r="FF17" s="3">
        <v>8518771</v>
      </c>
      <c r="FG17" s="3">
        <v>331484</v>
      </c>
      <c r="FH17" s="3">
        <v>26169233</v>
      </c>
      <c r="FI17" s="3">
        <v>0</v>
      </c>
      <c r="FJ17" s="3">
        <v>3679788</v>
      </c>
      <c r="FK17" s="3">
        <v>19705094</v>
      </c>
      <c r="FL17" s="3">
        <v>0</v>
      </c>
      <c r="FM17" s="3">
        <v>1555342</v>
      </c>
      <c r="FN17" s="3">
        <v>0</v>
      </c>
      <c r="FO17" s="3">
        <v>-1036419</v>
      </c>
      <c r="FP17" s="3">
        <v>0</v>
      </c>
      <c r="FQ17" s="3">
        <v>0</v>
      </c>
      <c r="FR17" s="3">
        <v>0</v>
      </c>
      <c r="FS17" s="3">
        <v>0</v>
      </c>
      <c r="FT17" s="3">
        <v>9170168</v>
      </c>
      <c r="FU17" s="3">
        <v>10145714</v>
      </c>
      <c r="FV17" s="3">
        <v>33090648</v>
      </c>
      <c r="FW17" s="3">
        <v>0</v>
      </c>
      <c r="FX17" s="3">
        <v>0</v>
      </c>
      <c r="FY17" s="3">
        <v>0</v>
      </c>
      <c r="FZ17" s="3">
        <v>1259880</v>
      </c>
      <c r="GA17" s="3">
        <v>13309233</v>
      </c>
      <c r="GB17" s="3">
        <v>3523709</v>
      </c>
      <c r="GC17" s="3">
        <v>21688899</v>
      </c>
      <c r="GD17" s="3">
        <v>12472699</v>
      </c>
      <c r="GE17" s="3">
        <v>32186655</v>
      </c>
      <c r="GF17" s="3">
        <v>7955811</v>
      </c>
      <c r="GG17" s="3">
        <v>10336209</v>
      </c>
      <c r="GH17" s="3">
        <v>1203969</v>
      </c>
      <c r="GI17" s="3">
        <v>12848882</v>
      </c>
      <c r="GJ17" s="3">
        <v>17379789</v>
      </c>
      <c r="GK17" s="3">
        <v>2984549</v>
      </c>
      <c r="GL17" s="3">
        <v>2939776</v>
      </c>
      <c r="GM17" s="3">
        <v>706095</v>
      </c>
      <c r="GN17" s="3">
        <v>8244409</v>
      </c>
      <c r="GO17" s="3">
        <v>7874806</v>
      </c>
      <c r="GP17" s="3">
        <v>36659959</v>
      </c>
      <c r="GQ17" s="3">
        <v>0</v>
      </c>
      <c r="GR17" s="3">
        <v>24496369</v>
      </c>
      <c r="GS17" s="3">
        <v>-135749</v>
      </c>
      <c r="GT17" s="3">
        <v>0</v>
      </c>
      <c r="GU17" s="3">
        <v>303000</v>
      </c>
      <c r="GV17" s="3">
        <v>61323579</v>
      </c>
      <c r="GW17" s="3">
        <v>77324076</v>
      </c>
      <c r="GX17" s="3">
        <v>0</v>
      </c>
      <c r="GY17" s="3">
        <v>128352784</v>
      </c>
      <c r="GZ17" s="3">
        <v>-144353281</v>
      </c>
      <c r="HA17" s="3">
        <v>61323579</v>
      </c>
      <c r="HB17" s="3">
        <v>0</v>
      </c>
      <c r="HC17" s="3">
        <v>74284555</v>
      </c>
      <c r="HD17" s="3">
        <v>-63026409</v>
      </c>
      <c r="HE17" s="3">
        <v>37658865</v>
      </c>
      <c r="HF17" s="3">
        <v>0</v>
      </c>
      <c r="HG17" s="3">
        <v>119200734</v>
      </c>
      <c r="HH17" s="3">
        <v>934538</v>
      </c>
      <c r="HI17" s="3">
        <v>13178640</v>
      </c>
      <c r="HJ17" s="3">
        <v>640172</v>
      </c>
      <c r="HK17" s="3">
        <v>732131</v>
      </c>
      <c r="HL17" s="3">
        <v>349</v>
      </c>
      <c r="HM17" s="3">
        <v>9</v>
      </c>
      <c r="HN17" s="3">
        <v>42114</v>
      </c>
      <c r="HO17" s="3">
        <v>117179</v>
      </c>
      <c r="HP17" s="3">
        <v>193199</v>
      </c>
      <c r="HQ17" s="3">
        <v>6700</v>
      </c>
      <c r="HR17" s="3">
        <v>105057</v>
      </c>
      <c r="HS17" s="3">
        <v>67105</v>
      </c>
      <c r="HT17" s="3">
        <v>29418</v>
      </c>
      <c r="HU17" s="3">
        <v>72660</v>
      </c>
      <c r="HV17" s="3">
        <v>6112</v>
      </c>
      <c r="HW17" s="3">
        <v>628</v>
      </c>
      <c r="HX17" s="3">
        <v>126672</v>
      </c>
      <c r="HY17" s="3">
        <v>97444</v>
      </c>
      <c r="HZ17" s="3">
        <v>199012</v>
      </c>
      <c r="IA17" s="3">
        <v>59250</v>
      </c>
      <c r="IB17" s="3">
        <v>84225</v>
      </c>
      <c r="IC17" s="3">
        <v>33016</v>
      </c>
      <c r="ID17" s="3">
        <v>40553</v>
      </c>
      <c r="IE17" s="3">
        <v>17126647.536052302</v>
      </c>
      <c r="IF17" s="3">
        <v>10966291.3390557</v>
      </c>
      <c r="IG17" s="3">
        <v>2984737.7264562096</v>
      </c>
      <c r="IH17" s="3">
        <v>43042343.241974801</v>
      </c>
      <c r="II17" s="3">
        <v>0</v>
      </c>
      <c r="IJ17" s="3">
        <v>2616549.7664965233</v>
      </c>
      <c r="IK17" s="3">
        <v>16318292.222446442</v>
      </c>
      <c r="IL17" s="3">
        <v>293816.28126294381</v>
      </c>
      <c r="IM17" s="3">
        <v>3657508.8862550901</v>
      </c>
    </row>
    <row r="18" spans="1:247" x14ac:dyDescent="0.25">
      <c r="A18">
        <v>106400548</v>
      </c>
      <c r="B18" s="33" t="s">
        <v>3138</v>
      </c>
      <c r="C18" s="56">
        <v>45292</v>
      </c>
      <c r="D18" s="56">
        <v>45657</v>
      </c>
      <c r="E18">
        <v>366</v>
      </c>
      <c r="F18" s="33" t="s">
        <v>2693</v>
      </c>
      <c r="G18" t="s">
        <v>1065</v>
      </c>
      <c r="H18">
        <v>801</v>
      </c>
      <c r="I18" s="33" t="s">
        <v>1024</v>
      </c>
      <c r="J18" t="s">
        <v>696</v>
      </c>
      <c r="K18" s="33" t="s">
        <v>1023</v>
      </c>
      <c r="L18" s="33" t="s">
        <v>811</v>
      </c>
      <c r="M18" t="s">
        <v>1792</v>
      </c>
      <c r="N18" t="s">
        <v>430</v>
      </c>
      <c r="O18" s="33" t="s">
        <v>3020</v>
      </c>
      <c r="P18" t="s">
        <v>1042</v>
      </c>
      <c r="Q18" t="s">
        <v>34</v>
      </c>
      <c r="R18" s="33" t="s">
        <v>2354</v>
      </c>
      <c r="S18" s="33" t="s">
        <v>1711</v>
      </c>
      <c r="T18" s="33" t="s">
        <v>1712</v>
      </c>
      <c r="U18" s="33">
        <v>93465</v>
      </c>
      <c r="V18" s="33" t="s">
        <v>3134</v>
      </c>
      <c r="W18">
        <v>0</v>
      </c>
      <c r="X18" s="3">
        <v>122</v>
      </c>
      <c r="Y18" s="3">
        <v>44652</v>
      </c>
      <c r="Z18" s="3">
        <v>122</v>
      </c>
      <c r="AA18" s="3">
        <v>44652</v>
      </c>
      <c r="AB18" s="3">
        <v>62</v>
      </c>
      <c r="AC18" s="3">
        <v>48.180327868852501</v>
      </c>
      <c r="AD18" s="3">
        <v>97.31786348645376</v>
      </c>
      <c r="AE18" s="3">
        <v>7692</v>
      </c>
      <c r="AF18" s="3">
        <v>3479</v>
      </c>
      <c r="AG18" s="3">
        <v>350</v>
      </c>
      <c r="AH18" s="3">
        <v>3236</v>
      </c>
      <c r="AI18" s="3">
        <v>0</v>
      </c>
      <c r="AJ18" s="3">
        <v>381</v>
      </c>
      <c r="AK18" s="3">
        <v>2351</v>
      </c>
      <c r="AL18" s="3">
        <v>85</v>
      </c>
      <c r="AM18" s="3">
        <v>60</v>
      </c>
      <c r="AN18" s="3">
        <v>17634</v>
      </c>
      <c r="AO18" s="3">
        <v>35618.3380360421</v>
      </c>
      <c r="AP18" s="89">
        <v>12504.737149595499</v>
      </c>
      <c r="AQ18" s="89">
        <v>5687.7156840306998</v>
      </c>
      <c r="AR18" s="89">
        <v>583.68137663278253</v>
      </c>
      <c r="AS18" s="89">
        <v>7607.3019529212797</v>
      </c>
      <c r="AT18" s="89">
        <v>0</v>
      </c>
      <c r="AU18" s="89">
        <v>899.90905836776005</v>
      </c>
      <c r="AV18" s="89">
        <v>6969.4923739660499</v>
      </c>
      <c r="AW18" s="89">
        <v>179.65486659761294</v>
      </c>
      <c r="AX18" s="89">
        <v>360.89785003374698</v>
      </c>
      <c r="AY18" s="3">
        <v>1508</v>
      </c>
      <c r="AZ18" s="3">
        <v>664</v>
      </c>
      <c r="BA18" s="3">
        <v>96</v>
      </c>
      <c r="BB18" s="3">
        <v>894</v>
      </c>
      <c r="BC18" s="3">
        <v>0</v>
      </c>
      <c r="BD18" s="3">
        <v>87</v>
      </c>
      <c r="BE18" s="3">
        <v>681</v>
      </c>
      <c r="BF18" s="3">
        <v>24</v>
      </c>
      <c r="BG18" s="3">
        <v>16</v>
      </c>
      <c r="BH18" s="3">
        <v>3970</v>
      </c>
      <c r="BI18" s="3">
        <v>122</v>
      </c>
      <c r="BJ18" s="3">
        <v>0</v>
      </c>
      <c r="BK18" s="3">
        <v>0</v>
      </c>
      <c r="BL18" s="3">
        <v>0</v>
      </c>
      <c r="BM18" s="3">
        <v>0</v>
      </c>
      <c r="BN18" s="3">
        <v>0</v>
      </c>
      <c r="BO18" s="3">
        <v>44652</v>
      </c>
      <c r="BP18" s="3">
        <v>0</v>
      </c>
      <c r="BQ18" s="3">
        <v>0</v>
      </c>
      <c r="BR18" s="3">
        <v>0</v>
      </c>
      <c r="BS18" s="3">
        <v>0</v>
      </c>
      <c r="BT18" s="3">
        <v>0</v>
      </c>
      <c r="BU18" s="3">
        <v>17634</v>
      </c>
      <c r="BV18" s="3">
        <v>0</v>
      </c>
      <c r="BW18" s="3">
        <v>0</v>
      </c>
      <c r="BX18" s="3">
        <v>0</v>
      </c>
      <c r="BY18" s="3">
        <v>0</v>
      </c>
      <c r="BZ18" s="57">
        <v>0</v>
      </c>
      <c r="CA18" s="3">
        <v>0</v>
      </c>
      <c r="CB18" s="3">
        <v>3970</v>
      </c>
      <c r="CC18" s="3">
        <v>0</v>
      </c>
      <c r="CD18" s="3">
        <v>0</v>
      </c>
      <c r="CE18" s="3">
        <v>0</v>
      </c>
      <c r="CF18" s="3">
        <v>0</v>
      </c>
      <c r="CG18" s="3">
        <v>0</v>
      </c>
      <c r="CH18" s="3">
        <v>4</v>
      </c>
      <c r="CI18" s="3">
        <v>968</v>
      </c>
      <c r="CJ18" s="3">
        <v>551</v>
      </c>
      <c r="CK18" s="3">
        <v>11878</v>
      </c>
      <c r="CL18" s="3">
        <v>4327</v>
      </c>
      <c r="CM18" s="3">
        <v>690</v>
      </c>
      <c r="CN18" s="3">
        <v>14090</v>
      </c>
      <c r="CO18" s="3">
        <v>0</v>
      </c>
      <c r="CP18" s="3">
        <v>1804</v>
      </c>
      <c r="CQ18" s="3">
        <v>16514</v>
      </c>
      <c r="CR18" s="3">
        <v>99</v>
      </c>
      <c r="CS18" s="3">
        <v>1800</v>
      </c>
      <c r="CT18" s="3">
        <v>51202</v>
      </c>
      <c r="CU18" s="3">
        <v>32401</v>
      </c>
      <c r="CV18" s="3">
        <v>3974</v>
      </c>
      <c r="CW18" s="3">
        <v>0</v>
      </c>
      <c r="CX18" s="3">
        <v>16602</v>
      </c>
      <c r="CY18" s="3">
        <v>0</v>
      </c>
      <c r="CZ18" s="3">
        <v>5</v>
      </c>
      <c r="DA18" s="3">
        <v>85335</v>
      </c>
      <c r="DB18" s="3">
        <v>158985</v>
      </c>
      <c r="DC18" s="3">
        <v>748</v>
      </c>
      <c r="DD18" s="3">
        <v>1359</v>
      </c>
      <c r="DE18" s="3">
        <v>614</v>
      </c>
      <c r="DF18" s="3">
        <v>122</v>
      </c>
      <c r="DG18" s="3">
        <v>1274214400</v>
      </c>
      <c r="DH18" s="3">
        <v>1130217430</v>
      </c>
      <c r="DI18" s="3">
        <v>0</v>
      </c>
      <c r="DJ18" s="3">
        <v>143996970</v>
      </c>
      <c r="DK18" s="3">
        <v>262394</v>
      </c>
      <c r="DL18" s="3">
        <v>144259364</v>
      </c>
      <c r="DM18" s="3">
        <v>128893451</v>
      </c>
      <c r="DN18" s="3">
        <v>15365913</v>
      </c>
      <c r="DO18" s="3">
        <v>988137</v>
      </c>
      <c r="DP18" s="3">
        <v>1892678</v>
      </c>
      <c r="DQ18" s="3">
        <v>0</v>
      </c>
      <c r="DR18" s="3">
        <v>0</v>
      </c>
      <c r="DS18" s="3">
        <v>14461372</v>
      </c>
      <c r="DT18" s="3">
        <v>262817058</v>
      </c>
      <c r="DU18" s="3">
        <v>119137965</v>
      </c>
      <c r="DV18" s="3">
        <v>14149772</v>
      </c>
      <c r="DW18" s="3">
        <v>118913395</v>
      </c>
      <c r="DX18" s="3">
        <v>0</v>
      </c>
      <c r="DY18" s="3">
        <v>13708441</v>
      </c>
      <c r="DZ18" s="3">
        <v>96975637</v>
      </c>
      <c r="EA18" s="3">
        <v>443133</v>
      </c>
      <c r="EB18" s="3">
        <v>4695283</v>
      </c>
      <c r="EC18" s="3">
        <v>630840684</v>
      </c>
      <c r="ED18" s="3">
        <v>164439602</v>
      </c>
      <c r="EE18" s="3">
        <v>75637221</v>
      </c>
      <c r="EF18" s="3">
        <v>9447252</v>
      </c>
      <c r="EG18" s="3">
        <v>160632372</v>
      </c>
      <c r="EH18" s="3">
        <v>0</v>
      </c>
      <c r="EI18" s="3">
        <v>18670431</v>
      </c>
      <c r="EJ18" s="3">
        <v>190506695</v>
      </c>
      <c r="EK18" s="3">
        <v>493467</v>
      </c>
      <c r="EL18" s="3">
        <v>23546676</v>
      </c>
      <c r="EM18" s="3">
        <v>643373716</v>
      </c>
      <c r="EN18" s="3">
        <v>397703608</v>
      </c>
      <c r="EO18" s="3">
        <v>181950921</v>
      </c>
      <c r="EP18" s="3">
        <v>20916442</v>
      </c>
      <c r="EQ18" s="3">
        <v>245203374</v>
      </c>
      <c r="ER18" s="3">
        <v>0</v>
      </c>
      <c r="ES18" s="3">
        <v>0</v>
      </c>
      <c r="ET18" s="3">
        <v>29860594</v>
      </c>
      <c r="EU18" s="3">
        <v>229322126</v>
      </c>
      <c r="EV18" s="3">
        <v>-677632</v>
      </c>
      <c r="EW18" s="3">
        <v>0</v>
      </c>
      <c r="EX18" s="3">
        <v>995570</v>
      </c>
      <c r="EY18" s="3">
        <v>0</v>
      </c>
      <c r="EZ18" s="3">
        <v>24942427</v>
      </c>
      <c r="FA18" s="3">
        <v>0</v>
      </c>
      <c r="FB18" s="3">
        <v>0</v>
      </c>
      <c r="FC18" s="3">
        <v>0</v>
      </c>
      <c r="FD18" s="3">
        <v>0</v>
      </c>
      <c r="FE18" s="3">
        <v>29456354</v>
      </c>
      <c r="FF18" s="3">
        <v>12824265</v>
      </c>
      <c r="FG18" s="3">
        <v>2628680</v>
      </c>
      <c r="FH18" s="3">
        <v>34339633</v>
      </c>
      <c r="FI18" s="3">
        <v>0</v>
      </c>
      <c r="FJ18" s="3">
        <v>2517932</v>
      </c>
      <c r="FK18" s="3">
        <v>58930575</v>
      </c>
      <c r="FL18" s="3">
        <v>-1</v>
      </c>
      <c r="FM18" s="3">
        <v>3299532</v>
      </c>
      <c r="FN18" s="3">
        <v>0</v>
      </c>
      <c r="FO18" s="3">
        <v>0</v>
      </c>
      <c r="FP18" s="3">
        <v>0</v>
      </c>
      <c r="FQ18" s="3">
        <v>0</v>
      </c>
      <c r="FR18" s="3">
        <v>0</v>
      </c>
      <c r="FS18" s="3">
        <v>0</v>
      </c>
      <c r="FT18" s="3">
        <v>22365405</v>
      </c>
      <c r="FU18" s="3">
        <v>15574350</v>
      </c>
      <c r="FV18" s="3">
        <v>40806745</v>
      </c>
      <c r="FW18" s="3">
        <v>0</v>
      </c>
      <c r="FX18" s="3">
        <v>0</v>
      </c>
      <c r="FY18" s="3">
        <v>0</v>
      </c>
      <c r="FZ18" s="3">
        <v>0</v>
      </c>
      <c r="GA18" s="3">
        <v>17883898</v>
      </c>
      <c r="GB18" s="3">
        <v>2452223</v>
      </c>
      <c r="GC18" s="3">
        <v>12854829</v>
      </c>
      <c r="GD18" s="3">
        <v>16956001</v>
      </c>
      <c r="GE18" s="3">
        <v>45317299</v>
      </c>
      <c r="GF18" s="3">
        <v>16260751</v>
      </c>
      <c r="GG18" s="3">
        <v>5957410</v>
      </c>
      <c r="GH18" s="3">
        <v>5552565</v>
      </c>
      <c r="GI18" s="3">
        <v>17293551</v>
      </c>
      <c r="GJ18" s="3">
        <v>14200575</v>
      </c>
      <c r="GK18" s="3">
        <v>6848328</v>
      </c>
      <c r="GL18" s="3">
        <v>674935</v>
      </c>
      <c r="GM18" s="3">
        <v>739460</v>
      </c>
      <c r="GN18" s="3">
        <v>9172387</v>
      </c>
      <c r="GO18" s="3">
        <v>6876190</v>
      </c>
      <c r="GP18" s="3">
        <v>54960018</v>
      </c>
      <c r="GQ18" s="3">
        <v>0</v>
      </c>
      <c r="GR18" s="3">
        <v>104338486</v>
      </c>
      <c r="GS18" s="3">
        <v>20404</v>
      </c>
      <c r="GT18" s="3">
        <v>152391920</v>
      </c>
      <c r="GU18" s="3">
        <v>0</v>
      </c>
      <c r="GV18" s="3">
        <v>311710828</v>
      </c>
      <c r="GW18" s="3">
        <v>668062</v>
      </c>
      <c r="GX18" s="3">
        <v>0</v>
      </c>
      <c r="GY18" s="3">
        <v>302614869</v>
      </c>
      <c r="GZ18" s="3">
        <v>8427897</v>
      </c>
      <c r="HA18" s="3">
        <v>311710828</v>
      </c>
      <c r="HB18" s="3">
        <v>13468271</v>
      </c>
      <c r="HC18" s="3">
        <v>68921440</v>
      </c>
      <c r="HD18" s="3">
        <v>-47710129</v>
      </c>
      <c r="HE18" s="3">
        <v>184510416</v>
      </c>
      <c r="HF18" s="3">
        <v>0</v>
      </c>
      <c r="HG18" s="3">
        <v>0</v>
      </c>
      <c r="HH18" s="3">
        <v>149471476</v>
      </c>
      <c r="HI18" s="3">
        <v>279227156</v>
      </c>
      <c r="HJ18" s="3">
        <v>690805</v>
      </c>
      <c r="HK18" s="3">
        <v>824915</v>
      </c>
      <c r="HL18" s="3">
        <v>388</v>
      </c>
      <c r="HM18" s="3">
        <v>0</v>
      </c>
      <c r="HN18" s="3">
        <v>69905</v>
      </c>
      <c r="HO18" s="3">
        <v>141424</v>
      </c>
      <c r="HP18" s="3">
        <v>273853</v>
      </c>
      <c r="HQ18" s="3">
        <v>0</v>
      </c>
      <c r="HR18" s="3">
        <v>76990</v>
      </c>
      <c r="HS18" s="3">
        <v>101274</v>
      </c>
      <c r="HT18" s="3">
        <v>9005</v>
      </c>
      <c r="HU18" s="3">
        <v>0</v>
      </c>
      <c r="HV18" s="3">
        <v>14193</v>
      </c>
      <c r="HW18" s="3">
        <v>4161</v>
      </c>
      <c r="HX18" s="3">
        <v>217185</v>
      </c>
      <c r="HY18" s="3">
        <v>105017</v>
      </c>
      <c r="HZ18" s="3">
        <v>218216</v>
      </c>
      <c r="IA18" s="3">
        <v>0</v>
      </c>
      <c r="IB18" s="3">
        <v>64128</v>
      </c>
      <c r="IC18" s="3">
        <v>33200</v>
      </c>
      <c r="ID18" s="3">
        <v>53059</v>
      </c>
      <c r="IE18" s="3">
        <v>43131262.514447823</v>
      </c>
      <c r="IF18" s="3">
        <v>19662419.489649154</v>
      </c>
      <c r="IG18" s="3">
        <v>2382103.1524791801</v>
      </c>
      <c r="IH18" s="3">
        <v>28219950.652798899</v>
      </c>
      <c r="II18" s="3">
        <v>0</v>
      </c>
      <c r="IJ18" s="3">
        <v>3268624.59710682</v>
      </c>
      <c r="IK18" s="3">
        <v>29021141.366778601</v>
      </c>
      <c r="IL18" s="3">
        <v>94549.118253725595</v>
      </c>
      <c r="IM18" s="3">
        <v>2851006.1084858701</v>
      </c>
    </row>
    <row r="19" spans="1:247" x14ac:dyDescent="0.25">
      <c r="A19">
        <v>106231396</v>
      </c>
      <c r="B19" s="33" t="s">
        <v>2442</v>
      </c>
      <c r="C19" s="56">
        <v>45292</v>
      </c>
      <c r="D19" s="56">
        <v>45657</v>
      </c>
      <c r="E19">
        <v>366</v>
      </c>
      <c r="F19" s="33" t="s">
        <v>2614</v>
      </c>
      <c r="G19" t="s">
        <v>1086</v>
      </c>
      <c r="H19">
        <v>113</v>
      </c>
      <c r="I19" s="33" t="s">
        <v>1046</v>
      </c>
      <c r="J19" t="s">
        <v>3049</v>
      </c>
      <c r="K19" s="33" t="s">
        <v>1023</v>
      </c>
      <c r="L19" s="33" t="s">
        <v>811</v>
      </c>
      <c r="M19" t="s">
        <v>1792</v>
      </c>
      <c r="N19" t="s">
        <v>1032</v>
      </c>
      <c r="O19" s="33" t="s">
        <v>3020</v>
      </c>
      <c r="P19" t="s">
        <v>407</v>
      </c>
      <c r="Q19" t="s">
        <v>34</v>
      </c>
      <c r="R19" s="33" t="s">
        <v>2356</v>
      </c>
      <c r="S19" s="33" t="s">
        <v>1715</v>
      </c>
      <c r="T19" s="33" t="s">
        <v>1716</v>
      </c>
      <c r="U19" s="33">
        <v>95482</v>
      </c>
      <c r="V19" s="33" t="s">
        <v>3132</v>
      </c>
      <c r="W19">
        <v>4</v>
      </c>
      <c r="X19" s="3">
        <v>50</v>
      </c>
      <c r="Y19" s="3">
        <v>18300</v>
      </c>
      <c r="Z19" s="3">
        <v>50</v>
      </c>
      <c r="AA19" s="3">
        <v>18300</v>
      </c>
      <c r="AB19" s="3">
        <v>43</v>
      </c>
      <c r="AC19" s="3">
        <v>34.306010928961697</v>
      </c>
      <c r="AD19" s="3">
        <v>131.66673003107499</v>
      </c>
      <c r="AE19" s="3">
        <v>4793</v>
      </c>
      <c r="AF19" s="3">
        <v>1349</v>
      </c>
      <c r="AG19" s="3">
        <v>189</v>
      </c>
      <c r="AH19" s="3">
        <v>3913</v>
      </c>
      <c r="AI19" s="3">
        <v>0</v>
      </c>
      <c r="AJ19" s="3">
        <v>384</v>
      </c>
      <c r="AK19" s="3">
        <v>1443</v>
      </c>
      <c r="AL19" s="3">
        <v>16</v>
      </c>
      <c r="AM19" s="3">
        <v>469</v>
      </c>
      <c r="AN19" s="3">
        <v>12556</v>
      </c>
      <c r="AO19" s="3">
        <v>48190.023191373402</v>
      </c>
      <c r="AP19" s="89">
        <v>17356.255411728987</v>
      </c>
      <c r="AQ19" s="89">
        <v>3783.342114925425</v>
      </c>
      <c r="AR19" s="89">
        <v>506.47328704091001</v>
      </c>
      <c r="AS19" s="89">
        <v>14944.486741128751</v>
      </c>
      <c r="AT19" s="89">
        <v>0</v>
      </c>
      <c r="AU19" s="89">
        <v>1942.1840368928799</v>
      </c>
      <c r="AV19" s="89">
        <v>8323.8821514614083</v>
      </c>
      <c r="AW19" s="89">
        <v>107.268063857733</v>
      </c>
      <c r="AX19" s="89">
        <v>1394.0655890992</v>
      </c>
      <c r="AY19" s="3">
        <v>1133</v>
      </c>
      <c r="AZ19" s="3">
        <v>283</v>
      </c>
      <c r="BA19" s="3">
        <v>159</v>
      </c>
      <c r="BB19" s="3">
        <v>1470</v>
      </c>
      <c r="BC19" s="3">
        <v>0</v>
      </c>
      <c r="BD19" s="3">
        <v>56</v>
      </c>
      <c r="BE19" s="3">
        <v>623</v>
      </c>
      <c r="BF19" s="3">
        <v>2</v>
      </c>
      <c r="BG19" s="3">
        <v>63</v>
      </c>
      <c r="BH19" s="3">
        <v>3789</v>
      </c>
      <c r="BI19" s="3">
        <v>50</v>
      </c>
      <c r="BJ19" s="3">
        <v>0</v>
      </c>
      <c r="BK19" s="3">
        <v>0</v>
      </c>
      <c r="BL19" s="3">
        <v>0</v>
      </c>
      <c r="BM19" s="3">
        <v>0</v>
      </c>
      <c r="BN19" s="3">
        <v>0</v>
      </c>
      <c r="BO19" s="3">
        <v>18300</v>
      </c>
      <c r="BP19" s="3">
        <v>0</v>
      </c>
      <c r="BQ19" s="3">
        <v>0</v>
      </c>
      <c r="BR19" s="3">
        <v>0</v>
      </c>
      <c r="BS19" s="3">
        <v>0</v>
      </c>
      <c r="BT19" s="3">
        <v>0</v>
      </c>
      <c r="BU19" s="3">
        <v>12556</v>
      </c>
      <c r="BV19" s="3">
        <v>0</v>
      </c>
      <c r="BW19" s="3">
        <v>0</v>
      </c>
      <c r="BX19" s="3">
        <v>0</v>
      </c>
      <c r="BY19" s="3">
        <v>0</v>
      </c>
      <c r="BZ19" s="57">
        <v>0</v>
      </c>
      <c r="CA19" s="3">
        <v>0</v>
      </c>
      <c r="CB19" s="3">
        <v>3789</v>
      </c>
      <c r="CC19" s="3">
        <v>0</v>
      </c>
      <c r="CD19" s="3">
        <v>0</v>
      </c>
      <c r="CE19" s="3">
        <v>0</v>
      </c>
      <c r="CF19" s="3">
        <v>0</v>
      </c>
      <c r="CG19" s="3">
        <v>0</v>
      </c>
      <c r="CH19" s="3">
        <v>0</v>
      </c>
      <c r="CI19" s="3">
        <v>0</v>
      </c>
      <c r="CJ19" s="3">
        <v>0</v>
      </c>
      <c r="CK19" s="3">
        <v>92275</v>
      </c>
      <c r="CL19" s="3">
        <v>19696</v>
      </c>
      <c r="CM19" s="3">
        <v>2142</v>
      </c>
      <c r="CN19" s="3">
        <v>74945</v>
      </c>
      <c r="CO19" s="3">
        <v>0</v>
      </c>
      <c r="CP19" s="3">
        <v>7394</v>
      </c>
      <c r="CQ19" s="3">
        <v>52959</v>
      </c>
      <c r="CR19" s="3">
        <v>486</v>
      </c>
      <c r="CS19" s="3">
        <v>4791</v>
      </c>
      <c r="CT19" s="3">
        <v>254688</v>
      </c>
      <c r="CU19" s="3">
        <v>32766</v>
      </c>
      <c r="CV19" s="3">
        <v>120167</v>
      </c>
      <c r="CW19" s="3">
        <v>0</v>
      </c>
      <c r="CX19" s="3">
        <v>99175</v>
      </c>
      <c r="CY19" s="3">
        <v>2246</v>
      </c>
      <c r="CZ19" s="3">
        <v>3</v>
      </c>
      <c r="DA19" s="3">
        <v>60360</v>
      </c>
      <c r="DB19" s="3">
        <v>137580</v>
      </c>
      <c r="DC19" s="3">
        <v>481</v>
      </c>
      <c r="DD19" s="3">
        <v>3901</v>
      </c>
      <c r="DE19" s="3">
        <v>477</v>
      </c>
      <c r="DF19" s="3">
        <v>223</v>
      </c>
      <c r="DG19" s="3">
        <v>887275939</v>
      </c>
      <c r="DH19" s="3">
        <v>671212644</v>
      </c>
      <c r="DI19" s="3">
        <v>43430127</v>
      </c>
      <c r="DJ19" s="3">
        <v>259493422</v>
      </c>
      <c r="DK19" s="3">
        <v>3435962</v>
      </c>
      <c r="DL19" s="3">
        <v>262929384</v>
      </c>
      <c r="DM19" s="3">
        <v>276894769</v>
      </c>
      <c r="DN19" s="3">
        <v>-13965385</v>
      </c>
      <c r="DO19" s="3">
        <v>22433721</v>
      </c>
      <c r="DP19" s="3">
        <v>16595964</v>
      </c>
      <c r="DQ19" s="3">
        <v>0</v>
      </c>
      <c r="DR19" s="3">
        <v>0</v>
      </c>
      <c r="DS19" s="3">
        <v>-8127628</v>
      </c>
      <c r="DT19" s="3">
        <v>97727501</v>
      </c>
      <c r="DU19" s="3">
        <v>26385876</v>
      </c>
      <c r="DV19" s="3">
        <v>2928485</v>
      </c>
      <c r="DW19" s="3">
        <v>63455741</v>
      </c>
      <c r="DX19" s="3">
        <v>0</v>
      </c>
      <c r="DY19" s="3">
        <v>6975221</v>
      </c>
      <c r="DZ19" s="3">
        <v>26015749</v>
      </c>
      <c r="EA19" s="3">
        <v>261143</v>
      </c>
      <c r="EB19" s="3">
        <v>7431677</v>
      </c>
      <c r="EC19" s="3">
        <v>231181393</v>
      </c>
      <c r="ED19" s="3">
        <v>256160141</v>
      </c>
      <c r="EE19" s="3">
        <v>47614714</v>
      </c>
      <c r="EF19" s="3">
        <v>4919131</v>
      </c>
      <c r="EG19" s="3">
        <v>178893730</v>
      </c>
      <c r="EH19" s="3">
        <v>0</v>
      </c>
      <c r="EI19" s="3">
        <v>28303849</v>
      </c>
      <c r="EJ19" s="3">
        <v>124054957</v>
      </c>
      <c r="EK19" s="3">
        <v>1489626</v>
      </c>
      <c r="EL19" s="3">
        <v>14658398</v>
      </c>
      <c r="EM19" s="3">
        <v>656094546</v>
      </c>
      <c r="EN19" s="3">
        <v>278347491</v>
      </c>
      <c r="EO19" s="3">
        <v>62004972</v>
      </c>
      <c r="EP19" s="3">
        <v>7950980</v>
      </c>
      <c r="EQ19" s="3">
        <v>192722360</v>
      </c>
      <c r="ER19" s="3">
        <v>-3840769</v>
      </c>
      <c r="ES19" s="3">
        <v>0</v>
      </c>
      <c r="ET19" s="3">
        <v>22255157</v>
      </c>
      <c r="EU19" s="3">
        <v>86232542</v>
      </c>
      <c r="EV19" s="3">
        <v>5890582</v>
      </c>
      <c r="EW19" s="3">
        <v>0</v>
      </c>
      <c r="EX19" s="3">
        <v>2681376</v>
      </c>
      <c r="EY19" s="3">
        <v>0</v>
      </c>
      <c r="EZ19" s="3">
        <v>16967953</v>
      </c>
      <c r="FA19" s="3">
        <v>9</v>
      </c>
      <c r="FB19" s="3">
        <v>43286727</v>
      </c>
      <c r="FC19" s="3">
        <v>0</v>
      </c>
      <c r="FD19" s="3">
        <v>143391</v>
      </c>
      <c r="FE19" s="3">
        <v>72792414</v>
      </c>
      <c r="FF19" s="3">
        <v>11372441</v>
      </c>
      <c r="FG19" s="3">
        <v>640897</v>
      </c>
      <c r="FH19" s="3">
        <v>94729324</v>
      </c>
      <c r="FI19" s="3">
        <v>0</v>
      </c>
      <c r="FJ19" s="3">
        <v>12296469</v>
      </c>
      <c r="FK19" s="3">
        <v>61230899</v>
      </c>
      <c r="FL19" s="3">
        <v>3</v>
      </c>
      <c r="FM19" s="3">
        <v>6430975</v>
      </c>
      <c r="FN19" s="3">
        <v>0</v>
      </c>
      <c r="FO19" s="3">
        <v>0</v>
      </c>
      <c r="FP19" s="3">
        <v>5409539</v>
      </c>
      <c r="FQ19" s="3">
        <v>7789718</v>
      </c>
      <c r="FR19" s="3">
        <v>0</v>
      </c>
      <c r="FS19" s="3">
        <v>0</v>
      </c>
      <c r="FT19" s="3">
        <v>31319376</v>
      </c>
      <c r="FU19" s="3">
        <v>57434315</v>
      </c>
      <c r="FV19" s="3">
        <v>72527150</v>
      </c>
      <c r="FW19" s="3">
        <v>25838518</v>
      </c>
      <c r="FX19" s="3">
        <v>0</v>
      </c>
      <c r="FY19" s="3">
        <v>0</v>
      </c>
      <c r="FZ19" s="3">
        <v>3018054</v>
      </c>
      <c r="GA19" s="3">
        <v>21868112</v>
      </c>
      <c r="GB19" s="3">
        <v>8029185</v>
      </c>
      <c r="GC19" s="3">
        <v>46798489</v>
      </c>
      <c r="GD19" s="3">
        <v>10061570</v>
      </c>
      <c r="GE19" s="3">
        <v>63926697</v>
      </c>
      <c r="GF19" s="3">
        <v>41364325</v>
      </c>
      <c r="GG19" s="3">
        <v>37917197</v>
      </c>
      <c r="GH19" s="3">
        <v>5792070</v>
      </c>
      <c r="GI19" s="3">
        <v>41247875</v>
      </c>
      <c r="GJ19" s="3">
        <v>69892105</v>
      </c>
      <c r="GK19" s="3">
        <v>5587433</v>
      </c>
      <c r="GL19" s="3">
        <v>2148007</v>
      </c>
      <c r="GM19" s="3">
        <v>1112443</v>
      </c>
      <c r="GN19" s="3">
        <v>2216173</v>
      </c>
      <c r="GO19" s="3">
        <v>5690444</v>
      </c>
      <c r="GP19" s="3">
        <v>182793784</v>
      </c>
      <c r="GQ19" s="3">
        <v>0</v>
      </c>
      <c r="GR19" s="3">
        <v>83893664</v>
      </c>
      <c r="GS19" s="3">
        <v>989543</v>
      </c>
      <c r="GT19" s="3">
        <v>500000</v>
      </c>
      <c r="GU19" s="3">
        <v>172586</v>
      </c>
      <c r="GV19" s="3">
        <v>268349577</v>
      </c>
      <c r="GW19" s="3">
        <v>39878055</v>
      </c>
      <c r="GX19" s="3">
        <v>220960</v>
      </c>
      <c r="GY19" s="3">
        <v>68086762</v>
      </c>
      <c r="GZ19" s="3">
        <v>160163800</v>
      </c>
      <c r="HA19" s="3">
        <v>268349577</v>
      </c>
      <c r="HB19" s="3">
        <v>102889197</v>
      </c>
      <c r="HC19" s="3">
        <v>129291303</v>
      </c>
      <c r="HD19" s="3">
        <v>-98071312</v>
      </c>
      <c r="HE19" s="3">
        <v>158461395</v>
      </c>
      <c r="HF19" s="3">
        <v>0</v>
      </c>
      <c r="HG19" s="3">
        <v>0</v>
      </c>
      <c r="HH19" s="3">
        <v>3637664</v>
      </c>
      <c r="HI19" s="3">
        <v>67119710</v>
      </c>
      <c r="HJ19" s="3">
        <v>1217811</v>
      </c>
      <c r="HK19" s="3">
        <v>1383377</v>
      </c>
      <c r="HL19" s="3">
        <v>644</v>
      </c>
      <c r="HM19" s="3">
        <v>16</v>
      </c>
      <c r="HN19" s="3">
        <v>75457</v>
      </c>
      <c r="HO19" s="3">
        <v>164674</v>
      </c>
      <c r="HP19" s="3">
        <v>308917</v>
      </c>
      <c r="HQ19" s="3">
        <v>17766</v>
      </c>
      <c r="HR19" s="3">
        <v>253516</v>
      </c>
      <c r="HS19" s="3">
        <v>254569</v>
      </c>
      <c r="HT19" s="3">
        <v>60452</v>
      </c>
      <c r="HU19" s="3">
        <v>39056</v>
      </c>
      <c r="HV19" s="3">
        <v>23056</v>
      </c>
      <c r="HW19" s="3">
        <v>20348</v>
      </c>
      <c r="HX19" s="3">
        <v>210551</v>
      </c>
      <c r="HY19" s="3">
        <v>394713</v>
      </c>
      <c r="HZ19" s="3">
        <v>282258</v>
      </c>
      <c r="IA19" s="3">
        <v>37677</v>
      </c>
      <c r="IB19" s="3">
        <v>113584</v>
      </c>
      <c r="IC19" s="3">
        <v>39906</v>
      </c>
      <c r="ID19" s="3">
        <v>139122</v>
      </c>
      <c r="IE19" s="3">
        <v>109068315.88652299</v>
      </c>
      <c r="IF19" s="3">
        <v>22807012.079582799</v>
      </c>
      <c r="IG19" s="3">
        <v>2418638.4582599527</v>
      </c>
      <c r="IH19" s="3">
        <v>74692206.002377704</v>
      </c>
      <c r="II19" s="3">
        <v>0</v>
      </c>
      <c r="IJ19" s="3">
        <v>10873023.7913839</v>
      </c>
      <c r="IK19" s="3">
        <v>46251852.918112032</v>
      </c>
      <c r="IL19" s="3">
        <v>539587.72128112789</v>
      </c>
      <c r="IM19" s="3">
        <v>6808170.1424797997</v>
      </c>
    </row>
    <row r="20" spans="1:247" x14ac:dyDescent="0.25">
      <c r="A20">
        <v>106481015</v>
      </c>
      <c r="B20" s="33" t="s">
        <v>2443</v>
      </c>
      <c r="C20" s="56">
        <v>45292</v>
      </c>
      <c r="D20" s="56">
        <v>45657</v>
      </c>
      <c r="E20">
        <v>366</v>
      </c>
      <c r="F20" s="33" t="s">
        <v>2688</v>
      </c>
      <c r="G20" t="s">
        <v>1252</v>
      </c>
      <c r="H20">
        <v>409</v>
      </c>
      <c r="I20" s="33" t="s">
        <v>1046</v>
      </c>
      <c r="J20" t="s">
        <v>3049</v>
      </c>
      <c r="K20" s="33" t="s">
        <v>1023</v>
      </c>
      <c r="L20" s="33" t="s">
        <v>653</v>
      </c>
      <c r="N20" t="s">
        <v>430</v>
      </c>
      <c r="O20" s="33" t="s">
        <v>3063</v>
      </c>
      <c r="P20" t="s">
        <v>407</v>
      </c>
      <c r="Q20" t="s">
        <v>34</v>
      </c>
      <c r="R20" s="33" t="s">
        <v>2313</v>
      </c>
      <c r="S20" s="33" t="s">
        <v>1639</v>
      </c>
      <c r="T20" s="33" t="s">
        <v>1345</v>
      </c>
      <c r="U20" s="33">
        <v>94590</v>
      </c>
      <c r="V20" s="33" t="s">
        <v>2973</v>
      </c>
      <c r="W20">
        <v>0</v>
      </c>
      <c r="X20" s="3">
        <v>61</v>
      </c>
      <c r="Y20" s="3">
        <v>22326</v>
      </c>
      <c r="Z20" s="3">
        <v>61</v>
      </c>
      <c r="AA20" s="3">
        <v>22326</v>
      </c>
      <c r="AB20" s="3">
        <v>58</v>
      </c>
      <c r="AC20" s="3">
        <v>52.437158469945352</v>
      </c>
      <c r="AD20" s="3">
        <v>53.460771393053001</v>
      </c>
      <c r="AE20" s="3">
        <v>2022</v>
      </c>
      <c r="AF20" s="3">
        <v>1274</v>
      </c>
      <c r="AG20" s="3">
        <v>5341</v>
      </c>
      <c r="AH20" s="3">
        <v>100</v>
      </c>
      <c r="AI20" s="3">
        <v>0</v>
      </c>
      <c r="AJ20" s="3">
        <v>4320</v>
      </c>
      <c r="AK20" s="3">
        <v>6101</v>
      </c>
      <c r="AL20" s="3">
        <v>0</v>
      </c>
      <c r="AM20" s="3">
        <v>34</v>
      </c>
      <c r="AN20" s="3">
        <v>19192</v>
      </c>
      <c r="AO20" s="3">
        <v>19566.64232985739</v>
      </c>
      <c r="AP20" s="89">
        <v>2152.1615051393301</v>
      </c>
      <c r="AQ20" s="89">
        <v>1276.7604636112301</v>
      </c>
      <c r="AR20" s="89">
        <v>5341</v>
      </c>
      <c r="AS20" s="89">
        <v>100</v>
      </c>
      <c r="AT20" s="89">
        <v>0</v>
      </c>
      <c r="AU20" s="89">
        <v>4332.6874579755677</v>
      </c>
      <c r="AV20" s="89">
        <v>6322.9102896003396</v>
      </c>
      <c r="AW20" s="89">
        <v>0</v>
      </c>
      <c r="AX20" s="89">
        <v>39.358010889592798</v>
      </c>
      <c r="AY20" s="3">
        <v>188</v>
      </c>
      <c r="AZ20" s="3">
        <v>134</v>
      </c>
      <c r="BA20" s="3">
        <v>608</v>
      </c>
      <c r="BB20" s="3">
        <v>2</v>
      </c>
      <c r="BC20" s="3">
        <v>0</v>
      </c>
      <c r="BD20" s="3">
        <v>418</v>
      </c>
      <c r="BE20" s="3">
        <v>927</v>
      </c>
      <c r="BF20" s="3">
        <v>0</v>
      </c>
      <c r="BG20" s="3">
        <v>6</v>
      </c>
      <c r="BH20" s="3">
        <v>2283</v>
      </c>
      <c r="BI20" s="3">
        <v>0</v>
      </c>
      <c r="BJ20" s="3">
        <v>61</v>
      </c>
      <c r="BK20" s="3">
        <v>0</v>
      </c>
      <c r="BL20" s="3">
        <v>0</v>
      </c>
      <c r="BM20" s="3">
        <v>0</v>
      </c>
      <c r="BN20" s="3">
        <v>0</v>
      </c>
      <c r="BO20" s="3">
        <v>0</v>
      </c>
      <c r="BP20" s="3">
        <v>22326</v>
      </c>
      <c r="BQ20" s="3">
        <v>0</v>
      </c>
      <c r="BR20" s="3">
        <v>0</v>
      </c>
      <c r="BS20" s="3">
        <v>0</v>
      </c>
      <c r="BT20" s="3">
        <v>0</v>
      </c>
      <c r="BU20" s="3">
        <v>0</v>
      </c>
      <c r="BV20" s="3">
        <v>19192</v>
      </c>
      <c r="BW20" s="3">
        <v>0</v>
      </c>
      <c r="BX20" s="3">
        <v>0</v>
      </c>
      <c r="BY20" s="3">
        <v>0</v>
      </c>
      <c r="BZ20" s="57">
        <v>0</v>
      </c>
      <c r="CA20" s="3">
        <v>0</v>
      </c>
      <c r="CB20" s="3">
        <v>0</v>
      </c>
      <c r="CC20" s="3">
        <v>2283</v>
      </c>
      <c r="CD20" s="3">
        <v>0</v>
      </c>
      <c r="CE20" s="3">
        <v>0</v>
      </c>
      <c r="CF20" s="3">
        <v>0</v>
      </c>
      <c r="CG20" s="3">
        <v>0</v>
      </c>
      <c r="CH20" s="3">
        <v>0</v>
      </c>
      <c r="CI20" s="3">
        <v>0</v>
      </c>
      <c r="CJ20" s="3">
        <v>0</v>
      </c>
      <c r="CK20" s="3">
        <v>1557</v>
      </c>
      <c r="CL20" s="3">
        <v>37</v>
      </c>
      <c r="CM20" s="3">
        <v>0</v>
      </c>
      <c r="CN20" s="3">
        <v>0</v>
      </c>
      <c r="CO20" s="3">
        <v>0</v>
      </c>
      <c r="CP20" s="3">
        <v>171</v>
      </c>
      <c r="CQ20" s="3">
        <v>2885</v>
      </c>
      <c r="CR20" s="3">
        <v>0</v>
      </c>
      <c r="CS20" s="3">
        <v>94</v>
      </c>
      <c r="CT20" s="3">
        <v>4744</v>
      </c>
      <c r="CU20" s="3">
        <v>0</v>
      </c>
      <c r="CV20" s="3">
        <v>0</v>
      </c>
      <c r="CW20" s="3">
        <v>0</v>
      </c>
      <c r="CX20" s="3">
        <v>14</v>
      </c>
      <c r="CY20" s="3">
        <v>0</v>
      </c>
      <c r="CZ20" s="3">
        <v>0</v>
      </c>
      <c r="DA20" s="3">
        <v>0</v>
      </c>
      <c r="DB20" s="3">
        <v>0</v>
      </c>
      <c r="DC20" s="3">
        <v>0</v>
      </c>
      <c r="DD20" s="3">
        <v>0</v>
      </c>
      <c r="DE20" s="3">
        <v>0</v>
      </c>
      <c r="DF20" s="3">
        <v>0</v>
      </c>
      <c r="DG20" s="3">
        <v>124822849</v>
      </c>
      <c r="DH20" s="3">
        <v>89053472</v>
      </c>
      <c r="DI20" s="3">
        <v>0</v>
      </c>
      <c r="DJ20" s="3">
        <v>35769377</v>
      </c>
      <c r="DK20" s="3">
        <v>863925</v>
      </c>
      <c r="DL20" s="3">
        <v>36633302</v>
      </c>
      <c r="DM20" s="3">
        <v>37031367</v>
      </c>
      <c r="DN20" s="3">
        <v>-398065</v>
      </c>
      <c r="DO20" s="3">
        <v>3062</v>
      </c>
      <c r="DP20" s="3">
        <v>0</v>
      </c>
      <c r="DQ20" s="3">
        <v>0</v>
      </c>
      <c r="DR20" s="3">
        <v>0</v>
      </c>
      <c r="DS20" s="3">
        <v>-395003</v>
      </c>
      <c r="DT20" s="3">
        <v>13050433</v>
      </c>
      <c r="DU20" s="3">
        <v>8328530</v>
      </c>
      <c r="DV20" s="3">
        <v>33103450</v>
      </c>
      <c r="DW20" s="3">
        <v>1131649</v>
      </c>
      <c r="DX20" s="3">
        <v>0</v>
      </c>
      <c r="DY20" s="3">
        <v>27924232</v>
      </c>
      <c r="DZ20" s="3">
        <v>38604755</v>
      </c>
      <c r="EA20" s="3">
        <v>0</v>
      </c>
      <c r="EB20" s="3">
        <v>289818</v>
      </c>
      <c r="EC20" s="3">
        <v>122432867</v>
      </c>
      <c r="ED20" s="3">
        <v>840091</v>
      </c>
      <c r="EE20" s="3">
        <v>18046</v>
      </c>
      <c r="EF20" s="3">
        <v>0</v>
      </c>
      <c r="EG20" s="3">
        <v>0</v>
      </c>
      <c r="EH20" s="3">
        <v>0</v>
      </c>
      <c r="EI20" s="3">
        <v>82011</v>
      </c>
      <c r="EJ20" s="3">
        <v>1404162</v>
      </c>
      <c r="EK20" s="3">
        <v>0</v>
      </c>
      <c r="EL20" s="3">
        <v>45672</v>
      </c>
      <c r="EM20" s="3">
        <v>2389982</v>
      </c>
      <c r="EN20" s="3">
        <v>10861337</v>
      </c>
      <c r="EO20" s="3">
        <v>6053823</v>
      </c>
      <c r="EP20" s="3">
        <v>23061150</v>
      </c>
      <c r="EQ20" s="3">
        <v>155910</v>
      </c>
      <c r="ER20" s="3">
        <v>0</v>
      </c>
      <c r="ES20" s="3">
        <v>0</v>
      </c>
      <c r="ET20" s="3">
        <v>20818201</v>
      </c>
      <c r="EU20" s="3">
        <v>27112812</v>
      </c>
      <c r="EV20" s="3">
        <v>220911</v>
      </c>
      <c r="EW20" s="3">
        <v>0</v>
      </c>
      <c r="EX20" s="3">
        <v>443121</v>
      </c>
      <c r="EY20" s="3">
        <v>0</v>
      </c>
      <c r="EZ20" s="3">
        <v>326207</v>
      </c>
      <c r="FA20" s="3">
        <v>0</v>
      </c>
      <c r="FB20" s="3">
        <v>0</v>
      </c>
      <c r="FC20" s="3">
        <v>0</v>
      </c>
      <c r="FD20" s="3">
        <v>0</v>
      </c>
      <c r="FE20" s="3">
        <v>2987194</v>
      </c>
      <c r="FF20" s="3">
        <v>2283012</v>
      </c>
      <c r="FG20" s="3">
        <v>9810118</v>
      </c>
      <c r="FH20" s="3">
        <v>957026</v>
      </c>
      <c r="FI20" s="3">
        <v>0</v>
      </c>
      <c r="FJ20" s="3">
        <v>7161198</v>
      </c>
      <c r="FK20" s="3">
        <v>12377084</v>
      </c>
      <c r="FL20" s="3">
        <v>0</v>
      </c>
      <c r="FM20" s="3">
        <v>193745</v>
      </c>
      <c r="FN20" s="3">
        <v>0</v>
      </c>
      <c r="FO20" s="3">
        <v>1377363</v>
      </c>
      <c r="FP20" s="3">
        <v>0</v>
      </c>
      <c r="FQ20" s="3">
        <v>0</v>
      </c>
      <c r="FR20" s="3">
        <v>0</v>
      </c>
      <c r="FS20" s="3">
        <v>0</v>
      </c>
      <c r="FT20" s="3">
        <v>16057288</v>
      </c>
      <c r="FU20" s="3">
        <v>1254545</v>
      </c>
      <c r="FV20" s="3">
        <v>1759862</v>
      </c>
      <c r="FW20" s="3">
        <v>0</v>
      </c>
      <c r="FX20" s="3">
        <v>0</v>
      </c>
      <c r="FY20" s="3">
        <v>0</v>
      </c>
      <c r="FZ20" s="3">
        <v>0</v>
      </c>
      <c r="GA20" s="3">
        <v>8863431</v>
      </c>
      <c r="GB20" s="3">
        <v>3645320</v>
      </c>
      <c r="GC20" s="3">
        <v>5015571</v>
      </c>
      <c r="GD20" s="3">
        <v>435350</v>
      </c>
      <c r="GE20" s="3">
        <v>16630427</v>
      </c>
      <c r="GF20" s="3">
        <v>8032022</v>
      </c>
      <c r="GG20" s="3">
        <v>1952229</v>
      </c>
      <c r="GH20" s="3">
        <v>545553</v>
      </c>
      <c r="GI20" s="3">
        <v>1066299</v>
      </c>
      <c r="GJ20" s="3">
        <v>5770456</v>
      </c>
      <c r="GK20" s="3">
        <v>1616011</v>
      </c>
      <c r="GL20" s="3">
        <v>7650</v>
      </c>
      <c r="GM20" s="3">
        <v>260844</v>
      </c>
      <c r="GN20" s="3">
        <v>0</v>
      </c>
      <c r="GO20" s="3">
        <v>1149876</v>
      </c>
      <c r="GP20" s="3">
        <v>-1869984</v>
      </c>
      <c r="GQ20" s="3">
        <v>0</v>
      </c>
      <c r="GR20" s="3">
        <v>2256030</v>
      </c>
      <c r="GS20" s="3">
        <v>33380</v>
      </c>
      <c r="GT20" s="3">
        <v>63121</v>
      </c>
      <c r="GU20" s="3">
        <v>0</v>
      </c>
      <c r="GV20" s="3">
        <v>482547</v>
      </c>
      <c r="GW20" s="3">
        <v>816462</v>
      </c>
      <c r="GX20" s="3">
        <v>0</v>
      </c>
      <c r="GY20" s="3">
        <v>85342</v>
      </c>
      <c r="GZ20" s="3">
        <v>-419257</v>
      </c>
      <c r="HA20" s="3">
        <v>482547</v>
      </c>
      <c r="HB20" s="3">
        <v>1233</v>
      </c>
      <c r="HC20" s="3">
        <v>5489961</v>
      </c>
      <c r="HD20" s="3">
        <v>-4520442</v>
      </c>
      <c r="HE20" s="3">
        <v>6606634</v>
      </c>
      <c r="HF20" s="3">
        <v>0</v>
      </c>
      <c r="HG20" s="3">
        <v>0</v>
      </c>
      <c r="HH20" s="3">
        <v>-3184096</v>
      </c>
      <c r="HI20" s="3">
        <v>151950</v>
      </c>
      <c r="HJ20" s="3">
        <v>418541</v>
      </c>
      <c r="HK20" s="3">
        <v>444279</v>
      </c>
      <c r="HL20" s="3">
        <v>214</v>
      </c>
      <c r="HM20" s="3">
        <v>0</v>
      </c>
      <c r="HN20" s="3">
        <v>19085</v>
      </c>
      <c r="HO20" s="3">
        <v>171282</v>
      </c>
      <c r="HP20" s="3">
        <v>55973</v>
      </c>
      <c r="HQ20" s="3">
        <v>0</v>
      </c>
      <c r="HR20" s="3">
        <v>6</v>
      </c>
      <c r="HS20" s="3">
        <v>13117</v>
      </c>
      <c r="HT20" s="3">
        <v>19129</v>
      </c>
      <c r="HU20" s="3">
        <v>139949</v>
      </c>
      <c r="HV20" s="3">
        <v>0</v>
      </c>
      <c r="HW20" s="3">
        <v>0</v>
      </c>
      <c r="HX20" s="3">
        <v>303411</v>
      </c>
      <c r="HY20" s="3">
        <v>15720</v>
      </c>
      <c r="HZ20" s="3">
        <v>2206</v>
      </c>
      <c r="IA20" s="3">
        <v>0</v>
      </c>
      <c r="IB20" s="3">
        <v>56935</v>
      </c>
      <c r="IC20" s="3">
        <v>20564</v>
      </c>
      <c r="ID20" s="3">
        <v>19705</v>
      </c>
      <c r="IE20" s="3">
        <v>4024781.7218112699</v>
      </c>
      <c r="IF20" s="3">
        <v>2418421.8337989706</v>
      </c>
      <c r="IG20" s="3">
        <v>9591730.3399708495</v>
      </c>
      <c r="IH20" s="3">
        <v>327895.49269026902</v>
      </c>
      <c r="II20" s="3">
        <v>0</v>
      </c>
      <c r="IJ20" s="3">
        <v>8114813.7336651087</v>
      </c>
      <c r="IK20" s="3">
        <v>11592590.592771299</v>
      </c>
      <c r="IL20" s="3">
        <v>0</v>
      </c>
      <c r="IM20" s="3">
        <v>97208.285292222397</v>
      </c>
    </row>
    <row r="21" spans="1:247" x14ac:dyDescent="0.25">
      <c r="A21">
        <v>106190878</v>
      </c>
      <c r="B21" s="33" t="s">
        <v>2444</v>
      </c>
      <c r="C21" s="56">
        <v>45292</v>
      </c>
      <c r="D21" s="56">
        <v>45657</v>
      </c>
      <c r="E21">
        <v>366</v>
      </c>
      <c r="F21" s="33" t="s">
        <v>2532</v>
      </c>
      <c r="G21" t="s">
        <v>475</v>
      </c>
      <c r="H21">
        <v>925</v>
      </c>
      <c r="I21" s="33" t="s">
        <v>1046</v>
      </c>
      <c r="J21" t="s">
        <v>3049</v>
      </c>
      <c r="K21" s="33" t="s">
        <v>1023</v>
      </c>
      <c r="L21" s="33" t="s">
        <v>811</v>
      </c>
      <c r="M21" t="s">
        <v>2658</v>
      </c>
      <c r="N21" t="s">
        <v>1032</v>
      </c>
      <c r="O21" s="33" t="s">
        <v>3020</v>
      </c>
      <c r="P21" t="s">
        <v>1048</v>
      </c>
      <c r="Q21" t="s">
        <v>1049</v>
      </c>
      <c r="R21" s="33" t="s">
        <v>2372</v>
      </c>
      <c r="S21" s="33" t="s">
        <v>1742</v>
      </c>
      <c r="T21" s="33" t="s">
        <v>474</v>
      </c>
      <c r="U21" s="33" t="s">
        <v>2373</v>
      </c>
      <c r="V21" s="33" t="s">
        <v>1850</v>
      </c>
      <c r="W21">
        <v>0</v>
      </c>
      <c r="X21" s="3">
        <v>545</v>
      </c>
      <c r="Y21" s="3">
        <v>199470</v>
      </c>
      <c r="Z21" s="3">
        <v>461</v>
      </c>
      <c r="AA21" s="3">
        <v>168726</v>
      </c>
      <c r="AB21" s="3">
        <v>275</v>
      </c>
      <c r="AC21" s="3">
        <v>270.14754098360697</v>
      </c>
      <c r="AD21" s="3">
        <v>428.86127705078502</v>
      </c>
      <c r="AE21" s="3">
        <v>14954</v>
      </c>
      <c r="AF21" s="3">
        <v>20634</v>
      </c>
      <c r="AG21" s="3">
        <v>15312</v>
      </c>
      <c r="AH21" s="3">
        <v>36322</v>
      </c>
      <c r="AI21" s="3">
        <v>0</v>
      </c>
      <c r="AJ21" s="3">
        <v>1868</v>
      </c>
      <c r="AK21" s="3">
        <v>7093</v>
      </c>
      <c r="AL21" s="3">
        <v>60</v>
      </c>
      <c r="AM21" s="3">
        <v>2631</v>
      </c>
      <c r="AN21" s="3">
        <v>98874</v>
      </c>
      <c r="AO21" s="3">
        <v>156963.227400587</v>
      </c>
      <c r="AP21" s="89">
        <v>21052.739120415899</v>
      </c>
      <c r="AQ21" s="89">
        <v>29530.713905387998</v>
      </c>
      <c r="AR21" s="89">
        <v>17570.343894428399</v>
      </c>
      <c r="AS21" s="89">
        <v>64932.559182615863</v>
      </c>
      <c r="AT21" s="89">
        <v>0</v>
      </c>
      <c r="AU21" s="89">
        <v>2902.9886083421702</v>
      </c>
      <c r="AV21" s="89">
        <v>13983.3047425557</v>
      </c>
      <c r="AW21" s="89">
        <v>198.51966188173287</v>
      </c>
      <c r="AX21" s="89">
        <v>4944.00376310711</v>
      </c>
      <c r="AY21" s="3">
        <v>2373</v>
      </c>
      <c r="AZ21" s="3">
        <v>3566</v>
      </c>
      <c r="BA21" s="3">
        <v>2660</v>
      </c>
      <c r="BB21" s="3">
        <v>8481</v>
      </c>
      <c r="BC21" s="3">
        <v>0</v>
      </c>
      <c r="BD21" s="3">
        <v>97</v>
      </c>
      <c r="BE21" s="3">
        <v>1754</v>
      </c>
      <c r="BF21" s="3">
        <v>9</v>
      </c>
      <c r="BG21" s="3">
        <v>377</v>
      </c>
      <c r="BH21" s="3">
        <v>19317</v>
      </c>
      <c r="BI21" s="3">
        <v>469</v>
      </c>
      <c r="BJ21" s="3">
        <v>33</v>
      </c>
      <c r="BK21" s="3">
        <v>0</v>
      </c>
      <c r="BL21" s="3">
        <v>16</v>
      </c>
      <c r="BM21" s="3">
        <v>27</v>
      </c>
      <c r="BN21" s="3">
        <v>0</v>
      </c>
      <c r="BO21" s="3">
        <v>171654</v>
      </c>
      <c r="BP21" s="3">
        <v>12078</v>
      </c>
      <c r="BQ21" s="3">
        <v>0</v>
      </c>
      <c r="BR21" s="3">
        <v>5856</v>
      </c>
      <c r="BS21" s="3">
        <v>9882</v>
      </c>
      <c r="BT21" s="3">
        <v>0</v>
      </c>
      <c r="BU21" s="3">
        <v>86157</v>
      </c>
      <c r="BV21" s="3">
        <v>8587</v>
      </c>
      <c r="BW21" s="3">
        <v>0</v>
      </c>
      <c r="BX21" s="3">
        <v>2623</v>
      </c>
      <c r="BY21" s="3">
        <v>1507</v>
      </c>
      <c r="BZ21" s="57">
        <v>1.52416206485021E-2</v>
      </c>
      <c r="CA21" s="3">
        <v>0</v>
      </c>
      <c r="CB21" s="3">
        <v>17295</v>
      </c>
      <c r="CC21" s="3">
        <v>1730</v>
      </c>
      <c r="CD21" s="3">
        <v>0</v>
      </c>
      <c r="CE21" s="3">
        <v>214</v>
      </c>
      <c r="CF21" s="3">
        <v>78</v>
      </c>
      <c r="CG21" s="3">
        <v>0</v>
      </c>
      <c r="CH21" s="3">
        <v>33</v>
      </c>
      <c r="CI21" s="3">
        <v>5347</v>
      </c>
      <c r="CJ21" s="3">
        <v>3275</v>
      </c>
      <c r="CK21" s="3">
        <v>26298</v>
      </c>
      <c r="CL21" s="3">
        <v>42384</v>
      </c>
      <c r="CM21" s="3">
        <v>6832</v>
      </c>
      <c r="CN21" s="3">
        <v>127366</v>
      </c>
      <c r="CO21" s="3">
        <v>0</v>
      </c>
      <c r="CP21" s="3">
        <v>2502</v>
      </c>
      <c r="CQ21" s="3">
        <v>33343</v>
      </c>
      <c r="CR21" s="3">
        <v>602</v>
      </c>
      <c r="CS21" s="3">
        <v>10111</v>
      </c>
      <c r="CT21" s="3">
        <v>249438</v>
      </c>
      <c r="CU21" s="3">
        <v>97351</v>
      </c>
      <c r="CV21" s="3">
        <v>18581</v>
      </c>
      <c r="CW21" s="3">
        <v>0</v>
      </c>
      <c r="CX21" s="3">
        <v>135559</v>
      </c>
      <c r="CY21" s="3">
        <v>14108</v>
      </c>
      <c r="CZ21" s="3">
        <v>17</v>
      </c>
      <c r="DA21" s="3">
        <v>458925</v>
      </c>
      <c r="DB21" s="3">
        <v>689655</v>
      </c>
      <c r="DC21" s="3">
        <v>3183</v>
      </c>
      <c r="DD21" s="3">
        <v>6590</v>
      </c>
      <c r="DE21" s="3">
        <v>2420</v>
      </c>
      <c r="DF21" s="3">
        <v>1243</v>
      </c>
      <c r="DG21" s="3">
        <v>4652496266</v>
      </c>
      <c r="DH21" s="3">
        <v>4058221303</v>
      </c>
      <c r="DI21" s="3">
        <v>29683993</v>
      </c>
      <c r="DJ21" s="3">
        <v>623958956</v>
      </c>
      <c r="DK21" s="3">
        <v>11799594</v>
      </c>
      <c r="DL21" s="3">
        <v>635758550</v>
      </c>
      <c r="DM21" s="3">
        <v>671205810</v>
      </c>
      <c r="DN21" s="3">
        <v>-35447260</v>
      </c>
      <c r="DO21" s="3">
        <v>54270148</v>
      </c>
      <c r="DP21" s="3">
        <v>10530086</v>
      </c>
      <c r="DQ21" s="3">
        <v>0</v>
      </c>
      <c r="DR21" s="3">
        <v>0</v>
      </c>
      <c r="DS21" s="3">
        <v>8292802</v>
      </c>
      <c r="DT21" s="3">
        <v>464579409</v>
      </c>
      <c r="DU21" s="3">
        <v>705462265</v>
      </c>
      <c r="DV21" s="3">
        <v>321321414</v>
      </c>
      <c r="DW21" s="3">
        <v>1091369747</v>
      </c>
      <c r="DX21" s="3">
        <v>0</v>
      </c>
      <c r="DY21" s="3">
        <v>29921457</v>
      </c>
      <c r="DZ21" s="3">
        <v>245094709</v>
      </c>
      <c r="EA21" s="3">
        <v>1615766</v>
      </c>
      <c r="EB21" s="3">
        <v>71327494</v>
      </c>
      <c r="EC21" s="3">
        <v>2930692261</v>
      </c>
      <c r="ED21" s="3">
        <v>189470952</v>
      </c>
      <c r="EE21" s="3">
        <v>304172528</v>
      </c>
      <c r="EF21" s="3">
        <v>47391213</v>
      </c>
      <c r="EG21" s="3">
        <v>859663530</v>
      </c>
      <c r="EH21" s="3">
        <v>0</v>
      </c>
      <c r="EI21" s="3">
        <v>16578355</v>
      </c>
      <c r="EJ21" s="3">
        <v>238090686</v>
      </c>
      <c r="EK21" s="3">
        <v>3730256</v>
      </c>
      <c r="EL21" s="3">
        <v>62706485</v>
      </c>
      <c r="EM21" s="3">
        <v>1721804005</v>
      </c>
      <c r="EN21" s="3">
        <v>609491027</v>
      </c>
      <c r="EO21" s="3">
        <v>843575445</v>
      </c>
      <c r="EP21" s="3">
        <v>366492365</v>
      </c>
      <c r="EQ21" s="3">
        <v>1732404917</v>
      </c>
      <c r="ER21" s="3">
        <v>-51657203</v>
      </c>
      <c r="ES21" s="3">
        <v>0</v>
      </c>
      <c r="ET21" s="3">
        <v>26528708</v>
      </c>
      <c r="EU21" s="3">
        <v>395942541</v>
      </c>
      <c r="EV21" s="3">
        <v>32501624</v>
      </c>
      <c r="EW21" s="3">
        <v>0</v>
      </c>
      <c r="EX21" s="3">
        <v>8689430</v>
      </c>
      <c r="EY21" s="3">
        <v>0</v>
      </c>
      <c r="EZ21" s="3">
        <v>94252449</v>
      </c>
      <c r="FA21" s="3">
        <v>0</v>
      </c>
      <c r="FB21" s="3">
        <v>29683993</v>
      </c>
      <c r="FC21" s="3">
        <v>0</v>
      </c>
      <c r="FD21" s="3">
        <v>0</v>
      </c>
      <c r="FE21" s="3">
        <v>39748619</v>
      </c>
      <c r="FF21" s="3">
        <v>157181840</v>
      </c>
      <c r="FG21" s="3">
        <v>51065737</v>
      </c>
      <c r="FH21" s="3">
        <v>237275718</v>
      </c>
      <c r="FI21" s="3">
        <v>0</v>
      </c>
      <c r="FJ21" s="3">
        <v>17647040</v>
      </c>
      <c r="FK21" s="3">
        <v>73264198</v>
      </c>
      <c r="FL21" s="3">
        <v>1</v>
      </c>
      <c r="FM21" s="3">
        <v>47775803</v>
      </c>
      <c r="FN21" s="3">
        <v>0</v>
      </c>
      <c r="FO21" s="3">
        <v>0</v>
      </c>
      <c r="FP21" s="3">
        <v>8561279</v>
      </c>
      <c r="FQ21" s="3">
        <v>29538038</v>
      </c>
      <c r="FR21" s="3">
        <v>0</v>
      </c>
      <c r="FS21" s="3">
        <v>0</v>
      </c>
      <c r="FT21" s="3">
        <v>115408154</v>
      </c>
      <c r="FU21" s="3">
        <v>47043714</v>
      </c>
      <c r="FV21" s="3">
        <v>195305539</v>
      </c>
      <c r="FW21" s="3">
        <v>15895154</v>
      </c>
      <c r="FX21" s="3">
        <v>9338494</v>
      </c>
      <c r="FY21" s="3">
        <v>0</v>
      </c>
      <c r="FZ21" s="3">
        <v>17162127</v>
      </c>
      <c r="GA21" s="3">
        <v>74917701</v>
      </c>
      <c r="GB21" s="3">
        <v>10895095</v>
      </c>
      <c r="GC21" s="3">
        <v>156090402</v>
      </c>
      <c r="GD21" s="3">
        <v>29149430</v>
      </c>
      <c r="GE21" s="3">
        <v>203054803</v>
      </c>
      <c r="GF21" s="3">
        <v>75563959</v>
      </c>
      <c r="GG21" s="3">
        <v>44972989</v>
      </c>
      <c r="GH21" s="3">
        <v>15119557</v>
      </c>
      <c r="GI21" s="3">
        <v>100197626</v>
      </c>
      <c r="GJ21" s="3">
        <v>122909624</v>
      </c>
      <c r="GK21" s="3">
        <v>11449705</v>
      </c>
      <c r="GL21" s="3">
        <v>9937842</v>
      </c>
      <c r="GM21" s="3">
        <v>9492558</v>
      </c>
      <c r="GN21" s="3">
        <v>5294862</v>
      </c>
      <c r="GO21" s="3">
        <v>73212285</v>
      </c>
      <c r="GP21" s="3">
        <v>886873065</v>
      </c>
      <c r="GQ21" s="3">
        <v>0</v>
      </c>
      <c r="GR21" s="3">
        <v>164244338</v>
      </c>
      <c r="GS21" s="3">
        <v>20785083</v>
      </c>
      <c r="GT21" s="3">
        <v>6603792</v>
      </c>
      <c r="GU21" s="3">
        <v>350000</v>
      </c>
      <c r="GV21" s="3">
        <v>1078856278</v>
      </c>
      <c r="GW21" s="3">
        <v>337371605</v>
      </c>
      <c r="GX21" s="3">
        <v>0</v>
      </c>
      <c r="GY21" s="3">
        <v>152055224</v>
      </c>
      <c r="GZ21" s="3">
        <v>589429449</v>
      </c>
      <c r="HA21" s="3">
        <v>1078856278</v>
      </c>
      <c r="HB21" s="3">
        <v>420898289</v>
      </c>
      <c r="HC21" s="3">
        <v>1028579517</v>
      </c>
      <c r="HD21" s="3">
        <v>-944120638</v>
      </c>
      <c r="HE21" s="3">
        <v>592649463</v>
      </c>
      <c r="HF21" s="3">
        <v>0</v>
      </c>
      <c r="HG21" s="3">
        <v>0</v>
      </c>
      <c r="HH21" s="3">
        <v>254650050</v>
      </c>
      <c r="HI21" s="3">
        <v>427360517</v>
      </c>
      <c r="HJ21" s="3">
        <v>3606529</v>
      </c>
      <c r="HK21" s="3">
        <v>4125391</v>
      </c>
      <c r="HL21" s="3">
        <v>1860</v>
      </c>
      <c r="HM21" s="3">
        <v>69</v>
      </c>
      <c r="HN21" s="3">
        <v>301458</v>
      </c>
      <c r="HO21" s="3">
        <v>1000984</v>
      </c>
      <c r="HP21" s="3">
        <v>1183052</v>
      </c>
      <c r="HQ21" s="3">
        <v>23672</v>
      </c>
      <c r="HR21" s="3">
        <v>314151</v>
      </c>
      <c r="HS21" s="3">
        <v>233272</v>
      </c>
      <c r="HT21" s="3">
        <v>96019</v>
      </c>
      <c r="HU21" s="3">
        <v>196634</v>
      </c>
      <c r="HV21" s="3">
        <v>75997</v>
      </c>
      <c r="HW21" s="3">
        <v>181290</v>
      </c>
      <c r="HX21" s="3">
        <v>1112482</v>
      </c>
      <c r="HY21" s="3">
        <v>410555</v>
      </c>
      <c r="HZ21" s="3">
        <v>962377</v>
      </c>
      <c r="IA21" s="3">
        <v>178321</v>
      </c>
      <c r="IB21" s="3">
        <v>489810</v>
      </c>
      <c r="IC21" s="3">
        <v>16220</v>
      </c>
      <c r="ID21" s="3">
        <v>436764</v>
      </c>
      <c r="IE21" s="3">
        <v>92699671.093179107</v>
      </c>
      <c r="IF21" s="3">
        <v>143097257.97296801</v>
      </c>
      <c r="IG21" s="3">
        <v>52258268.306042597</v>
      </c>
      <c r="IH21" s="3">
        <v>276523267.70865798</v>
      </c>
      <c r="II21" s="3">
        <v>0</v>
      </c>
      <c r="IJ21" s="3">
        <v>6590497.5141427396</v>
      </c>
      <c r="IK21" s="3">
        <v>68482688.588452339</v>
      </c>
      <c r="IL21" s="3">
        <v>757700.79890973296</v>
      </c>
      <c r="IM21" s="3">
        <v>18996864.017647199</v>
      </c>
    </row>
    <row r="22" spans="1:247" x14ac:dyDescent="0.25">
      <c r="A22">
        <v>106301098</v>
      </c>
      <c r="B22" s="33" t="s">
        <v>1026</v>
      </c>
      <c r="C22" s="56">
        <v>45108</v>
      </c>
      <c r="D22" s="56">
        <v>45473</v>
      </c>
      <c r="E22">
        <v>366</v>
      </c>
      <c r="F22" s="33" t="s">
        <v>2689</v>
      </c>
      <c r="G22" t="s">
        <v>1027</v>
      </c>
      <c r="H22">
        <v>1012</v>
      </c>
      <c r="I22" s="33" t="s">
        <v>1024</v>
      </c>
      <c r="J22" t="s">
        <v>2895</v>
      </c>
      <c r="K22" s="33" t="s">
        <v>1023</v>
      </c>
      <c r="L22" s="33" t="s">
        <v>811</v>
      </c>
      <c r="N22" t="s">
        <v>1032</v>
      </c>
      <c r="O22" s="33" t="s">
        <v>3064</v>
      </c>
      <c r="P22" t="s">
        <v>1028</v>
      </c>
      <c r="Q22" t="s">
        <v>34</v>
      </c>
      <c r="R22" s="33" t="s">
        <v>1991</v>
      </c>
      <c r="S22" s="33" t="s">
        <v>3139</v>
      </c>
      <c r="T22" s="33" t="s">
        <v>1029</v>
      </c>
      <c r="U22" s="33">
        <v>92801</v>
      </c>
      <c r="V22" s="33" t="s">
        <v>2803</v>
      </c>
      <c r="W22">
        <v>0</v>
      </c>
      <c r="X22" s="3">
        <v>223</v>
      </c>
      <c r="Y22" s="3">
        <v>81618</v>
      </c>
      <c r="Z22" s="3">
        <v>223</v>
      </c>
      <c r="AA22" s="3">
        <v>81618</v>
      </c>
      <c r="AB22" s="3">
        <v>78</v>
      </c>
      <c r="AC22" s="3">
        <v>76.434426229508205</v>
      </c>
      <c r="AD22" s="3">
        <v>132.91103685684601</v>
      </c>
      <c r="AE22" s="3">
        <v>6006</v>
      </c>
      <c r="AF22" s="3">
        <v>7540</v>
      </c>
      <c r="AG22" s="3">
        <v>2008</v>
      </c>
      <c r="AH22" s="3">
        <v>9597</v>
      </c>
      <c r="AI22" s="3">
        <v>0</v>
      </c>
      <c r="AJ22" s="3">
        <v>329</v>
      </c>
      <c r="AK22" s="3">
        <v>2017</v>
      </c>
      <c r="AL22" s="3">
        <v>89</v>
      </c>
      <c r="AM22" s="3">
        <v>389</v>
      </c>
      <c r="AN22" s="3">
        <v>27975</v>
      </c>
      <c r="AO22" s="3">
        <v>48645.439489605502</v>
      </c>
      <c r="AP22" s="89">
        <v>8759.6723899593126</v>
      </c>
      <c r="AQ22" s="89">
        <v>12495.748497596383</v>
      </c>
      <c r="AR22" s="89">
        <v>3121.66042391774</v>
      </c>
      <c r="AS22" s="89">
        <v>18173.228167176869</v>
      </c>
      <c r="AT22" s="89">
        <v>0</v>
      </c>
      <c r="AU22" s="89">
        <v>667.22993693410297</v>
      </c>
      <c r="AV22" s="89">
        <v>4134.9447340929701</v>
      </c>
      <c r="AW22" s="89">
        <v>303.36978029464302</v>
      </c>
      <c r="AX22" s="89">
        <v>1324.4774794995237</v>
      </c>
      <c r="AY22" s="3">
        <v>1386</v>
      </c>
      <c r="AZ22" s="3">
        <v>1705</v>
      </c>
      <c r="BA22" s="3">
        <v>500</v>
      </c>
      <c r="BB22" s="3">
        <v>2328</v>
      </c>
      <c r="BC22" s="3">
        <v>0</v>
      </c>
      <c r="BD22" s="3">
        <v>82</v>
      </c>
      <c r="BE22" s="3">
        <v>500</v>
      </c>
      <c r="BF22" s="3">
        <v>26</v>
      </c>
      <c r="BG22" s="3">
        <v>103</v>
      </c>
      <c r="BH22" s="3">
        <v>6630</v>
      </c>
      <c r="BI22" s="3">
        <v>223</v>
      </c>
      <c r="BJ22" s="3">
        <v>0</v>
      </c>
      <c r="BK22" s="3">
        <v>0</v>
      </c>
      <c r="BL22" s="3">
        <v>0</v>
      </c>
      <c r="BM22" s="3">
        <v>0</v>
      </c>
      <c r="BN22" s="3">
        <v>0</v>
      </c>
      <c r="BO22" s="3">
        <v>81618</v>
      </c>
      <c r="BP22" s="3">
        <v>0</v>
      </c>
      <c r="BQ22" s="3">
        <v>0</v>
      </c>
      <c r="BR22" s="3">
        <v>0</v>
      </c>
      <c r="BS22" s="3">
        <v>0</v>
      </c>
      <c r="BT22" s="3">
        <v>0</v>
      </c>
      <c r="BU22" s="3">
        <v>27975</v>
      </c>
      <c r="BV22" s="3">
        <v>0</v>
      </c>
      <c r="BW22" s="3">
        <v>0</v>
      </c>
      <c r="BX22" s="3">
        <v>0</v>
      </c>
      <c r="BY22" s="3">
        <v>0</v>
      </c>
      <c r="BZ22" s="57">
        <v>0</v>
      </c>
      <c r="CA22" s="3">
        <v>0</v>
      </c>
      <c r="CB22" s="3">
        <v>6630</v>
      </c>
      <c r="CC22" s="3">
        <v>0</v>
      </c>
      <c r="CD22" s="3">
        <v>0</v>
      </c>
      <c r="CE22" s="3">
        <v>0</v>
      </c>
      <c r="CF22" s="3">
        <v>0</v>
      </c>
      <c r="CG22" s="3">
        <v>0</v>
      </c>
      <c r="CH22" s="3">
        <v>10</v>
      </c>
      <c r="CI22" s="3">
        <v>1477</v>
      </c>
      <c r="CJ22" s="3">
        <v>871</v>
      </c>
      <c r="CK22" s="3">
        <v>6808</v>
      </c>
      <c r="CL22" s="3">
        <v>14867</v>
      </c>
      <c r="CM22" s="3">
        <v>3675</v>
      </c>
      <c r="CN22" s="3">
        <v>25482</v>
      </c>
      <c r="CO22" s="3">
        <v>0</v>
      </c>
      <c r="CP22" s="3">
        <v>1139</v>
      </c>
      <c r="CQ22" s="3">
        <v>7415</v>
      </c>
      <c r="CR22" s="3">
        <v>455</v>
      </c>
      <c r="CS22" s="3">
        <v>2049</v>
      </c>
      <c r="CT22" s="3">
        <v>61890</v>
      </c>
      <c r="CU22" s="3">
        <v>34520</v>
      </c>
      <c r="CV22" s="3">
        <v>0</v>
      </c>
      <c r="CW22" s="3">
        <v>0</v>
      </c>
      <c r="CX22" s="3">
        <v>31366</v>
      </c>
      <c r="CY22" s="3">
        <v>0</v>
      </c>
      <c r="CZ22" s="3">
        <v>3</v>
      </c>
      <c r="DA22" s="3">
        <v>162418</v>
      </c>
      <c r="DB22" s="3">
        <v>123388</v>
      </c>
      <c r="DC22" s="3">
        <v>1174</v>
      </c>
      <c r="DD22" s="3">
        <v>1275</v>
      </c>
      <c r="DE22" s="3">
        <v>828</v>
      </c>
      <c r="DF22" s="3">
        <v>274</v>
      </c>
      <c r="DG22" s="3">
        <v>946720890</v>
      </c>
      <c r="DH22" s="3">
        <v>785166397</v>
      </c>
      <c r="DI22" s="3">
        <v>16778183</v>
      </c>
      <c r="DJ22" s="3">
        <v>178332676</v>
      </c>
      <c r="DK22" s="3">
        <v>1022733</v>
      </c>
      <c r="DL22" s="3">
        <v>179355409</v>
      </c>
      <c r="DM22" s="3">
        <v>196524025</v>
      </c>
      <c r="DN22" s="3">
        <v>-17168616</v>
      </c>
      <c r="DO22" s="3">
        <v>841022</v>
      </c>
      <c r="DP22" s="3">
        <v>0</v>
      </c>
      <c r="DQ22" s="3">
        <v>1600</v>
      </c>
      <c r="DR22" s="3">
        <v>0</v>
      </c>
      <c r="DS22" s="3">
        <v>-16329194</v>
      </c>
      <c r="DT22" s="3">
        <v>113723639</v>
      </c>
      <c r="DU22" s="3">
        <v>159972658</v>
      </c>
      <c r="DV22" s="3">
        <v>37230714</v>
      </c>
      <c r="DW22" s="3">
        <v>173998524</v>
      </c>
      <c r="DX22" s="3">
        <v>0</v>
      </c>
      <c r="DY22" s="3">
        <v>7226251</v>
      </c>
      <c r="DZ22" s="3">
        <v>47476123</v>
      </c>
      <c r="EA22" s="3">
        <v>873397</v>
      </c>
      <c r="EB22" s="3">
        <v>3938567</v>
      </c>
      <c r="EC22" s="3">
        <v>544439873</v>
      </c>
      <c r="ED22" s="3">
        <v>52140800</v>
      </c>
      <c r="EE22" s="3">
        <v>105143801</v>
      </c>
      <c r="EF22" s="3">
        <v>20648592</v>
      </c>
      <c r="EG22" s="3">
        <v>155491408</v>
      </c>
      <c r="EH22" s="3">
        <v>0</v>
      </c>
      <c r="EI22" s="3">
        <v>7428980</v>
      </c>
      <c r="EJ22" s="3">
        <v>49852159</v>
      </c>
      <c r="EK22" s="3">
        <v>2103707</v>
      </c>
      <c r="EL22" s="3">
        <v>9471570</v>
      </c>
      <c r="EM22" s="3">
        <v>402281017</v>
      </c>
      <c r="EN22" s="3">
        <v>136019999</v>
      </c>
      <c r="EO22" s="3">
        <v>241901477</v>
      </c>
      <c r="EP22" s="3">
        <v>46619225</v>
      </c>
      <c r="EQ22" s="3">
        <v>263591946</v>
      </c>
      <c r="ER22" s="3">
        <v>-3788539</v>
      </c>
      <c r="ES22" s="3">
        <v>0</v>
      </c>
      <c r="ET22" s="3">
        <v>10224218</v>
      </c>
      <c r="EU22" s="3">
        <v>70184766</v>
      </c>
      <c r="EV22" s="3">
        <v>14583411</v>
      </c>
      <c r="EW22" s="3">
        <v>0</v>
      </c>
      <c r="EX22" s="3">
        <v>2977104</v>
      </c>
      <c r="EY22" s="3">
        <v>0</v>
      </c>
      <c r="EZ22" s="3">
        <v>2852790</v>
      </c>
      <c r="FA22" s="3">
        <v>16778183</v>
      </c>
      <c r="FB22" s="3">
        <v>0</v>
      </c>
      <c r="FC22" s="3">
        <v>0</v>
      </c>
      <c r="FD22" s="3">
        <v>0</v>
      </c>
      <c r="FE22" s="3">
        <v>24879666</v>
      </c>
      <c r="FF22" s="3">
        <v>39993165</v>
      </c>
      <c r="FG22" s="3">
        <v>11927839</v>
      </c>
      <c r="FH22" s="3">
        <v>69018767</v>
      </c>
      <c r="FI22" s="3">
        <v>0</v>
      </c>
      <c r="FJ22" s="3">
        <v>4431013</v>
      </c>
      <c r="FK22" s="3">
        <v>27143516</v>
      </c>
      <c r="FL22" s="3">
        <v>0</v>
      </c>
      <c r="FM22" s="3">
        <v>938710</v>
      </c>
      <c r="FN22" s="3">
        <v>0</v>
      </c>
      <c r="FO22" s="3">
        <v>0</v>
      </c>
      <c r="FP22" s="3">
        <v>0</v>
      </c>
      <c r="FQ22" s="3">
        <v>819779</v>
      </c>
      <c r="FR22" s="3">
        <v>0</v>
      </c>
      <c r="FS22" s="3">
        <v>0</v>
      </c>
      <c r="FT22" s="3">
        <v>31477865</v>
      </c>
      <c r="FU22" s="3">
        <v>9818770</v>
      </c>
      <c r="FV22" s="3">
        <v>53260961</v>
      </c>
      <c r="FW22" s="3">
        <v>0</v>
      </c>
      <c r="FX22" s="3">
        <v>0</v>
      </c>
      <c r="FY22" s="3">
        <v>0</v>
      </c>
      <c r="FZ22" s="3">
        <v>0</v>
      </c>
      <c r="GA22" s="3">
        <v>24114831</v>
      </c>
      <c r="GB22" s="3">
        <v>14923276</v>
      </c>
      <c r="GC22" s="3">
        <v>52094606</v>
      </c>
      <c r="GD22" s="3">
        <v>10833716</v>
      </c>
      <c r="GE22" s="3">
        <v>61461895</v>
      </c>
      <c r="GF22" s="3">
        <v>19339582</v>
      </c>
      <c r="GG22" s="3">
        <v>4220433</v>
      </c>
      <c r="GH22" s="3">
        <v>1830800</v>
      </c>
      <c r="GI22" s="3">
        <v>24307222</v>
      </c>
      <c r="GJ22" s="3">
        <v>42681242</v>
      </c>
      <c r="GK22" s="3">
        <v>1297414</v>
      </c>
      <c r="GL22" s="3">
        <v>7364970</v>
      </c>
      <c r="GM22" s="3">
        <v>1938768</v>
      </c>
      <c r="GN22" s="3">
        <v>1172910</v>
      </c>
      <c r="GO22" s="3">
        <v>30908789</v>
      </c>
      <c r="GP22" s="3">
        <v>57962398</v>
      </c>
      <c r="GQ22" s="3">
        <v>0</v>
      </c>
      <c r="GR22" s="3">
        <v>7310878</v>
      </c>
      <c r="GS22" s="3">
        <v>1571496</v>
      </c>
      <c r="GT22" s="3">
        <v>140588</v>
      </c>
      <c r="GU22" s="3">
        <v>0</v>
      </c>
      <c r="GV22" s="3">
        <v>66985360</v>
      </c>
      <c r="GW22" s="3">
        <v>65744941</v>
      </c>
      <c r="GX22" s="3">
        <v>0</v>
      </c>
      <c r="GY22" s="3">
        <v>15500000</v>
      </c>
      <c r="GZ22" s="3">
        <v>-14259581</v>
      </c>
      <c r="HA22" s="3">
        <v>66985360</v>
      </c>
      <c r="HB22" s="3">
        <v>19903375</v>
      </c>
      <c r="HC22" s="3">
        <v>163496668</v>
      </c>
      <c r="HD22" s="3">
        <v>-129652832</v>
      </c>
      <c r="HE22" s="3">
        <v>38106183</v>
      </c>
      <c r="HF22" s="3">
        <v>0</v>
      </c>
      <c r="HG22" s="3">
        <v>0</v>
      </c>
      <c r="HH22" s="3">
        <v>0</v>
      </c>
      <c r="HI22" s="3">
        <v>7640371</v>
      </c>
      <c r="HJ22" s="3">
        <v>1231032</v>
      </c>
      <c r="HK22" s="3">
        <v>1466419</v>
      </c>
      <c r="HL22" s="3">
        <v>694</v>
      </c>
      <c r="HM22" s="3">
        <v>0</v>
      </c>
      <c r="HN22" s="3">
        <v>128432</v>
      </c>
      <c r="HO22" s="3">
        <v>324088</v>
      </c>
      <c r="HP22" s="3">
        <v>383071</v>
      </c>
      <c r="HQ22" s="3">
        <v>4688</v>
      </c>
      <c r="HR22" s="3">
        <v>67295</v>
      </c>
      <c r="HS22" s="3">
        <v>283926</v>
      </c>
      <c r="HT22" s="3">
        <v>16267</v>
      </c>
      <c r="HU22" s="3">
        <v>0</v>
      </c>
      <c r="HV22" s="3">
        <v>21381</v>
      </c>
      <c r="HW22" s="3">
        <v>1884</v>
      </c>
      <c r="HX22" s="3">
        <v>410889</v>
      </c>
      <c r="HY22" s="3">
        <v>99778</v>
      </c>
      <c r="HZ22" s="3">
        <v>383342</v>
      </c>
      <c r="IA22" s="3">
        <v>0</v>
      </c>
      <c r="IB22" s="3">
        <v>152544</v>
      </c>
      <c r="IC22" s="3">
        <v>66454</v>
      </c>
      <c r="ID22" s="3">
        <v>118025</v>
      </c>
      <c r="IE22" s="3">
        <v>34251607.272926196</v>
      </c>
      <c r="IF22" s="3">
        <v>54747508.809027202</v>
      </c>
      <c r="IG22" s="3">
        <v>11952286.278444063</v>
      </c>
      <c r="IH22" s="3">
        <v>68040864.089301094</v>
      </c>
      <c r="II22" s="3">
        <v>0</v>
      </c>
      <c r="IJ22" s="3">
        <v>3026358.2702378598</v>
      </c>
      <c r="IK22" s="3">
        <v>20098642.672963899</v>
      </c>
      <c r="IL22" s="3">
        <v>614782.75652961247</v>
      </c>
      <c r="IM22" s="3">
        <v>2769241.8505701302</v>
      </c>
    </row>
    <row r="23" spans="1:247" x14ac:dyDescent="0.25">
      <c r="A23">
        <v>106410817</v>
      </c>
      <c r="B23" s="33" t="s">
        <v>2799</v>
      </c>
      <c r="C23" s="56">
        <v>45108</v>
      </c>
      <c r="D23" s="56">
        <v>45473</v>
      </c>
      <c r="E23">
        <v>366</v>
      </c>
      <c r="F23" s="33" t="s">
        <v>2715</v>
      </c>
      <c r="G23" t="s">
        <v>1111</v>
      </c>
      <c r="H23">
        <v>425</v>
      </c>
      <c r="I23" s="33" t="s">
        <v>1024</v>
      </c>
      <c r="J23" t="s">
        <v>2895</v>
      </c>
      <c r="K23" s="33" t="s">
        <v>1023</v>
      </c>
      <c r="L23" s="33" t="s">
        <v>811</v>
      </c>
      <c r="N23" t="s">
        <v>1032</v>
      </c>
      <c r="O23" s="33" t="s">
        <v>3140</v>
      </c>
      <c r="P23" t="s">
        <v>406</v>
      </c>
      <c r="Q23" t="s">
        <v>1039</v>
      </c>
      <c r="R23" s="33" t="s">
        <v>2651</v>
      </c>
      <c r="S23" s="33" t="s">
        <v>1592</v>
      </c>
      <c r="T23" s="33" t="s">
        <v>1593</v>
      </c>
      <c r="U23" s="33">
        <v>94015</v>
      </c>
      <c r="V23" s="33" t="s">
        <v>2800</v>
      </c>
      <c r="W23">
        <v>0</v>
      </c>
      <c r="X23" s="3">
        <v>475</v>
      </c>
      <c r="Y23" s="3">
        <v>173850</v>
      </c>
      <c r="Z23" s="3">
        <v>457</v>
      </c>
      <c r="AA23" s="3">
        <v>167262</v>
      </c>
      <c r="AB23" s="3">
        <v>180</v>
      </c>
      <c r="AC23" s="3">
        <v>175.513661202186</v>
      </c>
      <c r="AD23" s="3">
        <v>273.63041864364197</v>
      </c>
      <c r="AE23" s="3">
        <v>14161</v>
      </c>
      <c r="AF23" s="3">
        <v>6178</v>
      </c>
      <c r="AG23" s="3">
        <v>4418</v>
      </c>
      <c r="AH23" s="3">
        <v>23775</v>
      </c>
      <c r="AI23" s="3">
        <v>0</v>
      </c>
      <c r="AJ23" s="3">
        <v>9761</v>
      </c>
      <c r="AK23" s="3">
        <v>5533</v>
      </c>
      <c r="AL23" s="3">
        <v>64</v>
      </c>
      <c r="AM23" s="3">
        <v>348</v>
      </c>
      <c r="AN23" s="3">
        <v>64238</v>
      </c>
      <c r="AO23" s="3">
        <v>100148.733223573</v>
      </c>
      <c r="AP23" s="89">
        <v>21505.828919999502</v>
      </c>
      <c r="AQ23" s="89">
        <v>10372.4392571916</v>
      </c>
      <c r="AR23" s="89">
        <v>5074.5309933853796</v>
      </c>
      <c r="AS23" s="89">
        <v>31245.648106744298</v>
      </c>
      <c r="AT23" s="89">
        <v>0</v>
      </c>
      <c r="AU23" s="89">
        <v>15890.5557978669</v>
      </c>
      <c r="AV23" s="89">
        <v>12612.862809251599</v>
      </c>
      <c r="AW23" s="89">
        <v>290.92614257494103</v>
      </c>
      <c r="AX23" s="89">
        <v>1275.4459231206699</v>
      </c>
      <c r="AY23" s="3">
        <v>901</v>
      </c>
      <c r="AZ23" s="3">
        <v>456</v>
      </c>
      <c r="BA23" s="3">
        <v>107</v>
      </c>
      <c r="BB23" s="3">
        <v>646</v>
      </c>
      <c r="BC23" s="3">
        <v>0</v>
      </c>
      <c r="BD23" s="3">
        <v>483</v>
      </c>
      <c r="BE23" s="3">
        <v>263</v>
      </c>
      <c r="BF23" s="3">
        <v>5</v>
      </c>
      <c r="BG23" s="3">
        <v>29</v>
      </c>
      <c r="BH23" s="3">
        <v>2890</v>
      </c>
      <c r="BI23" s="3">
        <v>252</v>
      </c>
      <c r="BJ23" s="3">
        <v>24</v>
      </c>
      <c r="BK23" s="3">
        <v>0</v>
      </c>
      <c r="BL23" s="3">
        <v>0</v>
      </c>
      <c r="BM23" s="3">
        <v>199</v>
      </c>
      <c r="BN23" s="3">
        <v>0</v>
      </c>
      <c r="BO23" s="3">
        <v>92232</v>
      </c>
      <c r="BP23" s="3">
        <v>8784</v>
      </c>
      <c r="BQ23" s="3">
        <v>0</v>
      </c>
      <c r="BR23" s="3">
        <v>0</v>
      </c>
      <c r="BS23" s="3">
        <v>72834</v>
      </c>
      <c r="BT23" s="3">
        <v>0</v>
      </c>
      <c r="BU23" s="3">
        <v>23599</v>
      </c>
      <c r="BV23" s="3">
        <v>6314</v>
      </c>
      <c r="BW23" s="3">
        <v>0</v>
      </c>
      <c r="BX23" s="3">
        <v>0</v>
      </c>
      <c r="BY23" s="3">
        <v>34325</v>
      </c>
      <c r="BZ23" s="57">
        <v>0.53434104424172602</v>
      </c>
      <c r="CA23" s="3">
        <v>0</v>
      </c>
      <c r="CB23" s="3">
        <v>2421</v>
      </c>
      <c r="CC23" s="3">
        <v>235</v>
      </c>
      <c r="CD23" s="3">
        <v>0</v>
      </c>
      <c r="CE23" s="3">
        <v>0</v>
      </c>
      <c r="CF23" s="3">
        <v>234</v>
      </c>
      <c r="CG23" s="3">
        <v>0</v>
      </c>
      <c r="CH23" s="3">
        <v>0</v>
      </c>
      <c r="CI23" s="3">
        <v>0</v>
      </c>
      <c r="CJ23" s="3">
        <v>0</v>
      </c>
      <c r="CK23" s="3">
        <v>14951</v>
      </c>
      <c r="CL23" s="3">
        <v>10425</v>
      </c>
      <c r="CM23" s="3">
        <v>1357</v>
      </c>
      <c r="CN23" s="3">
        <v>12776</v>
      </c>
      <c r="CO23" s="3">
        <v>0</v>
      </c>
      <c r="CP23" s="3">
        <v>10509</v>
      </c>
      <c r="CQ23" s="3">
        <v>13842</v>
      </c>
      <c r="CR23" s="3">
        <v>591</v>
      </c>
      <c r="CS23" s="3">
        <v>2411</v>
      </c>
      <c r="CT23" s="3">
        <v>66862</v>
      </c>
      <c r="CU23" s="3">
        <v>18199</v>
      </c>
      <c r="CV23" s="3">
        <v>8199</v>
      </c>
      <c r="CW23" s="3">
        <v>0</v>
      </c>
      <c r="CX23" s="3">
        <v>41454</v>
      </c>
      <c r="CY23" s="3">
        <v>0</v>
      </c>
      <c r="CZ23" s="3">
        <v>16</v>
      </c>
      <c r="DA23" s="3">
        <v>55799</v>
      </c>
      <c r="DB23" s="3">
        <v>120650</v>
      </c>
      <c r="DC23" s="3">
        <v>410</v>
      </c>
      <c r="DD23" s="3">
        <v>1960</v>
      </c>
      <c r="DE23" s="3">
        <v>0</v>
      </c>
      <c r="DF23" s="3">
        <v>0</v>
      </c>
      <c r="DG23" s="3">
        <v>984776564</v>
      </c>
      <c r="DH23" s="3">
        <v>824039439</v>
      </c>
      <c r="DI23" s="3">
        <v>0</v>
      </c>
      <c r="DJ23" s="3">
        <v>160737125</v>
      </c>
      <c r="DK23" s="3">
        <v>2572811</v>
      </c>
      <c r="DL23" s="3">
        <v>163309936</v>
      </c>
      <c r="DM23" s="3">
        <v>196913904</v>
      </c>
      <c r="DN23" s="3">
        <v>-33603968</v>
      </c>
      <c r="DO23" s="3">
        <v>2620300</v>
      </c>
      <c r="DP23" s="3">
        <v>69610</v>
      </c>
      <c r="DQ23" s="3">
        <v>12590</v>
      </c>
      <c r="DR23" s="3">
        <v>0</v>
      </c>
      <c r="DS23" s="3">
        <v>-31065868</v>
      </c>
      <c r="DT23" s="3">
        <v>154517617</v>
      </c>
      <c r="DU23" s="3">
        <v>86896221</v>
      </c>
      <c r="DV23" s="3">
        <v>46309349</v>
      </c>
      <c r="DW23" s="3">
        <v>189725506</v>
      </c>
      <c r="DX23" s="3">
        <v>0</v>
      </c>
      <c r="DY23" s="3">
        <v>89020446</v>
      </c>
      <c r="DZ23" s="3">
        <v>59834093</v>
      </c>
      <c r="EA23" s="3">
        <v>834256</v>
      </c>
      <c r="EB23" s="3">
        <v>4523791</v>
      </c>
      <c r="EC23" s="3">
        <v>631661279</v>
      </c>
      <c r="ED23" s="3">
        <v>80143031</v>
      </c>
      <c r="EE23" s="3">
        <v>58996588</v>
      </c>
      <c r="EF23" s="3">
        <v>6881739</v>
      </c>
      <c r="EG23" s="3">
        <v>59616088</v>
      </c>
      <c r="EH23" s="3">
        <v>0</v>
      </c>
      <c r="EI23" s="3">
        <v>55901628</v>
      </c>
      <c r="EJ23" s="3">
        <v>76561932</v>
      </c>
      <c r="EK23" s="3">
        <v>2958039</v>
      </c>
      <c r="EL23" s="3">
        <v>12056240</v>
      </c>
      <c r="EM23" s="3">
        <v>353115285</v>
      </c>
      <c r="EN23" s="3">
        <v>193576114</v>
      </c>
      <c r="EO23" s="3">
        <v>124738352</v>
      </c>
      <c r="EP23" s="3">
        <v>48569536</v>
      </c>
      <c r="EQ23" s="3">
        <v>225654143</v>
      </c>
      <c r="ER23" s="3">
        <v>-218837</v>
      </c>
      <c r="ES23" s="3">
        <v>0</v>
      </c>
      <c r="ET23" s="3">
        <v>100238967</v>
      </c>
      <c r="EU23" s="3">
        <v>109798800</v>
      </c>
      <c r="EV23" s="3">
        <v>14571413</v>
      </c>
      <c r="EW23" s="3">
        <v>0</v>
      </c>
      <c r="EX23" s="3">
        <v>3792295</v>
      </c>
      <c r="EY23" s="3">
        <v>0</v>
      </c>
      <c r="EZ23" s="3">
        <v>3318656</v>
      </c>
      <c r="FA23" s="3">
        <v>0</v>
      </c>
      <c r="FB23" s="3">
        <v>0</v>
      </c>
      <c r="FC23" s="3">
        <v>0</v>
      </c>
      <c r="FD23" s="3">
        <v>0</v>
      </c>
      <c r="FE23" s="3">
        <v>35199098</v>
      </c>
      <c r="FF23" s="3">
        <v>21154457</v>
      </c>
      <c r="FG23" s="3">
        <v>4664487</v>
      </c>
      <c r="FH23" s="3">
        <v>23863353</v>
      </c>
      <c r="FI23" s="3">
        <v>0</v>
      </c>
      <c r="FJ23" s="3">
        <v>44683107</v>
      </c>
      <c r="FK23" s="3">
        <v>26597225</v>
      </c>
      <c r="FL23" s="3">
        <v>0</v>
      </c>
      <c r="FM23" s="3">
        <v>4575398</v>
      </c>
      <c r="FN23" s="3">
        <v>0</v>
      </c>
      <c r="FO23" s="3">
        <v>0</v>
      </c>
      <c r="FP23" s="3">
        <v>0</v>
      </c>
      <c r="FQ23" s="3">
        <v>1201113</v>
      </c>
      <c r="FR23" s="3">
        <v>0</v>
      </c>
      <c r="FS23" s="3">
        <v>0</v>
      </c>
      <c r="FT23" s="3">
        <v>54524240</v>
      </c>
      <c r="FU23" s="3">
        <v>17334466</v>
      </c>
      <c r="FV23" s="3">
        <v>46860852</v>
      </c>
      <c r="FW23" s="3">
        <v>0</v>
      </c>
      <c r="FX23" s="3">
        <v>0</v>
      </c>
      <c r="FY23" s="3">
        <v>0</v>
      </c>
      <c r="FZ23" s="3">
        <v>0</v>
      </c>
      <c r="GA23" s="3">
        <v>28964577</v>
      </c>
      <c r="GB23" s="3">
        <v>3396623</v>
      </c>
      <c r="GC23" s="3">
        <v>36182529</v>
      </c>
      <c r="GD23" s="3">
        <v>9650617</v>
      </c>
      <c r="GE23" s="3">
        <v>86395361</v>
      </c>
      <c r="GF23" s="3">
        <v>38484045</v>
      </c>
      <c r="GG23" s="3">
        <v>7773914</v>
      </c>
      <c r="GH23" s="3">
        <v>1807373</v>
      </c>
      <c r="GI23" s="3">
        <v>17747172</v>
      </c>
      <c r="GJ23" s="3">
        <v>11125056</v>
      </c>
      <c r="GK23" s="3">
        <v>1686203</v>
      </c>
      <c r="GL23" s="3">
        <v>1780994</v>
      </c>
      <c r="GM23" s="3">
        <v>1559763</v>
      </c>
      <c r="GN23" s="3">
        <v>5291522</v>
      </c>
      <c r="GO23" s="3">
        <v>23262501</v>
      </c>
      <c r="GP23" s="3">
        <v>61893583</v>
      </c>
      <c r="GQ23" s="3">
        <v>0</v>
      </c>
      <c r="GR23" s="3">
        <v>5373092</v>
      </c>
      <c r="GS23" s="3">
        <v>74279240</v>
      </c>
      <c r="GT23" s="3">
        <v>163166</v>
      </c>
      <c r="GU23" s="3">
        <v>0</v>
      </c>
      <c r="GV23" s="3">
        <v>141709081</v>
      </c>
      <c r="GW23" s="3">
        <v>177424645</v>
      </c>
      <c r="GX23" s="3">
        <v>0</v>
      </c>
      <c r="GY23" s="3">
        <v>0</v>
      </c>
      <c r="GZ23" s="3">
        <v>-35715564</v>
      </c>
      <c r="HA23" s="3">
        <v>141709081</v>
      </c>
      <c r="HB23" s="3">
        <v>7872855</v>
      </c>
      <c r="HC23" s="3">
        <v>218902654</v>
      </c>
      <c r="HD23" s="3">
        <v>-190946275</v>
      </c>
      <c r="HE23" s="3">
        <v>11083575</v>
      </c>
      <c r="HF23" s="3">
        <v>0</v>
      </c>
      <c r="HG23" s="3">
        <v>0</v>
      </c>
      <c r="HH23" s="3">
        <v>22846027</v>
      </c>
      <c r="HI23" s="3">
        <v>53604227</v>
      </c>
      <c r="HJ23" s="3">
        <v>1221548</v>
      </c>
      <c r="HK23" s="3">
        <v>1481047</v>
      </c>
      <c r="HL23" s="3">
        <v>707</v>
      </c>
      <c r="HM23" s="3">
        <v>0</v>
      </c>
      <c r="HN23" s="3">
        <v>81204</v>
      </c>
      <c r="HO23" s="3">
        <v>289288</v>
      </c>
      <c r="HP23" s="3">
        <v>344751</v>
      </c>
      <c r="HQ23" s="3">
        <v>73735</v>
      </c>
      <c r="HR23" s="3">
        <v>147055</v>
      </c>
      <c r="HS23" s="3">
        <v>132419</v>
      </c>
      <c r="HT23" s="3">
        <v>140510</v>
      </c>
      <c r="HU23" s="3">
        <v>1365</v>
      </c>
      <c r="HV23" s="3">
        <v>1382</v>
      </c>
      <c r="HW23" s="3">
        <v>9839</v>
      </c>
      <c r="HX23" s="3">
        <v>478536</v>
      </c>
      <c r="HY23" s="3">
        <v>74331</v>
      </c>
      <c r="HZ23" s="3">
        <v>239964</v>
      </c>
      <c r="IA23" s="3">
        <v>0</v>
      </c>
      <c r="IB23" s="3">
        <v>225186</v>
      </c>
      <c r="IC23" s="3">
        <v>49966</v>
      </c>
      <c r="ID23" s="3">
        <v>153565</v>
      </c>
      <c r="IE23" s="3">
        <v>46309191.834512703</v>
      </c>
      <c r="IF23" s="3">
        <v>28791270.018383801</v>
      </c>
      <c r="IG23" s="3">
        <v>10497014.8129756</v>
      </c>
      <c r="IH23" s="3">
        <v>49206408.519204199</v>
      </c>
      <c r="II23" s="3">
        <v>0</v>
      </c>
      <c r="IJ23" s="3">
        <v>28599699.962992705</v>
      </c>
      <c r="IK23" s="3">
        <v>26917123.689141046</v>
      </c>
      <c r="IL23" s="3">
        <v>748391.850720805</v>
      </c>
      <c r="IM23" s="3">
        <v>3271992.3120691599</v>
      </c>
    </row>
    <row r="24" spans="1:247" x14ac:dyDescent="0.25">
      <c r="A24">
        <v>106010735</v>
      </c>
      <c r="B24" s="33" t="s">
        <v>1036</v>
      </c>
      <c r="C24" s="56">
        <v>45108</v>
      </c>
      <c r="D24" s="56">
        <v>45473</v>
      </c>
      <c r="E24">
        <v>366</v>
      </c>
      <c r="F24" s="33" t="s">
        <v>2690</v>
      </c>
      <c r="G24" t="s">
        <v>1030</v>
      </c>
      <c r="H24">
        <v>417</v>
      </c>
      <c r="I24" s="33" t="s">
        <v>1031</v>
      </c>
      <c r="J24" t="s">
        <v>3050</v>
      </c>
      <c r="K24" s="33" t="s">
        <v>1023</v>
      </c>
      <c r="L24" s="33" t="s">
        <v>811</v>
      </c>
      <c r="N24" t="s">
        <v>1032</v>
      </c>
      <c r="O24" s="33" t="s">
        <v>3141</v>
      </c>
      <c r="P24" t="s">
        <v>1028</v>
      </c>
      <c r="Q24" t="s">
        <v>1058</v>
      </c>
      <c r="R24" s="33" t="s">
        <v>1992</v>
      </c>
      <c r="S24" s="33" t="s">
        <v>1040</v>
      </c>
      <c r="T24" s="33" t="s">
        <v>1041</v>
      </c>
      <c r="U24" s="33">
        <v>94501</v>
      </c>
      <c r="V24" s="33" t="s">
        <v>2839</v>
      </c>
      <c r="W24">
        <v>0</v>
      </c>
      <c r="X24" s="3">
        <v>247</v>
      </c>
      <c r="Y24" s="3">
        <v>90402</v>
      </c>
      <c r="Z24" s="3">
        <v>247</v>
      </c>
      <c r="AA24" s="3">
        <v>90402</v>
      </c>
      <c r="AB24" s="3">
        <v>199</v>
      </c>
      <c r="AC24" s="3">
        <v>197.06284153005501</v>
      </c>
      <c r="AD24" s="3">
        <v>281.72005776998299</v>
      </c>
      <c r="AE24" s="3">
        <v>6883</v>
      </c>
      <c r="AF24" s="3">
        <v>3228</v>
      </c>
      <c r="AG24" s="3">
        <v>11927</v>
      </c>
      <c r="AH24" s="3">
        <v>48054</v>
      </c>
      <c r="AI24" s="3">
        <v>103</v>
      </c>
      <c r="AJ24" s="3">
        <v>72</v>
      </c>
      <c r="AK24" s="3">
        <v>1077</v>
      </c>
      <c r="AL24" s="3">
        <v>781</v>
      </c>
      <c r="AM24" s="3">
        <v>0</v>
      </c>
      <c r="AN24" s="3">
        <v>72125</v>
      </c>
      <c r="AO24" s="3">
        <v>103109.541143814</v>
      </c>
      <c r="AP24" s="89">
        <v>9443.7943039477796</v>
      </c>
      <c r="AQ24" s="89">
        <v>4397.62531399615</v>
      </c>
      <c r="AR24" s="89">
        <v>13247.844178473872</v>
      </c>
      <c r="AS24" s="89">
        <v>68119.271442344994</v>
      </c>
      <c r="AT24" s="89">
        <v>474.65560281823099</v>
      </c>
      <c r="AU24" s="89">
        <v>218.63767520949301</v>
      </c>
      <c r="AV24" s="89">
        <v>2696.1073917920799</v>
      </c>
      <c r="AW24" s="89">
        <v>1873.4489305055599</v>
      </c>
      <c r="AX24" s="89">
        <v>0</v>
      </c>
      <c r="AY24" s="3">
        <v>1306</v>
      </c>
      <c r="AZ24" s="3">
        <v>398</v>
      </c>
      <c r="BA24" s="3">
        <v>141</v>
      </c>
      <c r="BB24" s="3">
        <v>1020</v>
      </c>
      <c r="BC24" s="3">
        <v>11</v>
      </c>
      <c r="BD24" s="3">
        <v>16</v>
      </c>
      <c r="BE24" s="3">
        <v>169</v>
      </c>
      <c r="BF24" s="3">
        <v>37</v>
      </c>
      <c r="BG24" s="3">
        <v>0</v>
      </c>
      <c r="BH24" s="3">
        <v>3098</v>
      </c>
      <c r="BI24" s="3">
        <v>66</v>
      </c>
      <c r="BJ24" s="3">
        <v>0</v>
      </c>
      <c r="BK24" s="3">
        <v>0</v>
      </c>
      <c r="BL24" s="3">
        <v>0</v>
      </c>
      <c r="BM24" s="3">
        <v>181</v>
      </c>
      <c r="BN24" s="3">
        <v>0</v>
      </c>
      <c r="BO24" s="3">
        <v>24156</v>
      </c>
      <c r="BP24" s="3">
        <v>0</v>
      </c>
      <c r="BQ24" s="3">
        <v>0</v>
      </c>
      <c r="BR24" s="3">
        <v>0</v>
      </c>
      <c r="BS24" s="3">
        <v>66246</v>
      </c>
      <c r="BT24" s="3">
        <v>0</v>
      </c>
      <c r="BU24" s="3">
        <v>13272</v>
      </c>
      <c r="BV24" s="3">
        <v>0</v>
      </c>
      <c r="BW24" s="3">
        <v>0</v>
      </c>
      <c r="BX24" s="3">
        <v>0</v>
      </c>
      <c r="BY24" s="3">
        <v>58853</v>
      </c>
      <c r="BZ24" s="57">
        <v>0.81598613518197571</v>
      </c>
      <c r="CA24" s="3">
        <v>0</v>
      </c>
      <c r="CB24" s="3">
        <v>2954</v>
      </c>
      <c r="CC24" s="3">
        <v>0</v>
      </c>
      <c r="CD24" s="3">
        <v>0</v>
      </c>
      <c r="CE24" s="3">
        <v>0</v>
      </c>
      <c r="CF24" s="3">
        <v>144</v>
      </c>
      <c r="CG24" s="3">
        <v>0</v>
      </c>
      <c r="CH24" s="3">
        <v>0</v>
      </c>
      <c r="CI24" s="3">
        <v>0</v>
      </c>
      <c r="CJ24" s="3">
        <v>0</v>
      </c>
      <c r="CK24" s="3">
        <v>9100</v>
      </c>
      <c r="CL24" s="3">
        <v>3022</v>
      </c>
      <c r="CM24" s="3">
        <v>866</v>
      </c>
      <c r="CN24" s="3">
        <v>14492</v>
      </c>
      <c r="CO24" s="3">
        <v>415</v>
      </c>
      <c r="CP24" s="3">
        <v>476</v>
      </c>
      <c r="CQ24" s="3">
        <v>4164</v>
      </c>
      <c r="CR24" s="3">
        <v>1296</v>
      </c>
      <c r="CS24" s="3">
        <v>21</v>
      </c>
      <c r="CT24" s="3">
        <v>33852</v>
      </c>
      <c r="CU24" s="3">
        <v>19023</v>
      </c>
      <c r="CV24" s="3">
        <v>13157</v>
      </c>
      <c r="CW24" s="3">
        <v>0</v>
      </c>
      <c r="CX24" s="3">
        <v>3609</v>
      </c>
      <c r="CY24" s="3">
        <v>0</v>
      </c>
      <c r="CZ24" s="3">
        <v>3</v>
      </c>
      <c r="DA24" s="3">
        <v>22782</v>
      </c>
      <c r="DB24" s="3">
        <v>103775</v>
      </c>
      <c r="DC24" s="3">
        <v>264</v>
      </c>
      <c r="DD24" s="3">
        <v>1664</v>
      </c>
      <c r="DE24" s="3">
        <v>0</v>
      </c>
      <c r="DF24" s="3">
        <v>0</v>
      </c>
      <c r="DG24" s="3">
        <v>684512804</v>
      </c>
      <c r="DH24" s="3">
        <v>568181000</v>
      </c>
      <c r="DI24" s="3">
        <v>0</v>
      </c>
      <c r="DJ24" s="3">
        <v>116331804</v>
      </c>
      <c r="DK24" s="3">
        <v>139794</v>
      </c>
      <c r="DL24" s="3">
        <v>116471598</v>
      </c>
      <c r="DM24" s="3">
        <v>170961094</v>
      </c>
      <c r="DN24" s="3">
        <v>-54489496</v>
      </c>
      <c r="DO24" s="3">
        <v>5439830</v>
      </c>
      <c r="DP24" s="3">
        <v>0</v>
      </c>
      <c r="DQ24" s="3">
        <v>0</v>
      </c>
      <c r="DR24" s="3">
        <v>0</v>
      </c>
      <c r="DS24" s="3">
        <v>-49049666</v>
      </c>
      <c r="DT24" s="3">
        <v>124050232</v>
      </c>
      <c r="DU24" s="3">
        <v>41386654</v>
      </c>
      <c r="DV24" s="3">
        <v>63784082</v>
      </c>
      <c r="DW24" s="3">
        <v>222113801</v>
      </c>
      <c r="DX24" s="3">
        <v>1353899</v>
      </c>
      <c r="DY24" s="3">
        <v>1700179</v>
      </c>
      <c r="DZ24" s="3">
        <v>18524060</v>
      </c>
      <c r="EA24" s="3">
        <v>5902976</v>
      </c>
      <c r="EB24" s="3">
        <v>0</v>
      </c>
      <c r="EC24" s="3">
        <v>478815883</v>
      </c>
      <c r="ED24" s="3">
        <v>46152423</v>
      </c>
      <c r="EE24" s="3">
        <v>14995935</v>
      </c>
      <c r="EF24" s="3">
        <v>7063707</v>
      </c>
      <c r="EG24" s="3">
        <v>92745114</v>
      </c>
      <c r="EH24" s="3">
        <v>4885283</v>
      </c>
      <c r="EI24" s="3">
        <v>3462643</v>
      </c>
      <c r="EJ24" s="3">
        <v>27848136</v>
      </c>
      <c r="EK24" s="3">
        <v>8256978</v>
      </c>
      <c r="EL24" s="3">
        <v>286702</v>
      </c>
      <c r="EM24" s="3">
        <v>205696921</v>
      </c>
      <c r="EN24" s="3">
        <v>139778794</v>
      </c>
      <c r="EO24" s="3">
        <v>47176247</v>
      </c>
      <c r="EP24" s="3">
        <v>58121706</v>
      </c>
      <c r="EQ24" s="3">
        <v>268946410</v>
      </c>
      <c r="ER24" s="3">
        <v>0</v>
      </c>
      <c r="ES24" s="3">
        <v>6239182</v>
      </c>
      <c r="ET24" s="3">
        <v>4234601</v>
      </c>
      <c r="EU24" s="3">
        <v>30492155</v>
      </c>
      <c r="EV24" s="3">
        <v>8335825</v>
      </c>
      <c r="EW24" s="3">
        <v>0</v>
      </c>
      <c r="EX24" s="3">
        <v>4856080</v>
      </c>
      <c r="EY24" s="3">
        <v>0</v>
      </c>
      <c r="EZ24" s="3">
        <v>0</v>
      </c>
      <c r="FA24" s="3">
        <v>0</v>
      </c>
      <c r="FB24" s="3">
        <v>0</v>
      </c>
      <c r="FC24" s="3">
        <v>0</v>
      </c>
      <c r="FD24" s="3">
        <v>0</v>
      </c>
      <c r="FE24" s="3">
        <v>30292108</v>
      </c>
      <c r="FF24" s="3">
        <v>9206342</v>
      </c>
      <c r="FG24" s="3">
        <v>12726083</v>
      </c>
      <c r="FH24" s="3">
        <v>45912505</v>
      </c>
      <c r="FI24" s="3">
        <v>0</v>
      </c>
      <c r="FJ24" s="3">
        <v>928221</v>
      </c>
      <c r="FK24" s="3">
        <v>15880041</v>
      </c>
      <c r="FL24" s="3">
        <v>1303895</v>
      </c>
      <c r="FM24" s="3">
        <v>82609</v>
      </c>
      <c r="FN24" s="3">
        <v>0</v>
      </c>
      <c r="FO24" s="3">
        <v>43644152</v>
      </c>
      <c r="FP24" s="3">
        <v>0</v>
      </c>
      <c r="FQ24" s="3">
        <v>0</v>
      </c>
      <c r="FR24" s="3">
        <v>4787519</v>
      </c>
      <c r="FS24" s="3">
        <v>0</v>
      </c>
      <c r="FT24" s="3">
        <v>55218246</v>
      </c>
      <c r="FU24" s="3">
        <v>14257558</v>
      </c>
      <c r="FV24" s="3">
        <v>31737334</v>
      </c>
      <c r="FW24" s="3">
        <v>0</v>
      </c>
      <c r="FX24" s="3">
        <v>0</v>
      </c>
      <c r="FY24" s="3">
        <v>0</v>
      </c>
      <c r="FZ24" s="3">
        <v>0</v>
      </c>
      <c r="GA24" s="3">
        <v>41939482</v>
      </c>
      <c r="GB24" s="3">
        <v>5898764</v>
      </c>
      <c r="GC24" s="3">
        <v>16751422</v>
      </c>
      <c r="GD24" s="3">
        <v>5158288</v>
      </c>
      <c r="GE24" s="3">
        <v>72023249</v>
      </c>
      <c r="GF24" s="3">
        <v>21606704</v>
      </c>
      <c r="GG24" s="3">
        <v>2962920</v>
      </c>
      <c r="GH24" s="3">
        <v>9611772</v>
      </c>
      <c r="GI24" s="3">
        <v>12980490</v>
      </c>
      <c r="GJ24" s="3">
        <v>40860925</v>
      </c>
      <c r="GK24" s="3">
        <v>3258848</v>
      </c>
      <c r="GL24" s="3">
        <v>3432599</v>
      </c>
      <c r="GM24" s="3">
        <v>993430</v>
      </c>
      <c r="GN24" s="3">
        <v>311897</v>
      </c>
      <c r="GO24" s="3">
        <v>2918260</v>
      </c>
      <c r="GP24" s="3">
        <v>2217204</v>
      </c>
      <c r="GQ24" s="3">
        <v>0</v>
      </c>
      <c r="GR24" s="3">
        <v>33150603</v>
      </c>
      <c r="GS24" s="3">
        <v>0</v>
      </c>
      <c r="GT24" s="3">
        <v>10493081</v>
      </c>
      <c r="GU24" s="3">
        <v>0</v>
      </c>
      <c r="GV24" s="3">
        <v>45860888</v>
      </c>
      <c r="GW24" s="3">
        <v>2763718</v>
      </c>
      <c r="GX24" s="3">
        <v>0</v>
      </c>
      <c r="GY24" s="3">
        <v>9695958</v>
      </c>
      <c r="GZ24" s="3">
        <v>33401212</v>
      </c>
      <c r="HA24" s="3">
        <v>45860888</v>
      </c>
      <c r="HB24" s="3">
        <v>185431</v>
      </c>
      <c r="HC24" s="3">
        <v>0</v>
      </c>
      <c r="HD24" s="3">
        <v>0</v>
      </c>
      <c r="HE24" s="3">
        <v>51514883</v>
      </c>
      <c r="HF24" s="3">
        <v>0</v>
      </c>
      <c r="HG24" s="3">
        <v>0</v>
      </c>
      <c r="HH24" s="3">
        <v>0</v>
      </c>
      <c r="HI24" s="3">
        <v>0</v>
      </c>
      <c r="HJ24" s="3">
        <v>1114108</v>
      </c>
      <c r="HK24" s="3">
        <v>1276063</v>
      </c>
      <c r="HL24" s="3">
        <v>569</v>
      </c>
      <c r="HM24" s="3">
        <v>0</v>
      </c>
      <c r="HN24" s="3">
        <v>45497</v>
      </c>
      <c r="HO24" s="3">
        <v>284964</v>
      </c>
      <c r="HP24" s="3">
        <v>262352</v>
      </c>
      <c r="HQ24" s="3">
        <v>47916</v>
      </c>
      <c r="HR24" s="3">
        <v>176138</v>
      </c>
      <c r="HS24" s="3">
        <v>72001</v>
      </c>
      <c r="HT24" s="3">
        <v>111793</v>
      </c>
      <c r="HU24" s="3">
        <v>20792</v>
      </c>
      <c r="HV24" s="3">
        <v>55299</v>
      </c>
      <c r="HW24" s="3">
        <v>37356</v>
      </c>
      <c r="HX24" s="3">
        <v>509722</v>
      </c>
      <c r="HY24" s="3">
        <v>114677</v>
      </c>
      <c r="HZ24" s="3">
        <v>170981</v>
      </c>
      <c r="IA24" s="3">
        <v>0</v>
      </c>
      <c r="IB24" s="3">
        <v>219574</v>
      </c>
      <c r="IC24" s="3">
        <v>21300</v>
      </c>
      <c r="ID24" s="3">
        <v>77854</v>
      </c>
      <c r="IE24" s="3">
        <v>42474353.468122274</v>
      </c>
      <c r="IF24" s="3">
        <v>14070368.1422235</v>
      </c>
      <c r="IG24" s="3">
        <v>17680182.6764744</v>
      </c>
      <c r="IH24" s="3">
        <v>78573561.900661707</v>
      </c>
      <c r="II24" s="3">
        <v>1556998.1656275927</v>
      </c>
      <c r="IJ24" s="3">
        <v>1288390.7511372101</v>
      </c>
      <c r="IK24" s="3">
        <v>11572258.0473086</v>
      </c>
      <c r="IL24" s="3">
        <v>3533639.8911541761</v>
      </c>
      <c r="IM24" s="3">
        <v>71546.957290516904</v>
      </c>
    </row>
    <row r="25" spans="1:247" x14ac:dyDescent="0.25">
      <c r="A25">
        <v>106190017</v>
      </c>
      <c r="B25" s="33" t="s">
        <v>1866</v>
      </c>
      <c r="C25" s="56">
        <v>45108</v>
      </c>
      <c r="D25" s="56">
        <v>45473</v>
      </c>
      <c r="E25">
        <v>366</v>
      </c>
      <c r="F25" s="33" t="s">
        <v>2532</v>
      </c>
      <c r="G25" t="s">
        <v>475</v>
      </c>
      <c r="H25">
        <v>913</v>
      </c>
      <c r="I25" s="33" t="s">
        <v>1024</v>
      </c>
      <c r="J25" t="s">
        <v>2895</v>
      </c>
      <c r="K25" s="33" t="s">
        <v>1023</v>
      </c>
      <c r="L25" s="33" t="s">
        <v>811</v>
      </c>
      <c r="N25" t="s">
        <v>1032</v>
      </c>
      <c r="O25" s="33" t="s">
        <v>3065</v>
      </c>
      <c r="P25" t="s">
        <v>1042</v>
      </c>
      <c r="Q25" t="s">
        <v>1033</v>
      </c>
      <c r="R25" s="33" t="s">
        <v>1993</v>
      </c>
      <c r="S25" s="33" t="s">
        <v>1044</v>
      </c>
      <c r="T25" s="33" t="s">
        <v>1045</v>
      </c>
      <c r="U25" s="33">
        <v>91802</v>
      </c>
      <c r="V25" s="33" t="s">
        <v>2946</v>
      </c>
      <c r="W25">
        <v>0</v>
      </c>
      <c r="X25" s="3">
        <v>144</v>
      </c>
      <c r="Y25" s="3">
        <v>52704</v>
      </c>
      <c r="Z25" s="3">
        <v>144</v>
      </c>
      <c r="AA25" s="3">
        <v>52704</v>
      </c>
      <c r="AB25" s="3">
        <v>91</v>
      </c>
      <c r="AC25" s="3">
        <v>85.871584699453564</v>
      </c>
      <c r="AD25" s="3">
        <v>112.04682129592599</v>
      </c>
      <c r="AE25" s="3">
        <v>7786</v>
      </c>
      <c r="AF25" s="3">
        <v>7067</v>
      </c>
      <c r="AG25" s="3">
        <v>784</v>
      </c>
      <c r="AH25" s="3">
        <v>14295</v>
      </c>
      <c r="AI25" s="3">
        <v>0</v>
      </c>
      <c r="AJ25" s="3">
        <v>163</v>
      </c>
      <c r="AK25" s="3">
        <v>1238</v>
      </c>
      <c r="AL25" s="3">
        <v>18</v>
      </c>
      <c r="AM25" s="3">
        <v>78</v>
      </c>
      <c r="AN25" s="3">
        <v>31429</v>
      </c>
      <c r="AO25" s="3">
        <v>41009.136594308999</v>
      </c>
      <c r="AP25" s="89">
        <v>9080.7550929941899</v>
      </c>
      <c r="AQ25" s="89">
        <v>8577.6431835003805</v>
      </c>
      <c r="AR25" s="89">
        <v>1112.8919286588809</v>
      </c>
      <c r="AS25" s="89">
        <v>18710.740177055799</v>
      </c>
      <c r="AT25" s="89">
        <v>0</v>
      </c>
      <c r="AU25" s="89">
        <v>280.71690707674998</v>
      </c>
      <c r="AV25" s="89">
        <v>2524.14065104163</v>
      </c>
      <c r="AW25" s="89">
        <v>120.785177118698</v>
      </c>
      <c r="AX25" s="89">
        <v>523.40802142484597</v>
      </c>
      <c r="AY25" s="3">
        <v>1064</v>
      </c>
      <c r="AZ25" s="3">
        <v>1196</v>
      </c>
      <c r="BA25" s="3">
        <v>100</v>
      </c>
      <c r="BB25" s="3">
        <v>1435</v>
      </c>
      <c r="BC25" s="3">
        <v>0</v>
      </c>
      <c r="BD25" s="3">
        <v>17</v>
      </c>
      <c r="BE25" s="3">
        <v>328</v>
      </c>
      <c r="BF25" s="3">
        <v>4</v>
      </c>
      <c r="BG25" s="3">
        <v>19</v>
      </c>
      <c r="BH25" s="3">
        <v>4163</v>
      </c>
      <c r="BI25" s="3">
        <v>101</v>
      </c>
      <c r="BJ25" s="3">
        <v>0</v>
      </c>
      <c r="BK25" s="3">
        <v>0</v>
      </c>
      <c r="BL25" s="3">
        <v>17</v>
      </c>
      <c r="BM25" s="3">
        <v>26</v>
      </c>
      <c r="BN25" s="3">
        <v>0</v>
      </c>
      <c r="BO25" s="3">
        <v>36966</v>
      </c>
      <c r="BP25" s="3">
        <v>0</v>
      </c>
      <c r="BQ25" s="3">
        <v>0</v>
      </c>
      <c r="BR25" s="3">
        <v>6222</v>
      </c>
      <c r="BS25" s="3">
        <v>9516</v>
      </c>
      <c r="BT25" s="3">
        <v>0</v>
      </c>
      <c r="BU25" s="3">
        <v>20425</v>
      </c>
      <c r="BV25" s="3">
        <v>0</v>
      </c>
      <c r="BW25" s="3">
        <v>0</v>
      </c>
      <c r="BX25" s="3">
        <v>2705</v>
      </c>
      <c r="BY25" s="3">
        <v>8299</v>
      </c>
      <c r="BZ25" s="57">
        <v>0.26405549015240698</v>
      </c>
      <c r="CA25" s="3">
        <v>0</v>
      </c>
      <c r="CB25" s="3">
        <v>3960</v>
      </c>
      <c r="CC25" s="3">
        <v>0</v>
      </c>
      <c r="CD25" s="3">
        <v>0</v>
      </c>
      <c r="CE25" s="3">
        <v>180</v>
      </c>
      <c r="CF25" s="3">
        <v>23</v>
      </c>
      <c r="CG25" s="3">
        <v>0</v>
      </c>
      <c r="CH25" s="3">
        <v>0</v>
      </c>
      <c r="CI25" s="3">
        <v>0</v>
      </c>
      <c r="CJ25" s="3">
        <v>0</v>
      </c>
      <c r="CK25" s="3">
        <v>2862</v>
      </c>
      <c r="CL25" s="3">
        <v>4028</v>
      </c>
      <c r="CM25" s="3">
        <v>1067</v>
      </c>
      <c r="CN25" s="3">
        <v>9405</v>
      </c>
      <c r="CO25" s="3">
        <v>0</v>
      </c>
      <c r="CP25" s="3">
        <v>287</v>
      </c>
      <c r="CQ25" s="3">
        <v>3868</v>
      </c>
      <c r="CR25" s="3">
        <v>143</v>
      </c>
      <c r="CS25" s="3">
        <v>941</v>
      </c>
      <c r="CT25" s="3">
        <v>22601</v>
      </c>
      <c r="CU25" s="3">
        <v>20022</v>
      </c>
      <c r="CV25" s="3">
        <v>0</v>
      </c>
      <c r="CW25" s="3">
        <v>0</v>
      </c>
      <c r="CX25" s="3">
        <v>6515</v>
      </c>
      <c r="CY25" s="3">
        <v>0</v>
      </c>
      <c r="CZ25" s="3">
        <v>5</v>
      </c>
      <c r="DA25" s="3">
        <v>55876</v>
      </c>
      <c r="DB25" s="3">
        <v>44946</v>
      </c>
      <c r="DC25" s="3">
        <v>764</v>
      </c>
      <c r="DD25" s="3">
        <v>974</v>
      </c>
      <c r="DE25" s="3">
        <v>0</v>
      </c>
      <c r="DF25" s="3">
        <v>0</v>
      </c>
      <c r="DG25" s="3">
        <v>542421477</v>
      </c>
      <c r="DH25" s="3">
        <v>454953567</v>
      </c>
      <c r="DI25" s="3">
        <v>194274398</v>
      </c>
      <c r="DJ25" s="3">
        <v>281742308</v>
      </c>
      <c r="DK25" s="3">
        <v>659075</v>
      </c>
      <c r="DL25" s="3">
        <v>282401383</v>
      </c>
      <c r="DM25" s="3">
        <v>278161273</v>
      </c>
      <c r="DN25" s="3">
        <v>4240110</v>
      </c>
      <c r="DO25" s="3">
        <v>5723986</v>
      </c>
      <c r="DP25" s="3">
        <v>0</v>
      </c>
      <c r="DQ25" s="3">
        <v>0</v>
      </c>
      <c r="DR25" s="3">
        <v>0</v>
      </c>
      <c r="DS25" s="3">
        <v>9964096</v>
      </c>
      <c r="DT25" s="3">
        <v>111817573</v>
      </c>
      <c r="DU25" s="3">
        <v>110167086</v>
      </c>
      <c r="DV25" s="3">
        <v>12157645</v>
      </c>
      <c r="DW25" s="3">
        <v>156038044</v>
      </c>
      <c r="DX25" s="3">
        <v>0</v>
      </c>
      <c r="DY25" s="3">
        <v>2400551</v>
      </c>
      <c r="DZ25" s="3">
        <v>21945632</v>
      </c>
      <c r="EA25" s="3">
        <v>156110</v>
      </c>
      <c r="EB25" s="3">
        <v>1023858</v>
      </c>
      <c r="EC25" s="3">
        <v>415706499</v>
      </c>
      <c r="ED25" s="3">
        <v>18594448</v>
      </c>
      <c r="EE25" s="3">
        <v>23549336</v>
      </c>
      <c r="EF25" s="3">
        <v>5100193</v>
      </c>
      <c r="EG25" s="3">
        <v>48200312</v>
      </c>
      <c r="EH25" s="3">
        <v>0</v>
      </c>
      <c r="EI25" s="3">
        <v>1733653</v>
      </c>
      <c r="EJ25" s="3">
        <v>22799006</v>
      </c>
      <c r="EK25" s="3">
        <v>891433</v>
      </c>
      <c r="EL25" s="3">
        <v>5846597</v>
      </c>
      <c r="EM25" s="3">
        <v>126714978</v>
      </c>
      <c r="EN25" s="3">
        <v>65240918</v>
      </c>
      <c r="EO25" s="3">
        <v>238056866</v>
      </c>
      <c r="EP25" s="3">
        <v>6669535</v>
      </c>
      <c r="EQ25" s="3">
        <v>122587968</v>
      </c>
      <c r="ER25" s="3">
        <v>233272</v>
      </c>
      <c r="ES25" s="3">
        <v>0</v>
      </c>
      <c r="ET25" s="3">
        <v>1240674</v>
      </c>
      <c r="EU25" s="3">
        <v>11202833</v>
      </c>
      <c r="EV25" s="3">
        <v>-327531</v>
      </c>
      <c r="EW25" s="3">
        <v>0</v>
      </c>
      <c r="EX25" s="3">
        <v>1047543</v>
      </c>
      <c r="EY25" s="3">
        <v>0</v>
      </c>
      <c r="EZ25" s="3">
        <v>9001489</v>
      </c>
      <c r="FA25" s="3">
        <v>171198655</v>
      </c>
      <c r="FB25" s="3">
        <v>23075743</v>
      </c>
      <c r="FC25" s="3">
        <v>0</v>
      </c>
      <c r="FD25" s="3">
        <v>0</v>
      </c>
      <c r="FE25" s="3">
        <v>65151434</v>
      </c>
      <c r="FF25" s="3">
        <v>66858211</v>
      </c>
      <c r="FG25" s="3">
        <v>10569387</v>
      </c>
      <c r="FH25" s="3">
        <v>104509721</v>
      </c>
      <c r="FI25" s="3">
        <v>0</v>
      </c>
      <c r="FJ25" s="3">
        <v>2893530</v>
      </c>
      <c r="FK25" s="3">
        <v>27294229</v>
      </c>
      <c r="FL25" s="3">
        <v>0</v>
      </c>
      <c r="FM25" s="3">
        <v>4465796</v>
      </c>
      <c r="FN25" s="3">
        <v>0</v>
      </c>
      <c r="FO25" s="3">
        <v>0</v>
      </c>
      <c r="FP25" s="3">
        <v>0</v>
      </c>
      <c r="FQ25" s="3">
        <v>4786892</v>
      </c>
      <c r="FR25" s="3">
        <v>0</v>
      </c>
      <c r="FS25" s="3">
        <v>0</v>
      </c>
      <c r="FT25" s="3">
        <v>33010868</v>
      </c>
      <c r="FU25" s="3">
        <v>5822894</v>
      </c>
      <c r="FV25" s="3">
        <v>178092635</v>
      </c>
      <c r="FW25" s="3">
        <v>0</v>
      </c>
      <c r="FX25" s="3">
        <v>0</v>
      </c>
      <c r="FY25" s="3">
        <v>0</v>
      </c>
      <c r="FZ25" s="3">
        <v>0</v>
      </c>
      <c r="GA25" s="3">
        <v>19575058</v>
      </c>
      <c r="GB25" s="3">
        <v>4157470</v>
      </c>
      <c r="GC25" s="3">
        <v>33758519</v>
      </c>
      <c r="GD25" s="3">
        <v>3743829</v>
      </c>
      <c r="GE25" s="3">
        <v>45943297</v>
      </c>
      <c r="GF25" s="3">
        <v>15682013</v>
      </c>
      <c r="GG25" s="3">
        <v>1054021</v>
      </c>
      <c r="GH25" s="3">
        <v>4719898</v>
      </c>
      <c r="GI25" s="3">
        <v>12009619</v>
      </c>
      <c r="GJ25" s="3">
        <v>180486241</v>
      </c>
      <c r="GK25" s="3">
        <v>1030965</v>
      </c>
      <c r="GL25" s="3">
        <v>3062952</v>
      </c>
      <c r="GM25" s="3">
        <v>485670</v>
      </c>
      <c r="GN25" s="3">
        <v>0</v>
      </c>
      <c r="GO25" s="3">
        <v>13686597</v>
      </c>
      <c r="GP25" s="3">
        <v>191200987</v>
      </c>
      <c r="GQ25" s="3">
        <v>0</v>
      </c>
      <c r="GR25" s="3">
        <v>3265721</v>
      </c>
      <c r="GS25" s="3">
        <v>102458</v>
      </c>
      <c r="GT25" s="3">
        <v>0</v>
      </c>
      <c r="GU25" s="3">
        <v>0</v>
      </c>
      <c r="GV25" s="3">
        <v>194569166</v>
      </c>
      <c r="GW25" s="3">
        <v>145449999</v>
      </c>
      <c r="GX25" s="3">
        <v>0</v>
      </c>
      <c r="GY25" s="3">
        <v>0</v>
      </c>
      <c r="GZ25" s="3">
        <v>49119167</v>
      </c>
      <c r="HA25" s="3">
        <v>194569166</v>
      </c>
      <c r="HB25" s="3">
        <v>156421492</v>
      </c>
      <c r="HC25" s="3">
        <v>141603364</v>
      </c>
      <c r="HD25" s="3">
        <v>-110478242</v>
      </c>
      <c r="HE25" s="3">
        <v>15465008</v>
      </c>
      <c r="HF25" s="3">
        <v>0</v>
      </c>
      <c r="HG25" s="3">
        <v>0</v>
      </c>
      <c r="HH25" s="3">
        <v>0</v>
      </c>
      <c r="HI25" s="3">
        <v>0</v>
      </c>
      <c r="HJ25" s="3">
        <v>1034708</v>
      </c>
      <c r="HK25" s="3">
        <v>1178610</v>
      </c>
      <c r="HL25" s="3">
        <v>535</v>
      </c>
      <c r="HM25" s="3">
        <v>0</v>
      </c>
      <c r="HN25" s="3">
        <v>107329</v>
      </c>
      <c r="HO25" s="3">
        <v>255907</v>
      </c>
      <c r="HP25" s="3">
        <v>249971</v>
      </c>
      <c r="HQ25" s="3">
        <v>30359</v>
      </c>
      <c r="HR25" s="3">
        <v>96687</v>
      </c>
      <c r="HS25" s="3">
        <v>189601</v>
      </c>
      <c r="HT25" s="3">
        <v>39476</v>
      </c>
      <c r="HU25" s="3">
        <v>0</v>
      </c>
      <c r="HV25" s="3">
        <v>65378</v>
      </c>
      <c r="HW25" s="3">
        <v>0</v>
      </c>
      <c r="HX25" s="3">
        <v>461983</v>
      </c>
      <c r="HY25" s="3">
        <v>55739</v>
      </c>
      <c r="HZ25" s="3">
        <v>215213</v>
      </c>
      <c r="IA25" s="3">
        <v>0</v>
      </c>
      <c r="IB25" s="3">
        <v>130286</v>
      </c>
      <c r="IC25" s="3">
        <v>58857</v>
      </c>
      <c r="ID25" s="3">
        <v>112630</v>
      </c>
      <c r="IE25" s="3">
        <v>66718638.563646249</v>
      </c>
      <c r="IF25" s="3">
        <v>68409166.279556394</v>
      </c>
      <c r="IG25" s="3">
        <v>8829089.8882086892</v>
      </c>
      <c r="IH25" s="3">
        <v>104488105.85335</v>
      </c>
      <c r="II25" s="3">
        <v>0</v>
      </c>
      <c r="IJ25" s="3">
        <v>2115053.9674895499</v>
      </c>
      <c r="IK25" s="3">
        <v>22891304.862020299</v>
      </c>
      <c r="IL25" s="3">
        <v>535921.78283072298</v>
      </c>
      <c r="IM25" s="3">
        <v>3514916.8028980698</v>
      </c>
    </row>
    <row r="26" spans="1:247" x14ac:dyDescent="0.25">
      <c r="A26">
        <v>106304589</v>
      </c>
      <c r="B26" s="33" t="s">
        <v>2804</v>
      </c>
      <c r="C26" s="56">
        <v>45292</v>
      </c>
      <c r="D26" s="56">
        <v>45657</v>
      </c>
      <c r="E26">
        <v>366</v>
      </c>
      <c r="F26" s="33" t="s">
        <v>2689</v>
      </c>
      <c r="G26" t="s">
        <v>1027</v>
      </c>
      <c r="H26">
        <v>1017</v>
      </c>
      <c r="I26" s="33" t="s">
        <v>1024</v>
      </c>
      <c r="J26" t="s">
        <v>3050</v>
      </c>
      <c r="K26" s="33" t="s">
        <v>1023</v>
      </c>
      <c r="L26" s="33" t="s">
        <v>653</v>
      </c>
      <c r="N26" t="s">
        <v>430</v>
      </c>
      <c r="O26" s="33" t="s">
        <v>3066</v>
      </c>
      <c r="P26" t="s">
        <v>1042</v>
      </c>
      <c r="Q26" t="s">
        <v>34</v>
      </c>
      <c r="R26" s="33" t="s">
        <v>2780</v>
      </c>
      <c r="S26" s="33" t="s">
        <v>2805</v>
      </c>
      <c r="T26" s="33" t="s">
        <v>2806</v>
      </c>
      <c r="U26" s="33">
        <v>92656</v>
      </c>
      <c r="V26" s="33" t="s">
        <v>2977</v>
      </c>
      <c r="W26">
        <v>0</v>
      </c>
      <c r="X26" s="3">
        <v>119</v>
      </c>
      <c r="Y26" s="3">
        <v>43554</v>
      </c>
      <c r="Z26" s="3">
        <v>119</v>
      </c>
      <c r="AA26" s="3">
        <v>43554</v>
      </c>
      <c r="AB26" s="3">
        <v>96</v>
      </c>
      <c r="AC26" s="3">
        <v>95.702185792349695</v>
      </c>
      <c r="AD26" s="3">
        <v>96.851829272445812</v>
      </c>
      <c r="AE26" s="3">
        <v>2024</v>
      </c>
      <c r="AF26" s="3">
        <v>2623</v>
      </c>
      <c r="AG26" s="3">
        <v>8503</v>
      </c>
      <c r="AH26" s="3">
        <v>3</v>
      </c>
      <c r="AI26" s="3">
        <v>13256</v>
      </c>
      <c r="AJ26" s="3">
        <v>35</v>
      </c>
      <c r="AK26" s="3">
        <v>8522</v>
      </c>
      <c r="AL26" s="3">
        <v>61</v>
      </c>
      <c r="AM26" s="3">
        <v>0</v>
      </c>
      <c r="AN26" s="3">
        <v>35027</v>
      </c>
      <c r="AO26" s="3">
        <v>35447.769513715168</v>
      </c>
      <c r="AP26" s="89">
        <v>2050.9546648596802</v>
      </c>
      <c r="AQ26" s="89">
        <v>2672.0470096396398</v>
      </c>
      <c r="AR26" s="89">
        <v>8503</v>
      </c>
      <c r="AS26" s="89">
        <v>3</v>
      </c>
      <c r="AT26" s="89">
        <v>13256</v>
      </c>
      <c r="AU26" s="89">
        <v>35</v>
      </c>
      <c r="AV26" s="89">
        <v>8840.5755569007797</v>
      </c>
      <c r="AW26" s="89">
        <v>63.862933333333331</v>
      </c>
      <c r="AX26" s="89">
        <v>0</v>
      </c>
      <c r="AY26" s="3">
        <v>123</v>
      </c>
      <c r="AZ26" s="3">
        <v>188</v>
      </c>
      <c r="BA26" s="3">
        <v>1062</v>
      </c>
      <c r="BB26" s="3">
        <v>1</v>
      </c>
      <c r="BC26" s="3">
        <v>1213</v>
      </c>
      <c r="BD26" s="3">
        <v>6</v>
      </c>
      <c r="BE26" s="3">
        <v>1036</v>
      </c>
      <c r="BF26" s="3">
        <v>10</v>
      </c>
      <c r="BG26" s="3">
        <v>0</v>
      </c>
      <c r="BH26" s="3">
        <v>3639</v>
      </c>
      <c r="BI26" s="3">
        <v>0</v>
      </c>
      <c r="BJ26" s="3">
        <v>119</v>
      </c>
      <c r="BK26" s="3">
        <v>0</v>
      </c>
      <c r="BL26" s="3">
        <v>0</v>
      </c>
      <c r="BM26" s="3">
        <v>0</v>
      </c>
      <c r="BN26" s="3">
        <v>0</v>
      </c>
      <c r="BO26" s="3">
        <v>0</v>
      </c>
      <c r="BP26" s="3">
        <v>43554</v>
      </c>
      <c r="BQ26" s="3">
        <v>0</v>
      </c>
      <c r="BR26" s="3">
        <v>0</v>
      </c>
      <c r="BS26" s="3">
        <v>0</v>
      </c>
      <c r="BT26" s="3">
        <v>0</v>
      </c>
      <c r="BU26" s="3">
        <v>0</v>
      </c>
      <c r="BV26" s="3">
        <v>35027</v>
      </c>
      <c r="BW26" s="3">
        <v>0</v>
      </c>
      <c r="BX26" s="3">
        <v>0</v>
      </c>
      <c r="BY26" s="3">
        <v>0</v>
      </c>
      <c r="BZ26" s="57">
        <v>0</v>
      </c>
      <c r="CA26" s="3">
        <v>0</v>
      </c>
      <c r="CB26" s="3">
        <v>0</v>
      </c>
      <c r="CC26" s="3">
        <v>3639</v>
      </c>
      <c r="CD26" s="3">
        <v>0</v>
      </c>
      <c r="CE26" s="3">
        <v>0</v>
      </c>
      <c r="CF26" s="3">
        <v>0</v>
      </c>
      <c r="CG26" s="3">
        <v>0</v>
      </c>
      <c r="CH26" s="3">
        <v>0</v>
      </c>
      <c r="CI26" s="3">
        <v>0</v>
      </c>
      <c r="CJ26" s="3">
        <v>0</v>
      </c>
      <c r="CK26" s="3">
        <v>85</v>
      </c>
      <c r="CL26" s="3">
        <v>159</v>
      </c>
      <c r="CM26" s="3">
        <v>0</v>
      </c>
      <c r="CN26" s="3">
        <v>0</v>
      </c>
      <c r="CO26" s="3">
        <v>0</v>
      </c>
      <c r="CP26" s="3">
        <v>0</v>
      </c>
      <c r="CQ26" s="3">
        <v>1056</v>
      </c>
      <c r="CR26" s="3">
        <v>3</v>
      </c>
      <c r="CS26" s="3">
        <v>69</v>
      </c>
      <c r="CT26" s="3">
        <v>1372</v>
      </c>
      <c r="CU26" s="3">
        <v>0</v>
      </c>
      <c r="CV26" s="3">
        <v>0</v>
      </c>
      <c r="CW26" s="3">
        <v>0</v>
      </c>
      <c r="CX26" s="3">
        <v>0</v>
      </c>
      <c r="CY26" s="3">
        <v>0</v>
      </c>
      <c r="CZ26" s="3">
        <v>0</v>
      </c>
      <c r="DA26" s="3">
        <v>0</v>
      </c>
      <c r="DB26" s="3">
        <v>0</v>
      </c>
      <c r="DC26" s="3">
        <v>0</v>
      </c>
      <c r="DD26" s="3">
        <v>0</v>
      </c>
      <c r="DE26" s="3">
        <v>0</v>
      </c>
      <c r="DF26" s="3">
        <v>0</v>
      </c>
      <c r="DG26" s="3">
        <v>78046345</v>
      </c>
      <c r="DH26" s="3">
        <v>39673266</v>
      </c>
      <c r="DI26" s="3">
        <v>0</v>
      </c>
      <c r="DJ26" s="3">
        <v>38373079</v>
      </c>
      <c r="DK26" s="3">
        <v>190751</v>
      </c>
      <c r="DL26" s="3">
        <v>38563830</v>
      </c>
      <c r="DM26" s="3">
        <v>38245406</v>
      </c>
      <c r="DN26" s="3">
        <v>318424</v>
      </c>
      <c r="DO26" s="3">
        <v>0</v>
      </c>
      <c r="DP26" s="3">
        <v>0</v>
      </c>
      <c r="DQ26" s="3">
        <v>0</v>
      </c>
      <c r="DR26" s="3">
        <v>2</v>
      </c>
      <c r="DS26" s="3">
        <v>318422</v>
      </c>
      <c r="DT26" s="3">
        <v>4427250</v>
      </c>
      <c r="DU26" s="3">
        <v>5788600</v>
      </c>
      <c r="DV26" s="3">
        <v>18684875</v>
      </c>
      <c r="DW26" s="3">
        <v>6625</v>
      </c>
      <c r="DX26" s="3">
        <v>29237775</v>
      </c>
      <c r="DY26" s="3">
        <v>63875</v>
      </c>
      <c r="DZ26" s="3">
        <v>18873425</v>
      </c>
      <c r="EA26" s="3">
        <v>37500</v>
      </c>
      <c r="EB26" s="3">
        <v>0</v>
      </c>
      <c r="EC26" s="3">
        <v>77119925</v>
      </c>
      <c r="ED26" s="3">
        <v>58960</v>
      </c>
      <c r="EE26" s="3">
        <v>108240</v>
      </c>
      <c r="EF26" s="3">
        <v>0</v>
      </c>
      <c r="EG26" s="3">
        <v>0</v>
      </c>
      <c r="EH26" s="3">
        <v>0</v>
      </c>
      <c r="EI26" s="3">
        <v>0</v>
      </c>
      <c r="EJ26" s="3">
        <v>705540</v>
      </c>
      <c r="EK26" s="3">
        <v>1760</v>
      </c>
      <c r="EL26" s="3">
        <v>51920</v>
      </c>
      <c r="EM26" s="3">
        <v>926420</v>
      </c>
      <c r="EN26" s="3">
        <v>1817803</v>
      </c>
      <c r="EO26" s="3">
        <v>2687383</v>
      </c>
      <c r="EP26" s="3">
        <v>9272521</v>
      </c>
      <c r="EQ26" s="3">
        <v>3032</v>
      </c>
      <c r="ER26" s="3">
        <v>0</v>
      </c>
      <c r="ES26" s="3">
        <v>15514983</v>
      </c>
      <c r="ET26" s="3">
        <v>34678</v>
      </c>
      <c r="EU26" s="3">
        <v>8503419</v>
      </c>
      <c r="EV26" s="3">
        <v>552097</v>
      </c>
      <c r="EW26" s="3">
        <v>0</v>
      </c>
      <c r="EX26" s="3">
        <v>281437</v>
      </c>
      <c r="EY26" s="3">
        <v>0</v>
      </c>
      <c r="EZ26" s="3">
        <v>1005913</v>
      </c>
      <c r="FA26" s="3">
        <v>0</v>
      </c>
      <c r="FB26" s="3">
        <v>0</v>
      </c>
      <c r="FC26" s="3">
        <v>0</v>
      </c>
      <c r="FD26" s="3">
        <v>0</v>
      </c>
      <c r="FE26" s="3">
        <v>2630321</v>
      </c>
      <c r="FF26" s="3">
        <v>2889553</v>
      </c>
      <c r="FG26" s="3">
        <v>8887948</v>
      </c>
      <c r="FH26" s="3">
        <v>-12291</v>
      </c>
      <c r="FI26" s="3">
        <v>13071117</v>
      </c>
      <c r="FJ26" s="3">
        <v>28798</v>
      </c>
      <c r="FK26" s="3">
        <v>10825141</v>
      </c>
      <c r="FL26" s="3">
        <v>4546</v>
      </c>
      <c r="FM26" s="3">
        <v>47946</v>
      </c>
      <c r="FN26" s="3">
        <v>0</v>
      </c>
      <c r="FO26" s="3">
        <v>0</v>
      </c>
      <c r="FP26" s="3">
        <v>0</v>
      </c>
      <c r="FQ26" s="3">
        <v>0</v>
      </c>
      <c r="FR26" s="3">
        <v>0</v>
      </c>
      <c r="FS26" s="3">
        <v>0</v>
      </c>
      <c r="FT26" s="3">
        <v>13716121</v>
      </c>
      <c r="FU26" s="3">
        <v>584043</v>
      </c>
      <c r="FV26" s="3">
        <v>109594</v>
      </c>
      <c r="FW26" s="3">
        <v>0</v>
      </c>
      <c r="FX26" s="3">
        <v>0</v>
      </c>
      <c r="FY26" s="3">
        <v>0</v>
      </c>
      <c r="FZ26" s="3">
        <v>0</v>
      </c>
      <c r="GA26" s="3">
        <v>6585122</v>
      </c>
      <c r="GB26" s="3">
        <v>2566888</v>
      </c>
      <c r="GC26" s="3">
        <v>7315325</v>
      </c>
      <c r="GD26" s="3">
        <v>7368313</v>
      </c>
      <c r="GE26" s="3">
        <v>18298580</v>
      </c>
      <c r="GF26" s="3">
        <v>4162781</v>
      </c>
      <c r="GG26" s="3">
        <v>1994434</v>
      </c>
      <c r="GH26" s="3">
        <v>371551</v>
      </c>
      <c r="GI26" s="3">
        <v>1136252</v>
      </c>
      <c r="GJ26" s="3">
        <v>4003270</v>
      </c>
      <c r="GK26" s="3">
        <v>303444</v>
      </c>
      <c r="GL26" s="3">
        <v>6182689</v>
      </c>
      <c r="GM26" s="3">
        <v>358640</v>
      </c>
      <c r="GN26" s="3">
        <v>0</v>
      </c>
      <c r="GO26" s="3">
        <v>1433765</v>
      </c>
      <c r="GP26" s="3">
        <v>8336310</v>
      </c>
      <c r="GQ26" s="3">
        <v>0</v>
      </c>
      <c r="GR26" s="3">
        <v>283563</v>
      </c>
      <c r="GS26" s="3">
        <v>0</v>
      </c>
      <c r="GT26" s="3">
        <v>7083407</v>
      </c>
      <c r="GU26" s="3">
        <v>0</v>
      </c>
      <c r="GV26" s="3">
        <v>15703280</v>
      </c>
      <c r="GW26" s="3">
        <v>26737278</v>
      </c>
      <c r="GX26" s="3">
        <v>0</v>
      </c>
      <c r="GY26" s="3">
        <v>826789</v>
      </c>
      <c r="GZ26" s="3">
        <v>-11860787</v>
      </c>
      <c r="HA26" s="3">
        <v>15703280</v>
      </c>
      <c r="HB26" s="3">
        <v>1537294</v>
      </c>
      <c r="HC26" s="3">
        <v>10791224</v>
      </c>
      <c r="HD26" s="3">
        <v>-4348211</v>
      </c>
      <c r="HE26" s="3">
        <v>748070</v>
      </c>
      <c r="HF26" s="3">
        <v>0</v>
      </c>
      <c r="HG26" s="3">
        <v>0</v>
      </c>
      <c r="HH26" s="3">
        <v>7073381</v>
      </c>
      <c r="HI26" s="3">
        <v>0</v>
      </c>
      <c r="HJ26" s="3">
        <v>455201</v>
      </c>
      <c r="HK26" s="3">
        <v>503792</v>
      </c>
      <c r="HL26" s="3">
        <v>241</v>
      </c>
      <c r="HM26" s="3">
        <v>0</v>
      </c>
      <c r="HN26" s="3">
        <v>51862</v>
      </c>
      <c r="HO26" s="3">
        <v>97423</v>
      </c>
      <c r="HP26" s="3">
        <v>88306</v>
      </c>
      <c r="HQ26" s="3">
        <v>30565</v>
      </c>
      <c r="HR26" s="3">
        <v>100896</v>
      </c>
      <c r="HS26" s="3">
        <v>33919</v>
      </c>
      <c r="HT26" s="3">
        <v>25908</v>
      </c>
      <c r="HU26" s="3">
        <v>23877</v>
      </c>
      <c r="HV26" s="3">
        <v>0</v>
      </c>
      <c r="HW26" s="3">
        <v>2445</v>
      </c>
      <c r="HX26" s="3">
        <v>217330</v>
      </c>
      <c r="HY26" s="3">
        <v>12115</v>
      </c>
      <c r="HZ26" s="3">
        <v>0</v>
      </c>
      <c r="IA26" s="3">
        <v>0</v>
      </c>
      <c r="IB26" s="3">
        <v>104011</v>
      </c>
      <c r="IC26" s="3">
        <v>54537</v>
      </c>
      <c r="ID26" s="3">
        <v>67208</v>
      </c>
      <c r="IE26" s="3">
        <v>2187433.2975817127</v>
      </c>
      <c r="IF26" s="3">
        <v>2875243.0596230999</v>
      </c>
      <c r="IG26" s="3">
        <v>9110567.2128928695</v>
      </c>
      <c r="IH26" s="3">
        <v>3230.2869452118498</v>
      </c>
      <c r="II26" s="3">
        <v>14256060.8135157</v>
      </c>
      <c r="IJ26" s="3">
        <v>31144.842056665198</v>
      </c>
      <c r="IK26" s="3">
        <v>9546516.9872090109</v>
      </c>
      <c r="IL26" s="3">
        <v>19142.802334946002</v>
      </c>
      <c r="IM26" s="3">
        <v>25315.697840814999</v>
      </c>
    </row>
    <row r="27" spans="1:247" x14ac:dyDescent="0.25">
      <c r="A27">
        <v>106010739</v>
      </c>
      <c r="B27" s="33" t="s">
        <v>1867</v>
      </c>
      <c r="C27" s="56">
        <v>45292</v>
      </c>
      <c r="D27" s="56">
        <v>45657</v>
      </c>
      <c r="E27">
        <v>366</v>
      </c>
      <c r="F27" s="33" t="s">
        <v>2690</v>
      </c>
      <c r="G27" t="s">
        <v>1030</v>
      </c>
      <c r="H27">
        <v>415</v>
      </c>
      <c r="I27" s="33" t="s">
        <v>1046</v>
      </c>
      <c r="J27" t="s">
        <v>1047</v>
      </c>
      <c r="K27" s="33" t="s">
        <v>1023</v>
      </c>
      <c r="L27" s="33" t="s">
        <v>811</v>
      </c>
      <c r="N27" t="s">
        <v>430</v>
      </c>
      <c r="O27" s="33" t="s">
        <v>1047</v>
      </c>
      <c r="P27" t="s">
        <v>406</v>
      </c>
      <c r="Q27" t="s">
        <v>34</v>
      </c>
      <c r="R27" s="33" t="s">
        <v>1994</v>
      </c>
      <c r="S27" s="33" t="s">
        <v>1050</v>
      </c>
      <c r="T27" s="33" t="s">
        <v>1051</v>
      </c>
      <c r="U27" s="33">
        <v>94609</v>
      </c>
      <c r="V27" s="33" t="s">
        <v>3142</v>
      </c>
      <c r="W27">
        <v>0</v>
      </c>
      <c r="X27" s="3">
        <v>393</v>
      </c>
      <c r="Y27" s="3">
        <v>143838</v>
      </c>
      <c r="Z27" s="3">
        <v>393</v>
      </c>
      <c r="AA27" s="3">
        <v>143838</v>
      </c>
      <c r="AB27" s="3">
        <v>219</v>
      </c>
      <c r="AC27" s="3">
        <v>198.379781420765</v>
      </c>
      <c r="AD27" s="3">
        <v>386.24237715033098</v>
      </c>
      <c r="AE27" s="3">
        <v>15387</v>
      </c>
      <c r="AF27" s="3">
        <v>7293</v>
      </c>
      <c r="AG27" s="3">
        <v>10192</v>
      </c>
      <c r="AH27" s="3">
        <v>11564</v>
      </c>
      <c r="AI27" s="3">
        <v>0</v>
      </c>
      <c r="AJ27" s="3">
        <v>11616</v>
      </c>
      <c r="AK27" s="3">
        <v>15646</v>
      </c>
      <c r="AL27" s="3">
        <v>182</v>
      </c>
      <c r="AM27" s="3">
        <v>727</v>
      </c>
      <c r="AN27" s="3">
        <v>72607</v>
      </c>
      <c r="AO27" s="3">
        <v>141364.710037021</v>
      </c>
      <c r="AP27" s="89">
        <v>35438.087204743002</v>
      </c>
      <c r="AQ27" s="89">
        <v>13959.0915338129</v>
      </c>
      <c r="AR27" s="89">
        <v>11904.0844654257</v>
      </c>
      <c r="AS27" s="89">
        <v>20174.836571146199</v>
      </c>
      <c r="AT27" s="89">
        <v>0</v>
      </c>
      <c r="AU27" s="89">
        <v>20533.338182449101</v>
      </c>
      <c r="AV27" s="89">
        <v>33721.698678017703</v>
      </c>
      <c r="AW27" s="89">
        <v>510.61478347792701</v>
      </c>
      <c r="AX27" s="89">
        <v>2269.8839028565899</v>
      </c>
      <c r="AY27" s="3">
        <v>2571</v>
      </c>
      <c r="AZ27" s="3">
        <v>1172</v>
      </c>
      <c r="BA27" s="3">
        <v>1426</v>
      </c>
      <c r="BB27" s="3">
        <v>2478</v>
      </c>
      <c r="BC27" s="3">
        <v>0</v>
      </c>
      <c r="BD27" s="3">
        <v>1137</v>
      </c>
      <c r="BE27" s="3">
        <v>3286</v>
      </c>
      <c r="BF27" s="3">
        <v>71</v>
      </c>
      <c r="BG27" s="3">
        <v>182</v>
      </c>
      <c r="BH27" s="3">
        <v>12323</v>
      </c>
      <c r="BI27" s="3">
        <v>329</v>
      </c>
      <c r="BJ27" s="3">
        <v>64</v>
      </c>
      <c r="BK27" s="3">
        <v>0</v>
      </c>
      <c r="BL27" s="3">
        <v>0</v>
      </c>
      <c r="BM27" s="3">
        <v>0</v>
      </c>
      <c r="BN27" s="3">
        <v>0</v>
      </c>
      <c r="BO27" s="3">
        <v>120414</v>
      </c>
      <c r="BP27" s="3">
        <v>23424</v>
      </c>
      <c r="BQ27" s="3">
        <v>0</v>
      </c>
      <c r="BR27" s="3">
        <v>0</v>
      </c>
      <c r="BS27" s="3">
        <v>0</v>
      </c>
      <c r="BT27" s="3">
        <v>0</v>
      </c>
      <c r="BU27" s="3">
        <v>53397</v>
      </c>
      <c r="BV27" s="3">
        <v>19210</v>
      </c>
      <c r="BW27" s="3">
        <v>0</v>
      </c>
      <c r="BX27" s="3">
        <v>0</v>
      </c>
      <c r="BY27" s="3">
        <v>0</v>
      </c>
      <c r="BZ27" s="57">
        <v>0</v>
      </c>
      <c r="CA27" s="3">
        <v>0</v>
      </c>
      <c r="CB27" s="3">
        <v>10166</v>
      </c>
      <c r="CC27" s="3">
        <v>2157</v>
      </c>
      <c r="CD27" s="3">
        <v>0</v>
      </c>
      <c r="CE27" s="3">
        <v>0</v>
      </c>
      <c r="CF27" s="3">
        <v>0</v>
      </c>
      <c r="CG27" s="3">
        <v>0</v>
      </c>
      <c r="CH27" s="3">
        <v>80</v>
      </c>
      <c r="CI27" s="3">
        <v>7016</v>
      </c>
      <c r="CJ27" s="3">
        <v>3657</v>
      </c>
      <c r="CK27" s="3">
        <v>20565</v>
      </c>
      <c r="CL27" s="3">
        <v>7288</v>
      </c>
      <c r="CM27" s="3">
        <v>1378</v>
      </c>
      <c r="CN27" s="3">
        <v>14884</v>
      </c>
      <c r="CO27" s="3">
        <v>23</v>
      </c>
      <c r="CP27" s="3">
        <v>4540</v>
      </c>
      <c r="CQ27" s="3">
        <v>27744</v>
      </c>
      <c r="CR27" s="3">
        <v>1216</v>
      </c>
      <c r="CS27" s="3">
        <v>2075</v>
      </c>
      <c r="CT27" s="3">
        <v>79713</v>
      </c>
      <c r="CU27" s="3">
        <v>39318</v>
      </c>
      <c r="CV27" s="3">
        <v>25865</v>
      </c>
      <c r="CW27" s="3">
        <v>0</v>
      </c>
      <c r="CX27" s="3">
        <v>13335</v>
      </c>
      <c r="CY27" s="3">
        <v>1058</v>
      </c>
      <c r="CZ27" s="3">
        <v>12</v>
      </c>
      <c r="DA27" s="3">
        <v>153314</v>
      </c>
      <c r="DB27" s="3">
        <v>274730</v>
      </c>
      <c r="DC27" s="3">
        <v>1300</v>
      </c>
      <c r="DD27" s="3">
        <v>3647</v>
      </c>
      <c r="DE27" s="3">
        <v>2747</v>
      </c>
      <c r="DF27" s="3">
        <v>1107</v>
      </c>
      <c r="DG27" s="3">
        <v>2076043813</v>
      </c>
      <c r="DH27" s="3">
        <v>1351110865</v>
      </c>
      <c r="DI27" s="3">
        <v>39509477</v>
      </c>
      <c r="DJ27" s="3">
        <v>764442425</v>
      </c>
      <c r="DK27" s="3">
        <v>7081761</v>
      </c>
      <c r="DL27" s="3">
        <v>771524186</v>
      </c>
      <c r="DM27" s="3">
        <v>799988209</v>
      </c>
      <c r="DN27" s="3">
        <v>-28464023</v>
      </c>
      <c r="DO27" s="3">
        <v>59553887</v>
      </c>
      <c r="DP27" s="3">
        <v>25618047</v>
      </c>
      <c r="DQ27" s="3">
        <v>0</v>
      </c>
      <c r="DR27" s="3">
        <v>0</v>
      </c>
      <c r="DS27" s="3">
        <v>5471817</v>
      </c>
      <c r="DT27" s="3">
        <v>219238339</v>
      </c>
      <c r="DU27" s="3">
        <v>104039586</v>
      </c>
      <c r="DV27" s="3">
        <v>76444438</v>
      </c>
      <c r="DW27" s="3">
        <v>243728877</v>
      </c>
      <c r="DX27" s="3">
        <v>0</v>
      </c>
      <c r="DY27" s="3">
        <v>161610770</v>
      </c>
      <c r="DZ27" s="3">
        <v>251519333</v>
      </c>
      <c r="EA27" s="3">
        <v>2305885</v>
      </c>
      <c r="EB27" s="3">
        <v>7399493</v>
      </c>
      <c r="EC27" s="3">
        <v>1066286721</v>
      </c>
      <c r="ED27" s="3">
        <v>285693576</v>
      </c>
      <c r="EE27" s="3">
        <v>95096312</v>
      </c>
      <c r="EF27" s="3">
        <v>12841379</v>
      </c>
      <c r="EG27" s="3">
        <v>181486469</v>
      </c>
      <c r="EH27" s="3">
        <v>129074</v>
      </c>
      <c r="EI27" s="3">
        <v>124064901</v>
      </c>
      <c r="EJ27" s="3">
        <v>290578274</v>
      </c>
      <c r="EK27" s="3">
        <v>4163450</v>
      </c>
      <c r="EL27" s="3">
        <v>15703657</v>
      </c>
      <c r="EM27" s="3">
        <v>1009757092</v>
      </c>
      <c r="EN27" s="3">
        <v>394916147</v>
      </c>
      <c r="EO27" s="3">
        <v>153279347</v>
      </c>
      <c r="EP27" s="3">
        <v>16146978</v>
      </c>
      <c r="EQ27" s="3">
        <v>310543317</v>
      </c>
      <c r="ER27" s="3">
        <v>0</v>
      </c>
      <c r="ES27" s="3">
        <v>92437</v>
      </c>
      <c r="ET27" s="3">
        <v>211460742</v>
      </c>
      <c r="EU27" s="3">
        <v>227443429</v>
      </c>
      <c r="EV27" s="3">
        <v>14670257</v>
      </c>
      <c r="EW27" s="3">
        <v>0</v>
      </c>
      <c r="EX27" s="3">
        <v>19774005</v>
      </c>
      <c r="EY27" s="3">
        <v>0</v>
      </c>
      <c r="EZ27" s="3">
        <v>2784206</v>
      </c>
      <c r="FA27" s="3">
        <v>227096</v>
      </c>
      <c r="FB27" s="3">
        <v>0</v>
      </c>
      <c r="FC27" s="3">
        <v>0</v>
      </c>
      <c r="FD27" s="3">
        <v>39282381</v>
      </c>
      <c r="FE27" s="3">
        <v>108304183</v>
      </c>
      <c r="FF27" s="3">
        <v>45508395</v>
      </c>
      <c r="FG27" s="3">
        <v>71529873</v>
      </c>
      <c r="FH27" s="3">
        <v>110878427</v>
      </c>
      <c r="FI27" s="3">
        <v>36637</v>
      </c>
      <c r="FJ27" s="3">
        <v>72652459</v>
      </c>
      <c r="FK27" s="3">
        <v>349025234</v>
      </c>
      <c r="FL27" s="3">
        <v>1</v>
      </c>
      <c r="FM27" s="3">
        <v>6507216</v>
      </c>
      <c r="FN27" s="3">
        <v>0</v>
      </c>
      <c r="FO27" s="3">
        <v>-33088944</v>
      </c>
      <c r="FP27" s="3">
        <v>1337005</v>
      </c>
      <c r="FQ27" s="3">
        <v>45711997</v>
      </c>
      <c r="FR27" s="3">
        <v>0</v>
      </c>
      <c r="FS27" s="3">
        <v>0</v>
      </c>
      <c r="FT27" s="3">
        <v>171676885</v>
      </c>
      <c r="FU27" s="3">
        <v>39349558</v>
      </c>
      <c r="FV27" s="3">
        <v>242919460</v>
      </c>
      <c r="FW27" s="3">
        <v>14842268</v>
      </c>
      <c r="FX27" s="3">
        <v>11942952</v>
      </c>
      <c r="FY27" s="3">
        <v>660803</v>
      </c>
      <c r="FZ27" s="3">
        <v>1428103</v>
      </c>
      <c r="GA27" s="3">
        <v>149629337</v>
      </c>
      <c r="GB27" s="3">
        <v>21707183</v>
      </c>
      <c r="GC27" s="3">
        <v>117604926</v>
      </c>
      <c r="GD27" s="3">
        <v>28226734</v>
      </c>
      <c r="GE27" s="3">
        <v>237125798</v>
      </c>
      <c r="GF27" s="3">
        <v>101625343</v>
      </c>
      <c r="GG27" s="3">
        <v>36013866</v>
      </c>
      <c r="GH27" s="3">
        <v>9494499</v>
      </c>
      <c r="GI27" s="3">
        <v>121186469</v>
      </c>
      <c r="GJ27" s="3">
        <v>186816068</v>
      </c>
      <c r="GK27" s="3">
        <v>22183110</v>
      </c>
      <c r="GL27" s="3">
        <v>2804285</v>
      </c>
      <c r="GM27" s="3">
        <v>3915297</v>
      </c>
      <c r="GN27" s="3">
        <v>9792982</v>
      </c>
      <c r="GO27" s="3">
        <v>69030492</v>
      </c>
      <c r="GP27" s="3">
        <v>184821709</v>
      </c>
      <c r="GQ27" s="3">
        <v>0</v>
      </c>
      <c r="GR27" s="3">
        <v>71241585</v>
      </c>
      <c r="GS27" s="3">
        <v>18686492</v>
      </c>
      <c r="GT27" s="3">
        <v>15069333</v>
      </c>
      <c r="GU27" s="3">
        <v>1584965</v>
      </c>
      <c r="GV27" s="3">
        <v>291404084</v>
      </c>
      <c r="GW27" s="3">
        <v>44605554</v>
      </c>
      <c r="GX27" s="3">
        <v>14646</v>
      </c>
      <c r="GY27" s="3">
        <v>2294987</v>
      </c>
      <c r="GZ27" s="3">
        <v>244488897</v>
      </c>
      <c r="HA27" s="3">
        <v>291404084</v>
      </c>
      <c r="HB27" s="3">
        <v>0</v>
      </c>
      <c r="HC27" s="3">
        <v>329999741</v>
      </c>
      <c r="HD27" s="3">
        <v>-248253367</v>
      </c>
      <c r="HE27" s="3">
        <v>395407818</v>
      </c>
      <c r="HF27" s="3">
        <v>0</v>
      </c>
      <c r="HG27" s="3">
        <v>0</v>
      </c>
      <c r="HH27" s="3">
        <v>0</v>
      </c>
      <c r="HI27" s="3">
        <v>1309130</v>
      </c>
      <c r="HJ27" s="3">
        <v>3250111</v>
      </c>
      <c r="HK27" s="3">
        <v>3691651</v>
      </c>
      <c r="HL27" s="3">
        <v>1765</v>
      </c>
      <c r="HM27" s="3">
        <v>2</v>
      </c>
      <c r="HN27" s="3">
        <v>166949</v>
      </c>
      <c r="HO27" s="3">
        <v>807299</v>
      </c>
      <c r="HP27" s="3">
        <v>1429336</v>
      </c>
      <c r="HQ27" s="3">
        <v>1721</v>
      </c>
      <c r="HR27" s="3">
        <v>220996</v>
      </c>
      <c r="HS27" s="3">
        <v>267071</v>
      </c>
      <c r="HT27" s="3">
        <v>323219</v>
      </c>
      <c r="HU27" s="3">
        <v>13719</v>
      </c>
      <c r="HV27" s="3">
        <v>14310</v>
      </c>
      <c r="HW27" s="3">
        <v>5491</v>
      </c>
      <c r="HX27" s="3">
        <v>1297366</v>
      </c>
      <c r="HY27" s="3">
        <v>231614</v>
      </c>
      <c r="HZ27" s="3">
        <v>879200</v>
      </c>
      <c r="IA27" s="3">
        <v>9220</v>
      </c>
      <c r="IB27" s="3">
        <v>611618</v>
      </c>
      <c r="IC27" s="3">
        <v>31439</v>
      </c>
      <c r="ID27" s="3">
        <v>189654</v>
      </c>
      <c r="IE27" s="3">
        <v>192849384.34220201</v>
      </c>
      <c r="IF27" s="3">
        <v>76056264.595062405</v>
      </c>
      <c r="IG27" s="3">
        <v>34101062.5936381</v>
      </c>
      <c r="IH27" s="3">
        <v>162403118.62433299</v>
      </c>
      <c r="II27" s="3">
        <v>49297.421484212187</v>
      </c>
      <c r="IJ27" s="3">
        <v>109108526.589957</v>
      </c>
      <c r="IK27" s="3">
        <v>207044131.411917</v>
      </c>
      <c r="IL27" s="3">
        <v>2470842.5726138898</v>
      </c>
      <c r="IM27" s="3">
        <v>8823819.8487919867</v>
      </c>
    </row>
    <row r="28" spans="1:247" x14ac:dyDescent="0.25">
      <c r="A28">
        <v>106010937</v>
      </c>
      <c r="B28" s="33" t="s">
        <v>1868</v>
      </c>
      <c r="C28" s="56">
        <v>45292</v>
      </c>
      <c r="D28" s="56">
        <v>45657</v>
      </c>
      <c r="E28">
        <v>366</v>
      </c>
      <c r="F28" s="33" t="s">
        <v>2690</v>
      </c>
      <c r="G28" t="s">
        <v>1030</v>
      </c>
      <c r="H28">
        <v>417</v>
      </c>
      <c r="I28" s="33" t="s">
        <v>1046</v>
      </c>
      <c r="J28" t="s">
        <v>1047</v>
      </c>
      <c r="K28" s="33" t="s">
        <v>1023</v>
      </c>
      <c r="L28" s="33" t="s">
        <v>811</v>
      </c>
      <c r="N28" t="s">
        <v>430</v>
      </c>
      <c r="O28" s="33" t="s">
        <v>1047</v>
      </c>
      <c r="P28" t="s">
        <v>406</v>
      </c>
      <c r="Q28" t="s">
        <v>34</v>
      </c>
      <c r="R28" s="33" t="s">
        <v>1995</v>
      </c>
      <c r="S28" s="33" t="s">
        <v>3143</v>
      </c>
      <c r="T28" s="33" t="s">
        <v>1035</v>
      </c>
      <c r="U28" s="33">
        <v>94609</v>
      </c>
      <c r="V28" s="33" t="s">
        <v>2808</v>
      </c>
      <c r="W28">
        <v>0</v>
      </c>
      <c r="X28" s="3">
        <v>309</v>
      </c>
      <c r="Y28" s="3">
        <v>113094</v>
      </c>
      <c r="Z28" s="3">
        <v>309</v>
      </c>
      <c r="AA28" s="3">
        <v>113094</v>
      </c>
      <c r="AB28" s="3">
        <v>211</v>
      </c>
      <c r="AC28" s="3">
        <v>191.546448087432</v>
      </c>
      <c r="AD28" s="3">
        <v>297.37018146028498</v>
      </c>
      <c r="AE28" s="3">
        <v>26941</v>
      </c>
      <c r="AF28" s="3">
        <v>12565</v>
      </c>
      <c r="AG28" s="3">
        <v>4899</v>
      </c>
      <c r="AH28" s="3">
        <v>12774</v>
      </c>
      <c r="AI28" s="3">
        <v>0</v>
      </c>
      <c r="AJ28" s="3">
        <v>4652</v>
      </c>
      <c r="AK28" s="3">
        <v>7661</v>
      </c>
      <c r="AL28" s="3">
        <v>58</v>
      </c>
      <c r="AM28" s="3">
        <v>556</v>
      </c>
      <c r="AN28" s="3">
        <v>70106</v>
      </c>
      <c r="AO28" s="3">
        <v>108837.486414464</v>
      </c>
      <c r="AP28" s="89">
        <v>37750.484426009098</v>
      </c>
      <c r="AQ28" s="89">
        <v>17041.4151213474</v>
      </c>
      <c r="AR28" s="89">
        <v>5467.3175828396925</v>
      </c>
      <c r="AS28" s="89">
        <v>20583.973326633801</v>
      </c>
      <c r="AT28" s="89">
        <v>0</v>
      </c>
      <c r="AU28" s="89">
        <v>12322.682794455106</v>
      </c>
      <c r="AV28" s="89">
        <v>15568.253910099</v>
      </c>
      <c r="AW28" s="89">
        <v>173.747980709611</v>
      </c>
      <c r="AX28" s="89">
        <v>1560.88594564596</v>
      </c>
      <c r="AY28" s="3">
        <v>4646</v>
      </c>
      <c r="AZ28" s="3">
        <v>2034</v>
      </c>
      <c r="BA28" s="3">
        <v>760</v>
      </c>
      <c r="BB28" s="3">
        <v>2373</v>
      </c>
      <c r="BC28" s="3">
        <v>0</v>
      </c>
      <c r="BD28" s="3">
        <v>863</v>
      </c>
      <c r="BE28" s="3">
        <v>1481</v>
      </c>
      <c r="BF28" s="3">
        <v>24</v>
      </c>
      <c r="BG28" s="3">
        <v>162</v>
      </c>
      <c r="BH28" s="3">
        <v>12343</v>
      </c>
      <c r="BI28" s="3">
        <v>251</v>
      </c>
      <c r="BJ28" s="3">
        <v>0</v>
      </c>
      <c r="BK28" s="3">
        <v>0</v>
      </c>
      <c r="BL28" s="3">
        <v>58</v>
      </c>
      <c r="BM28" s="3">
        <v>0</v>
      </c>
      <c r="BN28" s="3">
        <v>0</v>
      </c>
      <c r="BO28" s="3">
        <v>91866</v>
      </c>
      <c r="BP28" s="3">
        <v>0</v>
      </c>
      <c r="BQ28" s="3">
        <v>0</v>
      </c>
      <c r="BR28" s="3">
        <v>21228</v>
      </c>
      <c r="BS28" s="3">
        <v>0</v>
      </c>
      <c r="BT28" s="3">
        <v>0</v>
      </c>
      <c r="BU28" s="3">
        <v>56654</v>
      </c>
      <c r="BV28" s="3">
        <v>0</v>
      </c>
      <c r="BW28" s="3">
        <v>0</v>
      </c>
      <c r="BX28" s="3">
        <v>13452</v>
      </c>
      <c r="BY28" s="3">
        <v>0</v>
      </c>
      <c r="BZ28" s="57">
        <v>0</v>
      </c>
      <c r="CA28" s="3">
        <v>0</v>
      </c>
      <c r="CB28" s="3">
        <v>11585</v>
      </c>
      <c r="CC28" s="3">
        <v>0</v>
      </c>
      <c r="CD28" s="3">
        <v>0</v>
      </c>
      <c r="CE28" s="3">
        <v>758</v>
      </c>
      <c r="CF28" s="3">
        <v>0</v>
      </c>
      <c r="CG28" s="3">
        <v>0</v>
      </c>
      <c r="CH28" s="3">
        <v>1</v>
      </c>
      <c r="CI28" s="3">
        <v>0</v>
      </c>
      <c r="CJ28" s="3">
        <v>0</v>
      </c>
      <c r="CK28" s="3">
        <v>15635</v>
      </c>
      <c r="CL28" s="3">
        <v>5775</v>
      </c>
      <c r="CM28" s="3">
        <v>1337</v>
      </c>
      <c r="CN28" s="3">
        <v>18391</v>
      </c>
      <c r="CO28" s="3">
        <v>3</v>
      </c>
      <c r="CP28" s="3">
        <v>4570</v>
      </c>
      <c r="CQ28" s="3">
        <v>13952</v>
      </c>
      <c r="CR28" s="3">
        <v>1084</v>
      </c>
      <c r="CS28" s="3">
        <v>1936</v>
      </c>
      <c r="CT28" s="3">
        <v>62683</v>
      </c>
      <c r="CU28" s="3">
        <v>41454</v>
      </c>
      <c r="CV28" s="3">
        <v>13570</v>
      </c>
      <c r="CW28" s="3">
        <v>0</v>
      </c>
      <c r="CX28" s="3">
        <v>12129</v>
      </c>
      <c r="CY28" s="3">
        <v>0</v>
      </c>
      <c r="CZ28" s="3">
        <v>20</v>
      </c>
      <c r="DA28" s="3">
        <v>417334</v>
      </c>
      <c r="DB28" s="3">
        <v>358479</v>
      </c>
      <c r="DC28" s="3">
        <v>2814</v>
      </c>
      <c r="DD28" s="3">
        <v>3249</v>
      </c>
      <c r="DE28" s="3">
        <v>0</v>
      </c>
      <c r="DF28" s="3">
        <v>0</v>
      </c>
      <c r="DG28" s="3">
        <v>2124529221</v>
      </c>
      <c r="DH28" s="3">
        <v>1531027033</v>
      </c>
      <c r="DI28" s="3">
        <v>0</v>
      </c>
      <c r="DJ28" s="3">
        <v>593502188</v>
      </c>
      <c r="DK28" s="3">
        <v>6903632</v>
      </c>
      <c r="DL28" s="3">
        <v>600405820</v>
      </c>
      <c r="DM28" s="3">
        <v>637946253</v>
      </c>
      <c r="DN28" s="3">
        <v>-37540433</v>
      </c>
      <c r="DO28" s="3">
        <v>27572939</v>
      </c>
      <c r="DP28" s="3">
        <v>8543449</v>
      </c>
      <c r="DQ28" s="3">
        <v>0</v>
      </c>
      <c r="DR28" s="3">
        <v>0</v>
      </c>
      <c r="DS28" s="3">
        <v>-18510943</v>
      </c>
      <c r="DT28" s="3">
        <v>525736536</v>
      </c>
      <c r="DU28" s="3">
        <v>244740849</v>
      </c>
      <c r="DV28" s="3">
        <v>88956450</v>
      </c>
      <c r="DW28" s="3">
        <v>282314498</v>
      </c>
      <c r="DX28" s="3">
        <v>0</v>
      </c>
      <c r="DY28" s="3">
        <v>52435625</v>
      </c>
      <c r="DZ28" s="3">
        <v>163574888</v>
      </c>
      <c r="EA28" s="3">
        <v>1451500</v>
      </c>
      <c r="EB28" s="3">
        <v>9272614</v>
      </c>
      <c r="EC28" s="3">
        <v>1368482960</v>
      </c>
      <c r="ED28" s="3">
        <v>210940236</v>
      </c>
      <c r="EE28" s="3">
        <v>87191535</v>
      </c>
      <c r="EF28" s="3">
        <v>10319558</v>
      </c>
      <c r="EG28" s="3">
        <v>172605973</v>
      </c>
      <c r="EH28" s="3">
        <v>39504</v>
      </c>
      <c r="EI28" s="3">
        <v>86461102</v>
      </c>
      <c r="EJ28" s="3">
        <v>168832812</v>
      </c>
      <c r="EK28" s="3">
        <v>2896693</v>
      </c>
      <c r="EL28" s="3">
        <v>16758848</v>
      </c>
      <c r="EM28" s="3">
        <v>756046261</v>
      </c>
      <c r="EN28" s="3">
        <v>588130060</v>
      </c>
      <c r="EO28" s="3">
        <v>264851451</v>
      </c>
      <c r="EP28" s="3">
        <v>57024963</v>
      </c>
      <c r="EQ28" s="3">
        <v>329418994</v>
      </c>
      <c r="ER28" s="3">
        <v>0</v>
      </c>
      <c r="ES28" s="3">
        <v>6962</v>
      </c>
      <c r="ET28" s="3">
        <v>95225934</v>
      </c>
      <c r="EU28" s="3">
        <v>160584891</v>
      </c>
      <c r="EV28" s="3">
        <v>10775663</v>
      </c>
      <c r="EW28" s="3">
        <v>0</v>
      </c>
      <c r="EX28" s="3">
        <v>20174966</v>
      </c>
      <c r="EY28" s="3">
        <v>0</v>
      </c>
      <c r="EZ28" s="3">
        <v>4833149</v>
      </c>
      <c r="FA28" s="3">
        <v>0</v>
      </c>
      <c r="FB28" s="3">
        <v>0</v>
      </c>
      <c r="FC28" s="3">
        <v>0</v>
      </c>
      <c r="FD28" s="3">
        <v>0</v>
      </c>
      <c r="FE28" s="3">
        <v>146998425</v>
      </c>
      <c r="FF28" s="3">
        <v>66736349</v>
      </c>
      <c r="FG28" s="3">
        <v>40854400</v>
      </c>
      <c r="FH28" s="3">
        <v>122100623</v>
      </c>
      <c r="FI28" s="3">
        <v>32542</v>
      </c>
      <c r="FJ28" s="3">
        <v>42859480</v>
      </c>
      <c r="FK28" s="3">
        <v>169599414</v>
      </c>
      <c r="FL28" s="3">
        <v>0</v>
      </c>
      <c r="FM28" s="3">
        <v>4320955</v>
      </c>
      <c r="FN28" s="3">
        <v>0</v>
      </c>
      <c r="FO28" s="3">
        <v>0</v>
      </c>
      <c r="FP28" s="3">
        <v>4784747</v>
      </c>
      <c r="FQ28" s="3">
        <v>19985188</v>
      </c>
      <c r="FR28" s="3">
        <v>0</v>
      </c>
      <c r="FS28" s="3">
        <v>0</v>
      </c>
      <c r="FT28" s="3">
        <v>142293565</v>
      </c>
      <c r="FU28" s="3">
        <v>36854798</v>
      </c>
      <c r="FV28" s="3">
        <v>221172438</v>
      </c>
      <c r="FW28" s="3">
        <v>0</v>
      </c>
      <c r="FX28" s="3">
        <v>0</v>
      </c>
      <c r="FY28" s="3">
        <v>421155</v>
      </c>
      <c r="FZ28" s="3">
        <v>3237825</v>
      </c>
      <c r="GA28" s="3">
        <v>89668084</v>
      </c>
      <c r="GB28" s="3">
        <v>21929638</v>
      </c>
      <c r="GC28" s="3">
        <v>82803243</v>
      </c>
      <c r="GD28" s="3">
        <v>39565507</v>
      </c>
      <c r="GE28" s="3">
        <v>212308183</v>
      </c>
      <c r="GF28" s="3">
        <v>88778167</v>
      </c>
      <c r="GG28" s="3">
        <v>32833913</v>
      </c>
      <c r="GH28" s="3">
        <v>10107186</v>
      </c>
      <c r="GI28" s="3">
        <v>112886890</v>
      </c>
      <c r="GJ28" s="3">
        <v>82428265</v>
      </c>
      <c r="GK28" s="3">
        <v>41874253</v>
      </c>
      <c r="GL28" s="3">
        <v>2964833</v>
      </c>
      <c r="GM28" s="3">
        <v>1656030</v>
      </c>
      <c r="GN28" s="3">
        <v>6243947</v>
      </c>
      <c r="GO28" s="3">
        <v>45864586</v>
      </c>
      <c r="GP28" s="3">
        <v>151358952</v>
      </c>
      <c r="GQ28" s="3">
        <v>0</v>
      </c>
      <c r="GR28" s="3">
        <v>420272257</v>
      </c>
      <c r="GS28" s="3">
        <v>19205207</v>
      </c>
      <c r="GT28" s="3">
        <v>85794594</v>
      </c>
      <c r="GU28" s="3">
        <v>79448</v>
      </c>
      <c r="GV28" s="3">
        <v>676710458</v>
      </c>
      <c r="GW28" s="3">
        <v>14369235</v>
      </c>
      <c r="GX28" s="3">
        <v>118624</v>
      </c>
      <c r="GY28" s="3">
        <v>185305945</v>
      </c>
      <c r="GZ28" s="3">
        <v>476916654</v>
      </c>
      <c r="HA28" s="3">
        <v>676710458</v>
      </c>
      <c r="HB28" s="3">
        <v>4760</v>
      </c>
      <c r="HC28" s="3">
        <v>355305061</v>
      </c>
      <c r="HD28" s="3">
        <v>-277069179</v>
      </c>
      <c r="HE28" s="3">
        <v>1021785931</v>
      </c>
      <c r="HF28" s="3">
        <v>0</v>
      </c>
      <c r="HG28" s="3">
        <v>181258275</v>
      </c>
      <c r="HH28" s="3">
        <v>876312</v>
      </c>
      <c r="HI28" s="3">
        <v>1413514</v>
      </c>
      <c r="HJ28" s="3">
        <v>3158086</v>
      </c>
      <c r="HK28" s="3">
        <v>3590765</v>
      </c>
      <c r="HL28" s="3">
        <v>1716</v>
      </c>
      <c r="HM28" s="3">
        <v>19</v>
      </c>
      <c r="HN28" s="3">
        <v>154650</v>
      </c>
      <c r="HO28" s="3">
        <v>944959</v>
      </c>
      <c r="HP28" s="3">
        <v>1172059</v>
      </c>
      <c r="HQ28" s="3">
        <v>0</v>
      </c>
      <c r="HR28" s="3">
        <v>270543</v>
      </c>
      <c r="HS28" s="3">
        <v>214358</v>
      </c>
      <c r="HT28" s="3">
        <v>372637</v>
      </c>
      <c r="HU28" s="3">
        <v>7490</v>
      </c>
      <c r="HV28" s="3">
        <v>13627</v>
      </c>
      <c r="HW28" s="3">
        <v>7763</v>
      </c>
      <c r="HX28" s="3">
        <v>1191369</v>
      </c>
      <c r="HY28" s="3">
        <v>245738</v>
      </c>
      <c r="HZ28" s="3">
        <v>877290</v>
      </c>
      <c r="IA28" s="3">
        <v>30419</v>
      </c>
      <c r="IB28" s="3">
        <v>664104</v>
      </c>
      <c r="IC28" s="3">
        <v>38771</v>
      </c>
      <c r="ID28" s="3">
        <v>110395</v>
      </c>
      <c r="IE28" s="3">
        <v>218812919.32237414</v>
      </c>
      <c r="IF28" s="3">
        <v>98592892.732981846</v>
      </c>
      <c r="IG28" s="3">
        <v>29487658.569953348</v>
      </c>
      <c r="IH28" s="3">
        <v>135123679.88578233</v>
      </c>
      <c r="II28" s="3">
        <v>11733.7560969156</v>
      </c>
      <c r="IJ28" s="3">
        <v>41256083.365681097</v>
      </c>
      <c r="IK28" s="3">
        <v>98734074.436428607</v>
      </c>
      <c r="IL28" s="3">
        <v>1291530.8860954701</v>
      </c>
      <c r="IM28" s="3">
        <v>7732048.04460626</v>
      </c>
    </row>
    <row r="29" spans="1:247" x14ac:dyDescent="0.25">
      <c r="A29">
        <v>106370749</v>
      </c>
      <c r="B29" s="33" t="s">
        <v>1904</v>
      </c>
      <c r="C29" s="56">
        <v>45292</v>
      </c>
      <c r="D29" s="56">
        <v>45657</v>
      </c>
      <c r="E29">
        <v>366</v>
      </c>
      <c r="F29" s="33" t="s">
        <v>2691</v>
      </c>
      <c r="G29" t="s">
        <v>1052</v>
      </c>
      <c r="H29">
        <v>1422</v>
      </c>
      <c r="I29" s="33" t="s">
        <v>1024</v>
      </c>
      <c r="J29" t="s">
        <v>2895</v>
      </c>
      <c r="K29" s="33" t="s">
        <v>1023</v>
      </c>
      <c r="L29" s="33" t="s">
        <v>653</v>
      </c>
      <c r="N29" t="s">
        <v>430</v>
      </c>
      <c r="O29" s="33" t="s">
        <v>2445</v>
      </c>
      <c r="P29" t="s">
        <v>407</v>
      </c>
      <c r="Q29" t="s">
        <v>34</v>
      </c>
      <c r="R29" s="33" t="s">
        <v>1996</v>
      </c>
      <c r="S29" s="33" t="s">
        <v>1905</v>
      </c>
      <c r="T29" s="33" t="s">
        <v>1054</v>
      </c>
      <c r="U29" s="33">
        <v>92042</v>
      </c>
      <c r="V29" s="33" t="s">
        <v>3144</v>
      </c>
      <c r="W29">
        <v>0</v>
      </c>
      <c r="X29" s="3">
        <v>66</v>
      </c>
      <c r="Y29" s="3">
        <v>24156</v>
      </c>
      <c r="Z29" s="3">
        <v>66</v>
      </c>
      <c r="AA29" s="3">
        <v>24156</v>
      </c>
      <c r="AB29" s="3">
        <v>61</v>
      </c>
      <c r="AC29" s="3">
        <v>62.193989071038303</v>
      </c>
      <c r="AD29" s="3">
        <v>116.401354373617</v>
      </c>
      <c r="AE29" s="3">
        <v>5870</v>
      </c>
      <c r="AF29" s="3">
        <v>4693</v>
      </c>
      <c r="AG29" s="3">
        <v>4593</v>
      </c>
      <c r="AH29" s="3">
        <v>0</v>
      </c>
      <c r="AI29" s="3">
        <v>0</v>
      </c>
      <c r="AJ29" s="3">
        <v>0</v>
      </c>
      <c r="AK29" s="3">
        <v>7432</v>
      </c>
      <c r="AL29" s="3">
        <v>0</v>
      </c>
      <c r="AM29" s="3">
        <v>175</v>
      </c>
      <c r="AN29" s="3">
        <v>22763</v>
      </c>
      <c r="AO29" s="3">
        <v>42602.895700743698</v>
      </c>
      <c r="AP29" s="89">
        <v>15114.579265062101</v>
      </c>
      <c r="AQ29" s="89">
        <v>8109.2327023692596</v>
      </c>
      <c r="AR29" s="89">
        <v>4593</v>
      </c>
      <c r="AS29" s="89">
        <v>0</v>
      </c>
      <c r="AT29" s="89">
        <v>0</v>
      </c>
      <c r="AU29" s="89">
        <v>0</v>
      </c>
      <c r="AV29" s="89">
        <v>16506.213669628702</v>
      </c>
      <c r="AW29" s="89">
        <v>0</v>
      </c>
      <c r="AX29" s="89">
        <v>244.381140963825</v>
      </c>
      <c r="AY29" s="3">
        <v>567</v>
      </c>
      <c r="AZ29" s="3">
        <v>454</v>
      </c>
      <c r="BA29" s="3">
        <v>445</v>
      </c>
      <c r="BB29" s="3">
        <v>0</v>
      </c>
      <c r="BC29" s="3">
        <v>0</v>
      </c>
      <c r="BD29" s="3">
        <v>0</v>
      </c>
      <c r="BE29" s="3">
        <v>715</v>
      </c>
      <c r="BF29" s="3">
        <v>0</v>
      </c>
      <c r="BG29" s="3">
        <v>18</v>
      </c>
      <c r="BH29" s="3">
        <v>2199</v>
      </c>
      <c r="BI29" s="3">
        <v>0</v>
      </c>
      <c r="BJ29" s="3">
        <v>57</v>
      </c>
      <c r="BK29" s="3">
        <v>9</v>
      </c>
      <c r="BL29" s="3">
        <v>0</v>
      </c>
      <c r="BM29" s="3">
        <v>0</v>
      </c>
      <c r="BN29" s="3">
        <v>0</v>
      </c>
      <c r="BO29" s="3">
        <v>0</v>
      </c>
      <c r="BP29" s="3">
        <v>20862</v>
      </c>
      <c r="BQ29" s="3">
        <v>3294</v>
      </c>
      <c r="BR29" s="3">
        <v>0</v>
      </c>
      <c r="BS29" s="3">
        <v>0</v>
      </c>
      <c r="BT29" s="3">
        <v>0</v>
      </c>
      <c r="BU29" s="3">
        <v>0</v>
      </c>
      <c r="BV29" s="3">
        <v>21364</v>
      </c>
      <c r="BW29" s="3">
        <v>1399</v>
      </c>
      <c r="BX29" s="3">
        <v>0</v>
      </c>
      <c r="BY29" s="3">
        <v>0</v>
      </c>
      <c r="BZ29" s="57">
        <v>0</v>
      </c>
      <c r="CA29" s="3">
        <v>0</v>
      </c>
      <c r="CB29" s="3">
        <v>0</v>
      </c>
      <c r="CC29" s="3">
        <v>2064</v>
      </c>
      <c r="CD29" s="3">
        <v>135</v>
      </c>
      <c r="CE29" s="3">
        <v>0</v>
      </c>
      <c r="CF29" s="3">
        <v>0</v>
      </c>
      <c r="CG29" s="3">
        <v>0</v>
      </c>
      <c r="CH29" s="3">
        <v>0</v>
      </c>
      <c r="CI29" s="3">
        <v>0</v>
      </c>
      <c r="CJ29" s="3">
        <v>0</v>
      </c>
      <c r="CK29" s="3">
        <v>73474</v>
      </c>
      <c r="CL29" s="3">
        <v>14663</v>
      </c>
      <c r="CM29" s="3">
        <v>0</v>
      </c>
      <c r="CN29" s="3">
        <v>0</v>
      </c>
      <c r="CO29" s="3">
        <v>0</v>
      </c>
      <c r="CP29" s="3">
        <v>0</v>
      </c>
      <c r="CQ29" s="3">
        <v>43917</v>
      </c>
      <c r="CR29" s="3">
        <v>0</v>
      </c>
      <c r="CS29" s="3">
        <v>418</v>
      </c>
      <c r="CT29" s="3">
        <v>132472</v>
      </c>
      <c r="CU29" s="3">
        <v>0</v>
      </c>
      <c r="CV29" s="3">
        <v>0</v>
      </c>
      <c r="CW29" s="3">
        <v>0</v>
      </c>
      <c r="CX29" s="3">
        <v>1025</v>
      </c>
      <c r="CY29" s="3">
        <v>0</v>
      </c>
      <c r="CZ29" s="3">
        <v>0</v>
      </c>
      <c r="DA29" s="3">
        <v>0</v>
      </c>
      <c r="DB29" s="3">
        <v>0</v>
      </c>
      <c r="DC29" s="3">
        <v>0</v>
      </c>
      <c r="DD29" s="3">
        <v>0</v>
      </c>
      <c r="DE29" s="3">
        <v>0</v>
      </c>
      <c r="DF29" s="3">
        <v>0</v>
      </c>
      <c r="DG29" s="3">
        <v>108182761</v>
      </c>
      <c r="DH29" s="3">
        <v>69681747</v>
      </c>
      <c r="DI29" s="3">
        <v>0</v>
      </c>
      <c r="DJ29" s="3">
        <v>38501014</v>
      </c>
      <c r="DK29" s="3">
        <v>446884</v>
      </c>
      <c r="DL29" s="3">
        <v>38947898</v>
      </c>
      <c r="DM29" s="3">
        <v>38541665</v>
      </c>
      <c r="DN29" s="3">
        <v>406233</v>
      </c>
      <c r="DO29" s="3">
        <v>0</v>
      </c>
      <c r="DP29" s="3">
        <v>0</v>
      </c>
      <c r="DQ29" s="3">
        <v>0</v>
      </c>
      <c r="DR29" s="3">
        <v>0</v>
      </c>
      <c r="DS29" s="3">
        <v>406233</v>
      </c>
      <c r="DT29" s="3">
        <v>15208958</v>
      </c>
      <c r="DU29" s="3">
        <v>9929250</v>
      </c>
      <c r="DV29" s="3">
        <v>16750561</v>
      </c>
      <c r="DW29" s="3">
        <v>0</v>
      </c>
      <c r="DX29" s="3">
        <v>0</v>
      </c>
      <c r="DY29" s="3">
        <v>0</v>
      </c>
      <c r="DZ29" s="3">
        <v>15634192</v>
      </c>
      <c r="EA29" s="3">
        <v>0</v>
      </c>
      <c r="EB29" s="3">
        <v>279781</v>
      </c>
      <c r="EC29" s="3">
        <v>57802742</v>
      </c>
      <c r="ED29" s="3">
        <v>23952371</v>
      </c>
      <c r="EE29" s="3">
        <v>7227920</v>
      </c>
      <c r="EF29" s="3">
        <v>0</v>
      </c>
      <c r="EG29" s="3">
        <v>0</v>
      </c>
      <c r="EH29" s="3">
        <v>0</v>
      </c>
      <c r="EI29" s="3">
        <v>0</v>
      </c>
      <c r="EJ29" s="3">
        <v>19088805</v>
      </c>
      <c r="EK29" s="3">
        <v>0</v>
      </c>
      <c r="EL29" s="3">
        <v>110923</v>
      </c>
      <c r="EM29" s="3">
        <v>50380019</v>
      </c>
      <c r="EN29" s="3">
        <v>23227213</v>
      </c>
      <c r="EO29" s="3">
        <v>11050933</v>
      </c>
      <c r="EP29" s="3">
        <v>11176035</v>
      </c>
      <c r="EQ29" s="3">
        <v>0</v>
      </c>
      <c r="ER29" s="3">
        <v>0</v>
      </c>
      <c r="ES29" s="3">
        <v>0</v>
      </c>
      <c r="ET29" s="3">
        <v>0</v>
      </c>
      <c r="EU29" s="3">
        <v>23087393</v>
      </c>
      <c r="EV29" s="3">
        <v>1140173</v>
      </c>
      <c r="EW29" s="3">
        <v>0</v>
      </c>
      <c r="EX29" s="3">
        <v>0</v>
      </c>
      <c r="EY29" s="3">
        <v>0</v>
      </c>
      <c r="EZ29" s="3">
        <v>0</v>
      </c>
      <c r="FA29" s="3">
        <v>0</v>
      </c>
      <c r="FB29" s="3">
        <v>0</v>
      </c>
      <c r="FC29" s="3">
        <v>0</v>
      </c>
      <c r="FD29" s="3">
        <v>0</v>
      </c>
      <c r="FE29" s="3">
        <v>14328133</v>
      </c>
      <c r="FF29" s="3">
        <v>6106237</v>
      </c>
      <c r="FG29" s="3">
        <v>5574526</v>
      </c>
      <c r="FH29" s="3">
        <v>0</v>
      </c>
      <c r="FI29" s="3">
        <v>0</v>
      </c>
      <c r="FJ29" s="3">
        <v>0</v>
      </c>
      <c r="FK29" s="3">
        <v>12357915</v>
      </c>
      <c r="FL29" s="3">
        <v>0</v>
      </c>
      <c r="FM29" s="3">
        <v>134203</v>
      </c>
      <c r="FN29" s="3">
        <v>0</v>
      </c>
      <c r="FO29" s="3">
        <v>0</v>
      </c>
      <c r="FP29" s="3">
        <v>0</v>
      </c>
      <c r="FQ29" s="3">
        <v>0</v>
      </c>
      <c r="FR29" s="3">
        <v>0</v>
      </c>
      <c r="FS29" s="3">
        <v>0</v>
      </c>
      <c r="FT29" s="3">
        <v>10723839</v>
      </c>
      <c r="FU29" s="3">
        <v>5810268</v>
      </c>
      <c r="FV29" s="3">
        <v>382471</v>
      </c>
      <c r="FW29" s="3">
        <v>0</v>
      </c>
      <c r="FX29" s="3">
        <v>0</v>
      </c>
      <c r="FY29" s="3">
        <v>0</v>
      </c>
      <c r="FZ29" s="3">
        <v>0</v>
      </c>
      <c r="GA29" s="3">
        <v>8835363</v>
      </c>
      <c r="GB29" s="3">
        <v>2349003</v>
      </c>
      <c r="GC29" s="3">
        <v>5209511</v>
      </c>
      <c r="GD29" s="3">
        <v>5231210</v>
      </c>
      <c r="GE29" s="3">
        <v>21497340</v>
      </c>
      <c r="GF29" s="3">
        <v>3842506</v>
      </c>
      <c r="GG29" s="3">
        <v>370000</v>
      </c>
      <c r="GH29" s="3">
        <v>1738207</v>
      </c>
      <c r="GI29" s="3">
        <v>1847369</v>
      </c>
      <c r="GJ29" s="3">
        <v>2103433</v>
      </c>
      <c r="GK29" s="3">
        <v>557282</v>
      </c>
      <c r="GL29" s="3">
        <v>3699013</v>
      </c>
      <c r="GM29" s="3">
        <v>222487</v>
      </c>
      <c r="GN29" s="3">
        <v>211863</v>
      </c>
      <c r="GO29" s="3">
        <v>2452165</v>
      </c>
      <c r="GP29" s="3">
        <v>8103244</v>
      </c>
      <c r="GQ29" s="3">
        <v>0</v>
      </c>
      <c r="GR29" s="3">
        <v>1099768</v>
      </c>
      <c r="GS29" s="3">
        <v>0</v>
      </c>
      <c r="GT29" s="3">
        <v>40114143</v>
      </c>
      <c r="GU29" s="3">
        <v>7906218</v>
      </c>
      <c r="GV29" s="3">
        <v>57223373</v>
      </c>
      <c r="GW29" s="3">
        <v>4965295</v>
      </c>
      <c r="GX29" s="3">
        <v>0</v>
      </c>
      <c r="GY29" s="3">
        <v>41586997</v>
      </c>
      <c r="GZ29" s="3">
        <v>10671081</v>
      </c>
      <c r="HA29" s="3">
        <v>57223373</v>
      </c>
      <c r="HB29" s="3">
        <v>779158</v>
      </c>
      <c r="HC29" s="3">
        <v>15144338</v>
      </c>
      <c r="HD29" s="3">
        <v>-9311062</v>
      </c>
      <c r="HE29" s="3">
        <v>7119495</v>
      </c>
      <c r="HF29" s="3">
        <v>0</v>
      </c>
      <c r="HG29" s="3">
        <v>0</v>
      </c>
      <c r="HH29" s="3">
        <v>0</v>
      </c>
      <c r="HI29" s="3">
        <v>0</v>
      </c>
      <c r="HJ29" s="3">
        <v>568796</v>
      </c>
      <c r="HK29" s="3">
        <v>630756</v>
      </c>
      <c r="HL29" s="3">
        <v>303</v>
      </c>
      <c r="HM29" s="3">
        <v>0</v>
      </c>
      <c r="HN29" s="3">
        <v>31523</v>
      </c>
      <c r="HO29" s="3">
        <v>174948</v>
      </c>
      <c r="HP29" s="3">
        <v>105819</v>
      </c>
      <c r="HQ29" s="3">
        <v>36722</v>
      </c>
      <c r="HR29" s="3">
        <v>35587</v>
      </c>
      <c r="HS29" s="3">
        <v>126704</v>
      </c>
      <c r="HT29" s="3">
        <v>57471</v>
      </c>
      <c r="HU29" s="3">
        <v>22</v>
      </c>
      <c r="HV29" s="3">
        <v>0</v>
      </c>
      <c r="HW29" s="3">
        <v>0</v>
      </c>
      <c r="HX29" s="3">
        <v>228730</v>
      </c>
      <c r="HY29" s="3">
        <v>94836</v>
      </c>
      <c r="HZ29" s="3">
        <v>0</v>
      </c>
      <c r="IA29" s="3">
        <v>0</v>
      </c>
      <c r="IB29" s="3">
        <v>124980</v>
      </c>
      <c r="IC29" s="3">
        <v>37149</v>
      </c>
      <c r="ID29" s="3">
        <v>83101</v>
      </c>
      <c r="IE29" s="3">
        <v>13790018.281415001</v>
      </c>
      <c r="IF29" s="3">
        <v>6041615.3894405598</v>
      </c>
      <c r="IG29" s="3">
        <v>5898434.7138463305</v>
      </c>
      <c r="IH29" s="3">
        <v>0</v>
      </c>
      <c r="II29" s="3">
        <v>0</v>
      </c>
      <c r="IJ29" s="3">
        <v>0</v>
      </c>
      <c r="IK29" s="3">
        <v>12227132.624010701</v>
      </c>
      <c r="IL29" s="3">
        <v>0</v>
      </c>
      <c r="IM29" s="3">
        <v>137579.99128737341</v>
      </c>
    </row>
    <row r="30" spans="1:247" x14ac:dyDescent="0.25">
      <c r="A30">
        <v>106194010</v>
      </c>
      <c r="B30" s="33" t="s">
        <v>1055</v>
      </c>
      <c r="C30" s="56">
        <v>45108</v>
      </c>
      <c r="D30" s="56">
        <v>45473</v>
      </c>
      <c r="E30">
        <v>366</v>
      </c>
      <c r="F30" s="33" t="s">
        <v>2532</v>
      </c>
      <c r="G30" t="s">
        <v>475</v>
      </c>
      <c r="H30">
        <v>917</v>
      </c>
      <c r="I30" s="33" t="s">
        <v>1046</v>
      </c>
      <c r="J30" t="s">
        <v>3050</v>
      </c>
      <c r="K30" s="33" t="s">
        <v>1023</v>
      </c>
      <c r="L30" s="33" t="s">
        <v>1025</v>
      </c>
      <c r="N30" t="s">
        <v>430</v>
      </c>
      <c r="O30" s="33" t="s">
        <v>3021</v>
      </c>
      <c r="P30" t="s">
        <v>1038</v>
      </c>
      <c r="Q30" t="s">
        <v>34</v>
      </c>
      <c r="R30" s="33" t="s">
        <v>1997</v>
      </c>
      <c r="S30" s="33" t="s">
        <v>1056</v>
      </c>
      <c r="T30" s="33" t="s">
        <v>1057</v>
      </c>
      <c r="U30" s="33">
        <v>91768</v>
      </c>
      <c r="V30" s="33" t="s">
        <v>2959</v>
      </c>
      <c r="W30">
        <v>0</v>
      </c>
      <c r="X30" s="3">
        <v>173</v>
      </c>
      <c r="Y30" s="3">
        <v>63318</v>
      </c>
      <c r="Z30" s="3">
        <v>173</v>
      </c>
      <c r="AA30" s="3">
        <v>63318</v>
      </c>
      <c r="AB30" s="3">
        <v>76</v>
      </c>
      <c r="AC30" s="3">
        <v>78.21857923497268</v>
      </c>
      <c r="AD30" s="3">
        <v>81.921410919854694</v>
      </c>
      <c r="AE30" s="3">
        <v>0</v>
      </c>
      <c r="AF30" s="3">
        <v>0</v>
      </c>
      <c r="AG30" s="3">
        <v>0</v>
      </c>
      <c r="AH30" s="3">
        <v>0</v>
      </c>
      <c r="AI30" s="3">
        <v>28628</v>
      </c>
      <c r="AJ30" s="3">
        <v>0</v>
      </c>
      <c r="AK30" s="3">
        <v>0</v>
      </c>
      <c r="AL30" s="3">
        <v>0</v>
      </c>
      <c r="AM30" s="3">
        <v>0</v>
      </c>
      <c r="AN30" s="3">
        <v>28628</v>
      </c>
      <c r="AO30" s="3">
        <v>29983.236396666805</v>
      </c>
      <c r="AP30" s="89">
        <v>0</v>
      </c>
      <c r="AQ30" s="89">
        <v>0</v>
      </c>
      <c r="AR30" s="89">
        <v>0</v>
      </c>
      <c r="AS30" s="89">
        <v>0</v>
      </c>
      <c r="AT30" s="89">
        <v>29983.236396666805</v>
      </c>
      <c r="AU30" s="89">
        <v>0</v>
      </c>
      <c r="AV30" s="89">
        <v>0</v>
      </c>
      <c r="AW30" s="89">
        <v>0</v>
      </c>
      <c r="AX30" s="89">
        <v>0</v>
      </c>
      <c r="AY30" s="3">
        <v>0</v>
      </c>
      <c r="AZ30" s="3">
        <v>0</v>
      </c>
      <c r="BA30" s="3">
        <v>0</v>
      </c>
      <c r="BB30" s="3">
        <v>0</v>
      </c>
      <c r="BC30" s="3">
        <v>1089</v>
      </c>
      <c r="BD30" s="3">
        <v>0</v>
      </c>
      <c r="BE30" s="3">
        <v>0</v>
      </c>
      <c r="BF30" s="3">
        <v>0</v>
      </c>
      <c r="BG30" s="3">
        <v>0</v>
      </c>
      <c r="BH30" s="3">
        <v>1089</v>
      </c>
      <c r="BI30" s="3">
        <v>0</v>
      </c>
      <c r="BJ30" s="3">
        <v>0</v>
      </c>
      <c r="BK30" s="3">
        <v>50</v>
      </c>
      <c r="BL30" s="3">
        <v>0</v>
      </c>
      <c r="BM30" s="3">
        <v>0</v>
      </c>
      <c r="BN30" s="3">
        <v>123</v>
      </c>
      <c r="BO30" s="3">
        <v>0</v>
      </c>
      <c r="BP30" s="3">
        <v>0</v>
      </c>
      <c r="BQ30" s="3">
        <v>18300</v>
      </c>
      <c r="BR30" s="3">
        <v>0</v>
      </c>
      <c r="BS30" s="3">
        <v>0</v>
      </c>
      <c r="BT30" s="3">
        <v>45018</v>
      </c>
      <c r="BU30" s="3">
        <v>0</v>
      </c>
      <c r="BV30" s="3">
        <v>0</v>
      </c>
      <c r="BW30" s="3">
        <v>3435</v>
      </c>
      <c r="BX30" s="3">
        <v>0</v>
      </c>
      <c r="BY30" s="3">
        <v>0</v>
      </c>
      <c r="BZ30" s="57">
        <v>0</v>
      </c>
      <c r="CA30" s="3">
        <v>25193</v>
      </c>
      <c r="CB30" s="3">
        <v>0</v>
      </c>
      <c r="CC30" s="3">
        <v>0</v>
      </c>
      <c r="CD30" s="3">
        <v>590</v>
      </c>
      <c r="CE30" s="3">
        <v>0</v>
      </c>
      <c r="CF30" s="3">
        <v>0</v>
      </c>
      <c r="CG30" s="3">
        <v>499</v>
      </c>
      <c r="CH30" s="3">
        <v>0</v>
      </c>
      <c r="CI30" s="3">
        <v>0</v>
      </c>
      <c r="CJ30" s="3">
        <v>0</v>
      </c>
      <c r="CK30" s="3">
        <v>0</v>
      </c>
      <c r="CL30" s="3">
        <v>0</v>
      </c>
      <c r="CM30" s="3">
        <v>0</v>
      </c>
      <c r="CN30" s="3">
        <v>0</v>
      </c>
      <c r="CO30" s="3">
        <v>9072</v>
      </c>
      <c r="CP30" s="3">
        <v>0</v>
      </c>
      <c r="CQ30" s="3">
        <v>0</v>
      </c>
      <c r="CR30" s="3">
        <v>0</v>
      </c>
      <c r="CS30" s="3">
        <v>0</v>
      </c>
      <c r="CT30" s="3">
        <v>9072</v>
      </c>
      <c r="CU30" s="3">
        <v>0</v>
      </c>
      <c r="CV30" s="3">
        <v>0</v>
      </c>
      <c r="CW30" s="3">
        <v>0</v>
      </c>
      <c r="CX30" s="3">
        <v>0</v>
      </c>
      <c r="CY30" s="3">
        <v>0</v>
      </c>
      <c r="CZ30" s="3">
        <v>0</v>
      </c>
      <c r="DA30" s="3">
        <v>0</v>
      </c>
      <c r="DB30" s="3">
        <v>0</v>
      </c>
      <c r="DC30" s="3">
        <v>0</v>
      </c>
      <c r="DD30" s="3">
        <v>0</v>
      </c>
      <c r="DE30" s="3">
        <v>0</v>
      </c>
      <c r="DF30" s="3">
        <v>0</v>
      </c>
      <c r="DG30" s="3">
        <v>10847702</v>
      </c>
      <c r="DH30" s="3">
        <v>768510</v>
      </c>
      <c r="DI30" s="3">
        <v>0</v>
      </c>
      <c r="DJ30" s="3">
        <v>10079192</v>
      </c>
      <c r="DK30" s="3">
        <v>0</v>
      </c>
      <c r="DL30" s="3">
        <v>10079192</v>
      </c>
      <c r="DM30" s="3">
        <v>9396875</v>
      </c>
      <c r="DN30" s="3">
        <v>682317</v>
      </c>
      <c r="DO30" s="3">
        <v>0</v>
      </c>
      <c r="DP30" s="3">
        <v>0</v>
      </c>
      <c r="DQ30" s="3">
        <v>0</v>
      </c>
      <c r="DR30" s="3">
        <v>0</v>
      </c>
      <c r="DS30" s="3">
        <v>682317</v>
      </c>
      <c r="DT30" s="3">
        <v>0</v>
      </c>
      <c r="DU30" s="3">
        <v>0</v>
      </c>
      <c r="DV30" s="3">
        <v>0</v>
      </c>
      <c r="DW30" s="3">
        <v>0</v>
      </c>
      <c r="DX30" s="3">
        <v>10357388</v>
      </c>
      <c r="DY30" s="3">
        <v>0</v>
      </c>
      <c r="DZ30" s="3">
        <v>0</v>
      </c>
      <c r="EA30" s="3">
        <v>0</v>
      </c>
      <c r="EB30" s="3">
        <v>0</v>
      </c>
      <c r="EC30" s="3">
        <v>10357388</v>
      </c>
      <c r="ED30" s="3">
        <v>0</v>
      </c>
      <c r="EE30" s="3">
        <v>0</v>
      </c>
      <c r="EF30" s="3">
        <v>0</v>
      </c>
      <c r="EG30" s="3">
        <v>0</v>
      </c>
      <c r="EH30" s="3">
        <v>490314</v>
      </c>
      <c r="EI30" s="3">
        <v>0</v>
      </c>
      <c r="EJ30" s="3">
        <v>0</v>
      </c>
      <c r="EK30" s="3">
        <v>0</v>
      </c>
      <c r="EL30" s="3">
        <v>0</v>
      </c>
      <c r="EM30" s="3">
        <v>490314</v>
      </c>
      <c r="EN30" s="3">
        <v>0</v>
      </c>
      <c r="EO30" s="3">
        <v>0</v>
      </c>
      <c r="EP30" s="3">
        <v>0</v>
      </c>
      <c r="EQ30" s="3">
        <v>0</v>
      </c>
      <c r="ER30" s="3">
        <v>0</v>
      </c>
      <c r="ES30" s="3">
        <v>768510</v>
      </c>
      <c r="ET30" s="3">
        <v>0</v>
      </c>
      <c r="EU30" s="3">
        <v>0</v>
      </c>
      <c r="EV30" s="3">
        <v>0</v>
      </c>
      <c r="EW30" s="3">
        <v>0</v>
      </c>
      <c r="EX30" s="3">
        <v>0</v>
      </c>
      <c r="EY30" s="3">
        <v>0</v>
      </c>
      <c r="EZ30" s="3">
        <v>0</v>
      </c>
      <c r="FA30" s="3">
        <v>0</v>
      </c>
      <c r="FB30" s="3">
        <v>0</v>
      </c>
      <c r="FC30" s="3">
        <v>0</v>
      </c>
      <c r="FD30" s="3">
        <v>0</v>
      </c>
      <c r="FE30" s="3">
        <v>0</v>
      </c>
      <c r="FF30" s="3">
        <v>0</v>
      </c>
      <c r="FG30" s="3">
        <v>0</v>
      </c>
      <c r="FH30" s="3">
        <v>0</v>
      </c>
      <c r="FI30" s="3">
        <v>10079192</v>
      </c>
      <c r="FJ30" s="3">
        <v>0</v>
      </c>
      <c r="FK30" s="3">
        <v>0</v>
      </c>
      <c r="FL30" s="3">
        <v>0</v>
      </c>
      <c r="FM30" s="3">
        <v>0</v>
      </c>
      <c r="FN30" s="3">
        <v>0</v>
      </c>
      <c r="FO30" s="3">
        <v>0</v>
      </c>
      <c r="FP30" s="3">
        <v>0</v>
      </c>
      <c r="FQ30" s="3">
        <v>0</v>
      </c>
      <c r="FR30" s="3">
        <v>0</v>
      </c>
      <c r="FS30" s="3">
        <v>0</v>
      </c>
      <c r="FT30" s="3">
        <v>4260379</v>
      </c>
      <c r="FU30" s="3">
        <v>326390</v>
      </c>
      <c r="FV30" s="3">
        <v>0</v>
      </c>
      <c r="FW30" s="3">
        <v>0</v>
      </c>
      <c r="FX30" s="3">
        <v>0</v>
      </c>
      <c r="FY30" s="3">
        <v>0</v>
      </c>
      <c r="FZ30" s="3">
        <v>0</v>
      </c>
      <c r="GA30" s="3">
        <v>1430286</v>
      </c>
      <c r="GB30" s="3">
        <v>246130</v>
      </c>
      <c r="GC30" s="3">
        <v>2444194</v>
      </c>
      <c r="GD30" s="3">
        <v>689496</v>
      </c>
      <c r="GE30" s="3">
        <v>4352796</v>
      </c>
      <c r="GF30" s="3">
        <v>1114441</v>
      </c>
      <c r="GG30" s="3">
        <v>0</v>
      </c>
      <c r="GH30" s="3">
        <v>585281</v>
      </c>
      <c r="GI30" s="3">
        <v>704929</v>
      </c>
      <c r="GJ30" s="3">
        <v>1597042</v>
      </c>
      <c r="GK30" s="3">
        <v>120757</v>
      </c>
      <c r="GL30" s="3">
        <v>32896</v>
      </c>
      <c r="GM30" s="3">
        <v>172831</v>
      </c>
      <c r="GN30" s="3">
        <v>181944</v>
      </c>
      <c r="GO30" s="3">
        <v>533958</v>
      </c>
      <c r="GP30" s="3">
        <v>6586166</v>
      </c>
      <c r="GQ30" s="3">
        <v>0</v>
      </c>
      <c r="GR30" s="3">
        <v>2433457</v>
      </c>
      <c r="GS30" s="3">
        <v>0</v>
      </c>
      <c r="GT30" s="3">
        <v>0</v>
      </c>
      <c r="GU30" s="3">
        <v>0</v>
      </c>
      <c r="GV30" s="3">
        <v>9019623</v>
      </c>
      <c r="GW30" s="3">
        <v>5151169</v>
      </c>
      <c r="GX30" s="3">
        <v>0</v>
      </c>
      <c r="GY30" s="3">
        <v>0</v>
      </c>
      <c r="GZ30" s="3">
        <v>3868454</v>
      </c>
      <c r="HA30" s="3">
        <v>9019623</v>
      </c>
      <c r="HB30" s="3">
        <v>2137072</v>
      </c>
      <c r="HC30" s="3">
        <v>2871074</v>
      </c>
      <c r="HD30" s="3">
        <v>0</v>
      </c>
      <c r="HE30" s="3">
        <v>5238402</v>
      </c>
      <c r="HF30" s="3">
        <v>0</v>
      </c>
      <c r="HG30" s="3">
        <v>0</v>
      </c>
      <c r="HH30" s="3">
        <v>1440775</v>
      </c>
      <c r="HI30" s="3">
        <v>0</v>
      </c>
      <c r="HJ30" s="3">
        <v>131857</v>
      </c>
      <c r="HK30" s="3">
        <v>149004</v>
      </c>
      <c r="HL30" s="3">
        <v>72</v>
      </c>
      <c r="HM30" s="3">
        <v>0</v>
      </c>
      <c r="HN30" s="3">
        <v>18373</v>
      </c>
      <c r="HO30" s="3">
        <v>12291</v>
      </c>
      <c r="HP30" s="3">
        <v>3753</v>
      </c>
      <c r="HQ30" s="3">
        <v>22563</v>
      </c>
      <c r="HR30" s="3">
        <v>0</v>
      </c>
      <c r="HS30" s="3">
        <v>12067</v>
      </c>
      <c r="HT30" s="3">
        <v>16367</v>
      </c>
      <c r="HU30" s="3">
        <v>46443</v>
      </c>
      <c r="HV30" s="3">
        <v>0</v>
      </c>
      <c r="HW30" s="3">
        <v>0</v>
      </c>
      <c r="HX30" s="3">
        <v>83574</v>
      </c>
      <c r="HY30" s="3">
        <v>9942</v>
      </c>
      <c r="HZ30" s="3">
        <v>0</v>
      </c>
      <c r="IA30" s="3">
        <v>0</v>
      </c>
      <c r="IB30" s="3">
        <v>30940</v>
      </c>
      <c r="IC30" s="3">
        <v>7401</v>
      </c>
      <c r="ID30" s="3">
        <v>0</v>
      </c>
      <c r="IE30" s="3">
        <v>0</v>
      </c>
      <c r="IF30" s="3">
        <v>0</v>
      </c>
      <c r="IG30" s="3">
        <v>0</v>
      </c>
      <c r="IH30" s="3">
        <v>0</v>
      </c>
      <c r="II30" s="3">
        <v>9396875</v>
      </c>
      <c r="IJ30" s="3">
        <v>0</v>
      </c>
      <c r="IK30" s="3">
        <v>0</v>
      </c>
      <c r="IL30" s="3">
        <v>0</v>
      </c>
      <c r="IM30" s="3">
        <v>0</v>
      </c>
    </row>
    <row r="31" spans="1:247" x14ac:dyDescent="0.25">
      <c r="A31">
        <v>106301097</v>
      </c>
      <c r="B31" s="33" t="s">
        <v>2809</v>
      </c>
      <c r="C31" s="56">
        <v>45292</v>
      </c>
      <c r="D31" s="56">
        <v>45657</v>
      </c>
      <c r="E31">
        <v>366</v>
      </c>
      <c r="F31" s="33" t="s">
        <v>2689</v>
      </c>
      <c r="G31" t="s">
        <v>1027</v>
      </c>
      <c r="H31">
        <v>1012</v>
      </c>
      <c r="I31" s="33" t="s">
        <v>1024</v>
      </c>
      <c r="J31" t="s">
        <v>3050</v>
      </c>
      <c r="K31" s="33" t="s">
        <v>1023</v>
      </c>
      <c r="L31" s="33" t="s">
        <v>653</v>
      </c>
      <c r="N31" t="s">
        <v>430</v>
      </c>
      <c r="O31" s="33" t="s">
        <v>3066</v>
      </c>
      <c r="P31" t="s">
        <v>407</v>
      </c>
      <c r="Q31" t="s">
        <v>34</v>
      </c>
      <c r="R31" s="33" t="s">
        <v>2810</v>
      </c>
      <c r="S31" s="33" t="s">
        <v>2811</v>
      </c>
      <c r="T31" s="33" t="s">
        <v>1029</v>
      </c>
      <c r="U31" s="33">
        <v>92804</v>
      </c>
      <c r="V31" s="33" t="s">
        <v>2807</v>
      </c>
      <c r="W31">
        <v>0</v>
      </c>
      <c r="X31" s="3">
        <v>98</v>
      </c>
      <c r="Y31" s="3">
        <v>35868</v>
      </c>
      <c r="Z31" s="3">
        <v>98</v>
      </c>
      <c r="AA31" s="3">
        <v>35868</v>
      </c>
      <c r="AB31" s="3">
        <v>89</v>
      </c>
      <c r="AC31" s="3">
        <v>87.418032786885206</v>
      </c>
      <c r="AD31" s="3">
        <v>89.843721151903907</v>
      </c>
      <c r="AE31" s="3">
        <v>1393</v>
      </c>
      <c r="AF31" s="3">
        <v>553</v>
      </c>
      <c r="AG31" s="3">
        <v>13546</v>
      </c>
      <c r="AH31" s="3">
        <v>7</v>
      </c>
      <c r="AI31" s="3">
        <v>15362</v>
      </c>
      <c r="AJ31" s="3">
        <v>0</v>
      </c>
      <c r="AK31" s="3">
        <v>1130</v>
      </c>
      <c r="AL31" s="3">
        <v>4</v>
      </c>
      <c r="AM31" s="3">
        <v>0</v>
      </c>
      <c r="AN31" s="3">
        <v>31995</v>
      </c>
      <c r="AO31" s="3">
        <v>32882.801941596801</v>
      </c>
      <c r="AP31" s="89">
        <v>1705.0041995316701</v>
      </c>
      <c r="AQ31" s="89">
        <v>624.66907609072098</v>
      </c>
      <c r="AR31" s="89">
        <v>13546</v>
      </c>
      <c r="AS31" s="89">
        <v>47.712512112403097</v>
      </c>
      <c r="AT31" s="89">
        <v>15362</v>
      </c>
      <c r="AU31" s="89">
        <v>0</v>
      </c>
      <c r="AV31" s="89">
        <v>1586.08228572959</v>
      </c>
      <c r="AW31" s="89">
        <v>25.3836671802773</v>
      </c>
      <c r="AX31" s="89">
        <v>0</v>
      </c>
      <c r="AY31" s="3">
        <v>127</v>
      </c>
      <c r="AZ31" s="3">
        <v>58</v>
      </c>
      <c r="BA31" s="3">
        <v>1224</v>
      </c>
      <c r="BB31" s="3">
        <v>2</v>
      </c>
      <c r="BC31" s="3">
        <v>141</v>
      </c>
      <c r="BD31" s="3">
        <v>0</v>
      </c>
      <c r="BE31" s="3">
        <v>145</v>
      </c>
      <c r="BF31" s="3">
        <v>1</v>
      </c>
      <c r="BG31" s="3">
        <v>0</v>
      </c>
      <c r="BH31" s="3">
        <v>1698</v>
      </c>
      <c r="BI31" s="3">
        <v>6</v>
      </c>
      <c r="BJ31" s="3">
        <v>92</v>
      </c>
      <c r="BK31" s="3">
        <v>0</v>
      </c>
      <c r="BL31" s="3">
        <v>0</v>
      </c>
      <c r="BM31" s="3">
        <v>0</v>
      </c>
      <c r="BN31" s="3">
        <v>0</v>
      </c>
      <c r="BO31" s="3">
        <v>2196</v>
      </c>
      <c r="BP31" s="3">
        <v>33672</v>
      </c>
      <c r="BQ31" s="3">
        <v>0</v>
      </c>
      <c r="BR31" s="3">
        <v>0</v>
      </c>
      <c r="BS31" s="3">
        <v>0</v>
      </c>
      <c r="BT31" s="3">
        <v>0</v>
      </c>
      <c r="BU31" s="3">
        <v>26</v>
      </c>
      <c r="BV31" s="3">
        <v>31969</v>
      </c>
      <c r="BW31" s="3">
        <v>0</v>
      </c>
      <c r="BX31" s="3">
        <v>0</v>
      </c>
      <c r="BY31" s="3">
        <v>0</v>
      </c>
      <c r="BZ31" s="57">
        <v>0</v>
      </c>
      <c r="CA31" s="3">
        <v>0</v>
      </c>
      <c r="CB31" s="3">
        <v>3</v>
      </c>
      <c r="CC31" s="3">
        <v>1695</v>
      </c>
      <c r="CD31" s="3">
        <v>0</v>
      </c>
      <c r="CE31" s="3">
        <v>0</v>
      </c>
      <c r="CF31" s="3">
        <v>0</v>
      </c>
      <c r="CG31" s="3">
        <v>0</v>
      </c>
      <c r="CH31" s="3">
        <v>0</v>
      </c>
      <c r="CI31" s="3">
        <v>0</v>
      </c>
      <c r="CJ31" s="3">
        <v>0</v>
      </c>
      <c r="CK31" s="3">
        <v>377</v>
      </c>
      <c r="CL31" s="3">
        <v>233</v>
      </c>
      <c r="CM31" s="3">
        <v>0</v>
      </c>
      <c r="CN31" s="3">
        <v>13</v>
      </c>
      <c r="CO31" s="3">
        <v>0</v>
      </c>
      <c r="CP31" s="3">
        <v>0</v>
      </c>
      <c r="CQ31" s="3">
        <v>492</v>
      </c>
      <c r="CR31" s="3">
        <v>12</v>
      </c>
      <c r="CS31" s="3">
        <v>0</v>
      </c>
      <c r="CT31" s="3">
        <v>1127</v>
      </c>
      <c r="CU31" s="3">
        <v>0</v>
      </c>
      <c r="CV31" s="3">
        <v>0</v>
      </c>
      <c r="CW31" s="3">
        <v>0</v>
      </c>
      <c r="CX31" s="3">
        <v>1</v>
      </c>
      <c r="CY31" s="3">
        <v>0</v>
      </c>
      <c r="CZ31" s="3">
        <v>1</v>
      </c>
      <c r="DA31" s="3">
        <v>0</v>
      </c>
      <c r="DB31" s="3">
        <v>39</v>
      </c>
      <c r="DC31" s="3">
        <v>0</v>
      </c>
      <c r="DD31" s="3">
        <v>38</v>
      </c>
      <c r="DE31" s="3">
        <v>0</v>
      </c>
      <c r="DF31" s="3">
        <v>0</v>
      </c>
      <c r="DG31" s="3">
        <v>77564834</v>
      </c>
      <c r="DH31" s="3">
        <v>39049059</v>
      </c>
      <c r="DI31" s="3">
        <v>0</v>
      </c>
      <c r="DJ31" s="3">
        <v>38515775</v>
      </c>
      <c r="DK31" s="3">
        <v>2922769</v>
      </c>
      <c r="DL31" s="3">
        <v>41438544</v>
      </c>
      <c r="DM31" s="3">
        <v>41270697</v>
      </c>
      <c r="DN31" s="3">
        <v>167847</v>
      </c>
      <c r="DO31" s="3">
        <v>0</v>
      </c>
      <c r="DP31" s="3">
        <v>0</v>
      </c>
      <c r="DQ31" s="3">
        <v>0</v>
      </c>
      <c r="DR31" s="3">
        <v>-3</v>
      </c>
      <c r="DS31" s="3">
        <v>167850</v>
      </c>
      <c r="DT31" s="3">
        <v>3319894</v>
      </c>
      <c r="DU31" s="3">
        <v>1400473</v>
      </c>
      <c r="DV31" s="3">
        <v>36430173</v>
      </c>
      <c r="DW31" s="3">
        <v>16512</v>
      </c>
      <c r="DX31" s="3">
        <v>31756272</v>
      </c>
      <c r="DY31" s="3">
        <v>0</v>
      </c>
      <c r="DZ31" s="3">
        <v>2538253</v>
      </c>
      <c r="EA31" s="3">
        <v>9086</v>
      </c>
      <c r="EB31" s="3">
        <v>0</v>
      </c>
      <c r="EC31" s="3">
        <v>75470663</v>
      </c>
      <c r="ED31" s="3">
        <v>743590</v>
      </c>
      <c r="EE31" s="3">
        <v>181502</v>
      </c>
      <c r="EF31" s="3">
        <v>0</v>
      </c>
      <c r="EG31" s="3">
        <v>96035</v>
      </c>
      <c r="EH31" s="3">
        <v>0</v>
      </c>
      <c r="EI31" s="3">
        <v>0</v>
      </c>
      <c r="EJ31" s="3">
        <v>1024471</v>
      </c>
      <c r="EK31" s="3">
        <v>48573</v>
      </c>
      <c r="EL31" s="3">
        <v>0</v>
      </c>
      <c r="EM31" s="3">
        <v>2094171</v>
      </c>
      <c r="EN31" s="3">
        <v>2350971</v>
      </c>
      <c r="EO31" s="3">
        <v>1301074</v>
      </c>
      <c r="EP31" s="3">
        <v>15977811</v>
      </c>
      <c r="EQ31" s="3">
        <v>19918</v>
      </c>
      <c r="ER31" s="3">
        <v>0</v>
      </c>
      <c r="ES31" s="3">
        <v>16610800</v>
      </c>
      <c r="ET31" s="3">
        <v>0</v>
      </c>
      <c r="EU31" s="3">
        <v>1995011</v>
      </c>
      <c r="EV31" s="3">
        <v>380870</v>
      </c>
      <c r="EW31" s="3">
        <v>0</v>
      </c>
      <c r="EX31" s="3">
        <v>54737</v>
      </c>
      <c r="EY31" s="3">
        <v>0</v>
      </c>
      <c r="EZ31" s="3">
        <v>357867</v>
      </c>
      <c r="FA31" s="3">
        <v>0</v>
      </c>
      <c r="FB31" s="3">
        <v>0</v>
      </c>
      <c r="FC31" s="3">
        <v>0</v>
      </c>
      <c r="FD31" s="3">
        <v>0</v>
      </c>
      <c r="FE31" s="3">
        <v>1695759</v>
      </c>
      <c r="FF31" s="3">
        <v>273833</v>
      </c>
      <c r="FG31" s="3">
        <v>20268514</v>
      </c>
      <c r="FH31" s="3">
        <v>92546</v>
      </c>
      <c r="FI31" s="3">
        <v>14890444</v>
      </c>
      <c r="FJ31" s="3">
        <v>0</v>
      </c>
      <c r="FK31" s="3">
        <v>1291803</v>
      </c>
      <c r="FL31" s="3">
        <v>2876</v>
      </c>
      <c r="FM31" s="3">
        <v>0</v>
      </c>
      <c r="FN31" s="3">
        <v>0</v>
      </c>
      <c r="FO31" s="3">
        <v>0</v>
      </c>
      <c r="FP31" s="3">
        <v>0</v>
      </c>
      <c r="FQ31" s="3">
        <v>0</v>
      </c>
      <c r="FR31" s="3">
        <v>0</v>
      </c>
      <c r="FS31" s="3">
        <v>0</v>
      </c>
      <c r="FT31" s="3">
        <v>18747930</v>
      </c>
      <c r="FU31" s="3">
        <v>163989</v>
      </c>
      <c r="FV31" s="3">
        <v>407130</v>
      </c>
      <c r="FW31" s="3">
        <v>0</v>
      </c>
      <c r="FX31" s="3">
        <v>0</v>
      </c>
      <c r="FY31" s="3">
        <v>0</v>
      </c>
      <c r="FZ31" s="3">
        <v>0</v>
      </c>
      <c r="GA31" s="3">
        <v>7228680</v>
      </c>
      <c r="GB31" s="3">
        <v>2333572</v>
      </c>
      <c r="GC31" s="3">
        <v>11234998</v>
      </c>
      <c r="GD31" s="3">
        <v>1154398</v>
      </c>
      <c r="GE31" s="3">
        <v>20792220</v>
      </c>
      <c r="GF31" s="3">
        <v>2959365</v>
      </c>
      <c r="GG31" s="3">
        <v>3394905</v>
      </c>
      <c r="GH31" s="3">
        <v>363740</v>
      </c>
      <c r="GI31" s="3">
        <v>1782596</v>
      </c>
      <c r="GJ31" s="3">
        <v>5889998</v>
      </c>
      <c r="GK31" s="3">
        <v>699927</v>
      </c>
      <c r="GL31" s="3">
        <v>208269</v>
      </c>
      <c r="GM31" s="3">
        <v>288853</v>
      </c>
      <c r="GN31" s="3">
        <v>0</v>
      </c>
      <c r="GO31" s="3">
        <v>4890824</v>
      </c>
      <c r="GP31" s="3">
        <v>8041435</v>
      </c>
      <c r="GQ31" s="3">
        <v>0</v>
      </c>
      <c r="GR31" s="3">
        <v>931059</v>
      </c>
      <c r="GS31" s="3">
        <v>0</v>
      </c>
      <c r="GT31" s="3">
        <v>4495388</v>
      </c>
      <c r="GU31" s="3">
        <v>0</v>
      </c>
      <c r="GV31" s="3">
        <v>13467882</v>
      </c>
      <c r="GW31" s="3">
        <v>30385847</v>
      </c>
      <c r="GX31" s="3">
        <v>0</v>
      </c>
      <c r="GY31" s="3">
        <v>0</v>
      </c>
      <c r="GZ31" s="3">
        <v>-16917965</v>
      </c>
      <c r="HA31" s="3">
        <v>13467882</v>
      </c>
      <c r="HB31" s="3">
        <v>1320800</v>
      </c>
      <c r="HC31" s="3">
        <v>16031332</v>
      </c>
      <c r="HD31" s="3">
        <v>-9850872</v>
      </c>
      <c r="HE31" s="3">
        <v>2184239</v>
      </c>
      <c r="HF31" s="3">
        <v>0</v>
      </c>
      <c r="HG31" s="3">
        <v>0</v>
      </c>
      <c r="HH31" s="3">
        <v>0</v>
      </c>
      <c r="HI31" s="3">
        <v>0</v>
      </c>
      <c r="HJ31" s="3">
        <v>427736</v>
      </c>
      <c r="HK31" s="3">
        <v>476027</v>
      </c>
      <c r="HL31" s="3">
        <v>228</v>
      </c>
      <c r="HM31" s="3">
        <v>0</v>
      </c>
      <c r="HN31" s="3">
        <v>47221</v>
      </c>
      <c r="HO31" s="3">
        <v>66209</v>
      </c>
      <c r="HP31" s="3">
        <v>126850</v>
      </c>
      <c r="HQ31" s="3">
        <v>27899</v>
      </c>
      <c r="HR31" s="3">
        <v>87109</v>
      </c>
      <c r="HS31" s="3">
        <v>34550</v>
      </c>
      <c r="HT31" s="3">
        <v>26815</v>
      </c>
      <c r="HU31" s="3">
        <v>8369</v>
      </c>
      <c r="HV31" s="3">
        <v>0</v>
      </c>
      <c r="HW31" s="3">
        <v>2714</v>
      </c>
      <c r="HX31" s="3">
        <v>241996</v>
      </c>
      <c r="HY31" s="3">
        <v>1387</v>
      </c>
      <c r="HZ31" s="3">
        <v>0</v>
      </c>
      <c r="IA31" s="3">
        <v>0</v>
      </c>
      <c r="IB31" s="3">
        <v>99357</v>
      </c>
      <c r="IC31" s="3">
        <v>33601</v>
      </c>
      <c r="ID31" s="3">
        <v>51395</v>
      </c>
      <c r="IE31" s="3">
        <v>2008979.89237174</v>
      </c>
      <c r="IF31" s="3">
        <v>782125.87160052499</v>
      </c>
      <c r="IG31" s="3">
        <v>18011018.385361899</v>
      </c>
      <c r="IH31" s="3">
        <v>55643.054075458997</v>
      </c>
      <c r="II31" s="3">
        <v>15700249.3192265</v>
      </c>
      <c r="IJ31" s="3">
        <v>0</v>
      </c>
      <c r="IK31" s="3">
        <v>1761404.9613755599</v>
      </c>
      <c r="IL31" s="3">
        <v>28506.515988315001</v>
      </c>
      <c r="IM31" s="3">
        <v>0</v>
      </c>
    </row>
    <row r="32" spans="1:247" x14ac:dyDescent="0.25">
      <c r="A32">
        <v>106301188</v>
      </c>
      <c r="B32" s="33" t="s">
        <v>1906</v>
      </c>
      <c r="C32" s="56">
        <v>45292</v>
      </c>
      <c r="D32" s="56">
        <v>45657</v>
      </c>
      <c r="E32">
        <v>366</v>
      </c>
      <c r="F32" s="33" t="s">
        <v>2689</v>
      </c>
      <c r="G32" t="s">
        <v>1027</v>
      </c>
      <c r="H32">
        <v>1012</v>
      </c>
      <c r="I32" s="33" t="s">
        <v>1024</v>
      </c>
      <c r="J32" t="s">
        <v>2896</v>
      </c>
      <c r="K32" s="33" t="s">
        <v>1023</v>
      </c>
      <c r="L32" s="33" t="s">
        <v>811</v>
      </c>
      <c r="N32" t="s">
        <v>1032</v>
      </c>
      <c r="O32" s="33" t="s">
        <v>3068</v>
      </c>
      <c r="P32" t="s">
        <v>1038</v>
      </c>
      <c r="Q32" t="s">
        <v>34</v>
      </c>
      <c r="R32" s="33" t="s">
        <v>1998</v>
      </c>
      <c r="S32" s="33" t="s">
        <v>3145</v>
      </c>
      <c r="T32" s="33" t="s">
        <v>1029</v>
      </c>
      <c r="U32" s="33">
        <v>92805</v>
      </c>
      <c r="V32" s="33" t="s">
        <v>2548</v>
      </c>
      <c r="W32">
        <v>0</v>
      </c>
      <c r="X32" s="3">
        <v>183</v>
      </c>
      <c r="Y32" s="3">
        <v>66978</v>
      </c>
      <c r="Z32" s="3">
        <v>161</v>
      </c>
      <c r="AA32" s="3">
        <v>58926</v>
      </c>
      <c r="AB32" s="3">
        <v>101</v>
      </c>
      <c r="AC32" s="3">
        <v>92.702185792349695</v>
      </c>
      <c r="AD32" s="3">
        <v>140.32688458181801</v>
      </c>
      <c r="AE32" s="3">
        <v>6592</v>
      </c>
      <c r="AF32" s="3">
        <v>3324</v>
      </c>
      <c r="AG32" s="3">
        <v>16970</v>
      </c>
      <c r="AH32" s="3">
        <v>5660</v>
      </c>
      <c r="AI32" s="3">
        <v>0</v>
      </c>
      <c r="AJ32" s="3">
        <v>31</v>
      </c>
      <c r="AK32" s="3">
        <v>1174</v>
      </c>
      <c r="AL32" s="3">
        <v>0</v>
      </c>
      <c r="AM32" s="3">
        <v>178</v>
      </c>
      <c r="AN32" s="3">
        <v>33929</v>
      </c>
      <c r="AO32" s="3">
        <v>51359.639756945217</v>
      </c>
      <c r="AP32" s="89">
        <v>8126.3137555323183</v>
      </c>
      <c r="AQ32" s="89">
        <v>4398.1471708112504</v>
      </c>
      <c r="AR32" s="89">
        <v>18382.085792052399</v>
      </c>
      <c r="AS32" s="89">
        <v>11212.7342061699</v>
      </c>
      <c r="AT32" s="89">
        <v>0</v>
      </c>
      <c r="AU32" s="89">
        <v>382.01915830207201</v>
      </c>
      <c r="AV32" s="89">
        <v>2986.8918058897998</v>
      </c>
      <c r="AW32" s="89">
        <v>0</v>
      </c>
      <c r="AX32" s="89">
        <v>743.06656422866399</v>
      </c>
      <c r="AY32" s="3">
        <v>675</v>
      </c>
      <c r="AZ32" s="3">
        <v>395</v>
      </c>
      <c r="BA32" s="3">
        <v>1145</v>
      </c>
      <c r="BB32" s="3">
        <v>812</v>
      </c>
      <c r="BC32" s="3">
        <v>0</v>
      </c>
      <c r="BD32" s="3">
        <v>10</v>
      </c>
      <c r="BE32" s="3">
        <v>185</v>
      </c>
      <c r="BF32" s="3">
        <v>0</v>
      </c>
      <c r="BG32" s="3">
        <v>51</v>
      </c>
      <c r="BH32" s="3">
        <v>3273</v>
      </c>
      <c r="BI32" s="3">
        <v>92</v>
      </c>
      <c r="BJ32" s="3">
        <v>91</v>
      </c>
      <c r="BK32" s="3">
        <v>0</v>
      </c>
      <c r="BL32" s="3">
        <v>0</v>
      </c>
      <c r="BM32" s="3">
        <v>0</v>
      </c>
      <c r="BN32" s="3">
        <v>0</v>
      </c>
      <c r="BO32" s="3">
        <v>33672</v>
      </c>
      <c r="BP32" s="3">
        <v>33306</v>
      </c>
      <c r="BQ32" s="3">
        <v>0</v>
      </c>
      <c r="BR32" s="3">
        <v>0</v>
      </c>
      <c r="BS32" s="3">
        <v>0</v>
      </c>
      <c r="BT32" s="3">
        <v>0</v>
      </c>
      <c r="BU32" s="3">
        <v>13632</v>
      </c>
      <c r="BV32" s="3">
        <v>20297</v>
      </c>
      <c r="BW32" s="3">
        <v>0</v>
      </c>
      <c r="BX32" s="3">
        <v>0</v>
      </c>
      <c r="BY32" s="3">
        <v>0</v>
      </c>
      <c r="BZ32" s="57">
        <v>0</v>
      </c>
      <c r="CA32" s="3">
        <v>0</v>
      </c>
      <c r="CB32" s="3">
        <v>1374</v>
      </c>
      <c r="CC32" s="3">
        <v>1899</v>
      </c>
      <c r="CD32" s="3">
        <v>0</v>
      </c>
      <c r="CE32" s="3">
        <v>0</v>
      </c>
      <c r="CF32" s="3">
        <v>0</v>
      </c>
      <c r="CG32" s="3">
        <v>0</v>
      </c>
      <c r="CH32" s="3">
        <v>5</v>
      </c>
      <c r="CI32" s="3">
        <v>0</v>
      </c>
      <c r="CJ32" s="3">
        <v>0</v>
      </c>
      <c r="CK32" s="3">
        <v>17164</v>
      </c>
      <c r="CL32" s="3">
        <v>2911</v>
      </c>
      <c r="CM32" s="3">
        <v>1665</v>
      </c>
      <c r="CN32" s="3">
        <v>13895</v>
      </c>
      <c r="CO32" s="3">
        <v>0</v>
      </c>
      <c r="CP32" s="3">
        <v>1776</v>
      </c>
      <c r="CQ32" s="3">
        <v>3540</v>
      </c>
      <c r="CR32" s="3">
        <v>0</v>
      </c>
      <c r="CS32" s="3">
        <v>2530</v>
      </c>
      <c r="CT32" s="3">
        <v>43481</v>
      </c>
      <c r="CU32" s="3">
        <v>19132</v>
      </c>
      <c r="CV32" s="3">
        <v>1068</v>
      </c>
      <c r="CW32" s="3">
        <v>0</v>
      </c>
      <c r="CX32" s="3">
        <v>9393</v>
      </c>
      <c r="CY32" s="3">
        <v>0</v>
      </c>
      <c r="CZ32" s="3">
        <v>3</v>
      </c>
      <c r="DA32" s="3">
        <v>55080</v>
      </c>
      <c r="DB32" s="3">
        <v>122235</v>
      </c>
      <c r="DC32" s="3">
        <v>262</v>
      </c>
      <c r="DD32" s="3">
        <v>787</v>
      </c>
      <c r="DE32" s="3">
        <v>0</v>
      </c>
      <c r="DF32" s="3">
        <v>0</v>
      </c>
      <c r="DG32" s="3">
        <v>291058604</v>
      </c>
      <c r="DH32" s="3">
        <v>217645316</v>
      </c>
      <c r="DI32" s="3">
        <v>0</v>
      </c>
      <c r="DJ32" s="3">
        <v>73413288</v>
      </c>
      <c r="DK32" s="3">
        <v>212585</v>
      </c>
      <c r="DL32" s="3">
        <v>73625873</v>
      </c>
      <c r="DM32" s="3">
        <v>84536699</v>
      </c>
      <c r="DN32" s="3">
        <v>-10910826</v>
      </c>
      <c r="DO32" s="3">
        <v>0</v>
      </c>
      <c r="DP32" s="3">
        <v>0</v>
      </c>
      <c r="DQ32" s="3">
        <v>0</v>
      </c>
      <c r="DR32" s="3">
        <v>0</v>
      </c>
      <c r="DS32" s="3">
        <v>-10910826</v>
      </c>
      <c r="DT32" s="3">
        <v>34163796</v>
      </c>
      <c r="DU32" s="3">
        <v>23129899</v>
      </c>
      <c r="DV32" s="3">
        <v>69604163</v>
      </c>
      <c r="DW32" s="3">
        <v>53529226</v>
      </c>
      <c r="DX32" s="3">
        <v>0</v>
      </c>
      <c r="DY32" s="3">
        <v>236712</v>
      </c>
      <c r="DZ32" s="3">
        <v>8895133</v>
      </c>
      <c r="EA32" s="3">
        <v>0</v>
      </c>
      <c r="EB32" s="3">
        <v>2719043</v>
      </c>
      <c r="EC32" s="3">
        <v>192277972</v>
      </c>
      <c r="ED32" s="3">
        <v>7951757</v>
      </c>
      <c r="EE32" s="3">
        <v>7474403</v>
      </c>
      <c r="EF32" s="3">
        <v>5791812</v>
      </c>
      <c r="EG32" s="3">
        <v>52514764</v>
      </c>
      <c r="EH32" s="3">
        <v>0</v>
      </c>
      <c r="EI32" s="3">
        <v>2680337</v>
      </c>
      <c r="EJ32" s="3">
        <v>13735872</v>
      </c>
      <c r="EK32" s="3">
        <v>0</v>
      </c>
      <c r="EL32" s="3">
        <v>8631687</v>
      </c>
      <c r="EM32" s="3">
        <v>98780632</v>
      </c>
      <c r="EN32" s="3">
        <v>28519489</v>
      </c>
      <c r="EO32" s="3">
        <v>22763573</v>
      </c>
      <c r="EP32" s="3">
        <v>56904015</v>
      </c>
      <c r="EQ32" s="3">
        <v>95054634</v>
      </c>
      <c r="ER32" s="3">
        <v>-13798096</v>
      </c>
      <c r="ES32" s="3">
        <v>0</v>
      </c>
      <c r="ET32" s="3">
        <v>1343596</v>
      </c>
      <c r="EU32" s="3">
        <v>13666865</v>
      </c>
      <c r="EV32" s="3">
        <v>10919268</v>
      </c>
      <c r="EW32" s="3">
        <v>0</v>
      </c>
      <c r="EX32" s="3">
        <v>1627465</v>
      </c>
      <c r="EY32" s="3">
        <v>0</v>
      </c>
      <c r="EZ32" s="3">
        <v>644507</v>
      </c>
      <c r="FA32" s="3">
        <v>0</v>
      </c>
      <c r="FB32" s="3">
        <v>0</v>
      </c>
      <c r="FC32" s="3">
        <v>0</v>
      </c>
      <c r="FD32" s="3">
        <v>0</v>
      </c>
      <c r="FE32" s="3">
        <v>10710621</v>
      </c>
      <c r="FF32" s="3">
        <v>7198472</v>
      </c>
      <c r="FG32" s="3">
        <v>32290056</v>
      </c>
      <c r="FH32" s="3">
        <v>10989356</v>
      </c>
      <c r="FI32" s="3">
        <v>0</v>
      </c>
      <c r="FJ32" s="3">
        <v>1573453</v>
      </c>
      <c r="FK32" s="3">
        <v>8964140</v>
      </c>
      <c r="FL32" s="3">
        <v>0</v>
      </c>
      <c r="FM32" s="3">
        <v>1687190</v>
      </c>
      <c r="FN32" s="3">
        <v>0</v>
      </c>
      <c r="FO32" s="3">
        <v>0</v>
      </c>
      <c r="FP32" s="3">
        <v>0</v>
      </c>
      <c r="FQ32" s="3">
        <v>0</v>
      </c>
      <c r="FR32" s="3">
        <v>0</v>
      </c>
      <c r="FS32" s="3">
        <v>0</v>
      </c>
      <c r="FT32" s="3">
        <v>31874612</v>
      </c>
      <c r="FU32" s="3">
        <v>7645819</v>
      </c>
      <c r="FV32" s="3">
        <v>11483039</v>
      </c>
      <c r="FW32" s="3">
        <v>0</v>
      </c>
      <c r="FX32" s="3">
        <v>0</v>
      </c>
      <c r="FY32" s="3">
        <v>0</v>
      </c>
      <c r="FZ32" s="3">
        <v>0</v>
      </c>
      <c r="GA32" s="3">
        <v>12189936</v>
      </c>
      <c r="GB32" s="3">
        <v>1705229</v>
      </c>
      <c r="GC32" s="3">
        <v>15086896</v>
      </c>
      <c r="GD32" s="3">
        <v>4551168</v>
      </c>
      <c r="GE32" s="3">
        <v>42396943</v>
      </c>
      <c r="GF32" s="3">
        <v>13063900</v>
      </c>
      <c r="GG32" s="3">
        <v>993092</v>
      </c>
      <c r="GH32" s="3">
        <v>4501501</v>
      </c>
      <c r="GI32" s="3">
        <v>5941229</v>
      </c>
      <c r="GJ32" s="3">
        <v>11028767</v>
      </c>
      <c r="GK32" s="3">
        <v>183456</v>
      </c>
      <c r="GL32" s="3">
        <v>3173460</v>
      </c>
      <c r="GM32" s="3">
        <v>390650</v>
      </c>
      <c r="GN32" s="3">
        <v>92335</v>
      </c>
      <c r="GO32" s="3">
        <v>2771366</v>
      </c>
      <c r="GP32" s="3">
        <v>19931417</v>
      </c>
      <c r="GQ32" s="3">
        <v>0</v>
      </c>
      <c r="GR32" s="3">
        <v>17421313</v>
      </c>
      <c r="GS32" s="3">
        <v>0</v>
      </c>
      <c r="GT32" s="3">
        <v>0</v>
      </c>
      <c r="GU32" s="3">
        <v>0</v>
      </c>
      <c r="GV32" s="3">
        <v>37352730</v>
      </c>
      <c r="GW32" s="3">
        <v>19711035</v>
      </c>
      <c r="GX32" s="3">
        <v>0</v>
      </c>
      <c r="GY32" s="3">
        <v>11336643</v>
      </c>
      <c r="GZ32" s="3">
        <v>6305052</v>
      </c>
      <c r="HA32" s="3">
        <v>37352730</v>
      </c>
      <c r="HB32" s="3">
        <v>0</v>
      </c>
      <c r="HC32" s="3">
        <v>70724496</v>
      </c>
      <c r="HD32" s="3">
        <v>-52805471</v>
      </c>
      <c r="HE32" s="3">
        <v>23437247</v>
      </c>
      <c r="HF32" s="3">
        <v>0</v>
      </c>
      <c r="HG32" s="3">
        <v>0</v>
      </c>
      <c r="HH32" s="3">
        <v>1047249</v>
      </c>
      <c r="HI32" s="3">
        <v>0</v>
      </c>
      <c r="HJ32" s="3">
        <v>799744</v>
      </c>
      <c r="HK32" s="3">
        <v>915494</v>
      </c>
      <c r="HL32" s="3">
        <v>435</v>
      </c>
      <c r="HM32" s="3">
        <v>0</v>
      </c>
      <c r="HN32" s="3">
        <v>39747</v>
      </c>
      <c r="HO32" s="3">
        <v>176392</v>
      </c>
      <c r="HP32" s="3">
        <v>270006</v>
      </c>
      <c r="HQ32" s="3">
        <v>40552</v>
      </c>
      <c r="HR32" s="3">
        <v>110966</v>
      </c>
      <c r="HS32" s="3">
        <v>90197</v>
      </c>
      <c r="HT32" s="3">
        <v>60078</v>
      </c>
      <c r="HU32" s="3">
        <v>1464</v>
      </c>
      <c r="HV32" s="3">
        <v>10342</v>
      </c>
      <c r="HW32" s="3">
        <v>0</v>
      </c>
      <c r="HX32" s="3">
        <v>399185</v>
      </c>
      <c r="HY32" s="3">
        <v>99902</v>
      </c>
      <c r="HZ32" s="3">
        <v>99416</v>
      </c>
      <c r="IA32" s="3">
        <v>0</v>
      </c>
      <c r="IB32" s="3">
        <v>125623</v>
      </c>
      <c r="IC32" s="3">
        <v>18693</v>
      </c>
      <c r="ID32" s="3">
        <v>56925</v>
      </c>
      <c r="IE32" s="3">
        <v>12201517.6446907</v>
      </c>
      <c r="IF32" s="3">
        <v>8866532.7713123634</v>
      </c>
      <c r="IG32" s="3">
        <v>21843363.170398299</v>
      </c>
      <c r="IH32" s="3">
        <v>30722560.264100101</v>
      </c>
      <c r="II32" s="3">
        <v>0</v>
      </c>
      <c r="IJ32" s="3">
        <v>845113.55802278896</v>
      </c>
      <c r="IK32" s="3">
        <v>6556547.0985168703</v>
      </c>
      <c r="IL32" s="3">
        <v>0</v>
      </c>
      <c r="IM32" s="3">
        <v>3288479.492958813</v>
      </c>
    </row>
    <row r="33" spans="1:247" x14ac:dyDescent="0.25">
      <c r="A33">
        <v>106190034</v>
      </c>
      <c r="B33" s="33" t="s">
        <v>3146</v>
      </c>
      <c r="C33" s="56">
        <v>45108</v>
      </c>
      <c r="D33" s="56">
        <v>45473</v>
      </c>
      <c r="E33">
        <v>366</v>
      </c>
      <c r="F33" s="33" t="s">
        <v>2532</v>
      </c>
      <c r="G33" t="s">
        <v>475</v>
      </c>
      <c r="H33">
        <v>901</v>
      </c>
      <c r="I33" s="33" t="s">
        <v>1037</v>
      </c>
      <c r="J33" t="s">
        <v>3050</v>
      </c>
      <c r="K33" s="33" t="s">
        <v>1023</v>
      </c>
      <c r="L33" s="33" t="s">
        <v>811</v>
      </c>
      <c r="N33" t="s">
        <v>1032</v>
      </c>
      <c r="O33" s="33" t="s">
        <v>1059</v>
      </c>
      <c r="P33" t="s">
        <v>406</v>
      </c>
      <c r="Q33" t="s">
        <v>34</v>
      </c>
      <c r="R33" s="33" t="s">
        <v>1999</v>
      </c>
      <c r="S33" s="33" t="s">
        <v>1060</v>
      </c>
      <c r="T33" s="33" t="s">
        <v>1061</v>
      </c>
      <c r="U33" s="33">
        <v>93534</v>
      </c>
      <c r="V33" s="33" t="s">
        <v>2460</v>
      </c>
      <c r="W33">
        <v>2</v>
      </c>
      <c r="X33" s="3">
        <v>420</v>
      </c>
      <c r="Y33" s="3">
        <v>153720</v>
      </c>
      <c r="Z33" s="3">
        <v>399</v>
      </c>
      <c r="AA33" s="3">
        <v>146034</v>
      </c>
      <c r="AB33" s="3">
        <v>264</v>
      </c>
      <c r="AC33" s="3">
        <v>243.207650273224</v>
      </c>
      <c r="AD33" s="3">
        <v>348.42921872061902</v>
      </c>
      <c r="AE33" s="3">
        <v>14379</v>
      </c>
      <c r="AF33" s="3">
        <v>21663</v>
      </c>
      <c r="AG33" s="3">
        <v>8404</v>
      </c>
      <c r="AH33" s="3">
        <v>27417</v>
      </c>
      <c r="AI33" s="3">
        <v>0</v>
      </c>
      <c r="AJ33" s="3">
        <v>15830</v>
      </c>
      <c r="AK33" s="3">
        <v>437</v>
      </c>
      <c r="AL33" s="3">
        <v>619</v>
      </c>
      <c r="AM33" s="3">
        <v>265</v>
      </c>
      <c r="AN33" s="3">
        <v>89014</v>
      </c>
      <c r="AO33" s="3">
        <v>127525.094051746</v>
      </c>
      <c r="AP33" s="89">
        <v>17691.159515576139</v>
      </c>
      <c r="AQ33" s="89">
        <v>28785.875132647361</v>
      </c>
      <c r="AR33" s="89">
        <v>10436.2991875348</v>
      </c>
      <c r="AS33" s="89">
        <v>44027.110343232001</v>
      </c>
      <c r="AT33" s="89">
        <v>0</v>
      </c>
      <c r="AU33" s="89">
        <v>24873.9353510906</v>
      </c>
      <c r="AV33" s="89">
        <v>759.53427018677701</v>
      </c>
      <c r="AW33" s="89">
        <v>833.21940158734196</v>
      </c>
      <c r="AX33" s="89">
        <v>974.39496078613001</v>
      </c>
      <c r="AY33" s="3">
        <v>2397</v>
      </c>
      <c r="AZ33" s="3">
        <v>4379</v>
      </c>
      <c r="BA33" s="3">
        <v>1588</v>
      </c>
      <c r="BB33" s="3">
        <v>5833</v>
      </c>
      <c r="BC33" s="3">
        <v>0</v>
      </c>
      <c r="BD33" s="3">
        <v>4284</v>
      </c>
      <c r="BE33" s="3">
        <v>106</v>
      </c>
      <c r="BF33" s="3">
        <v>107</v>
      </c>
      <c r="BG33" s="3">
        <v>46</v>
      </c>
      <c r="BH33" s="3">
        <v>18740</v>
      </c>
      <c r="BI33" s="3">
        <v>390</v>
      </c>
      <c r="BJ33" s="3">
        <v>30</v>
      </c>
      <c r="BK33" s="3">
        <v>0</v>
      </c>
      <c r="BL33" s="3">
        <v>0</v>
      </c>
      <c r="BM33" s="3">
        <v>0</v>
      </c>
      <c r="BN33" s="3">
        <v>0</v>
      </c>
      <c r="BO33" s="3">
        <v>142740</v>
      </c>
      <c r="BP33" s="3">
        <v>10980</v>
      </c>
      <c r="BQ33" s="3">
        <v>0</v>
      </c>
      <c r="BR33" s="3">
        <v>0</v>
      </c>
      <c r="BS33" s="3">
        <v>0</v>
      </c>
      <c r="BT33" s="3">
        <v>0</v>
      </c>
      <c r="BU33" s="3">
        <v>85839</v>
      </c>
      <c r="BV33" s="3">
        <v>3175</v>
      </c>
      <c r="BW33" s="3">
        <v>0</v>
      </c>
      <c r="BX33" s="3">
        <v>0</v>
      </c>
      <c r="BY33" s="3">
        <v>0</v>
      </c>
      <c r="BZ33" s="57">
        <v>0</v>
      </c>
      <c r="CA33" s="3">
        <v>0</v>
      </c>
      <c r="CB33" s="3">
        <v>17939</v>
      </c>
      <c r="CC33" s="3">
        <v>801</v>
      </c>
      <c r="CD33" s="3">
        <v>0</v>
      </c>
      <c r="CE33" s="3">
        <v>0</v>
      </c>
      <c r="CF33" s="3">
        <v>0</v>
      </c>
      <c r="CG33" s="3">
        <v>0</v>
      </c>
      <c r="CH33" s="3">
        <v>32</v>
      </c>
      <c r="CI33" s="3">
        <v>4677</v>
      </c>
      <c r="CJ33" s="3">
        <v>3030</v>
      </c>
      <c r="CK33" s="3">
        <v>18341</v>
      </c>
      <c r="CL33" s="3">
        <v>20544</v>
      </c>
      <c r="CM33" s="3">
        <v>9756</v>
      </c>
      <c r="CN33" s="3">
        <v>65373</v>
      </c>
      <c r="CO33" s="3">
        <v>0</v>
      </c>
      <c r="CP33" s="3">
        <v>25390</v>
      </c>
      <c r="CQ33" s="3">
        <v>11152</v>
      </c>
      <c r="CR33" s="3">
        <v>353</v>
      </c>
      <c r="CS33" s="3">
        <v>1948</v>
      </c>
      <c r="CT33" s="3">
        <v>152857</v>
      </c>
      <c r="CU33" s="3">
        <v>118448</v>
      </c>
      <c r="CV33" s="3">
        <v>7716</v>
      </c>
      <c r="CW33" s="3">
        <v>13621</v>
      </c>
      <c r="CX33" s="3">
        <v>19001</v>
      </c>
      <c r="CY33" s="3">
        <v>0</v>
      </c>
      <c r="CZ33" s="3">
        <v>13</v>
      </c>
      <c r="DA33" s="3">
        <v>400976</v>
      </c>
      <c r="DB33" s="3">
        <v>341346</v>
      </c>
      <c r="DC33" s="3">
        <v>4351</v>
      </c>
      <c r="DD33" s="3">
        <v>3715</v>
      </c>
      <c r="DE33" s="3">
        <v>2172</v>
      </c>
      <c r="DF33" s="3">
        <v>1170</v>
      </c>
      <c r="DG33" s="3">
        <v>2214284386</v>
      </c>
      <c r="DH33" s="3">
        <v>1704886115</v>
      </c>
      <c r="DI33" s="3">
        <v>4618109</v>
      </c>
      <c r="DJ33" s="3">
        <v>514016380</v>
      </c>
      <c r="DK33" s="3">
        <v>14964889</v>
      </c>
      <c r="DL33" s="3">
        <v>528981269</v>
      </c>
      <c r="DM33" s="3">
        <v>519052166</v>
      </c>
      <c r="DN33" s="3">
        <v>9929103</v>
      </c>
      <c r="DO33" s="3">
        <v>6202879</v>
      </c>
      <c r="DP33" s="3">
        <v>2297523</v>
      </c>
      <c r="DQ33" s="3">
        <v>0</v>
      </c>
      <c r="DR33" s="3">
        <v>0</v>
      </c>
      <c r="DS33" s="3">
        <v>13834459</v>
      </c>
      <c r="DT33" s="3">
        <v>291940368</v>
      </c>
      <c r="DU33" s="3">
        <v>371538669</v>
      </c>
      <c r="DV33" s="3">
        <v>143511741</v>
      </c>
      <c r="DW33" s="3">
        <v>432477789</v>
      </c>
      <c r="DX33" s="3">
        <v>0</v>
      </c>
      <c r="DY33" s="3">
        <v>274461583</v>
      </c>
      <c r="DZ33" s="3">
        <v>23441162</v>
      </c>
      <c r="EA33" s="3">
        <v>5817524</v>
      </c>
      <c r="EB33" s="3">
        <v>2407439</v>
      </c>
      <c r="EC33" s="3">
        <v>1545596275</v>
      </c>
      <c r="ED33" s="3">
        <v>67247588</v>
      </c>
      <c r="EE33" s="3">
        <v>122163299</v>
      </c>
      <c r="EF33" s="3">
        <v>34704759</v>
      </c>
      <c r="EG33" s="3">
        <v>262009111</v>
      </c>
      <c r="EH33" s="3">
        <v>0</v>
      </c>
      <c r="EI33" s="3">
        <v>156804347</v>
      </c>
      <c r="EJ33" s="3">
        <v>17301094</v>
      </c>
      <c r="EK33" s="3">
        <v>2013290</v>
      </c>
      <c r="EL33" s="3">
        <v>6444623</v>
      </c>
      <c r="EM33" s="3">
        <v>668688111</v>
      </c>
      <c r="EN33" s="3">
        <v>272439320</v>
      </c>
      <c r="EO33" s="3">
        <v>378769216</v>
      </c>
      <c r="EP33" s="3">
        <v>107418966</v>
      </c>
      <c r="EQ33" s="3">
        <v>602280272</v>
      </c>
      <c r="ER33" s="3">
        <v>-16295138</v>
      </c>
      <c r="ES33" s="3">
        <v>0</v>
      </c>
      <c r="ET33" s="3">
        <v>302397138</v>
      </c>
      <c r="EU33" s="3">
        <v>28049906</v>
      </c>
      <c r="EV33" s="3">
        <v>18114756</v>
      </c>
      <c r="EW33" s="3">
        <v>0</v>
      </c>
      <c r="EX33" s="3">
        <v>7830814</v>
      </c>
      <c r="EY33" s="3">
        <v>0</v>
      </c>
      <c r="EZ33" s="3">
        <v>3880865</v>
      </c>
      <c r="FA33" s="3">
        <v>0</v>
      </c>
      <c r="FB33" s="3">
        <v>4618109</v>
      </c>
      <c r="FC33" s="3">
        <v>0</v>
      </c>
      <c r="FD33" s="3">
        <v>0</v>
      </c>
      <c r="FE33" s="3">
        <v>86748636</v>
      </c>
      <c r="FF33" s="3">
        <v>114932752</v>
      </c>
      <c r="FG33" s="3">
        <v>74857579</v>
      </c>
      <c r="FH33" s="3">
        <v>109059830</v>
      </c>
      <c r="FI33" s="3">
        <v>0</v>
      </c>
      <c r="FJ33" s="3">
        <v>110956837</v>
      </c>
      <c r="FK33" s="3">
        <v>12692350</v>
      </c>
      <c r="FL33" s="3">
        <v>0</v>
      </c>
      <c r="FM33" s="3">
        <v>4768396</v>
      </c>
      <c r="FN33" s="3">
        <v>0</v>
      </c>
      <c r="FO33" s="3">
        <v>0</v>
      </c>
      <c r="FP33" s="3">
        <v>0</v>
      </c>
      <c r="FQ33" s="3">
        <v>4913562</v>
      </c>
      <c r="FR33" s="3">
        <v>0</v>
      </c>
      <c r="FS33" s="3">
        <v>0</v>
      </c>
      <c r="FT33" s="3">
        <v>114373453</v>
      </c>
      <c r="FU33" s="3">
        <v>34603139</v>
      </c>
      <c r="FV33" s="3">
        <v>154711111</v>
      </c>
      <c r="FW33" s="3">
        <v>0</v>
      </c>
      <c r="FX33" s="3">
        <v>0</v>
      </c>
      <c r="FY33" s="3">
        <v>0</v>
      </c>
      <c r="FZ33" s="3">
        <v>0</v>
      </c>
      <c r="GA33" s="3">
        <v>79853733</v>
      </c>
      <c r="GB33" s="3">
        <v>17480533</v>
      </c>
      <c r="GC33" s="3">
        <v>85420591</v>
      </c>
      <c r="GD33" s="3">
        <v>32609606</v>
      </c>
      <c r="GE33" s="3">
        <v>193921580</v>
      </c>
      <c r="GF33" s="3">
        <v>90713929</v>
      </c>
      <c r="GG33" s="3">
        <v>34953166</v>
      </c>
      <c r="GH33" s="3">
        <v>29992738</v>
      </c>
      <c r="GI33" s="3">
        <v>75852884</v>
      </c>
      <c r="GJ33" s="3">
        <v>30972501</v>
      </c>
      <c r="GK33" s="3">
        <v>27526411</v>
      </c>
      <c r="GL33" s="3">
        <v>2314962</v>
      </c>
      <c r="GM33" s="3">
        <v>5472537</v>
      </c>
      <c r="GN33" s="3">
        <v>5867899</v>
      </c>
      <c r="GO33" s="3">
        <v>21463559</v>
      </c>
      <c r="GP33" s="3">
        <v>248233687</v>
      </c>
      <c r="GQ33" s="3">
        <v>0</v>
      </c>
      <c r="GR33" s="3">
        <v>186118901</v>
      </c>
      <c r="GS33" s="3">
        <v>75583467</v>
      </c>
      <c r="GT33" s="3">
        <v>9339575</v>
      </c>
      <c r="GU33" s="3">
        <v>0</v>
      </c>
      <c r="GV33" s="3">
        <v>519275630</v>
      </c>
      <c r="GW33" s="3">
        <v>233015119</v>
      </c>
      <c r="GX33" s="3">
        <v>270277</v>
      </c>
      <c r="GY33" s="3">
        <v>111774434</v>
      </c>
      <c r="GZ33" s="3">
        <v>174215800</v>
      </c>
      <c r="HA33" s="3">
        <v>519275630</v>
      </c>
      <c r="HB33" s="3">
        <v>33499577</v>
      </c>
      <c r="HC33" s="3">
        <v>364334204</v>
      </c>
      <c r="HD33" s="3">
        <v>-325905925</v>
      </c>
      <c r="HE33" s="3">
        <v>569609208</v>
      </c>
      <c r="HF33" s="3">
        <v>0</v>
      </c>
      <c r="HG33" s="3">
        <v>0</v>
      </c>
      <c r="HH33" s="3">
        <v>0</v>
      </c>
      <c r="HI33" s="3">
        <v>0</v>
      </c>
      <c r="HJ33" s="3">
        <v>4253708</v>
      </c>
      <c r="HK33" s="3">
        <v>4923719</v>
      </c>
      <c r="HL33" s="3">
        <v>2283</v>
      </c>
      <c r="HM33" s="3">
        <v>0</v>
      </c>
      <c r="HN33" s="3">
        <v>164396</v>
      </c>
      <c r="HO33" s="3">
        <v>820183</v>
      </c>
      <c r="HP33" s="3">
        <v>1177459</v>
      </c>
      <c r="HQ33" s="3">
        <v>61736</v>
      </c>
      <c r="HR33" s="3">
        <v>587362</v>
      </c>
      <c r="HS33" s="3">
        <v>691631</v>
      </c>
      <c r="HT33" s="3">
        <v>419290</v>
      </c>
      <c r="HU33" s="3">
        <v>156217</v>
      </c>
      <c r="HV33" s="3">
        <v>155577</v>
      </c>
      <c r="HW33" s="3">
        <v>19857</v>
      </c>
      <c r="HX33" s="3">
        <v>1321839</v>
      </c>
      <c r="HY33" s="3">
        <v>401071</v>
      </c>
      <c r="HZ33" s="3">
        <v>949017</v>
      </c>
      <c r="IA33" s="3">
        <v>0</v>
      </c>
      <c r="IB33" s="3">
        <v>900470</v>
      </c>
      <c r="IC33" s="3">
        <v>323220</v>
      </c>
      <c r="ID33" s="3">
        <v>351114</v>
      </c>
      <c r="IE33" s="3">
        <v>81770020.064277202</v>
      </c>
      <c r="IF33" s="3">
        <v>112392465.15585606</v>
      </c>
      <c r="IG33" s="3">
        <v>40571423.783444598</v>
      </c>
      <c r="IH33" s="3">
        <v>158101647.894279</v>
      </c>
      <c r="II33" s="3">
        <v>0</v>
      </c>
      <c r="IJ33" s="3">
        <v>98178747.811742291</v>
      </c>
      <c r="IK33" s="3">
        <v>9275074.6090827193</v>
      </c>
      <c r="IL33" s="3">
        <v>1782704.0333713801</v>
      </c>
      <c r="IM33" s="3">
        <v>2015193.64794689</v>
      </c>
    </row>
    <row r="34" spans="1:247" x14ac:dyDescent="0.25">
      <c r="A34">
        <v>106364231</v>
      </c>
      <c r="B34" s="33" t="s">
        <v>1062</v>
      </c>
      <c r="C34" s="56">
        <v>45108</v>
      </c>
      <c r="D34" s="56">
        <v>45473</v>
      </c>
      <c r="E34">
        <v>366</v>
      </c>
      <c r="F34" s="33" t="s">
        <v>2692</v>
      </c>
      <c r="G34" t="s">
        <v>1063</v>
      </c>
      <c r="H34">
        <v>1209</v>
      </c>
      <c r="I34" s="33" t="s">
        <v>1031</v>
      </c>
      <c r="J34" t="s">
        <v>3050</v>
      </c>
      <c r="K34" s="33" t="s">
        <v>1023</v>
      </c>
      <c r="L34" s="33" t="s">
        <v>811</v>
      </c>
      <c r="M34" t="s">
        <v>2658</v>
      </c>
      <c r="N34" t="s">
        <v>1032</v>
      </c>
      <c r="O34" s="33" t="s">
        <v>2000</v>
      </c>
      <c r="P34" t="s">
        <v>406</v>
      </c>
      <c r="Q34" t="s">
        <v>34</v>
      </c>
      <c r="R34" s="33" t="s">
        <v>2001</v>
      </c>
      <c r="S34" s="33" t="s">
        <v>2901</v>
      </c>
      <c r="T34" s="33" t="s">
        <v>1064</v>
      </c>
      <c r="U34" s="33">
        <v>92324</v>
      </c>
      <c r="V34" s="33" t="s">
        <v>3147</v>
      </c>
      <c r="W34">
        <v>2</v>
      </c>
      <c r="X34" s="3">
        <v>456</v>
      </c>
      <c r="Y34" s="3">
        <v>166896</v>
      </c>
      <c r="Z34" s="3">
        <v>456</v>
      </c>
      <c r="AA34" s="3">
        <v>166896</v>
      </c>
      <c r="AB34" s="3">
        <v>373</v>
      </c>
      <c r="AC34" s="3">
        <v>366.25683060109299</v>
      </c>
      <c r="AD34" s="3">
        <v>553.90602012127795</v>
      </c>
      <c r="AE34" s="3">
        <v>16538</v>
      </c>
      <c r="AF34" s="3">
        <v>20705</v>
      </c>
      <c r="AG34" s="3">
        <v>27892</v>
      </c>
      <c r="AH34" s="3">
        <v>51081</v>
      </c>
      <c r="AI34" s="3">
        <v>0</v>
      </c>
      <c r="AJ34" s="3">
        <v>844</v>
      </c>
      <c r="AK34" s="3">
        <v>8886</v>
      </c>
      <c r="AL34" s="3">
        <v>2471</v>
      </c>
      <c r="AM34" s="3">
        <v>5633</v>
      </c>
      <c r="AN34" s="3">
        <v>134050</v>
      </c>
      <c r="AO34" s="3">
        <v>202729.60336438799</v>
      </c>
      <c r="AP34" s="89">
        <v>23056.6003277938</v>
      </c>
      <c r="AQ34" s="89">
        <v>27055.260042151898</v>
      </c>
      <c r="AR34" s="89">
        <v>36146.639501077698</v>
      </c>
      <c r="AS34" s="89">
        <v>87442.659400789198</v>
      </c>
      <c r="AT34" s="89">
        <v>0</v>
      </c>
      <c r="AU34" s="89">
        <v>1205.73902164583</v>
      </c>
      <c r="AV34" s="89">
        <v>11548.418762577609</v>
      </c>
      <c r="AW34" s="89">
        <v>4188.2666887084997</v>
      </c>
      <c r="AX34" s="89">
        <v>11946.0400644942</v>
      </c>
      <c r="AY34" s="3">
        <v>2579</v>
      </c>
      <c r="AZ34" s="3">
        <v>3371</v>
      </c>
      <c r="BA34" s="3">
        <v>4345</v>
      </c>
      <c r="BB34" s="3">
        <v>7933</v>
      </c>
      <c r="BC34" s="3">
        <v>0</v>
      </c>
      <c r="BD34" s="3">
        <v>137</v>
      </c>
      <c r="BE34" s="3">
        <v>1449</v>
      </c>
      <c r="BF34" s="3">
        <v>376</v>
      </c>
      <c r="BG34" s="3">
        <v>856</v>
      </c>
      <c r="BH34" s="3">
        <v>21046</v>
      </c>
      <c r="BI34" s="3">
        <v>366</v>
      </c>
      <c r="BJ34" s="3">
        <v>90</v>
      </c>
      <c r="BK34" s="3">
        <v>0</v>
      </c>
      <c r="BL34" s="3">
        <v>0</v>
      </c>
      <c r="BM34" s="3">
        <v>0</v>
      </c>
      <c r="BN34" s="3">
        <v>0</v>
      </c>
      <c r="BO34" s="3">
        <v>133956</v>
      </c>
      <c r="BP34" s="3">
        <v>32940</v>
      </c>
      <c r="BQ34" s="3">
        <v>0</v>
      </c>
      <c r="BR34" s="3">
        <v>0</v>
      </c>
      <c r="BS34" s="3">
        <v>0</v>
      </c>
      <c r="BT34" s="3">
        <v>0</v>
      </c>
      <c r="BU34" s="3">
        <v>111712</v>
      </c>
      <c r="BV34" s="3">
        <v>22338</v>
      </c>
      <c r="BW34" s="3">
        <v>0</v>
      </c>
      <c r="BX34" s="3">
        <v>0</v>
      </c>
      <c r="BY34" s="3">
        <v>0</v>
      </c>
      <c r="BZ34" s="57">
        <v>0</v>
      </c>
      <c r="CA34" s="3">
        <v>0</v>
      </c>
      <c r="CB34" s="3">
        <v>18330</v>
      </c>
      <c r="CC34" s="3">
        <v>2716</v>
      </c>
      <c r="CD34" s="3">
        <v>0</v>
      </c>
      <c r="CE34" s="3">
        <v>0</v>
      </c>
      <c r="CF34" s="3">
        <v>0</v>
      </c>
      <c r="CG34" s="3">
        <v>0</v>
      </c>
      <c r="CH34" s="3">
        <v>23</v>
      </c>
      <c r="CI34" s="3">
        <v>3848</v>
      </c>
      <c r="CJ34" s="3">
        <v>2053</v>
      </c>
      <c r="CK34" s="3">
        <v>31616</v>
      </c>
      <c r="CL34" s="3">
        <v>31913</v>
      </c>
      <c r="CM34" s="3">
        <v>32196</v>
      </c>
      <c r="CN34" s="3">
        <v>204052</v>
      </c>
      <c r="CO34" s="3">
        <v>0</v>
      </c>
      <c r="CP34" s="3">
        <v>2303</v>
      </c>
      <c r="CQ34" s="3">
        <v>10257</v>
      </c>
      <c r="CR34" s="3">
        <v>4084</v>
      </c>
      <c r="CS34" s="3">
        <v>14913</v>
      </c>
      <c r="CT34" s="3">
        <v>331334</v>
      </c>
      <c r="CU34" s="3">
        <v>118369</v>
      </c>
      <c r="CV34" s="3">
        <v>200358</v>
      </c>
      <c r="CW34" s="3">
        <v>0</v>
      </c>
      <c r="CX34" s="3">
        <v>54669</v>
      </c>
      <c r="CY34" s="3">
        <v>0</v>
      </c>
      <c r="CZ34" s="3">
        <v>14</v>
      </c>
      <c r="DA34" s="3">
        <v>430560</v>
      </c>
      <c r="DB34" s="3">
        <v>196110</v>
      </c>
      <c r="DC34" s="3">
        <v>4766</v>
      </c>
      <c r="DD34" s="3">
        <v>2171</v>
      </c>
      <c r="DE34" s="3">
        <v>1553</v>
      </c>
      <c r="DF34" s="3">
        <v>673</v>
      </c>
      <c r="DG34" s="3">
        <v>3064434102</v>
      </c>
      <c r="DH34" s="3">
        <v>2307305842</v>
      </c>
      <c r="DI34" s="3">
        <v>18463090</v>
      </c>
      <c r="DJ34" s="3">
        <v>775591350</v>
      </c>
      <c r="DK34" s="3">
        <v>24557723</v>
      </c>
      <c r="DL34" s="3">
        <v>800149073</v>
      </c>
      <c r="DM34" s="3">
        <v>848960502</v>
      </c>
      <c r="DN34" s="3">
        <v>-48811429</v>
      </c>
      <c r="DO34" s="3">
        <v>251558419</v>
      </c>
      <c r="DP34" s="3">
        <v>152209716</v>
      </c>
      <c r="DQ34" s="3">
        <v>0</v>
      </c>
      <c r="DR34" s="3">
        <v>0</v>
      </c>
      <c r="DS34" s="3">
        <v>50537274</v>
      </c>
      <c r="DT34" s="3">
        <v>233838492</v>
      </c>
      <c r="DU34" s="3">
        <v>320444664</v>
      </c>
      <c r="DV34" s="3">
        <v>375841756</v>
      </c>
      <c r="DW34" s="3">
        <v>812300972</v>
      </c>
      <c r="DX34" s="3">
        <v>0</v>
      </c>
      <c r="DY34" s="3">
        <v>27808130</v>
      </c>
      <c r="DZ34" s="3">
        <v>155312221</v>
      </c>
      <c r="EA34" s="3">
        <v>30792961</v>
      </c>
      <c r="EB34" s="3">
        <v>69943027</v>
      </c>
      <c r="EC34" s="3">
        <v>2026282223</v>
      </c>
      <c r="ED34" s="3">
        <v>92169529</v>
      </c>
      <c r="EE34" s="3">
        <v>98280944</v>
      </c>
      <c r="EF34" s="3">
        <v>111230396</v>
      </c>
      <c r="EG34" s="3">
        <v>578230874</v>
      </c>
      <c r="EH34" s="3">
        <v>0</v>
      </c>
      <c r="EI34" s="3">
        <v>11918585</v>
      </c>
      <c r="EJ34" s="3">
        <v>46534568</v>
      </c>
      <c r="EK34" s="3">
        <v>21400132</v>
      </c>
      <c r="EL34" s="3">
        <v>78386851</v>
      </c>
      <c r="EM34" s="3">
        <v>1038151879</v>
      </c>
      <c r="EN34" s="3">
        <v>262203323</v>
      </c>
      <c r="EO34" s="3">
        <v>336774681</v>
      </c>
      <c r="EP34" s="3">
        <v>428914351</v>
      </c>
      <c r="EQ34" s="3">
        <v>1050342054</v>
      </c>
      <c r="ER34" s="3">
        <v>-112095842</v>
      </c>
      <c r="ES34" s="3">
        <v>0</v>
      </c>
      <c r="ET34" s="3">
        <v>21811275</v>
      </c>
      <c r="EU34" s="3">
        <v>144544264</v>
      </c>
      <c r="EV34" s="3">
        <v>99867589</v>
      </c>
      <c r="EW34" s="3">
        <v>0</v>
      </c>
      <c r="EX34" s="3">
        <v>74944147</v>
      </c>
      <c r="EY34" s="3">
        <v>0</v>
      </c>
      <c r="EZ34" s="3">
        <v>0</v>
      </c>
      <c r="FA34" s="3">
        <v>0</v>
      </c>
      <c r="FB34" s="3">
        <v>18463090</v>
      </c>
      <c r="FC34" s="3">
        <v>0</v>
      </c>
      <c r="FD34" s="3">
        <v>0</v>
      </c>
      <c r="FE34" s="3">
        <v>61711021</v>
      </c>
      <c r="FF34" s="3">
        <v>79261802</v>
      </c>
      <c r="FG34" s="3">
        <v>87361487</v>
      </c>
      <c r="FH34" s="3">
        <v>441545038</v>
      </c>
      <c r="FI34" s="3">
        <v>0</v>
      </c>
      <c r="FJ34" s="3">
        <v>17915440</v>
      </c>
      <c r="FK34" s="3">
        <v>57302525</v>
      </c>
      <c r="FL34" s="3">
        <v>0</v>
      </c>
      <c r="FM34" s="3">
        <v>30494037</v>
      </c>
      <c r="FN34" s="3">
        <v>150551995</v>
      </c>
      <c r="FO34" s="3">
        <v>0</v>
      </c>
      <c r="FP34" s="3">
        <v>16948618</v>
      </c>
      <c r="FQ34" s="3">
        <v>0</v>
      </c>
      <c r="FR34" s="3">
        <v>0</v>
      </c>
      <c r="FS34" s="3">
        <v>230195899</v>
      </c>
      <c r="FT34" s="3">
        <v>170286882</v>
      </c>
      <c r="FU34" s="3">
        <v>97456880</v>
      </c>
      <c r="FV34" s="3">
        <v>220200074</v>
      </c>
      <c r="FW34" s="3">
        <v>0</v>
      </c>
      <c r="FX34" s="3">
        <v>0</v>
      </c>
      <c r="FY34" s="3">
        <v>0</v>
      </c>
      <c r="FZ34" s="3">
        <v>39417841</v>
      </c>
      <c r="GA34" s="3">
        <v>156219757</v>
      </c>
      <c r="GB34" s="3">
        <v>27535594</v>
      </c>
      <c r="GC34" s="3">
        <v>101964573</v>
      </c>
      <c r="GD34" s="3">
        <v>35878901</v>
      </c>
      <c r="GE34" s="3">
        <v>328068169</v>
      </c>
      <c r="GF34" s="3">
        <v>106836219</v>
      </c>
      <c r="GG34" s="3">
        <v>96277658</v>
      </c>
      <c r="GH34" s="3">
        <v>45934676</v>
      </c>
      <c r="GI34" s="3">
        <v>105965389</v>
      </c>
      <c r="GJ34" s="3">
        <v>75183281</v>
      </c>
      <c r="GK34" s="3">
        <v>21577558</v>
      </c>
      <c r="GL34" s="3">
        <v>6839727</v>
      </c>
      <c r="GM34" s="3">
        <v>1943445</v>
      </c>
      <c r="GN34" s="3">
        <v>6937223</v>
      </c>
      <c r="GO34" s="3">
        <v>53397157</v>
      </c>
      <c r="GP34" s="3">
        <v>538381080</v>
      </c>
      <c r="GQ34" s="3">
        <v>0</v>
      </c>
      <c r="GR34" s="3">
        <v>289313657</v>
      </c>
      <c r="GS34" s="3">
        <v>65197673</v>
      </c>
      <c r="GT34" s="3">
        <v>154080999</v>
      </c>
      <c r="GU34" s="3">
        <v>0</v>
      </c>
      <c r="GV34" s="3">
        <v>1046973409</v>
      </c>
      <c r="GW34" s="3">
        <v>237155019</v>
      </c>
      <c r="GX34" s="3">
        <v>236190148</v>
      </c>
      <c r="GY34" s="3">
        <v>138256976</v>
      </c>
      <c r="GZ34" s="3">
        <v>435371266</v>
      </c>
      <c r="HA34" s="3">
        <v>1046973409</v>
      </c>
      <c r="HB34" s="3">
        <v>339118843</v>
      </c>
      <c r="HC34" s="3">
        <v>507401165</v>
      </c>
      <c r="HD34" s="3">
        <v>-470530990</v>
      </c>
      <c r="HE34" s="3">
        <v>762301646</v>
      </c>
      <c r="HF34" s="3">
        <v>0</v>
      </c>
      <c r="HG34" s="3">
        <v>138002081</v>
      </c>
      <c r="HH34" s="3">
        <v>0</v>
      </c>
      <c r="HI34" s="3">
        <v>403115</v>
      </c>
      <c r="HJ34" s="3">
        <v>7198476</v>
      </c>
      <c r="HK34" s="3">
        <v>8155901</v>
      </c>
      <c r="HL34" s="3">
        <v>3603</v>
      </c>
      <c r="HM34" s="3">
        <v>184</v>
      </c>
      <c r="HN34" s="3">
        <v>714166</v>
      </c>
      <c r="HO34" s="3">
        <v>1249763</v>
      </c>
      <c r="HP34" s="3">
        <v>1739552</v>
      </c>
      <c r="HQ34" s="3">
        <v>114606</v>
      </c>
      <c r="HR34" s="3">
        <v>663093</v>
      </c>
      <c r="HS34" s="3">
        <v>756360</v>
      </c>
      <c r="HT34" s="3">
        <v>543328</v>
      </c>
      <c r="HU34" s="3">
        <v>756218</v>
      </c>
      <c r="HV34" s="3">
        <v>373710</v>
      </c>
      <c r="HW34" s="3">
        <v>287680</v>
      </c>
      <c r="HX34" s="3">
        <v>1931363</v>
      </c>
      <c r="HY34" s="3">
        <v>867550</v>
      </c>
      <c r="HZ34" s="3">
        <v>1073158</v>
      </c>
      <c r="IA34" s="3">
        <v>472873</v>
      </c>
      <c r="IB34" s="3">
        <v>1406234</v>
      </c>
      <c r="IC34" s="3">
        <v>482395</v>
      </c>
      <c r="ID34" s="3">
        <v>964903</v>
      </c>
      <c r="IE34" s="3">
        <v>87703605.149571702</v>
      </c>
      <c r="IF34" s="3">
        <v>112646754.1424275</v>
      </c>
      <c r="IG34" s="3">
        <v>131033535.823219</v>
      </c>
      <c r="IH34" s="3">
        <v>374084832.62284201</v>
      </c>
      <c r="II34" s="3">
        <v>0</v>
      </c>
      <c r="IJ34" s="3">
        <v>10687393.873200299</v>
      </c>
      <c r="IK34" s="3">
        <v>54301397.336370803</v>
      </c>
      <c r="IL34" s="3">
        <v>14041134.343767799</v>
      </c>
      <c r="IM34" s="3">
        <v>39904125.7086007</v>
      </c>
    </row>
    <row r="35" spans="1:247" x14ac:dyDescent="0.25">
      <c r="A35">
        <v>106400683</v>
      </c>
      <c r="B35" s="33" t="s">
        <v>1066</v>
      </c>
      <c r="C35" s="56">
        <v>45108</v>
      </c>
      <c r="D35" s="56">
        <v>45473</v>
      </c>
      <c r="E35">
        <v>366</v>
      </c>
      <c r="F35" s="33" t="s">
        <v>2693</v>
      </c>
      <c r="G35" t="s">
        <v>1065</v>
      </c>
      <c r="H35">
        <v>801</v>
      </c>
      <c r="I35" s="33" t="s">
        <v>891</v>
      </c>
      <c r="J35" t="s">
        <v>3050</v>
      </c>
      <c r="K35" s="33" t="s">
        <v>891</v>
      </c>
      <c r="L35" s="33" t="s">
        <v>1025</v>
      </c>
      <c r="N35" t="s">
        <v>430</v>
      </c>
      <c r="O35" s="33" t="s">
        <v>1787</v>
      </c>
      <c r="P35" t="s">
        <v>1048</v>
      </c>
      <c r="Q35" t="s">
        <v>1058</v>
      </c>
      <c r="R35" s="33" t="s">
        <v>2549</v>
      </c>
      <c r="S35" s="33" t="s">
        <v>1794</v>
      </c>
      <c r="T35" s="33" t="s">
        <v>1067</v>
      </c>
      <c r="U35" s="33">
        <v>93422</v>
      </c>
      <c r="V35" s="33" t="s">
        <v>2494</v>
      </c>
      <c r="W35">
        <v>0</v>
      </c>
      <c r="X35" s="3">
        <v>1275</v>
      </c>
      <c r="Y35" s="3">
        <v>466650</v>
      </c>
      <c r="Z35" s="3">
        <v>1035</v>
      </c>
      <c r="AA35" s="3">
        <v>378810</v>
      </c>
      <c r="AB35" s="3">
        <v>1035</v>
      </c>
      <c r="AC35" s="3">
        <v>1047.77595628415</v>
      </c>
      <c r="AD35" s="3">
        <v>1047.77595628415</v>
      </c>
      <c r="AE35" s="3">
        <v>370116</v>
      </c>
      <c r="AF35" s="3">
        <v>0</v>
      </c>
      <c r="AG35" s="3">
        <v>0</v>
      </c>
      <c r="AH35" s="3">
        <v>0</v>
      </c>
      <c r="AI35" s="3">
        <v>0</v>
      </c>
      <c r="AJ35" s="3">
        <v>7016</v>
      </c>
      <c r="AK35" s="3">
        <v>0</v>
      </c>
      <c r="AL35" s="3">
        <v>0</v>
      </c>
      <c r="AM35" s="3">
        <v>6354</v>
      </c>
      <c r="AN35" s="3">
        <v>383486</v>
      </c>
      <c r="AO35" s="3">
        <v>383486</v>
      </c>
      <c r="AP35" s="89">
        <v>0</v>
      </c>
      <c r="AQ35" s="89">
        <v>0</v>
      </c>
      <c r="AR35" s="89">
        <v>0</v>
      </c>
      <c r="AS35" s="89">
        <v>0</v>
      </c>
      <c r="AT35" s="89">
        <v>0</v>
      </c>
      <c r="AU35" s="89">
        <v>0</v>
      </c>
      <c r="AV35" s="89">
        <v>0</v>
      </c>
      <c r="AW35" s="89">
        <v>0</v>
      </c>
      <c r="AX35" s="89">
        <v>0</v>
      </c>
      <c r="AY35" s="3">
        <v>152</v>
      </c>
      <c r="AZ35" s="3">
        <v>0</v>
      </c>
      <c r="BA35" s="3">
        <v>0</v>
      </c>
      <c r="BB35" s="3">
        <v>0</v>
      </c>
      <c r="BC35" s="3">
        <v>0</v>
      </c>
      <c r="BD35" s="3">
        <v>756</v>
      </c>
      <c r="BE35" s="3">
        <v>0</v>
      </c>
      <c r="BF35" s="3">
        <v>0</v>
      </c>
      <c r="BG35" s="3">
        <v>121</v>
      </c>
      <c r="BH35" s="3">
        <v>1029</v>
      </c>
      <c r="BI35" s="3">
        <v>0</v>
      </c>
      <c r="BJ35" s="3">
        <v>357</v>
      </c>
      <c r="BK35" s="3">
        <v>0</v>
      </c>
      <c r="BL35" s="3">
        <v>0</v>
      </c>
      <c r="BM35" s="3">
        <v>918</v>
      </c>
      <c r="BN35" s="3">
        <v>0</v>
      </c>
      <c r="BO35" s="3">
        <v>0</v>
      </c>
      <c r="BP35" s="3">
        <v>130662</v>
      </c>
      <c r="BQ35" s="3">
        <v>0</v>
      </c>
      <c r="BR35" s="3">
        <v>0</v>
      </c>
      <c r="BS35" s="3">
        <v>335988</v>
      </c>
      <c r="BT35" s="3">
        <v>0</v>
      </c>
      <c r="BU35" s="3">
        <v>0</v>
      </c>
      <c r="BV35" s="3">
        <v>59508</v>
      </c>
      <c r="BW35" s="3">
        <v>0</v>
      </c>
      <c r="BX35" s="3">
        <v>0</v>
      </c>
      <c r="BY35" s="3">
        <v>323978</v>
      </c>
      <c r="BZ35" s="57">
        <v>0.84482353984239322</v>
      </c>
      <c r="CA35" s="3">
        <v>0</v>
      </c>
      <c r="CB35" s="3">
        <v>0</v>
      </c>
      <c r="CC35" s="3">
        <v>160</v>
      </c>
      <c r="CD35" s="3">
        <v>0</v>
      </c>
      <c r="CE35" s="3">
        <v>0</v>
      </c>
      <c r="CF35" s="3">
        <v>869</v>
      </c>
      <c r="CG35" s="3">
        <v>0</v>
      </c>
      <c r="CH35" s="3">
        <v>0</v>
      </c>
      <c r="CI35" s="3">
        <v>0</v>
      </c>
      <c r="CJ35" s="3">
        <v>0</v>
      </c>
      <c r="CK35" s="3">
        <v>0</v>
      </c>
      <c r="CL35" s="3">
        <v>0</v>
      </c>
      <c r="CM35" s="3">
        <v>0</v>
      </c>
      <c r="CN35" s="3">
        <v>0</v>
      </c>
      <c r="CO35" s="3">
        <v>0</v>
      </c>
      <c r="CP35" s="3">
        <v>0</v>
      </c>
      <c r="CQ35" s="3">
        <v>0</v>
      </c>
      <c r="CR35" s="3">
        <v>0</v>
      </c>
      <c r="CS35" s="3">
        <v>0</v>
      </c>
      <c r="CT35" s="3">
        <v>0</v>
      </c>
      <c r="CU35" s="3">
        <v>0</v>
      </c>
      <c r="CV35" s="3">
        <v>0</v>
      </c>
      <c r="CW35" s="3">
        <v>0</v>
      </c>
      <c r="CX35" s="3">
        <v>0</v>
      </c>
      <c r="CY35" s="3">
        <v>0</v>
      </c>
      <c r="CZ35" s="3">
        <v>0</v>
      </c>
      <c r="DA35" s="3">
        <v>0</v>
      </c>
      <c r="DB35" s="3">
        <v>0</v>
      </c>
      <c r="DC35" s="3">
        <v>0</v>
      </c>
      <c r="DD35" s="3">
        <v>0</v>
      </c>
      <c r="DE35" s="3">
        <v>0</v>
      </c>
      <c r="DF35" s="3">
        <v>0</v>
      </c>
      <c r="DG35" s="3">
        <v>380561008</v>
      </c>
      <c r="DH35" s="3">
        <v>3741</v>
      </c>
      <c r="DI35" s="3">
        <v>0</v>
      </c>
      <c r="DJ35" s="3">
        <v>380557267</v>
      </c>
      <c r="DK35" s="3">
        <v>0</v>
      </c>
      <c r="DL35" s="3">
        <v>380557267</v>
      </c>
      <c r="DM35" s="3">
        <v>326308707</v>
      </c>
      <c r="DN35" s="3">
        <v>54248560</v>
      </c>
      <c r="DO35" s="3">
        <v>3741</v>
      </c>
      <c r="DP35" s="3">
        <v>0</v>
      </c>
      <c r="DQ35" s="3">
        <v>0</v>
      </c>
      <c r="DR35" s="3">
        <v>0</v>
      </c>
      <c r="DS35" s="3">
        <v>54252301</v>
      </c>
      <c r="DT35" s="3">
        <v>0</v>
      </c>
      <c r="DU35" s="3">
        <v>0</v>
      </c>
      <c r="DV35" s="3">
        <v>0</v>
      </c>
      <c r="DW35" s="3">
        <v>0</v>
      </c>
      <c r="DX35" s="3">
        <v>0</v>
      </c>
      <c r="DY35" s="3">
        <v>0</v>
      </c>
      <c r="DZ35" s="3">
        <v>0</v>
      </c>
      <c r="EA35" s="3">
        <v>0</v>
      </c>
      <c r="EB35" s="3">
        <v>0</v>
      </c>
      <c r="EC35" s="3">
        <v>0</v>
      </c>
      <c r="ED35" s="3">
        <v>0</v>
      </c>
      <c r="EE35" s="3">
        <v>0</v>
      </c>
      <c r="EF35" s="3">
        <v>0</v>
      </c>
      <c r="EG35" s="3">
        <v>0</v>
      </c>
      <c r="EH35" s="3">
        <v>0</v>
      </c>
      <c r="EI35" s="3">
        <v>0</v>
      </c>
      <c r="EJ35" s="3">
        <v>0</v>
      </c>
      <c r="EK35" s="3">
        <v>0</v>
      </c>
      <c r="EL35" s="3">
        <v>0</v>
      </c>
      <c r="EM35" s="3">
        <v>0</v>
      </c>
      <c r="EN35" s="3">
        <v>3741</v>
      </c>
      <c r="EO35" s="3">
        <v>0</v>
      </c>
      <c r="EP35" s="3">
        <v>0</v>
      </c>
      <c r="EQ35" s="3">
        <v>0</v>
      </c>
      <c r="ER35" s="3">
        <v>0</v>
      </c>
      <c r="ES35" s="3">
        <v>0</v>
      </c>
      <c r="ET35" s="3">
        <v>0</v>
      </c>
      <c r="EU35" s="3">
        <v>0</v>
      </c>
      <c r="EV35" s="3">
        <v>0</v>
      </c>
      <c r="EW35" s="3">
        <v>0</v>
      </c>
      <c r="EX35" s="3">
        <v>0</v>
      </c>
      <c r="EY35" s="3">
        <v>0</v>
      </c>
      <c r="EZ35" s="3">
        <v>0</v>
      </c>
      <c r="FA35" s="3">
        <v>0</v>
      </c>
      <c r="FB35" s="3">
        <v>0</v>
      </c>
      <c r="FC35" s="3">
        <v>0</v>
      </c>
      <c r="FD35" s="3">
        <v>0</v>
      </c>
      <c r="FE35" s="3">
        <v>0</v>
      </c>
      <c r="FF35" s="3">
        <v>0</v>
      </c>
      <c r="FG35" s="3">
        <v>0</v>
      </c>
      <c r="FH35" s="3">
        <v>0</v>
      </c>
      <c r="FI35" s="3">
        <v>0</v>
      </c>
      <c r="FJ35" s="3">
        <v>0</v>
      </c>
      <c r="FK35" s="3">
        <v>0</v>
      </c>
      <c r="FL35" s="3">
        <v>0</v>
      </c>
      <c r="FM35" s="3">
        <v>0</v>
      </c>
      <c r="FN35" s="3">
        <v>0</v>
      </c>
      <c r="FO35" s="3">
        <v>0</v>
      </c>
      <c r="FP35" s="3">
        <v>0</v>
      </c>
      <c r="FQ35" s="3">
        <v>0</v>
      </c>
      <c r="FR35" s="3">
        <v>0</v>
      </c>
      <c r="FS35" s="3">
        <v>0</v>
      </c>
      <c r="FT35" s="3">
        <v>0</v>
      </c>
      <c r="FU35" s="3">
        <v>0</v>
      </c>
      <c r="FV35" s="3">
        <v>0</v>
      </c>
      <c r="FW35" s="3">
        <v>0</v>
      </c>
      <c r="FX35" s="3">
        <v>0</v>
      </c>
      <c r="FY35" s="3">
        <v>0</v>
      </c>
      <c r="FZ35" s="3">
        <v>0</v>
      </c>
      <c r="GA35" s="3">
        <v>0</v>
      </c>
      <c r="GB35" s="3">
        <v>0</v>
      </c>
      <c r="GC35" s="3">
        <v>0</v>
      </c>
      <c r="GD35" s="3">
        <v>0</v>
      </c>
      <c r="GE35" s="3">
        <v>0</v>
      </c>
      <c r="GF35" s="3">
        <v>0</v>
      </c>
      <c r="GG35" s="3">
        <v>0</v>
      </c>
      <c r="GH35" s="3">
        <v>0</v>
      </c>
      <c r="GI35" s="3">
        <v>0</v>
      </c>
      <c r="GJ35" s="3">
        <v>0</v>
      </c>
      <c r="GK35" s="3">
        <v>0</v>
      </c>
      <c r="GL35" s="3">
        <v>0</v>
      </c>
      <c r="GM35" s="3">
        <v>0</v>
      </c>
      <c r="GN35" s="3">
        <v>0</v>
      </c>
      <c r="GO35" s="3">
        <v>0</v>
      </c>
      <c r="GP35" s="3">
        <v>0</v>
      </c>
      <c r="GQ35" s="3">
        <v>0</v>
      </c>
      <c r="GR35" s="3">
        <v>0</v>
      </c>
      <c r="GS35" s="3">
        <v>0</v>
      </c>
      <c r="GT35" s="3">
        <v>0</v>
      </c>
      <c r="GU35" s="3">
        <v>0</v>
      </c>
      <c r="GV35" s="3">
        <v>0</v>
      </c>
      <c r="GW35" s="3">
        <v>0</v>
      </c>
      <c r="GX35" s="3">
        <v>0</v>
      </c>
      <c r="GY35" s="3">
        <v>0</v>
      </c>
      <c r="GZ35" s="3">
        <v>0</v>
      </c>
      <c r="HA35" s="3">
        <v>0</v>
      </c>
      <c r="HB35" s="3">
        <v>0</v>
      </c>
      <c r="HC35" s="3">
        <v>0</v>
      </c>
      <c r="HD35" s="3">
        <v>0</v>
      </c>
      <c r="HE35" s="3">
        <v>0</v>
      </c>
      <c r="HF35" s="3">
        <v>0</v>
      </c>
      <c r="HG35" s="3">
        <v>0</v>
      </c>
      <c r="HH35" s="3">
        <v>0</v>
      </c>
      <c r="HI35" s="3">
        <v>0</v>
      </c>
      <c r="HJ35" s="3">
        <v>0</v>
      </c>
      <c r="HK35" s="3">
        <v>0</v>
      </c>
      <c r="HL35" s="3">
        <v>0</v>
      </c>
      <c r="HM35" s="3">
        <v>0</v>
      </c>
      <c r="HN35" s="3">
        <v>0</v>
      </c>
      <c r="HO35" s="3">
        <v>0</v>
      </c>
      <c r="HP35" s="3">
        <v>0</v>
      </c>
      <c r="HQ35" s="3">
        <v>0</v>
      </c>
      <c r="HR35" s="3">
        <v>0</v>
      </c>
      <c r="HS35" s="3">
        <v>0</v>
      </c>
      <c r="HT35" s="3">
        <v>0</v>
      </c>
      <c r="HU35" s="3">
        <v>0</v>
      </c>
      <c r="HV35" s="3">
        <v>0</v>
      </c>
      <c r="HW35" s="3">
        <v>0</v>
      </c>
      <c r="HX35" s="3">
        <v>0</v>
      </c>
      <c r="HY35" s="3">
        <v>0</v>
      </c>
      <c r="HZ35" s="3">
        <v>0</v>
      </c>
      <c r="IA35" s="3">
        <v>0</v>
      </c>
      <c r="IB35" s="3">
        <v>0</v>
      </c>
      <c r="IC35" s="3">
        <v>0</v>
      </c>
      <c r="ID35" s="3">
        <v>0</v>
      </c>
      <c r="IE35" s="3">
        <v>0</v>
      </c>
      <c r="IF35" s="3">
        <v>0</v>
      </c>
      <c r="IG35" s="3">
        <v>0</v>
      </c>
      <c r="IH35" s="3">
        <v>0</v>
      </c>
      <c r="II35" s="3">
        <v>0</v>
      </c>
      <c r="IJ35" s="3">
        <v>0</v>
      </c>
      <c r="IK35" s="3">
        <v>0</v>
      </c>
      <c r="IL35" s="3">
        <v>0</v>
      </c>
      <c r="IM35" s="3">
        <v>0</v>
      </c>
    </row>
    <row r="36" spans="1:247" x14ac:dyDescent="0.25">
      <c r="A36">
        <v>106494048</v>
      </c>
      <c r="B36" s="33" t="s">
        <v>1795</v>
      </c>
      <c r="C36" s="56">
        <v>45292</v>
      </c>
      <c r="D36" s="56">
        <v>45657</v>
      </c>
      <c r="E36">
        <v>366</v>
      </c>
      <c r="F36" s="33" t="s">
        <v>2533</v>
      </c>
      <c r="G36" t="s">
        <v>1252</v>
      </c>
      <c r="H36">
        <v>401</v>
      </c>
      <c r="I36" s="33" t="s">
        <v>1024</v>
      </c>
      <c r="J36" t="s">
        <v>1869</v>
      </c>
      <c r="K36" s="33" t="s">
        <v>1023</v>
      </c>
      <c r="L36" s="33" t="s">
        <v>653</v>
      </c>
      <c r="N36" t="s">
        <v>430</v>
      </c>
      <c r="O36" s="33" t="s">
        <v>3066</v>
      </c>
      <c r="P36" t="s">
        <v>1042</v>
      </c>
      <c r="Q36" t="s">
        <v>34</v>
      </c>
      <c r="R36" s="33" t="s">
        <v>2002</v>
      </c>
      <c r="S36" s="33" t="s">
        <v>1818</v>
      </c>
      <c r="T36" s="33" t="s">
        <v>1329</v>
      </c>
      <c r="U36" s="33">
        <v>95401</v>
      </c>
      <c r="V36" s="33" t="s">
        <v>2003</v>
      </c>
      <c r="W36">
        <v>0</v>
      </c>
      <c r="X36" s="3">
        <v>144</v>
      </c>
      <c r="Y36" s="3">
        <v>52704</v>
      </c>
      <c r="Z36" s="3">
        <v>144</v>
      </c>
      <c r="AA36" s="3">
        <v>52704</v>
      </c>
      <c r="AB36" s="3">
        <v>98</v>
      </c>
      <c r="AC36" s="3">
        <v>97.959016393442596</v>
      </c>
      <c r="AD36" s="3">
        <v>97.959016393442596</v>
      </c>
      <c r="AE36" s="3">
        <v>6442</v>
      </c>
      <c r="AF36" s="3">
        <v>2054</v>
      </c>
      <c r="AG36" s="3">
        <v>8583</v>
      </c>
      <c r="AH36" s="3">
        <v>14</v>
      </c>
      <c r="AI36" s="3">
        <v>13590</v>
      </c>
      <c r="AJ36" s="3">
        <v>0</v>
      </c>
      <c r="AK36" s="3">
        <v>4962</v>
      </c>
      <c r="AL36" s="3">
        <v>179</v>
      </c>
      <c r="AM36" s="3">
        <v>29</v>
      </c>
      <c r="AN36" s="3">
        <v>35853</v>
      </c>
      <c r="AO36" s="3">
        <v>35853</v>
      </c>
      <c r="AP36" s="89">
        <v>6442</v>
      </c>
      <c r="AQ36" s="89">
        <v>2054</v>
      </c>
      <c r="AR36" s="89">
        <v>8583</v>
      </c>
      <c r="AS36" s="89">
        <v>14</v>
      </c>
      <c r="AT36" s="89">
        <v>13590</v>
      </c>
      <c r="AU36" s="89">
        <v>0</v>
      </c>
      <c r="AV36" s="89">
        <v>4962</v>
      </c>
      <c r="AW36" s="89">
        <v>179</v>
      </c>
      <c r="AX36" s="89">
        <v>29</v>
      </c>
      <c r="AY36" s="3">
        <v>454</v>
      </c>
      <c r="AZ36" s="3">
        <v>165</v>
      </c>
      <c r="BA36" s="3">
        <v>1002</v>
      </c>
      <c r="BB36" s="3">
        <v>3</v>
      </c>
      <c r="BC36" s="3">
        <v>1182</v>
      </c>
      <c r="BD36" s="3">
        <v>0</v>
      </c>
      <c r="BE36" s="3">
        <v>696</v>
      </c>
      <c r="BF36" s="3">
        <v>10</v>
      </c>
      <c r="BG36" s="3">
        <v>3</v>
      </c>
      <c r="BH36" s="3">
        <v>3515</v>
      </c>
      <c r="BI36" s="3">
        <v>0</v>
      </c>
      <c r="BJ36" s="3">
        <v>144</v>
      </c>
      <c r="BK36" s="3">
        <v>0</v>
      </c>
      <c r="BL36" s="3">
        <v>0</v>
      </c>
      <c r="BM36" s="3">
        <v>0</v>
      </c>
      <c r="BN36" s="3">
        <v>0</v>
      </c>
      <c r="BO36" s="3">
        <v>0</v>
      </c>
      <c r="BP36" s="3">
        <v>52704</v>
      </c>
      <c r="BQ36" s="3">
        <v>0</v>
      </c>
      <c r="BR36" s="3">
        <v>0</v>
      </c>
      <c r="BS36" s="3">
        <v>0</v>
      </c>
      <c r="BT36" s="3">
        <v>0</v>
      </c>
      <c r="BU36" s="3">
        <v>0</v>
      </c>
      <c r="BV36" s="3">
        <v>35853</v>
      </c>
      <c r="BW36" s="3">
        <v>0</v>
      </c>
      <c r="BX36" s="3">
        <v>0</v>
      </c>
      <c r="BY36" s="3">
        <v>0</v>
      </c>
      <c r="BZ36" s="57">
        <v>0</v>
      </c>
      <c r="CA36" s="3">
        <v>0</v>
      </c>
      <c r="CB36" s="3">
        <v>0</v>
      </c>
      <c r="CC36" s="3">
        <v>3515</v>
      </c>
      <c r="CD36" s="3">
        <v>0</v>
      </c>
      <c r="CE36" s="3">
        <v>0</v>
      </c>
      <c r="CF36" s="3">
        <v>0</v>
      </c>
      <c r="CG36" s="3">
        <v>0</v>
      </c>
      <c r="CH36" s="3">
        <v>0</v>
      </c>
      <c r="CI36" s="3">
        <v>0</v>
      </c>
      <c r="CJ36" s="3">
        <v>0</v>
      </c>
      <c r="CK36" s="3">
        <v>0</v>
      </c>
      <c r="CL36" s="3">
        <v>0</v>
      </c>
      <c r="CM36" s="3">
        <v>0</v>
      </c>
      <c r="CN36" s="3">
        <v>0</v>
      </c>
      <c r="CO36" s="3">
        <v>0</v>
      </c>
      <c r="CP36" s="3">
        <v>0</v>
      </c>
      <c r="CQ36" s="3">
        <v>0</v>
      </c>
      <c r="CR36" s="3">
        <v>0</v>
      </c>
      <c r="CS36" s="3">
        <v>0</v>
      </c>
      <c r="CT36" s="3">
        <v>0</v>
      </c>
      <c r="CU36" s="3">
        <v>0</v>
      </c>
      <c r="CV36" s="3">
        <v>0</v>
      </c>
      <c r="CW36" s="3">
        <v>0</v>
      </c>
      <c r="CX36" s="3">
        <v>0</v>
      </c>
      <c r="CY36" s="3">
        <v>0</v>
      </c>
      <c r="CZ36" s="3">
        <v>0</v>
      </c>
      <c r="DA36" s="3">
        <v>0</v>
      </c>
      <c r="DB36" s="3">
        <v>0</v>
      </c>
      <c r="DC36" s="3">
        <v>0</v>
      </c>
      <c r="DD36" s="3">
        <v>0</v>
      </c>
      <c r="DE36" s="3">
        <v>0</v>
      </c>
      <c r="DF36" s="3">
        <v>0</v>
      </c>
      <c r="DG36" s="3">
        <v>86149580</v>
      </c>
      <c r="DH36" s="3">
        <v>28498402</v>
      </c>
      <c r="DI36" s="3">
        <v>0</v>
      </c>
      <c r="DJ36" s="3">
        <v>57651178</v>
      </c>
      <c r="DK36" s="3">
        <v>25167</v>
      </c>
      <c r="DL36" s="3">
        <v>57676345</v>
      </c>
      <c r="DM36" s="3">
        <v>57579284</v>
      </c>
      <c r="DN36" s="3">
        <v>97061</v>
      </c>
      <c r="DO36" s="3">
        <v>0</v>
      </c>
      <c r="DP36" s="3">
        <v>0</v>
      </c>
      <c r="DQ36" s="3">
        <v>0</v>
      </c>
      <c r="DR36" s="3">
        <v>-2</v>
      </c>
      <c r="DS36" s="3">
        <v>97063</v>
      </c>
      <c r="DT36" s="3">
        <v>15436150</v>
      </c>
      <c r="DU36" s="3">
        <v>5075475</v>
      </c>
      <c r="DV36" s="3">
        <v>20850100</v>
      </c>
      <c r="DW36" s="3">
        <v>53675</v>
      </c>
      <c r="DX36" s="3">
        <v>32254650</v>
      </c>
      <c r="DY36" s="3">
        <v>0</v>
      </c>
      <c r="DZ36" s="3">
        <v>11882725</v>
      </c>
      <c r="EA36" s="3">
        <v>331880</v>
      </c>
      <c r="EB36" s="3">
        <v>264925</v>
      </c>
      <c r="EC36" s="3">
        <v>86149580</v>
      </c>
      <c r="ED36" s="3">
        <v>0</v>
      </c>
      <c r="EE36" s="3">
        <v>0</v>
      </c>
      <c r="EF36" s="3">
        <v>0</v>
      </c>
      <c r="EG36" s="3">
        <v>0</v>
      </c>
      <c r="EH36" s="3">
        <v>0</v>
      </c>
      <c r="EI36" s="3">
        <v>0</v>
      </c>
      <c r="EJ36" s="3">
        <v>0</v>
      </c>
      <c r="EK36" s="3">
        <v>0</v>
      </c>
      <c r="EL36" s="3">
        <v>0</v>
      </c>
      <c r="EM36" s="3">
        <v>0</v>
      </c>
      <c r="EN36" s="3">
        <v>3913393</v>
      </c>
      <c r="EO36" s="3">
        <v>1585430</v>
      </c>
      <c r="EP36" s="3">
        <v>6699473</v>
      </c>
      <c r="EQ36" s="3">
        <v>21859</v>
      </c>
      <c r="ER36" s="3">
        <v>0</v>
      </c>
      <c r="ES36" s="3">
        <v>12870460</v>
      </c>
      <c r="ET36" s="3">
        <v>0</v>
      </c>
      <c r="EU36" s="3">
        <v>2934686</v>
      </c>
      <c r="EV36" s="3">
        <v>-720655</v>
      </c>
      <c r="EW36" s="3">
        <v>0</v>
      </c>
      <c r="EX36" s="3">
        <v>895242</v>
      </c>
      <c r="EY36" s="3">
        <v>0</v>
      </c>
      <c r="EZ36" s="3">
        <v>298514</v>
      </c>
      <c r="FA36" s="3">
        <v>0</v>
      </c>
      <c r="FB36" s="3">
        <v>0</v>
      </c>
      <c r="FC36" s="3">
        <v>0</v>
      </c>
      <c r="FD36" s="3">
        <v>0</v>
      </c>
      <c r="FE36" s="3">
        <v>11640896</v>
      </c>
      <c r="FF36" s="3">
        <v>3530793</v>
      </c>
      <c r="FG36" s="3">
        <v>14034623</v>
      </c>
      <c r="FH36" s="3">
        <v>32265</v>
      </c>
      <c r="FI36" s="3">
        <v>19460209</v>
      </c>
      <c r="FJ36" s="3">
        <v>0</v>
      </c>
      <c r="FK36" s="3">
        <v>8990133</v>
      </c>
      <c r="FL36" s="3">
        <v>-284538</v>
      </c>
      <c r="FM36" s="3">
        <v>246797</v>
      </c>
      <c r="FN36" s="3">
        <v>0</v>
      </c>
      <c r="FO36" s="3">
        <v>0</v>
      </c>
      <c r="FP36" s="3">
        <v>0</v>
      </c>
      <c r="FQ36" s="3">
        <v>0</v>
      </c>
      <c r="FR36" s="3">
        <v>0</v>
      </c>
      <c r="FS36" s="3">
        <v>0</v>
      </c>
      <c r="FT36" s="3">
        <v>25404278</v>
      </c>
      <c r="FU36" s="3">
        <v>0</v>
      </c>
      <c r="FV36" s="3">
        <v>248455</v>
      </c>
      <c r="FW36" s="3">
        <v>0</v>
      </c>
      <c r="FX36" s="3">
        <v>0</v>
      </c>
      <c r="FY36" s="3">
        <v>0</v>
      </c>
      <c r="FZ36" s="3">
        <v>0</v>
      </c>
      <c r="GA36" s="3">
        <v>7723088</v>
      </c>
      <c r="GB36" s="3">
        <v>4711971</v>
      </c>
      <c r="GC36" s="3">
        <v>14327973</v>
      </c>
      <c r="GD36" s="3">
        <v>5163519</v>
      </c>
      <c r="GE36" s="3">
        <v>23993931</v>
      </c>
      <c r="GF36" s="3">
        <v>4004597</v>
      </c>
      <c r="GG36" s="3">
        <v>5585299</v>
      </c>
      <c r="GH36" s="3">
        <v>9715914</v>
      </c>
      <c r="GI36" s="3">
        <v>1407935</v>
      </c>
      <c r="GJ36" s="3">
        <v>6056507</v>
      </c>
      <c r="GK36" s="3">
        <v>201778</v>
      </c>
      <c r="GL36" s="3">
        <v>3904364</v>
      </c>
      <c r="GM36" s="3">
        <v>303756</v>
      </c>
      <c r="GN36" s="3">
        <v>0</v>
      </c>
      <c r="GO36" s="3">
        <v>2405203</v>
      </c>
      <c r="GP36" s="3">
        <v>17461466</v>
      </c>
      <c r="GQ36" s="3">
        <v>0</v>
      </c>
      <c r="GR36" s="3">
        <v>1112941</v>
      </c>
      <c r="GS36" s="3">
        <v>0</v>
      </c>
      <c r="GT36" s="3">
        <v>16881805</v>
      </c>
      <c r="GU36" s="3">
        <v>0</v>
      </c>
      <c r="GV36" s="3">
        <v>35456212</v>
      </c>
      <c r="GW36" s="3">
        <v>36164227</v>
      </c>
      <c r="GX36" s="3">
        <v>0</v>
      </c>
      <c r="GY36" s="3">
        <v>7350403</v>
      </c>
      <c r="GZ36" s="3">
        <v>-8058418</v>
      </c>
      <c r="HA36" s="3">
        <v>35456212</v>
      </c>
      <c r="HB36" s="3">
        <v>1734598</v>
      </c>
      <c r="HC36" s="3">
        <v>18711505</v>
      </c>
      <c r="HD36" s="3">
        <v>-3652506</v>
      </c>
      <c r="HE36" s="3">
        <v>1897654</v>
      </c>
      <c r="HF36" s="3">
        <v>0</v>
      </c>
      <c r="HG36" s="3">
        <v>0</v>
      </c>
      <c r="HH36" s="3">
        <v>16359398</v>
      </c>
      <c r="HI36" s="3">
        <v>9001880</v>
      </c>
      <c r="HJ36" s="3">
        <v>606897</v>
      </c>
      <c r="HK36" s="3">
        <v>671366</v>
      </c>
      <c r="HL36" s="3">
        <v>291</v>
      </c>
      <c r="HM36" s="3">
        <v>0</v>
      </c>
      <c r="HN36" s="3">
        <v>52565</v>
      </c>
      <c r="HO36" s="3">
        <v>98600</v>
      </c>
      <c r="HP36" s="3">
        <v>60290</v>
      </c>
      <c r="HQ36" s="3">
        <v>7514</v>
      </c>
      <c r="HR36" s="3">
        <v>187996</v>
      </c>
      <c r="HS36" s="3">
        <v>72606</v>
      </c>
      <c r="HT36" s="3">
        <v>33267</v>
      </c>
      <c r="HU36" s="3">
        <v>28238</v>
      </c>
      <c r="HV36" s="3">
        <v>48589</v>
      </c>
      <c r="HW36" s="3">
        <v>17232</v>
      </c>
      <c r="HX36" s="3">
        <v>311060</v>
      </c>
      <c r="HY36" s="3">
        <v>0</v>
      </c>
      <c r="HZ36" s="3">
        <v>0</v>
      </c>
      <c r="IA36" s="3">
        <v>0</v>
      </c>
      <c r="IB36" s="3">
        <v>71407</v>
      </c>
      <c r="IC36" s="3">
        <v>78640</v>
      </c>
      <c r="ID36" s="3">
        <v>145790</v>
      </c>
      <c r="IE36" s="3">
        <v>10312458.6693232</v>
      </c>
      <c r="IF36" s="3">
        <v>3390782.4272686499</v>
      </c>
      <c r="IG36" s="3">
        <v>13929366.746323081</v>
      </c>
      <c r="IH36" s="3">
        <v>35858.761354089002</v>
      </c>
      <c r="II36" s="3">
        <v>21548426.584250901</v>
      </c>
      <c r="IJ36" s="3">
        <v>0</v>
      </c>
      <c r="IK36" s="3">
        <v>7938515.1376109403</v>
      </c>
      <c r="IL36" s="3">
        <v>221719.71529008</v>
      </c>
      <c r="IM36" s="3">
        <v>176988.958579078</v>
      </c>
    </row>
    <row r="37" spans="1:247" x14ac:dyDescent="0.25">
      <c r="A37">
        <v>106190163</v>
      </c>
      <c r="B37" s="33" t="s">
        <v>1068</v>
      </c>
      <c r="C37" s="56">
        <v>45292</v>
      </c>
      <c r="D37" s="56">
        <v>45657</v>
      </c>
      <c r="E37">
        <v>366</v>
      </c>
      <c r="F37" s="33" t="s">
        <v>2532</v>
      </c>
      <c r="G37" t="s">
        <v>475</v>
      </c>
      <c r="H37">
        <v>915</v>
      </c>
      <c r="I37" s="33" t="s">
        <v>1024</v>
      </c>
      <c r="J37" t="s">
        <v>1869</v>
      </c>
      <c r="K37" s="33" t="s">
        <v>1023</v>
      </c>
      <c r="L37" s="33" t="s">
        <v>653</v>
      </c>
      <c r="N37" t="s">
        <v>430</v>
      </c>
      <c r="O37" s="33" t="s">
        <v>3066</v>
      </c>
      <c r="P37" t="s">
        <v>1042</v>
      </c>
      <c r="Q37" t="s">
        <v>1049</v>
      </c>
      <c r="R37" s="33" t="s">
        <v>2004</v>
      </c>
      <c r="S37" s="33" t="s">
        <v>1069</v>
      </c>
      <c r="T37" s="33" t="s">
        <v>1070</v>
      </c>
      <c r="U37" s="33">
        <v>91724</v>
      </c>
      <c r="V37" s="33" t="s">
        <v>2950</v>
      </c>
      <c r="W37">
        <v>0</v>
      </c>
      <c r="X37" s="3">
        <v>146</v>
      </c>
      <c r="Y37" s="3">
        <v>53436</v>
      </c>
      <c r="Z37" s="3">
        <v>146</v>
      </c>
      <c r="AA37" s="3">
        <v>53436</v>
      </c>
      <c r="AB37" s="3">
        <v>146</v>
      </c>
      <c r="AC37" s="3">
        <v>144.51092896174899</v>
      </c>
      <c r="AD37" s="3">
        <v>154.090715575925</v>
      </c>
      <c r="AE37" s="3">
        <v>4900</v>
      </c>
      <c r="AF37" s="3">
        <v>2840</v>
      </c>
      <c r="AG37" s="3">
        <v>9600</v>
      </c>
      <c r="AH37" s="3">
        <v>0</v>
      </c>
      <c r="AI37" s="3">
        <v>23835</v>
      </c>
      <c r="AJ37" s="3">
        <v>0</v>
      </c>
      <c r="AK37" s="3">
        <v>11593</v>
      </c>
      <c r="AL37" s="3">
        <v>123</v>
      </c>
      <c r="AM37" s="3">
        <v>0</v>
      </c>
      <c r="AN37" s="3">
        <v>52891</v>
      </c>
      <c r="AO37" s="3">
        <v>56397.201900788597</v>
      </c>
      <c r="AP37" s="89">
        <v>6215.0251585098904</v>
      </c>
      <c r="AQ37" s="89">
        <v>3197.05620385457</v>
      </c>
      <c r="AR37" s="89">
        <v>9600</v>
      </c>
      <c r="AS37" s="89">
        <v>0</v>
      </c>
      <c r="AT37" s="89">
        <v>23835</v>
      </c>
      <c r="AU37" s="89">
        <v>0</v>
      </c>
      <c r="AV37" s="89">
        <v>13484.585217088699</v>
      </c>
      <c r="AW37" s="89">
        <v>163.86740927057099</v>
      </c>
      <c r="AX37" s="89">
        <v>0</v>
      </c>
      <c r="AY37" s="3">
        <v>531</v>
      </c>
      <c r="AZ37" s="3">
        <v>352</v>
      </c>
      <c r="BA37" s="3">
        <v>1422</v>
      </c>
      <c r="BB37" s="3">
        <v>0</v>
      </c>
      <c r="BC37" s="3">
        <v>3022</v>
      </c>
      <c r="BD37" s="3">
        <v>0</v>
      </c>
      <c r="BE37" s="3">
        <v>1507</v>
      </c>
      <c r="BF37" s="3">
        <v>21</v>
      </c>
      <c r="BG37" s="3">
        <v>0</v>
      </c>
      <c r="BH37" s="3">
        <v>6855</v>
      </c>
      <c r="BI37" s="3">
        <v>0</v>
      </c>
      <c r="BJ37" s="3">
        <v>134</v>
      </c>
      <c r="BK37" s="3">
        <v>0</v>
      </c>
      <c r="BL37" s="3">
        <v>0</v>
      </c>
      <c r="BM37" s="3">
        <v>12</v>
      </c>
      <c r="BN37" s="3">
        <v>0</v>
      </c>
      <c r="BO37" s="3">
        <v>0</v>
      </c>
      <c r="BP37" s="3">
        <v>49044</v>
      </c>
      <c r="BQ37" s="3">
        <v>0</v>
      </c>
      <c r="BR37" s="3">
        <v>0</v>
      </c>
      <c r="BS37" s="3">
        <v>4392</v>
      </c>
      <c r="BT37" s="3">
        <v>0</v>
      </c>
      <c r="BU37" s="3">
        <v>0</v>
      </c>
      <c r="BV37" s="3">
        <v>49735</v>
      </c>
      <c r="BW37" s="3">
        <v>0</v>
      </c>
      <c r="BX37" s="3">
        <v>0</v>
      </c>
      <c r="BY37" s="3">
        <v>3156</v>
      </c>
      <c r="BZ37" s="57">
        <v>5.9669887126354203E-2</v>
      </c>
      <c r="CA37" s="3">
        <v>0</v>
      </c>
      <c r="CB37" s="3">
        <v>0</v>
      </c>
      <c r="CC37" s="3">
        <v>6736</v>
      </c>
      <c r="CD37" s="3">
        <v>0</v>
      </c>
      <c r="CE37" s="3">
        <v>0</v>
      </c>
      <c r="CF37" s="3">
        <v>119</v>
      </c>
      <c r="CG37" s="3">
        <v>0</v>
      </c>
      <c r="CH37" s="3">
        <v>0</v>
      </c>
      <c r="CI37" s="3">
        <v>0</v>
      </c>
      <c r="CJ37" s="3">
        <v>0</v>
      </c>
      <c r="CK37" s="3">
        <v>3624</v>
      </c>
      <c r="CL37" s="3">
        <v>1041</v>
      </c>
      <c r="CM37" s="3">
        <v>0</v>
      </c>
      <c r="CN37" s="3">
        <v>0</v>
      </c>
      <c r="CO37" s="3">
        <v>0</v>
      </c>
      <c r="CP37" s="3">
        <v>0</v>
      </c>
      <c r="CQ37" s="3">
        <v>4821</v>
      </c>
      <c r="CR37" s="3">
        <v>126</v>
      </c>
      <c r="CS37" s="3">
        <v>0</v>
      </c>
      <c r="CT37" s="3">
        <v>9612</v>
      </c>
      <c r="CU37" s="3">
        <v>0</v>
      </c>
      <c r="CV37" s="3">
        <v>0</v>
      </c>
      <c r="CW37" s="3">
        <v>0</v>
      </c>
      <c r="CX37" s="3">
        <v>0</v>
      </c>
      <c r="CY37" s="3">
        <v>0</v>
      </c>
      <c r="CZ37" s="3">
        <v>0</v>
      </c>
      <c r="DA37" s="3">
        <v>0</v>
      </c>
      <c r="DB37" s="3">
        <v>0</v>
      </c>
      <c r="DC37" s="3">
        <v>0</v>
      </c>
      <c r="DD37" s="3">
        <v>0</v>
      </c>
      <c r="DE37" s="3">
        <v>0</v>
      </c>
      <c r="DF37" s="3">
        <v>0</v>
      </c>
      <c r="DG37" s="3">
        <v>99679290</v>
      </c>
      <c r="DH37" s="3">
        <v>43341089</v>
      </c>
      <c r="DI37" s="3">
        <v>0</v>
      </c>
      <c r="DJ37" s="3">
        <v>56338201</v>
      </c>
      <c r="DK37" s="3">
        <v>29424</v>
      </c>
      <c r="DL37" s="3">
        <v>56367625</v>
      </c>
      <c r="DM37" s="3">
        <v>58598588</v>
      </c>
      <c r="DN37" s="3">
        <v>-2230963</v>
      </c>
      <c r="DO37" s="3">
        <v>0</v>
      </c>
      <c r="DP37" s="3">
        <v>0</v>
      </c>
      <c r="DQ37" s="3">
        <v>0</v>
      </c>
      <c r="DR37" s="3">
        <v>3</v>
      </c>
      <c r="DS37" s="3">
        <v>-2230966</v>
      </c>
      <c r="DT37" s="3">
        <v>8863800</v>
      </c>
      <c r="DU37" s="3">
        <v>5109525</v>
      </c>
      <c r="DV37" s="3">
        <v>17319275</v>
      </c>
      <c r="DW37" s="3">
        <v>0</v>
      </c>
      <c r="DX37" s="3">
        <v>42942050</v>
      </c>
      <c r="DY37" s="3">
        <v>0</v>
      </c>
      <c r="DZ37" s="3">
        <v>19038875</v>
      </c>
      <c r="EA37" s="3">
        <v>208725</v>
      </c>
      <c r="EB37" s="3">
        <v>0</v>
      </c>
      <c r="EC37" s="3">
        <v>93482250</v>
      </c>
      <c r="ED37" s="3">
        <v>2378800</v>
      </c>
      <c r="EE37" s="3">
        <v>642390</v>
      </c>
      <c r="EF37" s="3">
        <v>0</v>
      </c>
      <c r="EG37" s="3">
        <v>0</v>
      </c>
      <c r="EH37" s="3">
        <v>0</v>
      </c>
      <c r="EI37" s="3">
        <v>0</v>
      </c>
      <c r="EJ37" s="3">
        <v>3106500</v>
      </c>
      <c r="EK37" s="3">
        <v>69350</v>
      </c>
      <c r="EL37" s="3">
        <v>0</v>
      </c>
      <c r="EM37" s="3">
        <v>6197040</v>
      </c>
      <c r="EN37" s="3">
        <v>2890472</v>
      </c>
      <c r="EO37" s="3">
        <v>2450538</v>
      </c>
      <c r="EP37" s="3">
        <v>7107906</v>
      </c>
      <c r="EQ37" s="3">
        <v>0</v>
      </c>
      <c r="ER37" s="3">
        <v>0</v>
      </c>
      <c r="ES37" s="3">
        <v>20396659</v>
      </c>
      <c r="ET37" s="3">
        <v>0</v>
      </c>
      <c r="EU37" s="3">
        <v>9813605</v>
      </c>
      <c r="EV37" s="3">
        <v>403714</v>
      </c>
      <c r="EW37" s="3">
        <v>0</v>
      </c>
      <c r="EX37" s="3">
        <v>130467</v>
      </c>
      <c r="EY37" s="3">
        <v>0</v>
      </c>
      <c r="EZ37" s="3">
        <v>147728</v>
      </c>
      <c r="FA37" s="3">
        <v>0</v>
      </c>
      <c r="FB37" s="3">
        <v>0</v>
      </c>
      <c r="FC37" s="3">
        <v>0</v>
      </c>
      <c r="FD37" s="3">
        <v>0</v>
      </c>
      <c r="FE37" s="3">
        <v>8282261</v>
      </c>
      <c r="FF37" s="3">
        <v>3274946</v>
      </c>
      <c r="FG37" s="3">
        <v>10098785</v>
      </c>
      <c r="FH37" s="3">
        <v>0</v>
      </c>
      <c r="FI37" s="3">
        <v>22306420</v>
      </c>
      <c r="FJ37" s="3">
        <v>0</v>
      </c>
      <c r="FK37" s="3">
        <v>12194482</v>
      </c>
      <c r="FL37" s="3">
        <v>181307</v>
      </c>
      <c r="FM37" s="3">
        <v>0</v>
      </c>
      <c r="FN37" s="3">
        <v>0</v>
      </c>
      <c r="FO37" s="3">
        <v>0</v>
      </c>
      <c r="FP37" s="3">
        <v>0</v>
      </c>
      <c r="FQ37" s="3">
        <v>0</v>
      </c>
      <c r="FR37" s="3">
        <v>0</v>
      </c>
      <c r="FS37" s="3">
        <v>0</v>
      </c>
      <c r="FT37" s="3">
        <v>18625329</v>
      </c>
      <c r="FU37" s="3">
        <v>1438789</v>
      </c>
      <c r="FV37" s="3">
        <v>144323</v>
      </c>
      <c r="FW37" s="3">
        <v>0</v>
      </c>
      <c r="FX37" s="3">
        <v>0</v>
      </c>
      <c r="FY37" s="3">
        <v>0</v>
      </c>
      <c r="FZ37" s="3">
        <v>0</v>
      </c>
      <c r="GA37" s="3">
        <v>8004991</v>
      </c>
      <c r="GB37" s="3">
        <v>5211292</v>
      </c>
      <c r="GC37" s="3">
        <v>13749900</v>
      </c>
      <c r="GD37" s="3">
        <v>11423964</v>
      </c>
      <c r="GE37" s="3">
        <v>26227727</v>
      </c>
      <c r="GF37" s="3">
        <v>4907546</v>
      </c>
      <c r="GG37" s="3">
        <v>2066160</v>
      </c>
      <c r="GH37" s="3">
        <v>4908318</v>
      </c>
      <c r="GI37" s="3">
        <v>1682424</v>
      </c>
      <c r="GJ37" s="3">
        <v>5801398</v>
      </c>
      <c r="GK37" s="3">
        <v>463202</v>
      </c>
      <c r="GL37" s="3">
        <v>9691686</v>
      </c>
      <c r="GM37" s="3">
        <v>443692</v>
      </c>
      <c r="GN37" s="3">
        <v>0</v>
      </c>
      <c r="GO37" s="3">
        <v>2406435</v>
      </c>
      <c r="GP37" s="3">
        <v>14550691</v>
      </c>
      <c r="GQ37" s="3">
        <v>0</v>
      </c>
      <c r="GR37" s="3">
        <v>66018534</v>
      </c>
      <c r="GS37" s="3">
        <v>6372619</v>
      </c>
      <c r="GT37" s="3">
        <v>63004474</v>
      </c>
      <c r="GU37" s="3">
        <v>0</v>
      </c>
      <c r="GV37" s="3">
        <v>149946318</v>
      </c>
      <c r="GW37" s="3">
        <v>116675639</v>
      </c>
      <c r="GX37" s="3">
        <v>0</v>
      </c>
      <c r="GY37" s="3">
        <v>24746761</v>
      </c>
      <c r="GZ37" s="3">
        <v>33270679</v>
      </c>
      <c r="HA37" s="3">
        <v>174693079</v>
      </c>
      <c r="HB37" s="3">
        <v>4786328</v>
      </c>
      <c r="HC37" s="3">
        <v>12497331</v>
      </c>
      <c r="HD37" s="3">
        <v>-2782006</v>
      </c>
      <c r="HE37" s="3">
        <v>70319256</v>
      </c>
      <c r="HF37" s="3">
        <v>0</v>
      </c>
      <c r="HG37" s="3">
        <v>0</v>
      </c>
      <c r="HH37" s="3">
        <v>63004474</v>
      </c>
      <c r="HI37" s="3">
        <v>6783327</v>
      </c>
      <c r="HJ37" s="3">
        <v>732006</v>
      </c>
      <c r="HK37" s="3">
        <v>823540</v>
      </c>
      <c r="HL37" s="3">
        <v>396</v>
      </c>
      <c r="HM37" s="3">
        <v>0</v>
      </c>
      <c r="HN37" s="3">
        <v>69821</v>
      </c>
      <c r="HO37" s="3">
        <v>122459</v>
      </c>
      <c r="HP37" s="3">
        <v>113397</v>
      </c>
      <c r="HQ37" s="3">
        <v>75180</v>
      </c>
      <c r="HR37" s="3">
        <v>152838</v>
      </c>
      <c r="HS37" s="3">
        <v>123992</v>
      </c>
      <c r="HT37" s="3">
        <v>16226</v>
      </c>
      <c r="HU37" s="3">
        <v>58093</v>
      </c>
      <c r="HV37" s="3">
        <v>0</v>
      </c>
      <c r="HW37" s="3">
        <v>0</v>
      </c>
      <c r="HX37" s="3">
        <v>356448</v>
      </c>
      <c r="HY37" s="3">
        <v>26817</v>
      </c>
      <c r="HZ37" s="3">
        <v>0</v>
      </c>
      <c r="IA37" s="3">
        <v>0</v>
      </c>
      <c r="IB37" s="3">
        <v>53625</v>
      </c>
      <c r="IC37" s="3">
        <v>148880</v>
      </c>
      <c r="ID37" s="3">
        <v>146236</v>
      </c>
      <c r="IE37" s="3">
        <v>6605882.5578151699</v>
      </c>
      <c r="IF37" s="3">
        <v>3379687.5253531602</v>
      </c>
      <c r="IG37" s="3">
        <v>10176391.282844201</v>
      </c>
      <c r="IH37" s="3">
        <v>0</v>
      </c>
      <c r="II37" s="3">
        <v>25231720.339763701</v>
      </c>
      <c r="IJ37" s="3">
        <v>0</v>
      </c>
      <c r="IK37" s="3">
        <v>13012092.082683399</v>
      </c>
      <c r="IL37" s="3">
        <v>163390.21154043099</v>
      </c>
      <c r="IM37" s="3">
        <v>0</v>
      </c>
    </row>
    <row r="38" spans="1:247" x14ac:dyDescent="0.25">
      <c r="A38">
        <v>106190462</v>
      </c>
      <c r="B38" s="33" t="s">
        <v>1071</v>
      </c>
      <c r="C38" s="56">
        <v>45292</v>
      </c>
      <c r="D38" s="56">
        <v>45657</v>
      </c>
      <c r="E38">
        <v>366</v>
      </c>
      <c r="F38" s="33" t="s">
        <v>2532</v>
      </c>
      <c r="G38" t="s">
        <v>475</v>
      </c>
      <c r="H38">
        <v>911</v>
      </c>
      <c r="I38" s="33" t="s">
        <v>1024</v>
      </c>
      <c r="J38" t="s">
        <v>1869</v>
      </c>
      <c r="K38" s="33" t="s">
        <v>1023</v>
      </c>
      <c r="L38" s="33" t="s">
        <v>653</v>
      </c>
      <c r="N38" t="s">
        <v>430</v>
      </c>
      <c r="O38" s="33" t="s">
        <v>3066</v>
      </c>
      <c r="P38" t="s">
        <v>1042</v>
      </c>
      <c r="Q38" t="s">
        <v>1049</v>
      </c>
      <c r="R38" s="33" t="s">
        <v>2005</v>
      </c>
      <c r="S38" s="33" t="s">
        <v>1819</v>
      </c>
      <c r="T38" s="33" t="s">
        <v>1072</v>
      </c>
      <c r="U38" s="33">
        <v>91107</v>
      </c>
      <c r="V38" s="33" t="s">
        <v>2618</v>
      </c>
      <c r="W38">
        <v>0</v>
      </c>
      <c r="X38" s="3">
        <v>118</v>
      </c>
      <c r="Y38" s="3">
        <v>43188</v>
      </c>
      <c r="Z38" s="3">
        <v>118</v>
      </c>
      <c r="AA38" s="3">
        <v>43188</v>
      </c>
      <c r="AB38" s="3">
        <v>105</v>
      </c>
      <c r="AC38" s="3">
        <v>104.94535519125699</v>
      </c>
      <c r="AD38" s="3">
        <v>109.640012936453</v>
      </c>
      <c r="AE38" s="3">
        <v>2106</v>
      </c>
      <c r="AF38" s="3">
        <v>1236</v>
      </c>
      <c r="AG38" s="3">
        <v>220</v>
      </c>
      <c r="AH38" s="3">
        <v>2</v>
      </c>
      <c r="AI38" s="3">
        <v>24139</v>
      </c>
      <c r="AJ38" s="3">
        <v>237</v>
      </c>
      <c r="AK38" s="3">
        <v>9809</v>
      </c>
      <c r="AL38" s="3">
        <v>661</v>
      </c>
      <c r="AM38" s="3">
        <v>0</v>
      </c>
      <c r="AN38" s="3">
        <v>38410</v>
      </c>
      <c r="AO38" s="3">
        <v>40128.244734741696</v>
      </c>
      <c r="AP38" s="89">
        <v>2298.0492949110999</v>
      </c>
      <c r="AQ38" s="89">
        <v>1303.7814216163599</v>
      </c>
      <c r="AR38" s="89">
        <v>220</v>
      </c>
      <c r="AS38" s="89">
        <v>2</v>
      </c>
      <c r="AT38" s="89">
        <v>24139</v>
      </c>
      <c r="AU38" s="89">
        <v>237</v>
      </c>
      <c r="AV38" s="89">
        <v>11282.4675086189</v>
      </c>
      <c r="AW38" s="89">
        <v>762.63077078238098</v>
      </c>
      <c r="AX38" s="89">
        <v>0</v>
      </c>
      <c r="AY38" s="3">
        <v>164</v>
      </c>
      <c r="AZ38" s="3">
        <v>148</v>
      </c>
      <c r="BA38" s="3">
        <v>32</v>
      </c>
      <c r="BB38" s="3">
        <v>1</v>
      </c>
      <c r="BC38" s="3">
        <v>474</v>
      </c>
      <c r="BD38" s="3">
        <v>52</v>
      </c>
      <c r="BE38" s="3">
        <v>1228</v>
      </c>
      <c r="BF38" s="3">
        <v>62</v>
      </c>
      <c r="BG38" s="3">
        <v>0</v>
      </c>
      <c r="BH38" s="3">
        <v>2161</v>
      </c>
      <c r="BI38" s="3">
        <v>0</v>
      </c>
      <c r="BJ38" s="3">
        <v>96</v>
      </c>
      <c r="BK38" s="3">
        <v>0</v>
      </c>
      <c r="BL38" s="3">
        <v>0</v>
      </c>
      <c r="BM38" s="3">
        <v>22</v>
      </c>
      <c r="BN38" s="3">
        <v>0</v>
      </c>
      <c r="BO38" s="3">
        <v>0</v>
      </c>
      <c r="BP38" s="3">
        <v>35136</v>
      </c>
      <c r="BQ38" s="3">
        <v>0</v>
      </c>
      <c r="BR38" s="3">
        <v>0</v>
      </c>
      <c r="BS38" s="3">
        <v>8052</v>
      </c>
      <c r="BT38" s="3">
        <v>0</v>
      </c>
      <c r="BU38" s="3">
        <v>0</v>
      </c>
      <c r="BV38" s="3">
        <v>36073</v>
      </c>
      <c r="BW38" s="3">
        <v>0</v>
      </c>
      <c r="BX38" s="3">
        <v>0</v>
      </c>
      <c r="BY38" s="3">
        <v>2337</v>
      </c>
      <c r="BZ38" s="57">
        <v>6.0843530330643103E-2</v>
      </c>
      <c r="CA38" s="3">
        <v>0</v>
      </c>
      <c r="CB38" s="3">
        <v>0</v>
      </c>
      <c r="CC38" s="3">
        <v>1969</v>
      </c>
      <c r="CD38" s="3">
        <v>0</v>
      </c>
      <c r="CE38" s="3">
        <v>0</v>
      </c>
      <c r="CF38" s="3">
        <v>192</v>
      </c>
      <c r="CG38" s="3">
        <v>0</v>
      </c>
      <c r="CH38" s="3">
        <v>0</v>
      </c>
      <c r="CI38" s="3">
        <v>0</v>
      </c>
      <c r="CJ38" s="3">
        <v>0</v>
      </c>
      <c r="CK38" s="3">
        <v>758</v>
      </c>
      <c r="CL38" s="3">
        <v>292</v>
      </c>
      <c r="CM38" s="3">
        <v>0</v>
      </c>
      <c r="CN38" s="3">
        <v>0</v>
      </c>
      <c r="CO38" s="3">
        <v>0</v>
      </c>
      <c r="CP38" s="3">
        <v>0</v>
      </c>
      <c r="CQ38" s="3">
        <v>5375</v>
      </c>
      <c r="CR38" s="3">
        <v>162</v>
      </c>
      <c r="CS38" s="3">
        <v>0</v>
      </c>
      <c r="CT38" s="3">
        <v>6587</v>
      </c>
      <c r="CU38" s="3">
        <v>0</v>
      </c>
      <c r="CV38" s="3">
        <v>0</v>
      </c>
      <c r="CW38" s="3">
        <v>0</v>
      </c>
      <c r="CX38" s="3">
        <v>0</v>
      </c>
      <c r="CY38" s="3">
        <v>0</v>
      </c>
      <c r="CZ38" s="3">
        <v>0</v>
      </c>
      <c r="DA38" s="3">
        <v>0</v>
      </c>
      <c r="DB38" s="3">
        <v>0</v>
      </c>
      <c r="DC38" s="3">
        <v>0</v>
      </c>
      <c r="DD38" s="3">
        <v>0</v>
      </c>
      <c r="DE38" s="3">
        <v>0</v>
      </c>
      <c r="DF38" s="3">
        <v>0</v>
      </c>
      <c r="DG38" s="3">
        <v>72120830</v>
      </c>
      <c r="DH38" s="3">
        <v>28837245</v>
      </c>
      <c r="DI38" s="3">
        <v>0</v>
      </c>
      <c r="DJ38" s="3">
        <v>43283585</v>
      </c>
      <c r="DK38" s="3">
        <v>91429</v>
      </c>
      <c r="DL38" s="3">
        <v>43375014</v>
      </c>
      <c r="DM38" s="3">
        <v>39018811</v>
      </c>
      <c r="DN38" s="3">
        <v>4356203</v>
      </c>
      <c r="DO38" s="3">
        <v>0</v>
      </c>
      <c r="DP38" s="3">
        <v>0</v>
      </c>
      <c r="DQ38" s="3">
        <v>0</v>
      </c>
      <c r="DR38" s="3">
        <v>2</v>
      </c>
      <c r="DS38" s="3">
        <v>4356201</v>
      </c>
      <c r="DT38" s="3">
        <v>3914400</v>
      </c>
      <c r="DU38" s="3">
        <v>2310750</v>
      </c>
      <c r="DV38" s="3">
        <v>407800</v>
      </c>
      <c r="DW38" s="3">
        <v>3725</v>
      </c>
      <c r="DX38" s="3">
        <v>44641650</v>
      </c>
      <c r="DY38" s="3">
        <v>439675</v>
      </c>
      <c r="DZ38" s="3">
        <v>16323175</v>
      </c>
      <c r="EA38" s="3">
        <v>991525</v>
      </c>
      <c r="EB38" s="3">
        <v>0</v>
      </c>
      <c r="EC38" s="3">
        <v>69032700</v>
      </c>
      <c r="ED38" s="3">
        <v>356960</v>
      </c>
      <c r="EE38" s="3">
        <v>126720</v>
      </c>
      <c r="EF38" s="3">
        <v>0</v>
      </c>
      <c r="EG38" s="3">
        <v>0</v>
      </c>
      <c r="EH38" s="3">
        <v>0</v>
      </c>
      <c r="EI38" s="3">
        <v>0</v>
      </c>
      <c r="EJ38" s="3">
        <v>2452000</v>
      </c>
      <c r="EK38" s="3">
        <v>152450</v>
      </c>
      <c r="EL38" s="3">
        <v>0</v>
      </c>
      <c r="EM38" s="3">
        <v>3088130</v>
      </c>
      <c r="EN38" s="3">
        <v>1040210</v>
      </c>
      <c r="EO38" s="3">
        <v>946886</v>
      </c>
      <c r="EP38" s="3">
        <v>210055</v>
      </c>
      <c r="EQ38" s="3">
        <v>1235</v>
      </c>
      <c r="ER38" s="3">
        <v>0</v>
      </c>
      <c r="ES38" s="3">
        <v>18592630</v>
      </c>
      <c r="ET38" s="3">
        <v>263880</v>
      </c>
      <c r="EU38" s="3">
        <v>6558104</v>
      </c>
      <c r="EV38" s="3">
        <v>453432</v>
      </c>
      <c r="EW38" s="3">
        <v>0</v>
      </c>
      <c r="EX38" s="3">
        <v>648753</v>
      </c>
      <c r="EY38" s="3">
        <v>0</v>
      </c>
      <c r="EZ38" s="3">
        <v>122060</v>
      </c>
      <c r="FA38" s="3">
        <v>0</v>
      </c>
      <c r="FB38" s="3">
        <v>0</v>
      </c>
      <c r="FC38" s="3">
        <v>0</v>
      </c>
      <c r="FD38" s="3">
        <v>0</v>
      </c>
      <c r="FE38" s="3">
        <v>3198563</v>
      </c>
      <c r="FF38" s="3">
        <v>1444941</v>
      </c>
      <c r="FG38" s="3">
        <v>193915</v>
      </c>
      <c r="FH38" s="3">
        <v>2467</v>
      </c>
      <c r="FI38" s="3">
        <v>25750123</v>
      </c>
      <c r="FJ38" s="3">
        <v>173014</v>
      </c>
      <c r="FK38" s="3">
        <v>12078444</v>
      </c>
      <c r="FL38" s="3">
        <v>442118</v>
      </c>
      <c r="FM38" s="3">
        <v>0</v>
      </c>
      <c r="FN38" s="3">
        <v>0</v>
      </c>
      <c r="FO38" s="3">
        <v>0</v>
      </c>
      <c r="FP38" s="3">
        <v>0</v>
      </c>
      <c r="FQ38" s="3">
        <v>0</v>
      </c>
      <c r="FR38" s="3">
        <v>0</v>
      </c>
      <c r="FS38" s="3">
        <v>0</v>
      </c>
      <c r="FT38" s="3">
        <v>14415897</v>
      </c>
      <c r="FU38" s="3">
        <v>881902</v>
      </c>
      <c r="FV38" s="3">
        <v>184752</v>
      </c>
      <c r="FW38" s="3">
        <v>0</v>
      </c>
      <c r="FX38" s="3">
        <v>0</v>
      </c>
      <c r="FY38" s="3">
        <v>0</v>
      </c>
      <c r="FZ38" s="3">
        <v>0</v>
      </c>
      <c r="GA38" s="3">
        <v>7140849</v>
      </c>
      <c r="GB38" s="3">
        <v>3190871</v>
      </c>
      <c r="GC38" s="3">
        <v>9071386</v>
      </c>
      <c r="GD38" s="3">
        <v>4133154</v>
      </c>
      <c r="GE38" s="3">
        <v>19080346</v>
      </c>
      <c r="GF38" s="3">
        <v>3459978</v>
      </c>
      <c r="GG38" s="3">
        <v>2329990</v>
      </c>
      <c r="GH38" s="3">
        <v>3407837</v>
      </c>
      <c r="GI38" s="3">
        <v>1501698</v>
      </c>
      <c r="GJ38" s="3">
        <v>3888183</v>
      </c>
      <c r="GK38" s="3">
        <v>411369</v>
      </c>
      <c r="GL38" s="3">
        <v>2552181</v>
      </c>
      <c r="GM38" s="3">
        <v>371243</v>
      </c>
      <c r="GN38" s="3">
        <v>0</v>
      </c>
      <c r="GO38" s="3">
        <v>2015986</v>
      </c>
      <c r="GP38" s="3">
        <v>11510253</v>
      </c>
      <c r="GQ38" s="3">
        <v>0</v>
      </c>
      <c r="GR38" s="3">
        <v>2427779</v>
      </c>
      <c r="GS38" s="3">
        <v>0</v>
      </c>
      <c r="GT38" s="3">
        <v>26103909</v>
      </c>
      <c r="GU38" s="3">
        <v>0</v>
      </c>
      <c r="GV38" s="3">
        <v>40041941</v>
      </c>
      <c r="GW38" s="3">
        <v>16080516</v>
      </c>
      <c r="GX38" s="3">
        <v>0</v>
      </c>
      <c r="GY38" s="3">
        <v>2875996</v>
      </c>
      <c r="GZ38" s="3">
        <v>21085429</v>
      </c>
      <c r="HA38" s="3">
        <v>40041941</v>
      </c>
      <c r="HB38" s="3">
        <v>115089</v>
      </c>
      <c r="HC38" s="3">
        <v>13282601</v>
      </c>
      <c r="HD38" s="3">
        <v>-2318801</v>
      </c>
      <c r="HE38" s="3">
        <v>7661356</v>
      </c>
      <c r="HF38" s="3">
        <v>0</v>
      </c>
      <c r="HG38" s="3">
        <v>0</v>
      </c>
      <c r="HH38" s="3">
        <v>18256015</v>
      </c>
      <c r="HI38" s="3">
        <v>4785209</v>
      </c>
      <c r="HJ38" s="3">
        <v>766270</v>
      </c>
      <c r="HK38" s="3">
        <v>861921</v>
      </c>
      <c r="HL38" s="3">
        <v>414</v>
      </c>
      <c r="HM38" s="3">
        <v>0</v>
      </c>
      <c r="HN38" s="3">
        <v>46186</v>
      </c>
      <c r="HO38" s="3">
        <v>121387</v>
      </c>
      <c r="HP38" s="3">
        <v>165783</v>
      </c>
      <c r="HQ38" s="3">
        <v>59591</v>
      </c>
      <c r="HR38" s="3">
        <v>205611</v>
      </c>
      <c r="HS38" s="3">
        <v>94724</v>
      </c>
      <c r="HT38" s="3">
        <v>49474</v>
      </c>
      <c r="HU38" s="3">
        <v>22362</v>
      </c>
      <c r="HV38" s="3">
        <v>0</v>
      </c>
      <c r="HW38" s="3">
        <v>1152</v>
      </c>
      <c r="HX38" s="3">
        <v>427805</v>
      </c>
      <c r="HY38" s="3">
        <v>27752</v>
      </c>
      <c r="HZ38" s="3">
        <v>0</v>
      </c>
      <c r="IA38" s="3">
        <v>0</v>
      </c>
      <c r="IB38" s="3">
        <v>112530</v>
      </c>
      <c r="IC38" s="3">
        <v>85243</v>
      </c>
      <c r="ID38" s="3">
        <v>112940</v>
      </c>
      <c r="IE38" s="3">
        <v>2305476.2733529299</v>
      </c>
      <c r="IF38" s="3">
        <v>1315629.975466727</v>
      </c>
      <c r="IG38" s="3">
        <v>220110.97736396</v>
      </c>
      <c r="IH38" s="3">
        <v>2010.57722089444</v>
      </c>
      <c r="II38" s="3">
        <v>24095432.105541501</v>
      </c>
      <c r="IJ38" s="3">
        <v>237315.58109980199</v>
      </c>
      <c r="IK38" s="3">
        <v>10133943.40223</v>
      </c>
      <c r="IL38" s="3">
        <v>617463.10772421805</v>
      </c>
      <c r="IM38" s="3">
        <v>0</v>
      </c>
    </row>
    <row r="39" spans="1:247" x14ac:dyDescent="0.25">
      <c r="A39">
        <v>106374024</v>
      </c>
      <c r="B39" s="33" t="s">
        <v>1073</v>
      </c>
      <c r="C39" s="56">
        <v>45292</v>
      </c>
      <c r="D39" s="56">
        <v>45657</v>
      </c>
      <c r="E39">
        <v>366</v>
      </c>
      <c r="F39" s="33" t="s">
        <v>2691</v>
      </c>
      <c r="G39" t="s">
        <v>1052</v>
      </c>
      <c r="H39">
        <v>1412</v>
      </c>
      <c r="I39" s="33" t="s">
        <v>1024</v>
      </c>
      <c r="J39" t="s">
        <v>1869</v>
      </c>
      <c r="K39" s="33" t="s">
        <v>1023</v>
      </c>
      <c r="L39" s="33" t="s">
        <v>653</v>
      </c>
      <c r="N39" t="s">
        <v>430</v>
      </c>
      <c r="O39" s="33" t="s">
        <v>3066</v>
      </c>
      <c r="P39" t="s">
        <v>1042</v>
      </c>
      <c r="Q39" t="s">
        <v>34</v>
      </c>
      <c r="R39" s="33" t="s">
        <v>2006</v>
      </c>
      <c r="S39" s="33" t="s">
        <v>1074</v>
      </c>
      <c r="T39" s="33" t="s">
        <v>1053</v>
      </c>
      <c r="U39" s="33">
        <v>92128</v>
      </c>
      <c r="V39" s="33" t="s">
        <v>2446</v>
      </c>
      <c r="W39">
        <v>0</v>
      </c>
      <c r="X39" s="3">
        <v>101</v>
      </c>
      <c r="Y39" s="3">
        <v>36966</v>
      </c>
      <c r="Z39" s="3">
        <v>101</v>
      </c>
      <c r="AA39" s="3">
        <v>36966</v>
      </c>
      <c r="AB39" s="3">
        <v>86</v>
      </c>
      <c r="AC39" s="3">
        <v>85.510928961748604</v>
      </c>
      <c r="AD39" s="3">
        <v>92.310632008349799</v>
      </c>
      <c r="AE39" s="3">
        <v>1376</v>
      </c>
      <c r="AF39" s="3">
        <v>1443</v>
      </c>
      <c r="AG39" s="3">
        <v>2382</v>
      </c>
      <c r="AH39" s="3">
        <v>0</v>
      </c>
      <c r="AI39" s="3">
        <v>1592</v>
      </c>
      <c r="AJ39" s="3">
        <v>0</v>
      </c>
      <c r="AK39" s="3">
        <v>24442</v>
      </c>
      <c r="AL39" s="3">
        <v>62</v>
      </c>
      <c r="AM39" s="3">
        <v>0</v>
      </c>
      <c r="AN39" s="3">
        <v>31297</v>
      </c>
      <c r="AO39" s="3">
        <v>33785.691315055999</v>
      </c>
      <c r="AP39" s="89">
        <v>1434.9897616580299</v>
      </c>
      <c r="AQ39" s="89">
        <v>1482.7123933950299</v>
      </c>
      <c r="AR39" s="89">
        <v>2382</v>
      </c>
      <c r="AS39" s="89">
        <v>0</v>
      </c>
      <c r="AT39" s="89">
        <v>1592</v>
      </c>
      <c r="AU39" s="89">
        <v>0</v>
      </c>
      <c r="AV39" s="89">
        <v>26815.314882566057</v>
      </c>
      <c r="AW39" s="89">
        <v>75.185915492957747</v>
      </c>
      <c r="AX39" s="89">
        <v>0</v>
      </c>
      <c r="AY39" s="3">
        <v>102</v>
      </c>
      <c r="AZ39" s="3">
        <v>132</v>
      </c>
      <c r="BA39" s="3">
        <v>278</v>
      </c>
      <c r="BB39" s="3">
        <v>0</v>
      </c>
      <c r="BC39" s="3">
        <v>98</v>
      </c>
      <c r="BD39" s="3">
        <v>0</v>
      </c>
      <c r="BE39" s="3">
        <v>1869</v>
      </c>
      <c r="BF39" s="3">
        <v>10</v>
      </c>
      <c r="BG39" s="3">
        <v>0</v>
      </c>
      <c r="BH39" s="3">
        <v>2489</v>
      </c>
      <c r="BI39" s="3">
        <v>0</v>
      </c>
      <c r="BJ39" s="3">
        <v>101</v>
      </c>
      <c r="BK39" s="3">
        <v>0</v>
      </c>
      <c r="BL39" s="3">
        <v>0</v>
      </c>
      <c r="BM39" s="3">
        <v>0</v>
      </c>
      <c r="BN39" s="3">
        <v>0</v>
      </c>
      <c r="BO39" s="3">
        <v>0</v>
      </c>
      <c r="BP39" s="3">
        <v>36966</v>
      </c>
      <c r="BQ39" s="3">
        <v>0</v>
      </c>
      <c r="BR39" s="3">
        <v>0</v>
      </c>
      <c r="BS39" s="3">
        <v>0</v>
      </c>
      <c r="BT39" s="3">
        <v>0</v>
      </c>
      <c r="BU39" s="3">
        <v>0</v>
      </c>
      <c r="BV39" s="3">
        <v>31297</v>
      </c>
      <c r="BW39" s="3">
        <v>0</v>
      </c>
      <c r="BX39" s="3">
        <v>0</v>
      </c>
      <c r="BY39" s="3">
        <v>0</v>
      </c>
      <c r="BZ39" s="57">
        <v>0</v>
      </c>
      <c r="CA39" s="3">
        <v>0</v>
      </c>
      <c r="CB39" s="3">
        <v>0</v>
      </c>
      <c r="CC39" s="3">
        <v>2489</v>
      </c>
      <c r="CD39" s="3">
        <v>0</v>
      </c>
      <c r="CE39" s="3">
        <v>0</v>
      </c>
      <c r="CF39" s="3">
        <v>0</v>
      </c>
      <c r="CG39" s="3">
        <v>0</v>
      </c>
      <c r="CH39" s="3">
        <v>0</v>
      </c>
      <c r="CI39" s="3">
        <v>0</v>
      </c>
      <c r="CJ39" s="3">
        <v>0</v>
      </c>
      <c r="CK39" s="3">
        <v>192</v>
      </c>
      <c r="CL39" s="3">
        <v>166</v>
      </c>
      <c r="CM39" s="3">
        <v>0</v>
      </c>
      <c r="CN39" s="3">
        <v>0</v>
      </c>
      <c r="CO39" s="3">
        <v>0</v>
      </c>
      <c r="CP39" s="3">
        <v>0</v>
      </c>
      <c r="CQ39" s="3">
        <v>9326</v>
      </c>
      <c r="CR39" s="3">
        <v>57</v>
      </c>
      <c r="CS39" s="3">
        <v>29</v>
      </c>
      <c r="CT39" s="3">
        <v>9770</v>
      </c>
      <c r="CU39" s="3">
        <v>0</v>
      </c>
      <c r="CV39" s="3">
        <v>0</v>
      </c>
      <c r="CW39" s="3">
        <v>0</v>
      </c>
      <c r="CX39" s="3">
        <v>0</v>
      </c>
      <c r="CY39" s="3">
        <v>0</v>
      </c>
      <c r="CZ39" s="3">
        <v>0</v>
      </c>
      <c r="DA39" s="3">
        <v>0</v>
      </c>
      <c r="DB39" s="3">
        <v>0</v>
      </c>
      <c r="DC39" s="3">
        <v>0</v>
      </c>
      <c r="DD39" s="3">
        <v>0</v>
      </c>
      <c r="DE39" s="3">
        <v>0</v>
      </c>
      <c r="DF39" s="3">
        <v>0</v>
      </c>
      <c r="DG39" s="3">
        <v>67763375</v>
      </c>
      <c r="DH39" s="3">
        <v>25670156</v>
      </c>
      <c r="DI39" s="3">
        <v>0</v>
      </c>
      <c r="DJ39" s="3">
        <v>42093219</v>
      </c>
      <c r="DK39" s="3">
        <v>26804</v>
      </c>
      <c r="DL39" s="3">
        <v>42120023</v>
      </c>
      <c r="DM39" s="3">
        <v>38684304</v>
      </c>
      <c r="DN39" s="3">
        <v>3435719</v>
      </c>
      <c r="DO39" s="3">
        <v>0</v>
      </c>
      <c r="DP39" s="3">
        <v>0</v>
      </c>
      <c r="DQ39" s="3">
        <v>0</v>
      </c>
      <c r="DR39" s="3">
        <v>-4</v>
      </c>
      <c r="DS39" s="3">
        <v>3435723</v>
      </c>
      <c r="DT39" s="3">
        <v>2412500</v>
      </c>
      <c r="DU39" s="3">
        <v>2893275</v>
      </c>
      <c r="DV39" s="3">
        <v>4692900</v>
      </c>
      <c r="DW39" s="3">
        <v>0</v>
      </c>
      <c r="DX39" s="3">
        <v>3524500</v>
      </c>
      <c r="DY39" s="3">
        <v>0</v>
      </c>
      <c r="DZ39" s="3">
        <v>49124425</v>
      </c>
      <c r="EA39" s="3">
        <v>124250</v>
      </c>
      <c r="EB39" s="3">
        <v>0</v>
      </c>
      <c r="EC39" s="3">
        <v>62771850</v>
      </c>
      <c r="ED39" s="3">
        <v>103425</v>
      </c>
      <c r="EE39" s="3">
        <v>79625</v>
      </c>
      <c r="EF39" s="3">
        <v>0</v>
      </c>
      <c r="EG39" s="3">
        <v>0</v>
      </c>
      <c r="EH39" s="3">
        <v>0</v>
      </c>
      <c r="EI39" s="3">
        <v>0</v>
      </c>
      <c r="EJ39" s="3">
        <v>4769975</v>
      </c>
      <c r="EK39" s="3">
        <v>26425</v>
      </c>
      <c r="EL39" s="3">
        <v>12075</v>
      </c>
      <c r="EM39" s="3">
        <v>4991525</v>
      </c>
      <c r="EN39" s="3">
        <v>967908</v>
      </c>
      <c r="EO39" s="3">
        <v>1315713</v>
      </c>
      <c r="EP39" s="3">
        <v>1484909</v>
      </c>
      <c r="EQ39" s="3">
        <v>0</v>
      </c>
      <c r="ER39" s="3">
        <v>0</v>
      </c>
      <c r="ES39" s="3">
        <v>1656092</v>
      </c>
      <c r="ET39" s="3">
        <v>0</v>
      </c>
      <c r="EU39" s="3">
        <v>19429049</v>
      </c>
      <c r="EV39" s="3">
        <v>537954</v>
      </c>
      <c r="EW39" s="3">
        <v>0</v>
      </c>
      <c r="EX39" s="3">
        <v>103714</v>
      </c>
      <c r="EY39" s="3">
        <v>0</v>
      </c>
      <c r="EZ39" s="3">
        <v>174817</v>
      </c>
      <c r="FA39" s="3">
        <v>0</v>
      </c>
      <c r="FB39" s="3">
        <v>0</v>
      </c>
      <c r="FC39" s="3">
        <v>0</v>
      </c>
      <c r="FD39" s="3">
        <v>0</v>
      </c>
      <c r="FE39" s="3">
        <v>1527928</v>
      </c>
      <c r="FF39" s="3">
        <v>1609552</v>
      </c>
      <c r="FG39" s="3">
        <v>3119363</v>
      </c>
      <c r="FH39" s="3">
        <v>0</v>
      </c>
      <c r="FI39" s="3">
        <v>1777900</v>
      </c>
      <c r="FJ39" s="3">
        <v>0</v>
      </c>
      <c r="FK39" s="3">
        <v>33974979</v>
      </c>
      <c r="FL39" s="3">
        <v>71502</v>
      </c>
      <c r="FM39" s="3">
        <v>11995</v>
      </c>
      <c r="FN39" s="3">
        <v>0</v>
      </c>
      <c r="FO39" s="3">
        <v>0</v>
      </c>
      <c r="FP39" s="3">
        <v>0</v>
      </c>
      <c r="FQ39" s="3">
        <v>0</v>
      </c>
      <c r="FR39" s="3">
        <v>0</v>
      </c>
      <c r="FS39" s="3">
        <v>0</v>
      </c>
      <c r="FT39" s="3">
        <v>12834485</v>
      </c>
      <c r="FU39" s="3">
        <v>1814547</v>
      </c>
      <c r="FV39" s="3">
        <v>116836</v>
      </c>
      <c r="FW39" s="3">
        <v>0</v>
      </c>
      <c r="FX39" s="3">
        <v>0</v>
      </c>
      <c r="FY39" s="3">
        <v>0</v>
      </c>
      <c r="FZ39" s="3">
        <v>0</v>
      </c>
      <c r="GA39" s="3">
        <v>5762171</v>
      </c>
      <c r="GB39" s="3">
        <v>2121654</v>
      </c>
      <c r="GC39" s="3">
        <v>7799383</v>
      </c>
      <c r="GD39" s="3">
        <v>8235228</v>
      </c>
      <c r="GE39" s="3">
        <v>19332560</v>
      </c>
      <c r="GF39" s="3">
        <v>3014534</v>
      </c>
      <c r="GG39" s="3">
        <v>1168680</v>
      </c>
      <c r="GH39" s="3">
        <v>879749</v>
      </c>
      <c r="GI39" s="3">
        <v>1683226</v>
      </c>
      <c r="GJ39" s="3">
        <v>2948286</v>
      </c>
      <c r="GK39" s="3">
        <v>201836</v>
      </c>
      <c r="GL39" s="3">
        <v>7208442</v>
      </c>
      <c r="GM39" s="3">
        <v>243971</v>
      </c>
      <c r="GN39" s="3">
        <v>0</v>
      </c>
      <c r="GO39" s="3">
        <v>2003020</v>
      </c>
      <c r="GP39" s="3">
        <v>6675311</v>
      </c>
      <c r="GQ39" s="3">
        <v>0</v>
      </c>
      <c r="GR39" s="3">
        <v>47780211</v>
      </c>
      <c r="GS39" s="3">
        <v>0</v>
      </c>
      <c r="GT39" s="3">
        <v>44049462</v>
      </c>
      <c r="GU39" s="3">
        <v>0</v>
      </c>
      <c r="GV39" s="3">
        <v>98504984</v>
      </c>
      <c r="GW39" s="3">
        <v>14701838</v>
      </c>
      <c r="GX39" s="3">
        <v>0</v>
      </c>
      <c r="GY39" s="3">
        <v>45842375</v>
      </c>
      <c r="GZ39" s="3">
        <v>37960771</v>
      </c>
      <c r="HA39" s="3">
        <v>98504984</v>
      </c>
      <c r="HB39" s="3">
        <v>258769</v>
      </c>
      <c r="HC39" s="3">
        <v>7236485</v>
      </c>
      <c r="HD39" s="3">
        <v>-1861890</v>
      </c>
      <c r="HE39" s="3">
        <v>49826976</v>
      </c>
      <c r="HF39" s="3">
        <v>0</v>
      </c>
      <c r="HG39" s="3">
        <v>0</v>
      </c>
      <c r="HH39" s="3">
        <v>44049462</v>
      </c>
      <c r="HI39" s="3">
        <v>5682201</v>
      </c>
      <c r="HJ39" s="3">
        <v>472975</v>
      </c>
      <c r="HK39" s="3">
        <v>522441</v>
      </c>
      <c r="HL39" s="3">
        <v>250</v>
      </c>
      <c r="HM39" s="3">
        <v>0</v>
      </c>
      <c r="HN39" s="3">
        <v>40556</v>
      </c>
      <c r="HO39" s="3">
        <v>123148</v>
      </c>
      <c r="HP39" s="3">
        <v>87778</v>
      </c>
      <c r="HQ39" s="3">
        <v>16119</v>
      </c>
      <c r="HR39" s="3">
        <v>112039</v>
      </c>
      <c r="HS39" s="3">
        <v>49152</v>
      </c>
      <c r="HT39" s="3">
        <v>30783</v>
      </c>
      <c r="HU39" s="3">
        <v>11774</v>
      </c>
      <c r="HV39" s="3">
        <v>0</v>
      </c>
      <c r="HW39" s="3">
        <v>1626</v>
      </c>
      <c r="HX39" s="3">
        <v>229048</v>
      </c>
      <c r="HY39" s="3">
        <v>40424</v>
      </c>
      <c r="HZ39" s="3">
        <v>0</v>
      </c>
      <c r="IA39" s="3">
        <v>0</v>
      </c>
      <c r="IB39" s="3">
        <v>68307</v>
      </c>
      <c r="IC39" s="3">
        <v>45247</v>
      </c>
      <c r="ID39" s="3">
        <v>89949</v>
      </c>
      <c r="IE39" s="3">
        <v>1435279.3184740299</v>
      </c>
      <c r="IF39" s="3">
        <v>1695973.4037745299</v>
      </c>
      <c r="IG39" s="3">
        <v>2677195.1920930701</v>
      </c>
      <c r="IH39" s="3">
        <v>0</v>
      </c>
      <c r="II39" s="3">
        <v>2010648.94937715</v>
      </c>
      <c r="IJ39" s="3">
        <v>0</v>
      </c>
      <c r="IK39" s="3">
        <v>30745557.876950499</v>
      </c>
      <c r="IL39" s="3">
        <v>85956.740090056002</v>
      </c>
      <c r="IM39" s="3">
        <v>6888.5192406665101</v>
      </c>
    </row>
    <row r="40" spans="1:247" x14ac:dyDescent="0.25">
      <c r="A40">
        <v>106560203</v>
      </c>
      <c r="B40" s="33" t="s">
        <v>1075</v>
      </c>
      <c r="C40" s="56">
        <v>45292</v>
      </c>
      <c r="D40" s="56">
        <v>45657</v>
      </c>
      <c r="E40">
        <v>366</v>
      </c>
      <c r="F40" s="33" t="s">
        <v>2684</v>
      </c>
      <c r="G40" t="s">
        <v>1076</v>
      </c>
      <c r="H40">
        <v>809</v>
      </c>
      <c r="I40" s="33" t="s">
        <v>1024</v>
      </c>
      <c r="J40" t="s">
        <v>1869</v>
      </c>
      <c r="K40" s="33" t="s">
        <v>1023</v>
      </c>
      <c r="L40" s="33" t="s">
        <v>653</v>
      </c>
      <c r="N40" t="s">
        <v>430</v>
      </c>
      <c r="O40" s="33" t="s">
        <v>3066</v>
      </c>
      <c r="P40" t="s">
        <v>407</v>
      </c>
      <c r="Q40" t="s">
        <v>34</v>
      </c>
      <c r="R40" s="33" t="s">
        <v>2007</v>
      </c>
      <c r="S40" s="33" t="s">
        <v>1077</v>
      </c>
      <c r="T40" s="33" t="s">
        <v>1078</v>
      </c>
      <c r="U40" s="33">
        <v>93001</v>
      </c>
      <c r="V40" s="33" t="s">
        <v>2812</v>
      </c>
      <c r="W40">
        <v>0</v>
      </c>
      <c r="X40" s="3">
        <v>87</v>
      </c>
      <c r="Y40" s="3">
        <v>31842</v>
      </c>
      <c r="Z40" s="3">
        <v>87</v>
      </c>
      <c r="AA40" s="3">
        <v>31842</v>
      </c>
      <c r="AB40" s="3">
        <v>19</v>
      </c>
      <c r="AC40" s="3">
        <v>18.1366120218579</v>
      </c>
      <c r="AD40" s="3">
        <v>19.4697678528015</v>
      </c>
      <c r="AE40" s="3">
        <v>720</v>
      </c>
      <c r="AF40" s="3">
        <v>266</v>
      </c>
      <c r="AG40" s="3">
        <v>1841</v>
      </c>
      <c r="AH40" s="3">
        <v>0</v>
      </c>
      <c r="AI40" s="3">
        <v>2190</v>
      </c>
      <c r="AJ40" s="3">
        <v>0</v>
      </c>
      <c r="AK40" s="3">
        <v>1603</v>
      </c>
      <c r="AL40" s="3">
        <v>18</v>
      </c>
      <c r="AM40" s="3">
        <v>0</v>
      </c>
      <c r="AN40" s="3">
        <v>6638</v>
      </c>
      <c r="AO40" s="3">
        <v>7125.9350341253303</v>
      </c>
      <c r="AP40" s="89">
        <v>854.63950022457198</v>
      </c>
      <c r="AQ40" s="89">
        <v>288.26827150316001</v>
      </c>
      <c r="AR40" s="89">
        <v>1841</v>
      </c>
      <c r="AS40" s="89">
        <v>0</v>
      </c>
      <c r="AT40" s="89">
        <v>2190</v>
      </c>
      <c r="AU40" s="89">
        <v>0</v>
      </c>
      <c r="AV40" s="89">
        <v>1907.2329238965899</v>
      </c>
      <c r="AW40" s="89">
        <v>21.06</v>
      </c>
      <c r="AX40" s="89">
        <v>0</v>
      </c>
      <c r="AY40" s="3">
        <v>92</v>
      </c>
      <c r="AZ40" s="3">
        <v>37</v>
      </c>
      <c r="BA40" s="3">
        <v>224</v>
      </c>
      <c r="BB40" s="3">
        <v>0</v>
      </c>
      <c r="BC40" s="3">
        <v>318</v>
      </c>
      <c r="BD40" s="3">
        <v>0</v>
      </c>
      <c r="BE40" s="3">
        <v>256</v>
      </c>
      <c r="BF40" s="3">
        <v>4</v>
      </c>
      <c r="BG40" s="3">
        <v>0</v>
      </c>
      <c r="BH40" s="3">
        <v>931</v>
      </c>
      <c r="BI40" s="3">
        <v>0</v>
      </c>
      <c r="BJ40" s="3">
        <v>87</v>
      </c>
      <c r="BK40" s="3">
        <v>0</v>
      </c>
      <c r="BL40" s="3">
        <v>0</v>
      </c>
      <c r="BM40" s="3">
        <v>0</v>
      </c>
      <c r="BN40" s="3">
        <v>0</v>
      </c>
      <c r="BO40" s="3">
        <v>0</v>
      </c>
      <c r="BP40" s="3">
        <v>31842</v>
      </c>
      <c r="BQ40" s="3">
        <v>0</v>
      </c>
      <c r="BR40" s="3">
        <v>0</v>
      </c>
      <c r="BS40" s="3">
        <v>0</v>
      </c>
      <c r="BT40" s="3">
        <v>0</v>
      </c>
      <c r="BU40" s="3">
        <v>0</v>
      </c>
      <c r="BV40" s="3">
        <v>6638</v>
      </c>
      <c r="BW40" s="3">
        <v>0</v>
      </c>
      <c r="BX40" s="3">
        <v>0</v>
      </c>
      <c r="BY40" s="3">
        <v>0</v>
      </c>
      <c r="BZ40" s="57">
        <v>0</v>
      </c>
      <c r="CA40" s="3">
        <v>0</v>
      </c>
      <c r="CB40" s="3">
        <v>0</v>
      </c>
      <c r="CC40" s="3">
        <v>931</v>
      </c>
      <c r="CD40" s="3">
        <v>0</v>
      </c>
      <c r="CE40" s="3">
        <v>0</v>
      </c>
      <c r="CF40" s="3">
        <v>0</v>
      </c>
      <c r="CG40" s="3">
        <v>0</v>
      </c>
      <c r="CH40" s="3">
        <v>0</v>
      </c>
      <c r="CI40" s="3">
        <v>0</v>
      </c>
      <c r="CJ40" s="3">
        <v>0</v>
      </c>
      <c r="CK40" s="3">
        <v>369</v>
      </c>
      <c r="CL40" s="3">
        <v>64</v>
      </c>
      <c r="CM40" s="3">
        <v>0</v>
      </c>
      <c r="CN40" s="3">
        <v>0</v>
      </c>
      <c r="CO40" s="3">
        <v>0</v>
      </c>
      <c r="CP40" s="3">
        <v>0</v>
      </c>
      <c r="CQ40" s="3">
        <v>1048</v>
      </c>
      <c r="CR40" s="3">
        <v>6</v>
      </c>
      <c r="CS40" s="3">
        <v>0</v>
      </c>
      <c r="CT40" s="3">
        <v>1487</v>
      </c>
      <c r="CU40" s="3">
        <v>0</v>
      </c>
      <c r="CV40" s="3">
        <v>0</v>
      </c>
      <c r="CW40" s="3">
        <v>0</v>
      </c>
      <c r="CX40" s="3">
        <v>0</v>
      </c>
      <c r="CY40" s="3">
        <v>0</v>
      </c>
      <c r="CZ40" s="3">
        <v>0</v>
      </c>
      <c r="DA40" s="3">
        <v>0</v>
      </c>
      <c r="DB40" s="3">
        <v>0</v>
      </c>
      <c r="DC40" s="3">
        <v>0</v>
      </c>
      <c r="DD40" s="3">
        <v>0</v>
      </c>
      <c r="DE40" s="3">
        <v>0</v>
      </c>
      <c r="DF40" s="3">
        <v>0</v>
      </c>
      <c r="DG40" s="3">
        <v>12500525</v>
      </c>
      <c r="DH40" s="3">
        <v>4491270</v>
      </c>
      <c r="DI40" s="3">
        <v>0</v>
      </c>
      <c r="DJ40" s="3">
        <v>8009255</v>
      </c>
      <c r="DK40" s="3">
        <v>13016</v>
      </c>
      <c r="DL40" s="3">
        <v>8022271</v>
      </c>
      <c r="DM40" s="3">
        <v>27323696</v>
      </c>
      <c r="DN40" s="3">
        <v>-19301425</v>
      </c>
      <c r="DO40" s="3">
        <v>0</v>
      </c>
      <c r="DP40" s="3">
        <v>0</v>
      </c>
      <c r="DQ40" s="3">
        <v>0</v>
      </c>
      <c r="DR40" s="3">
        <v>-2</v>
      </c>
      <c r="DS40" s="3">
        <v>-19301423</v>
      </c>
      <c r="DT40" s="3">
        <v>1224550</v>
      </c>
      <c r="DU40" s="3">
        <v>454875</v>
      </c>
      <c r="DV40" s="3">
        <v>3130050</v>
      </c>
      <c r="DW40" s="3">
        <v>0</v>
      </c>
      <c r="DX40" s="3">
        <v>3730525</v>
      </c>
      <c r="DY40" s="3">
        <v>0</v>
      </c>
      <c r="DZ40" s="3">
        <v>3087575</v>
      </c>
      <c r="EA40" s="3">
        <v>17000</v>
      </c>
      <c r="EB40" s="3">
        <v>0</v>
      </c>
      <c r="EC40" s="3">
        <v>11644575</v>
      </c>
      <c r="ED40" s="3">
        <v>228990</v>
      </c>
      <c r="EE40" s="3">
        <v>38080</v>
      </c>
      <c r="EF40" s="3">
        <v>0</v>
      </c>
      <c r="EG40" s="3">
        <v>0</v>
      </c>
      <c r="EH40" s="3">
        <v>0</v>
      </c>
      <c r="EI40" s="3">
        <v>0</v>
      </c>
      <c r="EJ40" s="3">
        <v>585990</v>
      </c>
      <c r="EK40" s="3">
        <v>2890</v>
      </c>
      <c r="EL40" s="3">
        <v>0</v>
      </c>
      <c r="EM40" s="3">
        <v>855950</v>
      </c>
      <c r="EN40" s="3">
        <v>383076</v>
      </c>
      <c r="EO40" s="3">
        <v>164280</v>
      </c>
      <c r="EP40" s="3">
        <v>1188545</v>
      </c>
      <c r="EQ40" s="3">
        <v>0</v>
      </c>
      <c r="ER40" s="3">
        <v>0</v>
      </c>
      <c r="ES40" s="3">
        <v>1303101</v>
      </c>
      <c r="ET40" s="3">
        <v>0</v>
      </c>
      <c r="EU40" s="3">
        <v>1153122</v>
      </c>
      <c r="EV40" s="3">
        <v>25638</v>
      </c>
      <c r="EW40" s="3">
        <v>0</v>
      </c>
      <c r="EX40" s="3">
        <v>135573</v>
      </c>
      <c r="EY40" s="3">
        <v>0</v>
      </c>
      <c r="EZ40" s="3">
        <v>137935</v>
      </c>
      <c r="FA40" s="3">
        <v>0</v>
      </c>
      <c r="FB40" s="3">
        <v>0</v>
      </c>
      <c r="FC40" s="3">
        <v>0</v>
      </c>
      <c r="FD40" s="3">
        <v>0</v>
      </c>
      <c r="FE40" s="3">
        <v>1066507</v>
      </c>
      <c r="FF40" s="3">
        <v>306479</v>
      </c>
      <c r="FG40" s="3">
        <v>1868737</v>
      </c>
      <c r="FH40" s="3">
        <v>-3</v>
      </c>
      <c r="FI40" s="3">
        <v>2347099</v>
      </c>
      <c r="FJ40" s="3">
        <v>0</v>
      </c>
      <c r="FK40" s="3">
        <v>2416654</v>
      </c>
      <c r="FL40" s="3">
        <v>3782</v>
      </c>
      <c r="FM40" s="3">
        <v>0</v>
      </c>
      <c r="FN40" s="3">
        <v>0</v>
      </c>
      <c r="FO40" s="3">
        <v>0</v>
      </c>
      <c r="FP40" s="3">
        <v>0</v>
      </c>
      <c r="FQ40" s="3">
        <v>0</v>
      </c>
      <c r="FR40" s="3">
        <v>0</v>
      </c>
      <c r="FS40" s="3">
        <v>0</v>
      </c>
      <c r="FT40" s="3">
        <v>4961755</v>
      </c>
      <c r="FU40" s="3">
        <v>634272</v>
      </c>
      <c r="FV40" s="3">
        <v>3509</v>
      </c>
      <c r="FW40" s="3">
        <v>0</v>
      </c>
      <c r="FX40" s="3">
        <v>0</v>
      </c>
      <c r="FY40" s="3">
        <v>0</v>
      </c>
      <c r="FZ40" s="3">
        <v>0</v>
      </c>
      <c r="GA40" s="3">
        <v>3239287</v>
      </c>
      <c r="GB40" s="3">
        <v>1673785</v>
      </c>
      <c r="GC40" s="3">
        <v>10650078</v>
      </c>
      <c r="GD40" s="3">
        <v>6161010</v>
      </c>
      <c r="GE40" s="3">
        <v>7800347</v>
      </c>
      <c r="GF40" s="3">
        <v>1380236</v>
      </c>
      <c r="GG40" s="3">
        <v>201136</v>
      </c>
      <c r="GH40" s="3">
        <v>8107284</v>
      </c>
      <c r="GI40" s="3">
        <v>342664</v>
      </c>
      <c r="GJ40" s="3">
        <v>1912329</v>
      </c>
      <c r="GK40" s="3">
        <v>150224</v>
      </c>
      <c r="GL40" s="3">
        <v>5391993</v>
      </c>
      <c r="GM40" s="3">
        <v>465739</v>
      </c>
      <c r="GN40" s="3">
        <v>0</v>
      </c>
      <c r="GO40" s="3">
        <v>1571744</v>
      </c>
      <c r="GP40" s="3">
        <v>3052322</v>
      </c>
      <c r="GQ40" s="3">
        <v>0</v>
      </c>
      <c r="GR40" s="3">
        <v>33895535</v>
      </c>
      <c r="GS40" s="3">
        <v>217932</v>
      </c>
      <c r="GT40" s="3">
        <v>6485227</v>
      </c>
      <c r="GU40" s="3">
        <v>0</v>
      </c>
      <c r="GV40" s="3">
        <v>43651016</v>
      </c>
      <c r="GW40" s="3">
        <v>31574044</v>
      </c>
      <c r="GX40" s="3">
        <v>0</v>
      </c>
      <c r="GY40" s="3">
        <v>40285276</v>
      </c>
      <c r="GZ40" s="3">
        <v>-28208304</v>
      </c>
      <c r="HA40" s="3">
        <v>43651016</v>
      </c>
      <c r="HB40" s="3">
        <v>177091</v>
      </c>
      <c r="HC40" s="3">
        <v>648952</v>
      </c>
      <c r="HD40" s="3">
        <v>-380495</v>
      </c>
      <c r="HE40" s="3">
        <v>34946630</v>
      </c>
      <c r="HF40" s="3">
        <v>0</v>
      </c>
      <c r="HG40" s="3">
        <v>0</v>
      </c>
      <c r="HH40" s="3">
        <v>5000000</v>
      </c>
      <c r="HI40" s="3">
        <v>26877116</v>
      </c>
      <c r="HJ40" s="3">
        <v>202650</v>
      </c>
      <c r="HK40" s="3">
        <v>239230</v>
      </c>
      <c r="HL40" s="3">
        <v>109</v>
      </c>
      <c r="HM40" s="3">
        <v>0</v>
      </c>
      <c r="HN40" s="3">
        <v>34777</v>
      </c>
      <c r="HO40" s="3">
        <v>33840</v>
      </c>
      <c r="HP40" s="3">
        <v>18579</v>
      </c>
      <c r="HQ40" s="3">
        <v>1950</v>
      </c>
      <c r="HR40" s="3">
        <v>56237</v>
      </c>
      <c r="HS40" s="3">
        <v>20749</v>
      </c>
      <c r="HT40" s="3">
        <v>14016</v>
      </c>
      <c r="HU40" s="3">
        <v>10066</v>
      </c>
      <c r="HV40" s="3">
        <v>10658</v>
      </c>
      <c r="HW40" s="3">
        <v>1778</v>
      </c>
      <c r="HX40" s="3">
        <v>86165</v>
      </c>
      <c r="HY40" s="3">
        <v>13351</v>
      </c>
      <c r="HZ40" s="3">
        <v>0</v>
      </c>
      <c r="IA40" s="3">
        <v>0</v>
      </c>
      <c r="IB40" s="3">
        <v>39487</v>
      </c>
      <c r="IC40" s="3">
        <v>27745</v>
      </c>
      <c r="ID40" s="3">
        <v>35902</v>
      </c>
      <c r="IE40" s="3">
        <v>3175639.8877007202</v>
      </c>
      <c r="IF40" s="3">
        <v>1076989.6671859799</v>
      </c>
      <c r="IG40" s="3">
        <v>6838416.3012353498</v>
      </c>
      <c r="IH40" s="3">
        <v>0</v>
      </c>
      <c r="II40" s="3">
        <v>8150311.6474708105</v>
      </c>
      <c r="IJ40" s="3">
        <v>0</v>
      </c>
      <c r="IK40" s="3">
        <v>8025867.5674981698</v>
      </c>
      <c r="IL40" s="3">
        <v>43454.928908985799</v>
      </c>
      <c r="IM40" s="3">
        <v>0</v>
      </c>
    </row>
    <row r="41" spans="1:247" x14ac:dyDescent="0.25">
      <c r="A41">
        <v>106154044</v>
      </c>
      <c r="B41" s="33" t="s">
        <v>2008</v>
      </c>
      <c r="C41" s="56">
        <v>45292</v>
      </c>
      <c r="D41" s="56">
        <v>45657</v>
      </c>
      <c r="E41">
        <v>366</v>
      </c>
      <c r="F41" s="33" t="s">
        <v>2679</v>
      </c>
      <c r="G41" t="s">
        <v>1079</v>
      </c>
      <c r="H41">
        <v>617</v>
      </c>
      <c r="I41" s="33" t="s">
        <v>1024</v>
      </c>
      <c r="J41" t="s">
        <v>1869</v>
      </c>
      <c r="K41" s="33" t="s">
        <v>1023</v>
      </c>
      <c r="L41" s="33" t="s">
        <v>653</v>
      </c>
      <c r="N41" t="s">
        <v>430</v>
      </c>
      <c r="O41" s="33" t="s">
        <v>3066</v>
      </c>
      <c r="P41" t="s">
        <v>407</v>
      </c>
      <c r="Q41" t="s">
        <v>34</v>
      </c>
      <c r="R41" s="33" t="s">
        <v>2009</v>
      </c>
      <c r="S41" s="33" t="s">
        <v>2010</v>
      </c>
      <c r="T41" s="33" t="s">
        <v>1081</v>
      </c>
      <c r="U41" s="33">
        <v>93309</v>
      </c>
      <c r="V41" s="33" t="s">
        <v>2782</v>
      </c>
      <c r="W41">
        <v>0</v>
      </c>
      <c r="X41" s="3">
        <v>90</v>
      </c>
      <c r="Y41" s="3">
        <v>32940</v>
      </c>
      <c r="Z41" s="3">
        <v>90</v>
      </c>
      <c r="AA41" s="3">
        <v>32940</v>
      </c>
      <c r="AB41" s="3">
        <v>76</v>
      </c>
      <c r="AC41" s="3">
        <v>75.374316939890704</v>
      </c>
      <c r="AD41" s="3">
        <v>75.914057570245703</v>
      </c>
      <c r="AE41" s="3">
        <v>1349</v>
      </c>
      <c r="AF41" s="3">
        <v>472</v>
      </c>
      <c r="AG41" s="3">
        <v>6450</v>
      </c>
      <c r="AH41" s="3">
        <v>42</v>
      </c>
      <c r="AI41" s="3">
        <v>16538</v>
      </c>
      <c r="AJ41" s="3">
        <v>0</v>
      </c>
      <c r="AK41" s="3">
        <v>2733</v>
      </c>
      <c r="AL41" s="3">
        <v>3</v>
      </c>
      <c r="AM41" s="3">
        <v>0</v>
      </c>
      <c r="AN41" s="3">
        <v>27587</v>
      </c>
      <c r="AO41" s="3">
        <v>27784.545070709901</v>
      </c>
      <c r="AP41" s="89">
        <v>1387.8165498597391</v>
      </c>
      <c r="AQ41" s="89">
        <v>473.21983122362866</v>
      </c>
      <c r="AR41" s="89">
        <v>6450</v>
      </c>
      <c r="AS41" s="89">
        <v>42</v>
      </c>
      <c r="AT41" s="89">
        <v>16538</v>
      </c>
      <c r="AU41" s="89">
        <v>0</v>
      </c>
      <c r="AV41" s="89">
        <v>2883.499128551211</v>
      </c>
      <c r="AW41" s="89">
        <v>8.5714285714285712</v>
      </c>
      <c r="AX41" s="89">
        <v>0</v>
      </c>
      <c r="AY41" s="3">
        <v>170</v>
      </c>
      <c r="AZ41" s="3">
        <v>82</v>
      </c>
      <c r="BA41" s="3">
        <v>1164</v>
      </c>
      <c r="BB41" s="3">
        <v>3</v>
      </c>
      <c r="BC41" s="3">
        <v>1245</v>
      </c>
      <c r="BD41" s="3">
        <v>0</v>
      </c>
      <c r="BE41" s="3">
        <v>607</v>
      </c>
      <c r="BF41" s="3">
        <v>1</v>
      </c>
      <c r="BG41" s="3">
        <v>0</v>
      </c>
      <c r="BH41" s="3">
        <v>3272</v>
      </c>
      <c r="BI41" s="3">
        <v>0</v>
      </c>
      <c r="BJ41" s="3">
        <v>90</v>
      </c>
      <c r="BK41" s="3">
        <v>0</v>
      </c>
      <c r="BL41" s="3">
        <v>0</v>
      </c>
      <c r="BM41" s="3">
        <v>0</v>
      </c>
      <c r="BN41" s="3">
        <v>0</v>
      </c>
      <c r="BO41" s="3">
        <v>0</v>
      </c>
      <c r="BP41" s="3">
        <v>32940</v>
      </c>
      <c r="BQ41" s="3">
        <v>0</v>
      </c>
      <c r="BR41" s="3">
        <v>0</v>
      </c>
      <c r="BS41" s="3">
        <v>0</v>
      </c>
      <c r="BT41" s="3">
        <v>0</v>
      </c>
      <c r="BU41" s="3">
        <v>0</v>
      </c>
      <c r="BV41" s="3">
        <v>27587</v>
      </c>
      <c r="BW41" s="3">
        <v>0</v>
      </c>
      <c r="BX41" s="3">
        <v>0</v>
      </c>
      <c r="BY41" s="3">
        <v>0</v>
      </c>
      <c r="BZ41" s="57">
        <v>0</v>
      </c>
      <c r="CA41" s="3">
        <v>0</v>
      </c>
      <c r="CB41" s="3">
        <v>0</v>
      </c>
      <c r="CC41" s="3">
        <v>3272</v>
      </c>
      <c r="CD41" s="3">
        <v>0</v>
      </c>
      <c r="CE41" s="3">
        <v>0</v>
      </c>
      <c r="CF41" s="3">
        <v>0</v>
      </c>
      <c r="CG41" s="3">
        <v>0</v>
      </c>
      <c r="CH41" s="3">
        <v>0</v>
      </c>
      <c r="CI41" s="3">
        <v>0</v>
      </c>
      <c r="CJ41" s="3">
        <v>0</v>
      </c>
      <c r="CK41" s="3">
        <v>158</v>
      </c>
      <c r="CL41" s="3">
        <v>5</v>
      </c>
      <c r="CM41" s="3">
        <v>0</v>
      </c>
      <c r="CN41" s="3">
        <v>0</v>
      </c>
      <c r="CO41" s="3">
        <v>0</v>
      </c>
      <c r="CP41" s="3">
        <v>0</v>
      </c>
      <c r="CQ41" s="3">
        <v>624</v>
      </c>
      <c r="CR41" s="3">
        <v>25</v>
      </c>
      <c r="CS41" s="3">
        <v>0</v>
      </c>
      <c r="CT41" s="3">
        <v>812</v>
      </c>
      <c r="CU41" s="3">
        <v>0</v>
      </c>
      <c r="CV41" s="3">
        <v>0</v>
      </c>
      <c r="CW41" s="3">
        <v>0</v>
      </c>
      <c r="CX41" s="3">
        <v>0</v>
      </c>
      <c r="CY41" s="3">
        <v>0</v>
      </c>
      <c r="CZ41" s="3">
        <v>0</v>
      </c>
      <c r="DA41" s="3">
        <v>0</v>
      </c>
      <c r="DB41" s="3">
        <v>0</v>
      </c>
      <c r="DC41" s="3">
        <v>0</v>
      </c>
      <c r="DD41" s="3">
        <v>0</v>
      </c>
      <c r="DE41" s="3">
        <v>0</v>
      </c>
      <c r="DF41" s="3">
        <v>0</v>
      </c>
      <c r="DG41" s="3">
        <v>55651350</v>
      </c>
      <c r="DH41" s="3">
        <v>22760297</v>
      </c>
      <c r="DI41" s="3">
        <v>0</v>
      </c>
      <c r="DJ41" s="3">
        <v>32891053</v>
      </c>
      <c r="DK41" s="3">
        <v>2451916</v>
      </c>
      <c r="DL41" s="3">
        <v>35342969</v>
      </c>
      <c r="DM41" s="3">
        <v>35017543</v>
      </c>
      <c r="DN41" s="3">
        <v>325426</v>
      </c>
      <c r="DO41" s="3">
        <v>0</v>
      </c>
      <c r="DP41" s="3">
        <v>0</v>
      </c>
      <c r="DQ41" s="3">
        <v>0</v>
      </c>
      <c r="DR41" s="3">
        <v>3</v>
      </c>
      <c r="DS41" s="3">
        <v>325423</v>
      </c>
      <c r="DT41" s="3">
        <v>2700325</v>
      </c>
      <c r="DU41" s="3">
        <v>948000</v>
      </c>
      <c r="DV41" s="3">
        <v>12919275</v>
      </c>
      <c r="DW41" s="3">
        <v>99075</v>
      </c>
      <c r="DX41" s="3">
        <v>33088275</v>
      </c>
      <c r="DY41" s="3">
        <v>0</v>
      </c>
      <c r="DZ41" s="3">
        <v>5493725</v>
      </c>
      <c r="EA41" s="3">
        <v>7000</v>
      </c>
      <c r="EB41" s="3">
        <v>0</v>
      </c>
      <c r="EC41" s="3">
        <v>55255675</v>
      </c>
      <c r="ED41" s="3">
        <v>77700</v>
      </c>
      <c r="EE41" s="3">
        <v>2450</v>
      </c>
      <c r="EF41" s="3">
        <v>0</v>
      </c>
      <c r="EG41" s="3">
        <v>0</v>
      </c>
      <c r="EH41" s="3">
        <v>0</v>
      </c>
      <c r="EI41" s="3">
        <v>0</v>
      </c>
      <c r="EJ41" s="3">
        <v>302525</v>
      </c>
      <c r="EK41" s="3">
        <v>13000</v>
      </c>
      <c r="EL41" s="3">
        <v>0</v>
      </c>
      <c r="EM41" s="3">
        <v>395675</v>
      </c>
      <c r="EN41" s="3">
        <v>1093591</v>
      </c>
      <c r="EO41" s="3">
        <v>450050</v>
      </c>
      <c r="EP41" s="3">
        <v>4812392</v>
      </c>
      <c r="EQ41" s="3">
        <v>37756</v>
      </c>
      <c r="ER41" s="3">
        <v>0</v>
      </c>
      <c r="ES41" s="3">
        <v>12699170</v>
      </c>
      <c r="ET41" s="3">
        <v>0</v>
      </c>
      <c r="EU41" s="3">
        <v>2385069</v>
      </c>
      <c r="EV41" s="3">
        <v>590392</v>
      </c>
      <c r="EW41" s="3">
        <v>0</v>
      </c>
      <c r="EX41" s="3">
        <v>300047</v>
      </c>
      <c r="EY41" s="3">
        <v>0</v>
      </c>
      <c r="EZ41" s="3">
        <v>391830</v>
      </c>
      <c r="FA41" s="3">
        <v>0</v>
      </c>
      <c r="FB41" s="3">
        <v>0</v>
      </c>
      <c r="FC41" s="3">
        <v>0</v>
      </c>
      <c r="FD41" s="3">
        <v>0</v>
      </c>
      <c r="FE41" s="3">
        <v>1646002</v>
      </c>
      <c r="FF41" s="3">
        <v>478939</v>
      </c>
      <c r="FG41" s="3">
        <v>7763127</v>
      </c>
      <c r="FH41" s="3">
        <v>59300</v>
      </c>
      <c r="FI41" s="3">
        <v>19715499</v>
      </c>
      <c r="FJ41" s="3">
        <v>0</v>
      </c>
      <c r="FK41" s="3">
        <v>3223321</v>
      </c>
      <c r="FL41" s="3">
        <v>4865</v>
      </c>
      <c r="FM41" s="3">
        <v>0</v>
      </c>
      <c r="FN41" s="3">
        <v>0</v>
      </c>
      <c r="FO41" s="3">
        <v>0</v>
      </c>
      <c r="FP41" s="3">
        <v>0</v>
      </c>
      <c r="FQ41" s="3">
        <v>0</v>
      </c>
      <c r="FR41" s="3">
        <v>0</v>
      </c>
      <c r="FS41" s="3">
        <v>0</v>
      </c>
      <c r="FT41" s="3">
        <v>14117808</v>
      </c>
      <c r="FU41" s="3">
        <v>42168</v>
      </c>
      <c r="FV41" s="3">
        <v>125698</v>
      </c>
      <c r="FW41" s="3">
        <v>0</v>
      </c>
      <c r="FX41" s="3">
        <v>0</v>
      </c>
      <c r="FY41" s="3">
        <v>0</v>
      </c>
      <c r="FZ41" s="3">
        <v>0</v>
      </c>
      <c r="GA41" s="3">
        <v>6843149</v>
      </c>
      <c r="GB41" s="3">
        <v>3395072</v>
      </c>
      <c r="GC41" s="3">
        <v>7615306</v>
      </c>
      <c r="GD41" s="3">
        <v>2878342</v>
      </c>
      <c r="GE41" s="3">
        <v>16730236</v>
      </c>
      <c r="GF41" s="3">
        <v>3251755</v>
      </c>
      <c r="GG41" s="3">
        <v>3287874</v>
      </c>
      <c r="GH41" s="3">
        <v>807548</v>
      </c>
      <c r="GI41" s="3">
        <v>1023618</v>
      </c>
      <c r="GJ41" s="3">
        <v>5045803</v>
      </c>
      <c r="GK41" s="3">
        <v>178281</v>
      </c>
      <c r="GL41" s="3">
        <v>2058617</v>
      </c>
      <c r="GM41" s="3">
        <v>205636</v>
      </c>
      <c r="GN41" s="3">
        <v>0</v>
      </c>
      <c r="GO41" s="3">
        <v>2428175</v>
      </c>
      <c r="GP41" s="3">
        <v>5585837</v>
      </c>
      <c r="GQ41" s="3">
        <v>0</v>
      </c>
      <c r="GR41" s="3">
        <v>633809</v>
      </c>
      <c r="GS41" s="3">
        <v>19873</v>
      </c>
      <c r="GT41" s="3">
        <v>2891823</v>
      </c>
      <c r="GU41" s="3">
        <v>0</v>
      </c>
      <c r="GV41" s="3">
        <v>9131342</v>
      </c>
      <c r="GW41" s="3">
        <v>37935894</v>
      </c>
      <c r="GX41" s="3">
        <v>0</v>
      </c>
      <c r="GY41" s="3">
        <v>968190</v>
      </c>
      <c r="GZ41" s="3">
        <v>-29772743</v>
      </c>
      <c r="HA41" s="3">
        <v>9131341</v>
      </c>
      <c r="HB41" s="3">
        <v>69216</v>
      </c>
      <c r="HC41" s="3">
        <v>6937087</v>
      </c>
      <c r="HD41" s="3">
        <v>-1979157</v>
      </c>
      <c r="HE41" s="3">
        <v>1456840</v>
      </c>
      <c r="HF41" s="3">
        <v>0</v>
      </c>
      <c r="HG41" s="3">
        <v>0</v>
      </c>
      <c r="HH41" s="3">
        <v>2691555</v>
      </c>
      <c r="HI41" s="3">
        <v>33294100</v>
      </c>
      <c r="HJ41" s="3">
        <v>432454</v>
      </c>
      <c r="HK41" s="3">
        <v>481350</v>
      </c>
      <c r="HL41" s="3">
        <v>231</v>
      </c>
      <c r="HM41" s="3">
        <v>0</v>
      </c>
      <c r="HN41" s="3">
        <v>34374</v>
      </c>
      <c r="HO41" s="3">
        <v>63393</v>
      </c>
      <c r="HP41" s="3">
        <v>91225</v>
      </c>
      <c r="HQ41" s="3">
        <v>7248</v>
      </c>
      <c r="HR41" s="3">
        <v>144882</v>
      </c>
      <c r="HS41" s="3">
        <v>44549</v>
      </c>
      <c r="HT41" s="3">
        <v>18028</v>
      </c>
      <c r="HU41" s="3">
        <v>28755</v>
      </c>
      <c r="HV41" s="3">
        <v>0</v>
      </c>
      <c r="HW41" s="3">
        <v>0</v>
      </c>
      <c r="HX41" s="3">
        <v>243355</v>
      </c>
      <c r="HY41" s="3">
        <v>810</v>
      </c>
      <c r="HZ41" s="3">
        <v>0</v>
      </c>
      <c r="IA41" s="3">
        <v>0</v>
      </c>
      <c r="IB41" s="3">
        <v>71950</v>
      </c>
      <c r="IC41" s="3">
        <v>53040</v>
      </c>
      <c r="ID41" s="3">
        <v>63299</v>
      </c>
      <c r="IE41" s="3">
        <v>1625623.20494786</v>
      </c>
      <c r="IF41" s="3">
        <v>556176.98729949957</v>
      </c>
      <c r="IG41" s="3">
        <v>7560001.5230614403</v>
      </c>
      <c r="IH41" s="3">
        <v>57975.942991948985</v>
      </c>
      <c r="II41" s="3">
        <v>19362341.1062521</v>
      </c>
      <c r="IJ41" s="3">
        <v>0</v>
      </c>
      <c r="IK41" s="3">
        <v>3391804.78997814</v>
      </c>
      <c r="IL41" s="3">
        <v>11703.445468977799</v>
      </c>
      <c r="IM41" s="3">
        <v>0</v>
      </c>
    </row>
    <row r="42" spans="1:247" x14ac:dyDescent="0.25">
      <c r="A42">
        <v>106150722</v>
      </c>
      <c r="B42" s="33" t="s">
        <v>1082</v>
      </c>
      <c r="C42" s="56">
        <v>45108</v>
      </c>
      <c r="D42" s="56">
        <v>45473</v>
      </c>
      <c r="E42">
        <v>366</v>
      </c>
      <c r="F42" s="33" t="s">
        <v>2679</v>
      </c>
      <c r="G42" t="s">
        <v>1079</v>
      </c>
      <c r="H42">
        <v>617</v>
      </c>
      <c r="I42" s="33" t="s">
        <v>1046</v>
      </c>
      <c r="J42" t="s">
        <v>1764</v>
      </c>
      <c r="K42" s="33" t="s">
        <v>1023</v>
      </c>
      <c r="L42" s="33" t="s">
        <v>811</v>
      </c>
      <c r="N42" t="s">
        <v>1032</v>
      </c>
      <c r="O42" s="33" t="s">
        <v>1764</v>
      </c>
      <c r="P42" t="s">
        <v>406</v>
      </c>
      <c r="Q42" t="s">
        <v>34</v>
      </c>
      <c r="R42" s="33" t="s">
        <v>2011</v>
      </c>
      <c r="S42" s="33" t="s">
        <v>1083</v>
      </c>
      <c r="T42" s="33" t="s">
        <v>1081</v>
      </c>
      <c r="U42" s="33">
        <v>93302</v>
      </c>
      <c r="V42" s="33" t="s">
        <v>2550</v>
      </c>
      <c r="W42">
        <v>0</v>
      </c>
      <c r="X42" s="3">
        <v>385</v>
      </c>
      <c r="Y42" s="3">
        <v>140910</v>
      </c>
      <c r="Z42" s="3">
        <v>366</v>
      </c>
      <c r="AA42" s="3">
        <v>133956</v>
      </c>
      <c r="AB42" s="3">
        <v>208</v>
      </c>
      <c r="AC42" s="3">
        <v>197.01639344262301</v>
      </c>
      <c r="AD42" s="3">
        <v>346.41709879180701</v>
      </c>
      <c r="AE42" s="3">
        <v>15992</v>
      </c>
      <c r="AF42" s="3">
        <v>12687</v>
      </c>
      <c r="AG42" s="3">
        <v>9034</v>
      </c>
      <c r="AH42" s="3">
        <v>23870</v>
      </c>
      <c r="AI42" s="3">
        <v>0</v>
      </c>
      <c r="AJ42" s="3">
        <v>997</v>
      </c>
      <c r="AK42" s="3">
        <v>9201</v>
      </c>
      <c r="AL42" s="3">
        <v>255</v>
      </c>
      <c r="AM42" s="3">
        <v>72</v>
      </c>
      <c r="AN42" s="3">
        <v>72108</v>
      </c>
      <c r="AO42" s="3">
        <v>126788.65815780099</v>
      </c>
      <c r="AP42" s="89">
        <v>26047.6758973223</v>
      </c>
      <c r="AQ42" s="89">
        <v>20725.811394843298</v>
      </c>
      <c r="AR42" s="89">
        <v>11593.5872735046</v>
      </c>
      <c r="AS42" s="89">
        <v>45923.213387109601</v>
      </c>
      <c r="AT42" s="89">
        <v>0</v>
      </c>
      <c r="AU42" s="89">
        <v>1832.56321030819</v>
      </c>
      <c r="AV42" s="89">
        <v>19998.315166013101</v>
      </c>
      <c r="AW42" s="89">
        <v>951.25545184222187</v>
      </c>
      <c r="AX42" s="89">
        <v>209.09272480231201</v>
      </c>
      <c r="AY42" s="3">
        <v>2860</v>
      </c>
      <c r="AZ42" s="3">
        <v>2263</v>
      </c>
      <c r="BA42" s="3">
        <v>1596</v>
      </c>
      <c r="BB42" s="3">
        <v>6634</v>
      </c>
      <c r="BC42" s="3">
        <v>0</v>
      </c>
      <c r="BD42" s="3">
        <v>190</v>
      </c>
      <c r="BE42" s="3">
        <v>2689</v>
      </c>
      <c r="BF42" s="3">
        <v>91</v>
      </c>
      <c r="BG42" s="3">
        <v>43</v>
      </c>
      <c r="BH42" s="3">
        <v>16366</v>
      </c>
      <c r="BI42" s="3">
        <v>385</v>
      </c>
      <c r="BJ42" s="3">
        <v>0</v>
      </c>
      <c r="BK42" s="3">
        <v>0</v>
      </c>
      <c r="BL42" s="3">
        <v>0</v>
      </c>
      <c r="BM42" s="3">
        <v>0</v>
      </c>
      <c r="BN42" s="3">
        <v>0</v>
      </c>
      <c r="BO42" s="3">
        <v>140910</v>
      </c>
      <c r="BP42" s="3">
        <v>0</v>
      </c>
      <c r="BQ42" s="3">
        <v>0</v>
      </c>
      <c r="BR42" s="3">
        <v>0</v>
      </c>
      <c r="BS42" s="3">
        <v>0</v>
      </c>
      <c r="BT42" s="3">
        <v>0</v>
      </c>
      <c r="BU42" s="3">
        <v>72108</v>
      </c>
      <c r="BV42" s="3">
        <v>0</v>
      </c>
      <c r="BW42" s="3">
        <v>0</v>
      </c>
      <c r="BX42" s="3">
        <v>0</v>
      </c>
      <c r="BY42" s="3">
        <v>0</v>
      </c>
      <c r="BZ42" s="57">
        <v>0</v>
      </c>
      <c r="CA42" s="3">
        <v>0</v>
      </c>
      <c r="CB42" s="3">
        <v>16366</v>
      </c>
      <c r="CC42" s="3">
        <v>0</v>
      </c>
      <c r="CD42" s="3">
        <v>0</v>
      </c>
      <c r="CE42" s="3">
        <v>0</v>
      </c>
      <c r="CF42" s="3">
        <v>0</v>
      </c>
      <c r="CG42" s="3">
        <v>0</v>
      </c>
      <c r="CH42" s="3">
        <v>0</v>
      </c>
      <c r="CI42" s="3">
        <v>0</v>
      </c>
      <c r="CJ42" s="3">
        <v>0</v>
      </c>
      <c r="CK42" s="3">
        <v>13765</v>
      </c>
      <c r="CL42" s="3">
        <v>13942</v>
      </c>
      <c r="CM42" s="3">
        <v>7423</v>
      </c>
      <c r="CN42" s="3">
        <v>56843</v>
      </c>
      <c r="CO42" s="3">
        <v>0</v>
      </c>
      <c r="CP42" s="3">
        <v>1443</v>
      </c>
      <c r="CQ42" s="3">
        <v>19831</v>
      </c>
      <c r="CR42" s="3">
        <v>2463</v>
      </c>
      <c r="CS42" s="3">
        <v>162</v>
      </c>
      <c r="CT42" s="3">
        <v>115872</v>
      </c>
      <c r="CU42" s="3">
        <v>98602</v>
      </c>
      <c r="CV42" s="3">
        <v>8193</v>
      </c>
      <c r="CW42" s="3">
        <v>0</v>
      </c>
      <c r="CX42" s="3">
        <v>12562</v>
      </c>
      <c r="CY42" s="3">
        <v>5650</v>
      </c>
      <c r="CZ42" s="3">
        <v>13</v>
      </c>
      <c r="DA42" s="3">
        <v>387585</v>
      </c>
      <c r="DB42" s="3">
        <v>407655</v>
      </c>
      <c r="DC42" s="3">
        <v>4022</v>
      </c>
      <c r="DD42" s="3">
        <v>4496</v>
      </c>
      <c r="DE42" s="3">
        <v>2333</v>
      </c>
      <c r="DF42" s="3">
        <v>1002</v>
      </c>
      <c r="DG42" s="3">
        <v>2683272807</v>
      </c>
      <c r="DH42" s="3">
        <v>2022705033</v>
      </c>
      <c r="DI42" s="3">
        <v>50937312</v>
      </c>
      <c r="DJ42" s="3">
        <v>711505086</v>
      </c>
      <c r="DK42" s="3">
        <v>4150331</v>
      </c>
      <c r="DL42" s="3">
        <v>715655417</v>
      </c>
      <c r="DM42" s="3">
        <v>627118767</v>
      </c>
      <c r="DN42" s="3">
        <v>88536650</v>
      </c>
      <c r="DO42" s="3">
        <v>58547851</v>
      </c>
      <c r="DP42" s="3">
        <v>2301</v>
      </c>
      <c r="DQ42" s="3">
        <v>0</v>
      </c>
      <c r="DR42" s="3">
        <v>0</v>
      </c>
      <c r="DS42" s="3">
        <v>147082200</v>
      </c>
      <c r="DT42" s="3">
        <v>418616202</v>
      </c>
      <c r="DU42" s="3">
        <v>293540569</v>
      </c>
      <c r="DV42" s="3">
        <v>156284597</v>
      </c>
      <c r="DW42" s="3">
        <v>435793878</v>
      </c>
      <c r="DX42" s="3">
        <v>0</v>
      </c>
      <c r="DY42" s="3">
        <v>24585191</v>
      </c>
      <c r="DZ42" s="3">
        <v>190084116</v>
      </c>
      <c r="EA42" s="3">
        <v>4642926</v>
      </c>
      <c r="EB42" s="3">
        <v>2499396</v>
      </c>
      <c r="EC42" s="3">
        <v>1526046875</v>
      </c>
      <c r="ED42" s="3">
        <v>263223415</v>
      </c>
      <c r="EE42" s="3">
        <v>185994898</v>
      </c>
      <c r="EF42" s="3">
        <v>44279839</v>
      </c>
      <c r="EG42" s="3">
        <v>402624859</v>
      </c>
      <c r="EH42" s="3">
        <v>0</v>
      </c>
      <c r="EI42" s="3">
        <v>20604294</v>
      </c>
      <c r="EJ42" s="3">
        <v>223062505</v>
      </c>
      <c r="EK42" s="3">
        <v>12677108</v>
      </c>
      <c r="EL42" s="3">
        <v>4759014</v>
      </c>
      <c r="EM42" s="3">
        <v>1157225932</v>
      </c>
      <c r="EN42" s="3">
        <v>547204428</v>
      </c>
      <c r="EO42" s="3">
        <v>419872916</v>
      </c>
      <c r="EP42" s="3">
        <v>133315448</v>
      </c>
      <c r="EQ42" s="3">
        <v>579025145</v>
      </c>
      <c r="ER42" s="3">
        <v>-9663839</v>
      </c>
      <c r="ES42" s="3">
        <v>0</v>
      </c>
      <c r="ET42" s="3">
        <v>35116012</v>
      </c>
      <c r="EU42" s="3">
        <v>249967405</v>
      </c>
      <c r="EV42" s="3">
        <v>9490732</v>
      </c>
      <c r="EW42" s="3">
        <v>0</v>
      </c>
      <c r="EX42" s="3">
        <v>24584651</v>
      </c>
      <c r="EY42" s="3">
        <v>0</v>
      </c>
      <c r="EZ42" s="3">
        <v>33792135</v>
      </c>
      <c r="FA42" s="3">
        <v>28771392</v>
      </c>
      <c r="FB42" s="3">
        <v>168076</v>
      </c>
      <c r="FC42" s="3">
        <v>0</v>
      </c>
      <c r="FD42" s="3">
        <v>21997844</v>
      </c>
      <c r="FE42" s="3">
        <v>128196222</v>
      </c>
      <c r="FF42" s="3">
        <v>84894962</v>
      </c>
      <c r="FG42" s="3">
        <v>66077943</v>
      </c>
      <c r="FH42" s="3">
        <v>248704809</v>
      </c>
      <c r="FI42" s="3">
        <v>0</v>
      </c>
      <c r="FJ42" s="3">
        <v>9981384</v>
      </c>
      <c r="FK42" s="3">
        <v>173117711</v>
      </c>
      <c r="FL42" s="3">
        <v>986</v>
      </c>
      <c r="FM42" s="3">
        <v>531069</v>
      </c>
      <c r="FN42" s="3">
        <v>0</v>
      </c>
      <c r="FO42" s="3">
        <v>-11398770</v>
      </c>
      <c r="FP42" s="3">
        <v>21049</v>
      </c>
      <c r="FQ42" s="3">
        <v>56569347</v>
      </c>
      <c r="FR42" s="3">
        <v>0</v>
      </c>
      <c r="FS42" s="3">
        <v>0</v>
      </c>
      <c r="FT42" s="3">
        <v>122352110</v>
      </c>
      <c r="FU42" s="3">
        <v>37074914</v>
      </c>
      <c r="FV42" s="3">
        <v>196925145</v>
      </c>
      <c r="FW42" s="3">
        <v>24898789</v>
      </c>
      <c r="FX42" s="3">
        <v>0</v>
      </c>
      <c r="FY42" s="3">
        <v>115771</v>
      </c>
      <c r="FZ42" s="3">
        <v>677882</v>
      </c>
      <c r="GA42" s="3">
        <v>77510181</v>
      </c>
      <c r="GB42" s="3">
        <v>19323610</v>
      </c>
      <c r="GC42" s="3">
        <v>128699179</v>
      </c>
      <c r="GD42" s="3">
        <v>19541186</v>
      </c>
      <c r="GE42" s="3">
        <v>166637110</v>
      </c>
      <c r="GF42" s="3">
        <v>83644532</v>
      </c>
      <c r="GG42" s="3">
        <v>36299941</v>
      </c>
      <c r="GH42" s="3">
        <v>38370115</v>
      </c>
      <c r="GI42" s="3">
        <v>100538167</v>
      </c>
      <c r="GJ42" s="3">
        <v>99605956</v>
      </c>
      <c r="GK42" s="3">
        <v>21133744</v>
      </c>
      <c r="GL42" s="3">
        <v>3339407</v>
      </c>
      <c r="GM42" s="3">
        <v>3390870</v>
      </c>
      <c r="GN42" s="3">
        <v>1845714</v>
      </c>
      <c r="GO42" s="3">
        <v>72313211</v>
      </c>
      <c r="GP42" s="3">
        <v>210794028</v>
      </c>
      <c r="GQ42" s="3">
        <v>615671749</v>
      </c>
      <c r="GR42" s="3">
        <v>142176590</v>
      </c>
      <c r="GS42" s="3">
        <v>16092473</v>
      </c>
      <c r="GT42" s="3">
        <v>106552415</v>
      </c>
      <c r="GU42" s="3">
        <v>0</v>
      </c>
      <c r="GV42" s="3">
        <v>1091287255</v>
      </c>
      <c r="GW42" s="3">
        <v>139429050</v>
      </c>
      <c r="GX42" s="3">
        <v>0</v>
      </c>
      <c r="GY42" s="3">
        <v>30578173</v>
      </c>
      <c r="GZ42" s="3">
        <v>921280032</v>
      </c>
      <c r="HA42" s="3">
        <v>1091287255</v>
      </c>
      <c r="HB42" s="3">
        <v>30831762</v>
      </c>
      <c r="HC42" s="3">
        <v>387559671</v>
      </c>
      <c r="HD42" s="3">
        <v>-319243158</v>
      </c>
      <c r="HE42" s="3">
        <v>231361661</v>
      </c>
      <c r="HF42" s="3">
        <v>0</v>
      </c>
      <c r="HG42" s="3">
        <v>33193872</v>
      </c>
      <c r="HH42" s="3">
        <v>0</v>
      </c>
      <c r="HI42" s="3">
        <v>6818389</v>
      </c>
      <c r="HJ42" s="3">
        <v>3196891</v>
      </c>
      <c r="HK42" s="3">
        <v>3604781</v>
      </c>
      <c r="HL42" s="3">
        <v>1670</v>
      </c>
      <c r="HM42" s="3">
        <v>2320</v>
      </c>
      <c r="HN42" s="3">
        <v>254297</v>
      </c>
      <c r="HO42" s="3">
        <v>710049</v>
      </c>
      <c r="HP42" s="3">
        <v>1027257</v>
      </c>
      <c r="HQ42" s="3">
        <v>29531</v>
      </c>
      <c r="HR42" s="3">
        <v>264721</v>
      </c>
      <c r="HS42" s="3">
        <v>268044</v>
      </c>
      <c r="HT42" s="3">
        <v>260629</v>
      </c>
      <c r="HU42" s="3">
        <v>252148</v>
      </c>
      <c r="HV42" s="3">
        <v>57788</v>
      </c>
      <c r="HW42" s="3">
        <v>72427</v>
      </c>
      <c r="HX42" s="3">
        <v>1093150</v>
      </c>
      <c r="HY42" s="3">
        <v>274790</v>
      </c>
      <c r="HZ42" s="3">
        <v>869201</v>
      </c>
      <c r="IA42" s="3">
        <v>5820</v>
      </c>
      <c r="IB42" s="3">
        <v>555534</v>
      </c>
      <c r="IC42" s="3">
        <v>126621</v>
      </c>
      <c r="ID42" s="3">
        <v>271775</v>
      </c>
      <c r="IE42" s="3">
        <v>158300922.17877501</v>
      </c>
      <c r="IF42" s="3">
        <v>111332496.309802</v>
      </c>
      <c r="IG42" s="3">
        <v>46564521.015601002</v>
      </c>
      <c r="IH42" s="3">
        <v>194653487.31571794</v>
      </c>
      <c r="II42" s="3">
        <v>0</v>
      </c>
      <c r="IJ42" s="3">
        <v>10491524.648800099</v>
      </c>
      <c r="IK42" s="3">
        <v>95919171.413216189</v>
      </c>
      <c r="IL42" s="3">
        <v>4021147.0351798702</v>
      </c>
      <c r="IM42" s="3">
        <v>1685166.0829083801</v>
      </c>
    </row>
    <row r="43" spans="1:247" x14ac:dyDescent="0.25">
      <c r="A43">
        <v>106364121</v>
      </c>
      <c r="B43" s="33" t="s">
        <v>1793</v>
      </c>
      <c r="C43" s="56">
        <v>45108</v>
      </c>
      <c r="D43" s="56">
        <v>45473</v>
      </c>
      <c r="E43">
        <v>366</v>
      </c>
      <c r="F43" s="33" t="s">
        <v>2692</v>
      </c>
      <c r="G43" t="s">
        <v>1063</v>
      </c>
      <c r="H43">
        <v>1209</v>
      </c>
      <c r="I43" s="33" t="s">
        <v>1024</v>
      </c>
      <c r="J43" t="s">
        <v>2897</v>
      </c>
      <c r="K43" s="33" t="s">
        <v>1023</v>
      </c>
      <c r="L43" s="33" t="s">
        <v>811</v>
      </c>
      <c r="N43" t="s">
        <v>430</v>
      </c>
      <c r="O43" s="33" t="s">
        <v>2897</v>
      </c>
      <c r="P43" t="s">
        <v>407</v>
      </c>
      <c r="Q43" t="s">
        <v>34</v>
      </c>
      <c r="R43" s="33" t="s">
        <v>2012</v>
      </c>
      <c r="S43" s="33" t="s">
        <v>3022</v>
      </c>
      <c r="T43" s="33" t="s">
        <v>1084</v>
      </c>
      <c r="U43" s="33">
        <v>92411</v>
      </c>
      <c r="V43" s="33" t="s">
        <v>1907</v>
      </c>
      <c r="W43">
        <v>0</v>
      </c>
      <c r="X43" s="3">
        <v>60</v>
      </c>
      <c r="Y43" s="3">
        <v>21960</v>
      </c>
      <c r="Z43" s="3">
        <v>60</v>
      </c>
      <c r="AA43" s="3">
        <v>21960</v>
      </c>
      <c r="AB43" s="3">
        <v>37</v>
      </c>
      <c r="AC43" s="3">
        <v>36.7950819672131</v>
      </c>
      <c r="AD43" s="3">
        <v>40.218140207827503</v>
      </c>
      <c r="AE43" s="3">
        <v>2875</v>
      </c>
      <c r="AF43" s="3">
        <v>2692</v>
      </c>
      <c r="AG43" s="3">
        <v>340</v>
      </c>
      <c r="AH43" s="3">
        <v>4185</v>
      </c>
      <c r="AI43" s="3">
        <v>0</v>
      </c>
      <c r="AJ43" s="3">
        <v>0</v>
      </c>
      <c r="AK43" s="3">
        <v>3375</v>
      </c>
      <c r="AL43" s="3">
        <v>0</v>
      </c>
      <c r="AM43" s="3">
        <v>0</v>
      </c>
      <c r="AN43" s="3">
        <v>13467</v>
      </c>
      <c r="AO43" s="3">
        <v>14719.839316064899</v>
      </c>
      <c r="AP43" s="89">
        <v>3011.3576043852399</v>
      </c>
      <c r="AQ43" s="89">
        <v>3034.9699757449398</v>
      </c>
      <c r="AR43" s="89">
        <v>354.33939363123346</v>
      </c>
      <c r="AS43" s="89">
        <v>4443.7398722507996</v>
      </c>
      <c r="AT43" s="89">
        <v>0</v>
      </c>
      <c r="AU43" s="89">
        <v>0</v>
      </c>
      <c r="AV43" s="89">
        <v>3870.2849544616902</v>
      </c>
      <c r="AW43" s="89">
        <v>0</v>
      </c>
      <c r="AX43" s="89">
        <v>0</v>
      </c>
      <c r="AY43" s="3">
        <v>215</v>
      </c>
      <c r="AZ43" s="3">
        <v>171</v>
      </c>
      <c r="BA43" s="3">
        <v>23</v>
      </c>
      <c r="BB43" s="3">
        <v>277</v>
      </c>
      <c r="BC43" s="3">
        <v>0</v>
      </c>
      <c r="BD43" s="3">
        <v>0</v>
      </c>
      <c r="BE43" s="3">
        <v>228</v>
      </c>
      <c r="BF43" s="3">
        <v>0</v>
      </c>
      <c r="BG43" s="3">
        <v>0</v>
      </c>
      <c r="BH43" s="3">
        <v>914</v>
      </c>
      <c r="BI43" s="3">
        <v>0</v>
      </c>
      <c r="BJ43" s="3">
        <v>0</v>
      </c>
      <c r="BK43" s="3">
        <v>0</v>
      </c>
      <c r="BL43" s="3">
        <v>60</v>
      </c>
      <c r="BM43" s="3">
        <v>0</v>
      </c>
      <c r="BN43" s="3">
        <v>0</v>
      </c>
      <c r="BO43" s="3">
        <v>0</v>
      </c>
      <c r="BP43" s="3">
        <v>0</v>
      </c>
      <c r="BQ43" s="3">
        <v>0</v>
      </c>
      <c r="BR43" s="3">
        <v>21960</v>
      </c>
      <c r="BS43" s="3">
        <v>0</v>
      </c>
      <c r="BT43" s="3">
        <v>0</v>
      </c>
      <c r="BU43" s="3">
        <v>0</v>
      </c>
      <c r="BV43" s="3">
        <v>0</v>
      </c>
      <c r="BW43" s="3">
        <v>0</v>
      </c>
      <c r="BX43" s="3">
        <v>13467</v>
      </c>
      <c r="BY43" s="3">
        <v>0</v>
      </c>
      <c r="BZ43" s="57">
        <v>0</v>
      </c>
      <c r="CA43" s="3">
        <v>0</v>
      </c>
      <c r="CB43" s="3">
        <v>0</v>
      </c>
      <c r="CC43" s="3">
        <v>0</v>
      </c>
      <c r="CD43" s="3">
        <v>0</v>
      </c>
      <c r="CE43" s="3">
        <v>914</v>
      </c>
      <c r="CF43" s="3">
        <v>0</v>
      </c>
      <c r="CG43" s="3">
        <v>0</v>
      </c>
      <c r="CH43" s="3">
        <v>0</v>
      </c>
      <c r="CI43" s="3">
        <v>0</v>
      </c>
      <c r="CJ43" s="3">
        <v>0</v>
      </c>
      <c r="CK43" s="3">
        <v>604</v>
      </c>
      <c r="CL43" s="3">
        <v>2021</v>
      </c>
      <c r="CM43" s="3">
        <v>161</v>
      </c>
      <c r="CN43" s="3">
        <v>2112</v>
      </c>
      <c r="CO43" s="3">
        <v>0</v>
      </c>
      <c r="CP43" s="3">
        <v>0</v>
      </c>
      <c r="CQ43" s="3">
        <v>3023</v>
      </c>
      <c r="CR43" s="3">
        <v>0</v>
      </c>
      <c r="CS43" s="3">
        <v>0</v>
      </c>
      <c r="CT43" s="3">
        <v>7921</v>
      </c>
      <c r="CU43" s="3">
        <v>0</v>
      </c>
      <c r="CV43" s="3">
        <v>7921</v>
      </c>
      <c r="CW43" s="3">
        <v>0</v>
      </c>
      <c r="CX43" s="3">
        <v>0</v>
      </c>
      <c r="CY43" s="3">
        <v>0</v>
      </c>
      <c r="CZ43" s="3">
        <v>0</v>
      </c>
      <c r="DA43" s="3">
        <v>0</v>
      </c>
      <c r="DB43" s="3">
        <v>0</v>
      </c>
      <c r="DC43" s="3">
        <v>0</v>
      </c>
      <c r="DD43" s="3">
        <v>0</v>
      </c>
      <c r="DE43" s="3">
        <v>0</v>
      </c>
      <c r="DF43" s="3">
        <v>0</v>
      </c>
      <c r="DG43" s="3">
        <v>58680135</v>
      </c>
      <c r="DH43" s="3">
        <v>31930504</v>
      </c>
      <c r="DI43" s="3">
        <v>0</v>
      </c>
      <c r="DJ43" s="3">
        <v>26749631</v>
      </c>
      <c r="DK43" s="3">
        <v>43931</v>
      </c>
      <c r="DL43" s="3">
        <v>26793562</v>
      </c>
      <c r="DM43" s="3">
        <v>27232547</v>
      </c>
      <c r="DN43" s="3">
        <v>-438985</v>
      </c>
      <c r="DO43" s="3">
        <v>0</v>
      </c>
      <c r="DP43" s="3">
        <v>0</v>
      </c>
      <c r="DQ43" s="3">
        <v>0</v>
      </c>
      <c r="DR43" s="3">
        <v>0</v>
      </c>
      <c r="DS43" s="3">
        <v>-438985</v>
      </c>
      <c r="DT43" s="3">
        <v>11885517</v>
      </c>
      <c r="DU43" s="3">
        <v>10612220</v>
      </c>
      <c r="DV43" s="3">
        <v>1219357</v>
      </c>
      <c r="DW43" s="3">
        <v>16140062</v>
      </c>
      <c r="DX43" s="3">
        <v>0</v>
      </c>
      <c r="DY43" s="3">
        <v>0</v>
      </c>
      <c r="DZ43" s="3">
        <v>13828578</v>
      </c>
      <c r="EA43" s="3">
        <v>0</v>
      </c>
      <c r="EB43" s="3">
        <v>0</v>
      </c>
      <c r="EC43" s="3">
        <v>53685734</v>
      </c>
      <c r="ED43" s="3">
        <v>563715</v>
      </c>
      <c r="EE43" s="3">
        <v>1352033</v>
      </c>
      <c r="EF43" s="3">
        <v>51426</v>
      </c>
      <c r="EG43" s="3">
        <v>997868</v>
      </c>
      <c r="EH43" s="3">
        <v>0</v>
      </c>
      <c r="EI43" s="3">
        <v>0</v>
      </c>
      <c r="EJ43" s="3">
        <v>2029359</v>
      </c>
      <c r="EK43" s="3">
        <v>0</v>
      </c>
      <c r="EL43" s="3">
        <v>0</v>
      </c>
      <c r="EM43" s="3">
        <v>4994401</v>
      </c>
      <c r="EN43" s="3">
        <v>5192283</v>
      </c>
      <c r="EO43" s="3">
        <v>6380948</v>
      </c>
      <c r="EP43" s="3">
        <v>845247</v>
      </c>
      <c r="EQ43" s="3">
        <v>11223605</v>
      </c>
      <c r="ER43" s="3">
        <v>0</v>
      </c>
      <c r="ES43" s="3">
        <v>0</v>
      </c>
      <c r="ET43" s="3">
        <v>0</v>
      </c>
      <c r="EU43" s="3">
        <v>8288421</v>
      </c>
      <c r="EV43" s="3">
        <v>0</v>
      </c>
      <c r="EW43" s="3">
        <v>0</v>
      </c>
      <c r="EX43" s="3">
        <v>0</v>
      </c>
      <c r="EY43" s="3">
        <v>0</v>
      </c>
      <c r="EZ43" s="3">
        <v>0</v>
      </c>
      <c r="FA43" s="3">
        <v>0</v>
      </c>
      <c r="FB43" s="3">
        <v>0</v>
      </c>
      <c r="FC43" s="3">
        <v>0</v>
      </c>
      <c r="FD43" s="3">
        <v>0</v>
      </c>
      <c r="FE43" s="3">
        <v>7256949</v>
      </c>
      <c r="FF43" s="3">
        <v>5583305</v>
      </c>
      <c r="FG43" s="3">
        <v>425536</v>
      </c>
      <c r="FH43" s="3">
        <v>5914325</v>
      </c>
      <c r="FI43" s="3">
        <v>0</v>
      </c>
      <c r="FJ43" s="3">
        <v>0</v>
      </c>
      <c r="FK43" s="3">
        <v>7569516</v>
      </c>
      <c r="FL43" s="3">
        <v>0</v>
      </c>
      <c r="FM43" s="3">
        <v>0</v>
      </c>
      <c r="FN43" s="3">
        <v>0</v>
      </c>
      <c r="FO43" s="3">
        <v>0</v>
      </c>
      <c r="FP43" s="3">
        <v>0</v>
      </c>
      <c r="FQ43" s="3">
        <v>0</v>
      </c>
      <c r="FR43" s="3">
        <v>0</v>
      </c>
      <c r="FS43" s="3">
        <v>0</v>
      </c>
      <c r="FT43" s="3">
        <v>8797431</v>
      </c>
      <c r="FU43" s="3">
        <v>314835</v>
      </c>
      <c r="FV43" s="3">
        <v>4151396</v>
      </c>
      <c r="FW43" s="3">
        <v>0</v>
      </c>
      <c r="FX43" s="3">
        <v>0</v>
      </c>
      <c r="FY43" s="3">
        <v>0</v>
      </c>
      <c r="FZ43" s="3">
        <v>0</v>
      </c>
      <c r="GA43" s="3">
        <v>3634376</v>
      </c>
      <c r="GB43" s="3">
        <v>632051</v>
      </c>
      <c r="GC43" s="3">
        <v>3831917</v>
      </c>
      <c r="GD43" s="3">
        <v>5870541</v>
      </c>
      <c r="GE43" s="3">
        <v>12072360</v>
      </c>
      <c r="GF43" s="3">
        <v>2050828</v>
      </c>
      <c r="GG43" s="3">
        <v>0</v>
      </c>
      <c r="GH43" s="3">
        <v>0</v>
      </c>
      <c r="GI43" s="3">
        <v>983084</v>
      </c>
      <c r="GJ43" s="3">
        <v>5649461</v>
      </c>
      <c r="GK43" s="3">
        <v>85616</v>
      </c>
      <c r="GL43" s="3">
        <v>5011736</v>
      </c>
      <c r="GM43" s="3">
        <v>213697</v>
      </c>
      <c r="GN43" s="3">
        <v>0</v>
      </c>
      <c r="GO43" s="3">
        <v>1165765</v>
      </c>
      <c r="GP43" s="3">
        <v>9033929</v>
      </c>
      <c r="GQ43" s="3">
        <v>0</v>
      </c>
      <c r="GR43" s="3">
        <v>34170500</v>
      </c>
      <c r="GS43" s="3">
        <v>0</v>
      </c>
      <c r="GT43" s="3">
        <v>3770</v>
      </c>
      <c r="GU43" s="3">
        <v>0</v>
      </c>
      <c r="GV43" s="3">
        <v>43208199</v>
      </c>
      <c r="GW43" s="3">
        <v>44236485</v>
      </c>
      <c r="GX43" s="3">
        <v>0</v>
      </c>
      <c r="GY43" s="3">
        <v>0</v>
      </c>
      <c r="GZ43" s="3">
        <v>-1028286</v>
      </c>
      <c r="HA43" s="3">
        <v>43208199</v>
      </c>
      <c r="HB43" s="3">
        <v>0</v>
      </c>
      <c r="HC43" s="3">
        <v>5860636</v>
      </c>
      <c r="HD43" s="3">
        <v>-643350</v>
      </c>
      <c r="HE43" s="3">
        <v>38435588</v>
      </c>
      <c r="HF43" s="3">
        <v>0</v>
      </c>
      <c r="HG43" s="3">
        <v>0</v>
      </c>
      <c r="HH43" s="3">
        <v>2968087</v>
      </c>
      <c r="HI43" s="3">
        <v>1592946</v>
      </c>
      <c r="HJ43" s="3">
        <v>240672</v>
      </c>
      <c r="HK43" s="3">
        <v>282469</v>
      </c>
      <c r="HL43" s="3">
        <v>136</v>
      </c>
      <c r="HM43" s="3">
        <v>0</v>
      </c>
      <c r="HN43" s="3">
        <v>24058</v>
      </c>
      <c r="HO43" s="3">
        <v>104078</v>
      </c>
      <c r="HP43" s="3">
        <v>43338</v>
      </c>
      <c r="HQ43" s="3">
        <v>20508</v>
      </c>
      <c r="HR43" s="3">
        <v>35494</v>
      </c>
      <c r="HS43" s="3">
        <v>6921</v>
      </c>
      <c r="HT43" s="3">
        <v>6275</v>
      </c>
      <c r="HU43" s="3">
        <v>0</v>
      </c>
      <c r="HV43" s="3">
        <v>0</v>
      </c>
      <c r="HW43" s="3">
        <v>0</v>
      </c>
      <c r="HX43" s="3">
        <v>108397</v>
      </c>
      <c r="HY43" s="3">
        <v>13638</v>
      </c>
      <c r="HZ43" s="3">
        <v>53084</v>
      </c>
      <c r="IA43" s="3">
        <v>0</v>
      </c>
      <c r="IB43" s="3">
        <v>19858</v>
      </c>
      <c r="IC43" s="3">
        <v>6178</v>
      </c>
      <c r="ID43" s="3">
        <v>39517</v>
      </c>
      <c r="IE43" s="3">
        <v>5768176.7150486596</v>
      </c>
      <c r="IF43" s="3">
        <v>5543468.5101499502</v>
      </c>
      <c r="IG43" s="3">
        <v>588799.44646221423</v>
      </c>
      <c r="IH43" s="3">
        <v>7940619.0494428799</v>
      </c>
      <c r="II43" s="3">
        <v>0</v>
      </c>
      <c r="IJ43" s="3">
        <v>0</v>
      </c>
      <c r="IK43" s="3">
        <v>7347552.2788962908</v>
      </c>
      <c r="IL43" s="3">
        <v>0</v>
      </c>
      <c r="IM43" s="3">
        <v>0</v>
      </c>
    </row>
    <row r="44" spans="1:247" x14ac:dyDescent="0.25">
      <c r="A44">
        <v>106184008</v>
      </c>
      <c r="B44" s="33" t="s">
        <v>1085</v>
      </c>
      <c r="C44" s="56">
        <v>45292</v>
      </c>
      <c r="D44" s="56">
        <v>45657</v>
      </c>
      <c r="E44">
        <v>366</v>
      </c>
      <c r="F44" s="33" t="s">
        <v>2694</v>
      </c>
      <c r="G44" t="s">
        <v>1086</v>
      </c>
      <c r="H44">
        <v>213</v>
      </c>
      <c r="I44" s="33" t="s">
        <v>1046</v>
      </c>
      <c r="J44" t="s">
        <v>3050</v>
      </c>
      <c r="K44" s="33" t="s">
        <v>1023</v>
      </c>
      <c r="L44" s="33" t="s">
        <v>811</v>
      </c>
      <c r="M44" t="s">
        <v>1792</v>
      </c>
      <c r="N44" t="s">
        <v>430</v>
      </c>
      <c r="O44" s="33" t="s">
        <v>1087</v>
      </c>
      <c r="P44" t="s">
        <v>1080</v>
      </c>
      <c r="Q44" t="s">
        <v>34</v>
      </c>
      <c r="R44" s="33" t="s">
        <v>2013</v>
      </c>
      <c r="S44" s="33" t="s">
        <v>1088</v>
      </c>
      <c r="T44" s="33" t="s">
        <v>1089</v>
      </c>
      <c r="U44" s="33">
        <v>96130</v>
      </c>
      <c r="V44" s="33" t="s">
        <v>2447</v>
      </c>
      <c r="W44">
        <v>4</v>
      </c>
      <c r="X44" s="3">
        <v>25</v>
      </c>
      <c r="Y44" s="3">
        <v>9150</v>
      </c>
      <c r="Z44" s="3">
        <v>25</v>
      </c>
      <c r="AA44" s="3">
        <v>9150</v>
      </c>
      <c r="AB44" s="3">
        <v>8</v>
      </c>
      <c r="AC44" s="3">
        <v>7.5928961748633883</v>
      </c>
      <c r="AD44" s="3">
        <v>35.555721926856613</v>
      </c>
      <c r="AE44" s="3">
        <v>1393</v>
      </c>
      <c r="AF44" s="3">
        <v>143</v>
      </c>
      <c r="AG44" s="3">
        <v>16</v>
      </c>
      <c r="AH44" s="3">
        <v>592</v>
      </c>
      <c r="AI44" s="3">
        <v>0</v>
      </c>
      <c r="AJ44" s="3">
        <v>190</v>
      </c>
      <c r="AK44" s="3">
        <v>419</v>
      </c>
      <c r="AL44" s="3">
        <v>11</v>
      </c>
      <c r="AM44" s="3">
        <v>15</v>
      </c>
      <c r="AN44" s="3">
        <v>2779</v>
      </c>
      <c r="AO44" s="3">
        <v>13013.3942252295</v>
      </c>
      <c r="AP44" s="89">
        <v>6777.6281452753628</v>
      </c>
      <c r="AQ44" s="89">
        <v>748.71581484237583</v>
      </c>
      <c r="AR44" s="89">
        <v>81.63437667532682</v>
      </c>
      <c r="AS44" s="89">
        <v>2401.0321507848398</v>
      </c>
      <c r="AT44" s="89">
        <v>0</v>
      </c>
      <c r="AU44" s="89">
        <v>1278.9712119356745</v>
      </c>
      <c r="AV44" s="89">
        <v>1779.55157607713</v>
      </c>
      <c r="AW44" s="89">
        <v>118.71530209879199</v>
      </c>
      <c r="AX44" s="89">
        <v>76.938680634113794</v>
      </c>
      <c r="AY44" s="3">
        <v>281</v>
      </c>
      <c r="AZ44" s="3">
        <v>26</v>
      </c>
      <c r="BA44" s="3">
        <v>5</v>
      </c>
      <c r="BB44" s="3">
        <v>199</v>
      </c>
      <c r="BC44" s="3">
        <v>0</v>
      </c>
      <c r="BD44" s="3">
        <v>61</v>
      </c>
      <c r="BE44" s="3">
        <v>144</v>
      </c>
      <c r="BF44" s="3">
        <v>6</v>
      </c>
      <c r="BG44" s="3">
        <v>8</v>
      </c>
      <c r="BH44" s="3">
        <v>730</v>
      </c>
      <c r="BI44" s="3">
        <v>25</v>
      </c>
      <c r="BJ44" s="3">
        <v>0</v>
      </c>
      <c r="BK44" s="3">
        <v>0</v>
      </c>
      <c r="BL44" s="3">
        <v>0</v>
      </c>
      <c r="BM44" s="3">
        <v>0</v>
      </c>
      <c r="BN44" s="3">
        <v>0</v>
      </c>
      <c r="BO44" s="3">
        <v>9150</v>
      </c>
      <c r="BP44" s="3">
        <v>0</v>
      </c>
      <c r="BQ44" s="3">
        <v>0</v>
      </c>
      <c r="BR44" s="3">
        <v>0</v>
      </c>
      <c r="BS44" s="3">
        <v>0</v>
      </c>
      <c r="BT44" s="3">
        <v>0</v>
      </c>
      <c r="BU44" s="3">
        <v>2779</v>
      </c>
      <c r="BV44" s="3">
        <v>0</v>
      </c>
      <c r="BW44" s="3">
        <v>0</v>
      </c>
      <c r="BX44" s="3">
        <v>0</v>
      </c>
      <c r="BY44" s="3">
        <v>0</v>
      </c>
      <c r="BZ44" s="57">
        <v>0</v>
      </c>
      <c r="CA44" s="3">
        <v>0</v>
      </c>
      <c r="CB44" s="3">
        <v>730</v>
      </c>
      <c r="CC44" s="3">
        <v>0</v>
      </c>
      <c r="CD44" s="3">
        <v>0</v>
      </c>
      <c r="CE44" s="3">
        <v>0</v>
      </c>
      <c r="CF44" s="3">
        <v>0</v>
      </c>
      <c r="CG44" s="3">
        <v>0</v>
      </c>
      <c r="CH44" s="3">
        <v>0</v>
      </c>
      <c r="CI44" s="3">
        <v>0</v>
      </c>
      <c r="CJ44" s="3">
        <v>0</v>
      </c>
      <c r="CK44" s="3">
        <v>11595</v>
      </c>
      <c r="CL44" s="3">
        <v>1240</v>
      </c>
      <c r="CM44" s="3">
        <v>412</v>
      </c>
      <c r="CN44" s="3">
        <v>8053</v>
      </c>
      <c r="CO44" s="3">
        <v>0</v>
      </c>
      <c r="CP44" s="3">
        <v>4398</v>
      </c>
      <c r="CQ44" s="3">
        <v>7737</v>
      </c>
      <c r="CR44" s="3">
        <v>597</v>
      </c>
      <c r="CS44" s="3">
        <v>413</v>
      </c>
      <c r="CT44" s="3">
        <v>34445</v>
      </c>
      <c r="CU44" s="3">
        <v>11783</v>
      </c>
      <c r="CV44" s="3">
        <v>0</v>
      </c>
      <c r="CW44" s="3">
        <v>0</v>
      </c>
      <c r="CX44" s="3">
        <v>22294</v>
      </c>
      <c r="CY44" s="3">
        <v>0</v>
      </c>
      <c r="CZ44" s="3">
        <v>3</v>
      </c>
      <c r="DA44" s="3">
        <v>8500</v>
      </c>
      <c r="DB44" s="3">
        <v>42496</v>
      </c>
      <c r="DC44" s="3">
        <v>136</v>
      </c>
      <c r="DD44" s="3">
        <v>560</v>
      </c>
      <c r="DE44" s="3">
        <v>139</v>
      </c>
      <c r="DF44" s="3">
        <v>61</v>
      </c>
      <c r="DG44" s="3">
        <v>91780908</v>
      </c>
      <c r="DH44" s="3">
        <v>48672677</v>
      </c>
      <c r="DI44" s="3">
        <v>0</v>
      </c>
      <c r="DJ44" s="3">
        <v>43108231</v>
      </c>
      <c r="DK44" s="3">
        <v>38678</v>
      </c>
      <c r="DL44" s="3">
        <v>43146909</v>
      </c>
      <c r="DM44" s="3">
        <v>50014075</v>
      </c>
      <c r="DN44" s="3">
        <v>-6867166</v>
      </c>
      <c r="DO44" s="3">
        <v>0</v>
      </c>
      <c r="DP44" s="3">
        <v>0</v>
      </c>
      <c r="DQ44" s="3">
        <v>0</v>
      </c>
      <c r="DR44" s="3">
        <v>0</v>
      </c>
      <c r="DS44" s="3">
        <v>-6867166</v>
      </c>
      <c r="DT44" s="3">
        <v>6324486</v>
      </c>
      <c r="DU44" s="3">
        <v>591280</v>
      </c>
      <c r="DV44" s="3">
        <v>193992</v>
      </c>
      <c r="DW44" s="3">
        <v>5551964</v>
      </c>
      <c r="DX44" s="3">
        <v>0</v>
      </c>
      <c r="DY44" s="3">
        <v>1608757</v>
      </c>
      <c r="DZ44" s="3">
        <v>5017743</v>
      </c>
      <c r="EA44" s="3">
        <v>117925</v>
      </c>
      <c r="EB44" s="3">
        <v>193593</v>
      </c>
      <c r="EC44" s="3">
        <v>19599740</v>
      </c>
      <c r="ED44" s="3">
        <v>24447240</v>
      </c>
      <c r="EE44" s="3">
        <v>2504529</v>
      </c>
      <c r="EF44" s="3">
        <v>795784</v>
      </c>
      <c r="EG44" s="3">
        <v>16965678</v>
      </c>
      <c r="EH44" s="3">
        <v>0</v>
      </c>
      <c r="EI44" s="3">
        <v>9220474</v>
      </c>
      <c r="EJ44" s="3">
        <v>16293313</v>
      </c>
      <c r="EK44" s="3">
        <v>1154757</v>
      </c>
      <c r="EL44" s="3">
        <v>799393</v>
      </c>
      <c r="EM44" s="3">
        <v>72181168</v>
      </c>
      <c r="EN44" s="3">
        <v>16088412</v>
      </c>
      <c r="EO44" s="3">
        <v>1740939</v>
      </c>
      <c r="EP44" s="3">
        <v>723764</v>
      </c>
      <c r="EQ44" s="3">
        <v>14874220</v>
      </c>
      <c r="ER44" s="3">
        <v>0</v>
      </c>
      <c r="ES44" s="3">
        <v>0</v>
      </c>
      <c r="ET44" s="3">
        <v>4898588</v>
      </c>
      <c r="EU44" s="3">
        <v>5290967</v>
      </c>
      <c r="EV44" s="3">
        <v>3078615</v>
      </c>
      <c r="EW44" s="3">
        <v>0</v>
      </c>
      <c r="EX44" s="3">
        <v>1272683</v>
      </c>
      <c r="EY44" s="3">
        <v>0</v>
      </c>
      <c r="EZ44" s="3">
        <v>704489</v>
      </c>
      <c r="FA44" s="3">
        <v>0</v>
      </c>
      <c r="FB44" s="3">
        <v>0</v>
      </c>
      <c r="FC44" s="3">
        <v>0</v>
      </c>
      <c r="FD44" s="3">
        <v>0</v>
      </c>
      <c r="FE44" s="3">
        <v>13497794</v>
      </c>
      <c r="FF44" s="3">
        <v>1211182</v>
      </c>
      <c r="FG44" s="3">
        <v>250961</v>
      </c>
      <c r="FH44" s="3">
        <v>7321236</v>
      </c>
      <c r="FI44" s="3">
        <v>0</v>
      </c>
      <c r="FJ44" s="3">
        <v>5660220</v>
      </c>
      <c r="FK44" s="3">
        <v>15199208</v>
      </c>
      <c r="FL44" s="3">
        <v>-1</v>
      </c>
      <c r="FM44" s="3">
        <v>-32369</v>
      </c>
      <c r="FN44" s="3">
        <v>0</v>
      </c>
      <c r="FO44" s="3">
        <v>0</v>
      </c>
      <c r="FP44" s="3">
        <v>0</v>
      </c>
      <c r="FQ44" s="3">
        <v>0</v>
      </c>
      <c r="FR44" s="3">
        <v>0</v>
      </c>
      <c r="FS44" s="3">
        <v>0</v>
      </c>
      <c r="FT44" s="3">
        <v>8869465</v>
      </c>
      <c r="FU44" s="3">
        <v>4883569</v>
      </c>
      <c r="FV44" s="3">
        <v>18616381</v>
      </c>
      <c r="FW44" s="3">
        <v>0</v>
      </c>
      <c r="FX44" s="3">
        <v>0</v>
      </c>
      <c r="FY44" s="3">
        <v>0</v>
      </c>
      <c r="FZ44" s="3">
        <v>0</v>
      </c>
      <c r="GA44" s="3">
        <v>6396522</v>
      </c>
      <c r="GB44" s="3">
        <v>1553352</v>
      </c>
      <c r="GC44" s="3">
        <v>6921562</v>
      </c>
      <c r="GD44" s="3">
        <v>2773224</v>
      </c>
      <c r="GE44" s="3">
        <v>17362888</v>
      </c>
      <c r="GF44" s="3">
        <v>3282453</v>
      </c>
      <c r="GG44" s="3">
        <v>5836630</v>
      </c>
      <c r="GH44" s="3">
        <v>2120438</v>
      </c>
      <c r="GI44" s="3">
        <v>4308615</v>
      </c>
      <c r="GJ44" s="3">
        <v>6682254</v>
      </c>
      <c r="GK44" s="3">
        <v>2120505</v>
      </c>
      <c r="GL44" s="3">
        <v>506265</v>
      </c>
      <c r="GM44" s="3">
        <v>495744</v>
      </c>
      <c r="GN44" s="3">
        <v>913612</v>
      </c>
      <c r="GO44" s="3">
        <v>6384671</v>
      </c>
      <c r="GP44" s="3">
        <v>14814188</v>
      </c>
      <c r="GQ44" s="3">
        <v>0</v>
      </c>
      <c r="GR44" s="3">
        <v>20204648</v>
      </c>
      <c r="GS44" s="3">
        <v>3904446</v>
      </c>
      <c r="GT44" s="3">
        <v>158726</v>
      </c>
      <c r="GU44" s="3">
        <v>0</v>
      </c>
      <c r="GV44" s="3">
        <v>39082008</v>
      </c>
      <c r="GW44" s="3">
        <v>4432423</v>
      </c>
      <c r="GX44" s="3">
        <v>0</v>
      </c>
      <c r="GY44" s="3">
        <v>14936867</v>
      </c>
      <c r="GZ44" s="3">
        <v>19712718</v>
      </c>
      <c r="HA44" s="3">
        <v>39082008</v>
      </c>
      <c r="HB44" s="3">
        <v>9838</v>
      </c>
      <c r="HC44" s="3">
        <v>13489880</v>
      </c>
      <c r="HD44" s="3">
        <v>-7058424</v>
      </c>
      <c r="HE44" s="3">
        <v>63239066</v>
      </c>
      <c r="HF44" s="3">
        <v>0</v>
      </c>
      <c r="HG44" s="3">
        <v>15432967</v>
      </c>
      <c r="HH44" s="3">
        <v>0</v>
      </c>
      <c r="HI44" s="3">
        <v>1371237</v>
      </c>
      <c r="HJ44" s="3">
        <v>288652</v>
      </c>
      <c r="HK44" s="3">
        <v>326883</v>
      </c>
      <c r="HL44" s="3">
        <v>149</v>
      </c>
      <c r="HM44" s="3">
        <v>0</v>
      </c>
      <c r="HN44" s="3">
        <v>33527</v>
      </c>
      <c r="HO44" s="3">
        <v>59040</v>
      </c>
      <c r="HP44" s="3">
        <v>87617</v>
      </c>
      <c r="HQ44" s="3">
        <v>1127</v>
      </c>
      <c r="HR44" s="3">
        <v>18088</v>
      </c>
      <c r="HS44" s="3">
        <v>44648</v>
      </c>
      <c r="HT44" s="3">
        <v>26972</v>
      </c>
      <c r="HU44" s="3">
        <v>9</v>
      </c>
      <c r="HV44" s="3">
        <v>10165</v>
      </c>
      <c r="HW44" s="3">
        <v>7459</v>
      </c>
      <c r="HX44" s="3">
        <v>64746</v>
      </c>
      <c r="HY44" s="3">
        <v>43179</v>
      </c>
      <c r="HZ44" s="3">
        <v>87206</v>
      </c>
      <c r="IA44" s="3">
        <v>0</v>
      </c>
      <c r="IB44" s="3">
        <v>36598</v>
      </c>
      <c r="IC44" s="3">
        <v>35622</v>
      </c>
      <c r="ID44" s="3">
        <v>21301</v>
      </c>
      <c r="IE44" s="3">
        <v>16755437.0155634</v>
      </c>
      <c r="IF44" s="3">
        <v>1685691.3619897179</v>
      </c>
      <c r="IG44" s="3">
        <v>538940.50101434998</v>
      </c>
      <c r="IH44" s="3">
        <v>12261025.9908725</v>
      </c>
      <c r="II44" s="3">
        <v>0</v>
      </c>
      <c r="IJ44" s="3">
        <v>5896597.9986786246</v>
      </c>
      <c r="IK44" s="3">
        <v>11604030.808773801</v>
      </c>
      <c r="IL44" s="3">
        <v>692984.95287008898</v>
      </c>
      <c r="IM44" s="3">
        <v>540688.37023754395</v>
      </c>
    </row>
    <row r="45" spans="1:247" x14ac:dyDescent="0.25">
      <c r="A45">
        <v>106190052</v>
      </c>
      <c r="B45" s="33" t="s">
        <v>1090</v>
      </c>
      <c r="C45" s="56">
        <v>45170</v>
      </c>
      <c r="D45" s="56">
        <v>45535</v>
      </c>
      <c r="E45">
        <v>366</v>
      </c>
      <c r="F45" s="33" t="s">
        <v>2532</v>
      </c>
      <c r="G45" t="s">
        <v>475</v>
      </c>
      <c r="H45">
        <v>925</v>
      </c>
      <c r="I45" s="33" t="s">
        <v>1046</v>
      </c>
      <c r="J45" t="s">
        <v>3050</v>
      </c>
      <c r="K45" s="33" t="s">
        <v>1023</v>
      </c>
      <c r="L45" s="33" t="s">
        <v>1025</v>
      </c>
      <c r="N45" t="s">
        <v>430</v>
      </c>
      <c r="O45" s="33" t="s">
        <v>1090</v>
      </c>
      <c r="P45" t="s">
        <v>1042</v>
      </c>
      <c r="Q45" t="s">
        <v>34</v>
      </c>
      <c r="R45" s="33" t="s">
        <v>2014</v>
      </c>
      <c r="S45" s="33" t="s">
        <v>1091</v>
      </c>
      <c r="T45" s="33" t="s">
        <v>474</v>
      </c>
      <c r="U45" s="33">
        <v>90026</v>
      </c>
      <c r="V45" s="33" t="s">
        <v>2015</v>
      </c>
      <c r="W45">
        <v>0</v>
      </c>
      <c r="X45" s="3">
        <v>105</v>
      </c>
      <c r="Y45" s="3">
        <v>38430</v>
      </c>
      <c r="Z45" s="3">
        <v>105</v>
      </c>
      <c r="AA45" s="3">
        <v>38430</v>
      </c>
      <c r="AB45" s="3">
        <v>87</v>
      </c>
      <c r="AC45" s="3">
        <v>79.193989071038303</v>
      </c>
      <c r="AD45" s="3">
        <v>79.193989071038303</v>
      </c>
      <c r="AE45" s="3">
        <v>18324</v>
      </c>
      <c r="AF45" s="3">
        <v>2813</v>
      </c>
      <c r="AG45" s="3">
        <v>276</v>
      </c>
      <c r="AH45" s="3">
        <v>1753</v>
      </c>
      <c r="AI45" s="3">
        <v>0</v>
      </c>
      <c r="AJ45" s="3">
        <v>1292</v>
      </c>
      <c r="AK45" s="3">
        <v>4490</v>
      </c>
      <c r="AL45" s="3">
        <v>0</v>
      </c>
      <c r="AM45" s="3">
        <v>37</v>
      </c>
      <c r="AN45" s="3">
        <v>28985</v>
      </c>
      <c r="AO45" s="3">
        <v>28985</v>
      </c>
      <c r="AP45" s="89">
        <v>18324</v>
      </c>
      <c r="AQ45" s="89">
        <v>2813</v>
      </c>
      <c r="AR45" s="89">
        <v>276</v>
      </c>
      <c r="AS45" s="89">
        <v>1753</v>
      </c>
      <c r="AT45" s="89">
        <v>0</v>
      </c>
      <c r="AU45" s="89">
        <v>1292</v>
      </c>
      <c r="AV45" s="89">
        <v>4490</v>
      </c>
      <c r="AW45" s="89">
        <v>0</v>
      </c>
      <c r="AX45" s="89">
        <v>37</v>
      </c>
      <c r="AY45" s="3">
        <v>502</v>
      </c>
      <c r="AZ45" s="3">
        <v>65</v>
      </c>
      <c r="BA45" s="3">
        <v>1</v>
      </c>
      <c r="BB45" s="3">
        <v>37</v>
      </c>
      <c r="BC45" s="3">
        <v>0</v>
      </c>
      <c r="BD45" s="3">
        <v>18</v>
      </c>
      <c r="BE45" s="3">
        <v>88</v>
      </c>
      <c r="BF45" s="3">
        <v>0</v>
      </c>
      <c r="BG45" s="3">
        <v>1</v>
      </c>
      <c r="BH45" s="3">
        <v>712</v>
      </c>
      <c r="BI45" s="3">
        <v>105</v>
      </c>
      <c r="BJ45" s="3">
        <v>0</v>
      </c>
      <c r="BK45" s="3">
        <v>0</v>
      </c>
      <c r="BL45" s="3">
        <v>0</v>
      </c>
      <c r="BM45" s="3">
        <v>0</v>
      </c>
      <c r="BN45" s="3">
        <v>0</v>
      </c>
      <c r="BO45" s="3">
        <v>38430</v>
      </c>
      <c r="BP45" s="3">
        <v>0</v>
      </c>
      <c r="BQ45" s="3">
        <v>0</v>
      </c>
      <c r="BR45" s="3">
        <v>0</v>
      </c>
      <c r="BS45" s="3">
        <v>0</v>
      </c>
      <c r="BT45" s="3">
        <v>0</v>
      </c>
      <c r="BU45" s="3">
        <v>28985</v>
      </c>
      <c r="BV45" s="3">
        <v>0</v>
      </c>
      <c r="BW45" s="3">
        <v>0</v>
      </c>
      <c r="BX45" s="3">
        <v>0</v>
      </c>
      <c r="BY45" s="3">
        <v>0</v>
      </c>
      <c r="BZ45" s="57">
        <v>0</v>
      </c>
      <c r="CA45" s="3">
        <v>0</v>
      </c>
      <c r="CB45" s="3">
        <v>712</v>
      </c>
      <c r="CC45" s="3">
        <v>0</v>
      </c>
      <c r="CD45" s="3">
        <v>0</v>
      </c>
      <c r="CE45" s="3">
        <v>0</v>
      </c>
      <c r="CF45" s="3">
        <v>0</v>
      </c>
      <c r="CG45" s="3">
        <v>0</v>
      </c>
      <c r="CH45" s="3">
        <v>0</v>
      </c>
      <c r="CI45" s="3">
        <v>0</v>
      </c>
      <c r="CJ45" s="3">
        <v>0</v>
      </c>
      <c r="CK45" s="3">
        <v>0</v>
      </c>
      <c r="CL45" s="3">
        <v>0</v>
      </c>
      <c r="CM45" s="3">
        <v>0</v>
      </c>
      <c r="CN45" s="3">
        <v>0</v>
      </c>
      <c r="CO45" s="3">
        <v>0</v>
      </c>
      <c r="CP45" s="3">
        <v>0</v>
      </c>
      <c r="CQ45" s="3">
        <v>0</v>
      </c>
      <c r="CR45" s="3">
        <v>0</v>
      </c>
      <c r="CS45" s="3">
        <v>0</v>
      </c>
      <c r="CT45" s="3">
        <v>0</v>
      </c>
      <c r="CU45" s="3">
        <v>0</v>
      </c>
      <c r="CV45" s="3">
        <v>0</v>
      </c>
      <c r="CW45" s="3">
        <v>0</v>
      </c>
      <c r="CX45" s="3">
        <v>0</v>
      </c>
      <c r="CY45" s="3">
        <v>0</v>
      </c>
      <c r="CZ45" s="3">
        <v>0</v>
      </c>
      <c r="DA45" s="3">
        <v>0</v>
      </c>
      <c r="DB45" s="3">
        <v>0</v>
      </c>
      <c r="DC45" s="3">
        <v>0</v>
      </c>
      <c r="DD45" s="3">
        <v>0</v>
      </c>
      <c r="DE45" s="3">
        <v>0</v>
      </c>
      <c r="DF45" s="3">
        <v>0</v>
      </c>
      <c r="DG45" s="3">
        <v>882700615</v>
      </c>
      <c r="DH45" s="3">
        <v>810449349</v>
      </c>
      <c r="DI45" s="3">
        <v>0</v>
      </c>
      <c r="DJ45" s="3">
        <v>72251266</v>
      </c>
      <c r="DK45" s="3">
        <v>552265</v>
      </c>
      <c r="DL45" s="3">
        <v>72803531</v>
      </c>
      <c r="DM45" s="3">
        <v>75596381</v>
      </c>
      <c r="DN45" s="3">
        <v>-2792850</v>
      </c>
      <c r="DO45" s="3">
        <v>2068891</v>
      </c>
      <c r="DP45" s="3">
        <v>85684</v>
      </c>
      <c r="DQ45" s="3">
        <v>0</v>
      </c>
      <c r="DR45" s="3">
        <v>0</v>
      </c>
      <c r="DS45" s="3">
        <v>-809643</v>
      </c>
      <c r="DT45" s="3">
        <v>569158316</v>
      </c>
      <c r="DU45" s="3">
        <v>90362766</v>
      </c>
      <c r="DV45" s="3">
        <v>818310</v>
      </c>
      <c r="DW45" s="3">
        <v>53772811</v>
      </c>
      <c r="DX45" s="3">
        <v>0</v>
      </c>
      <c r="DY45" s="3">
        <v>32287733</v>
      </c>
      <c r="DZ45" s="3">
        <v>135598862</v>
      </c>
      <c r="EA45" s="3">
        <v>0</v>
      </c>
      <c r="EB45" s="3">
        <v>701817</v>
      </c>
      <c r="EC45" s="3">
        <v>882700615</v>
      </c>
      <c r="ED45" s="3">
        <v>0</v>
      </c>
      <c r="EE45" s="3">
        <v>0</v>
      </c>
      <c r="EF45" s="3">
        <v>0</v>
      </c>
      <c r="EG45" s="3">
        <v>0</v>
      </c>
      <c r="EH45" s="3">
        <v>0</v>
      </c>
      <c r="EI45" s="3">
        <v>0</v>
      </c>
      <c r="EJ45" s="3">
        <v>0</v>
      </c>
      <c r="EK45" s="3">
        <v>0</v>
      </c>
      <c r="EL45" s="3">
        <v>0</v>
      </c>
      <c r="EM45" s="3">
        <v>0</v>
      </c>
      <c r="EN45" s="3">
        <v>517873743</v>
      </c>
      <c r="EO45" s="3">
        <v>82224106</v>
      </c>
      <c r="EP45" s="3">
        <v>762666</v>
      </c>
      <c r="EQ45" s="3">
        <v>49436908</v>
      </c>
      <c r="ER45" s="3">
        <v>0</v>
      </c>
      <c r="ES45" s="3">
        <v>0</v>
      </c>
      <c r="ET45" s="3">
        <v>29688563</v>
      </c>
      <c r="EU45" s="3">
        <v>127547722</v>
      </c>
      <c r="EV45" s="3">
        <v>2913641</v>
      </c>
      <c r="EW45" s="3">
        <v>0</v>
      </c>
      <c r="EX45" s="3">
        <v>0</v>
      </c>
      <c r="EY45" s="3">
        <v>0</v>
      </c>
      <c r="EZ45" s="3">
        <v>2000</v>
      </c>
      <c r="FA45" s="3">
        <v>0</v>
      </c>
      <c r="FB45" s="3">
        <v>0</v>
      </c>
      <c r="FC45" s="3">
        <v>0</v>
      </c>
      <c r="FD45" s="3">
        <v>0</v>
      </c>
      <c r="FE45" s="3">
        <v>49887075</v>
      </c>
      <c r="FF45" s="3">
        <v>8138660</v>
      </c>
      <c r="FG45" s="3">
        <v>55644</v>
      </c>
      <c r="FH45" s="3">
        <v>4335903</v>
      </c>
      <c r="FI45" s="3">
        <v>0</v>
      </c>
      <c r="FJ45" s="3">
        <v>1775826</v>
      </c>
      <c r="FK45" s="3">
        <v>8051140</v>
      </c>
      <c r="FL45" s="3">
        <v>0</v>
      </c>
      <c r="FM45" s="3">
        <v>7018</v>
      </c>
      <c r="FN45" s="3">
        <v>0</v>
      </c>
      <c r="FO45" s="3">
        <v>0</v>
      </c>
      <c r="FP45" s="3">
        <v>0</v>
      </c>
      <c r="FQ45" s="3">
        <v>1269038</v>
      </c>
      <c r="FR45" s="3">
        <v>0</v>
      </c>
      <c r="FS45" s="3">
        <v>0</v>
      </c>
      <c r="FT45" s="3">
        <v>27425798</v>
      </c>
      <c r="FU45" s="3">
        <v>0</v>
      </c>
      <c r="FV45" s="3">
        <v>20886908</v>
      </c>
      <c r="FW45" s="3">
        <v>0</v>
      </c>
      <c r="FX45" s="3">
        <v>0</v>
      </c>
      <c r="FY45" s="3">
        <v>0</v>
      </c>
      <c r="FZ45" s="3">
        <v>0</v>
      </c>
      <c r="GA45" s="3">
        <v>13524746</v>
      </c>
      <c r="GB45" s="3">
        <v>2368666</v>
      </c>
      <c r="GC45" s="3">
        <v>7502743</v>
      </c>
      <c r="GD45" s="3">
        <v>3887520</v>
      </c>
      <c r="GE45" s="3">
        <v>34566811</v>
      </c>
      <c r="GF45" s="3">
        <v>13186096</v>
      </c>
      <c r="GG45" s="3">
        <v>973600</v>
      </c>
      <c r="GH45" s="3">
        <v>2061371</v>
      </c>
      <c r="GI45" s="3">
        <v>5830894</v>
      </c>
      <c r="GJ45" s="3">
        <v>13200395</v>
      </c>
      <c r="GK45" s="3">
        <v>558928</v>
      </c>
      <c r="GL45" s="3">
        <v>2328850</v>
      </c>
      <c r="GM45" s="3">
        <v>509560</v>
      </c>
      <c r="GN45" s="3">
        <v>0</v>
      </c>
      <c r="GO45" s="3">
        <v>2379876</v>
      </c>
      <c r="GP45" s="3">
        <v>24051743</v>
      </c>
      <c r="GQ45" s="3">
        <v>23142776</v>
      </c>
      <c r="GR45" s="3">
        <v>3934277</v>
      </c>
      <c r="GS45" s="3">
        <v>37120199</v>
      </c>
      <c r="GT45" s="3">
        <v>1305369</v>
      </c>
      <c r="GU45" s="3">
        <v>0</v>
      </c>
      <c r="GV45" s="3">
        <v>89554364</v>
      </c>
      <c r="GW45" s="3">
        <v>26869945</v>
      </c>
      <c r="GX45" s="3">
        <v>0</v>
      </c>
      <c r="GY45" s="3">
        <v>45537525</v>
      </c>
      <c r="GZ45" s="3">
        <v>17146894</v>
      </c>
      <c r="HA45" s="3">
        <v>89554364</v>
      </c>
      <c r="HB45" s="3">
        <v>0</v>
      </c>
      <c r="HC45" s="3">
        <v>185843573</v>
      </c>
      <c r="HD45" s="3">
        <v>-165470486</v>
      </c>
      <c r="HE45" s="3">
        <v>29187726</v>
      </c>
      <c r="HF45" s="3">
        <v>0</v>
      </c>
      <c r="HG45" s="3">
        <v>43839987</v>
      </c>
      <c r="HH45" s="3">
        <v>0</v>
      </c>
      <c r="HI45" s="3">
        <v>11268553</v>
      </c>
      <c r="HJ45" s="3">
        <v>668872</v>
      </c>
      <c r="HK45" s="3">
        <v>893803</v>
      </c>
      <c r="HL45" s="3">
        <v>430</v>
      </c>
      <c r="HM45" s="3">
        <v>0</v>
      </c>
      <c r="HN45" s="3">
        <v>53365</v>
      </c>
      <c r="HO45" s="3">
        <v>142475</v>
      </c>
      <c r="HP45" s="3">
        <v>251381</v>
      </c>
      <c r="HQ45" s="3">
        <v>0</v>
      </c>
      <c r="HR45" s="3">
        <v>128488</v>
      </c>
      <c r="HS45" s="3">
        <v>67213</v>
      </c>
      <c r="HT45" s="3">
        <v>25950</v>
      </c>
      <c r="HU45" s="3">
        <v>0</v>
      </c>
      <c r="HV45" s="3">
        <v>0</v>
      </c>
      <c r="HW45" s="3">
        <v>0</v>
      </c>
      <c r="HX45" s="3">
        <v>377430</v>
      </c>
      <c r="HY45" s="3">
        <v>0</v>
      </c>
      <c r="HZ45" s="3">
        <v>137375</v>
      </c>
      <c r="IA45" s="3">
        <v>0</v>
      </c>
      <c r="IB45" s="3">
        <v>68522</v>
      </c>
      <c r="IC45" s="3">
        <v>24460</v>
      </c>
      <c r="ID45" s="3">
        <v>61085</v>
      </c>
      <c r="IE45" s="3">
        <v>48387847.433717549</v>
      </c>
      <c r="IF45" s="3">
        <v>7682326.0101442803</v>
      </c>
      <c r="IG45" s="3">
        <v>69569.851340774199</v>
      </c>
      <c r="IH45" s="3">
        <v>4571576.1355055496</v>
      </c>
      <c r="II45" s="3">
        <v>0</v>
      </c>
      <c r="IJ45" s="3">
        <v>2744990.02204618</v>
      </c>
      <c r="IK45" s="3">
        <v>11528140.522929201</v>
      </c>
      <c r="IL45" s="3">
        <v>0</v>
      </c>
      <c r="IM45" s="3">
        <v>59666.024316491501</v>
      </c>
    </row>
    <row r="46" spans="1:247" x14ac:dyDescent="0.25">
      <c r="A46">
        <v>106364430</v>
      </c>
      <c r="B46" s="33" t="s">
        <v>2484</v>
      </c>
      <c r="C46" s="56">
        <v>45292</v>
      </c>
      <c r="D46" s="56">
        <v>45657</v>
      </c>
      <c r="E46">
        <v>366</v>
      </c>
      <c r="F46" s="33" t="s">
        <v>2692</v>
      </c>
      <c r="G46" t="s">
        <v>1063</v>
      </c>
      <c r="H46">
        <v>1213</v>
      </c>
      <c r="I46" s="33" t="s">
        <v>1024</v>
      </c>
      <c r="J46" t="s">
        <v>3050</v>
      </c>
      <c r="K46" s="33" t="s">
        <v>1023</v>
      </c>
      <c r="L46" s="33" t="s">
        <v>811</v>
      </c>
      <c r="M46" t="s">
        <v>1792</v>
      </c>
      <c r="N46" t="s">
        <v>1032</v>
      </c>
      <c r="O46" s="33" t="s">
        <v>2495</v>
      </c>
      <c r="P46" t="s">
        <v>1080</v>
      </c>
      <c r="Q46" t="s">
        <v>34</v>
      </c>
      <c r="R46" s="33" t="s">
        <v>2485</v>
      </c>
      <c r="S46" s="33" t="s">
        <v>2486</v>
      </c>
      <c r="T46" s="33" t="s">
        <v>2487</v>
      </c>
      <c r="U46" s="33">
        <v>92311</v>
      </c>
      <c r="V46" s="33" t="s">
        <v>2817</v>
      </c>
      <c r="W46">
        <v>0</v>
      </c>
      <c r="X46" s="3">
        <v>30</v>
      </c>
      <c r="Y46" s="3">
        <v>10980</v>
      </c>
      <c r="Z46" s="3">
        <v>30</v>
      </c>
      <c r="AA46" s="3">
        <v>10980</v>
      </c>
      <c r="AB46" s="3">
        <v>19</v>
      </c>
      <c r="AC46" s="3">
        <v>17.0792349726776</v>
      </c>
      <c r="AD46" s="3">
        <v>57.494284000456503</v>
      </c>
      <c r="AE46" s="3">
        <v>1254</v>
      </c>
      <c r="AF46" s="3">
        <v>1530</v>
      </c>
      <c r="AG46" s="3">
        <v>417</v>
      </c>
      <c r="AH46" s="3">
        <v>1844</v>
      </c>
      <c r="AI46" s="3">
        <v>0</v>
      </c>
      <c r="AJ46" s="3">
        <v>309</v>
      </c>
      <c r="AK46" s="3">
        <v>730</v>
      </c>
      <c r="AL46" s="3">
        <v>0</v>
      </c>
      <c r="AM46" s="3">
        <v>167</v>
      </c>
      <c r="AN46" s="3">
        <v>6251</v>
      </c>
      <c r="AO46" s="3">
        <v>21042.907944167098</v>
      </c>
      <c r="AP46" s="89">
        <v>2755.8789694588568</v>
      </c>
      <c r="AQ46" s="89">
        <v>3402.9826163973698</v>
      </c>
      <c r="AR46" s="89">
        <v>1897.2727291907599</v>
      </c>
      <c r="AS46" s="89">
        <v>8389.8588471719722</v>
      </c>
      <c r="AT46" s="89">
        <v>0</v>
      </c>
      <c r="AU46" s="89">
        <v>1109.2713413716001</v>
      </c>
      <c r="AV46" s="89">
        <v>2780.7153158329202</v>
      </c>
      <c r="AW46" s="89">
        <v>0</v>
      </c>
      <c r="AX46" s="89">
        <v>1071.1488686969601</v>
      </c>
      <c r="AY46" s="3">
        <v>323</v>
      </c>
      <c r="AZ46" s="3">
        <v>439</v>
      </c>
      <c r="BA46" s="3">
        <v>127</v>
      </c>
      <c r="BB46" s="3">
        <v>560</v>
      </c>
      <c r="BC46" s="3">
        <v>0</v>
      </c>
      <c r="BD46" s="3">
        <v>83</v>
      </c>
      <c r="BE46" s="3">
        <v>210</v>
      </c>
      <c r="BF46" s="3">
        <v>0</v>
      </c>
      <c r="BG46" s="3">
        <v>60</v>
      </c>
      <c r="BH46" s="3">
        <v>1802</v>
      </c>
      <c r="BI46" s="3">
        <v>30</v>
      </c>
      <c r="BJ46" s="3">
        <v>0</v>
      </c>
      <c r="BK46" s="3">
        <v>0</v>
      </c>
      <c r="BL46" s="3">
        <v>0</v>
      </c>
      <c r="BM46" s="3">
        <v>0</v>
      </c>
      <c r="BN46" s="3">
        <v>0</v>
      </c>
      <c r="BO46" s="3">
        <v>10980</v>
      </c>
      <c r="BP46" s="3">
        <v>0</v>
      </c>
      <c r="BQ46" s="3">
        <v>0</v>
      </c>
      <c r="BR46" s="3">
        <v>0</v>
      </c>
      <c r="BS46" s="3">
        <v>0</v>
      </c>
      <c r="BT46" s="3">
        <v>0</v>
      </c>
      <c r="BU46" s="3">
        <v>6251</v>
      </c>
      <c r="BV46" s="3">
        <v>0</v>
      </c>
      <c r="BW46" s="3">
        <v>0</v>
      </c>
      <c r="BX46" s="3">
        <v>0</v>
      </c>
      <c r="BY46" s="3">
        <v>0</v>
      </c>
      <c r="BZ46" s="57">
        <v>0</v>
      </c>
      <c r="CA46" s="3">
        <v>0</v>
      </c>
      <c r="CB46" s="3">
        <v>1802</v>
      </c>
      <c r="CC46" s="3">
        <v>0</v>
      </c>
      <c r="CD46" s="3">
        <v>0</v>
      </c>
      <c r="CE46" s="3">
        <v>0</v>
      </c>
      <c r="CF46" s="3">
        <v>0</v>
      </c>
      <c r="CG46" s="3">
        <v>0</v>
      </c>
      <c r="CH46" s="3">
        <v>6</v>
      </c>
      <c r="CI46" s="3">
        <v>292</v>
      </c>
      <c r="CJ46" s="3">
        <v>225</v>
      </c>
      <c r="CK46" s="3">
        <v>3275</v>
      </c>
      <c r="CL46" s="3">
        <v>4391</v>
      </c>
      <c r="CM46" s="3">
        <v>3574</v>
      </c>
      <c r="CN46" s="3">
        <v>15816</v>
      </c>
      <c r="CO46" s="3">
        <v>0</v>
      </c>
      <c r="CP46" s="3">
        <v>1632</v>
      </c>
      <c r="CQ46" s="3">
        <v>4966</v>
      </c>
      <c r="CR46" s="3">
        <v>0</v>
      </c>
      <c r="CS46" s="3">
        <v>1985</v>
      </c>
      <c r="CT46" s="3">
        <v>35639</v>
      </c>
      <c r="CU46" s="3">
        <v>30261</v>
      </c>
      <c r="CV46" s="3">
        <v>0</v>
      </c>
      <c r="CW46" s="3">
        <v>0</v>
      </c>
      <c r="CX46" s="3">
        <v>5944</v>
      </c>
      <c r="CY46" s="3">
        <v>0</v>
      </c>
      <c r="CZ46" s="3">
        <v>2</v>
      </c>
      <c r="DA46" s="3">
        <v>60444</v>
      </c>
      <c r="DB46" s="3">
        <v>30671</v>
      </c>
      <c r="DC46" s="3">
        <v>526</v>
      </c>
      <c r="DD46" s="3">
        <v>760</v>
      </c>
      <c r="DE46" s="3">
        <v>186</v>
      </c>
      <c r="DF46" s="3">
        <v>101</v>
      </c>
      <c r="DG46" s="3">
        <v>639392885</v>
      </c>
      <c r="DH46" s="3">
        <v>558152546</v>
      </c>
      <c r="DI46" s="3">
        <v>0</v>
      </c>
      <c r="DJ46" s="3">
        <v>81240339</v>
      </c>
      <c r="DK46" s="3">
        <v>201263</v>
      </c>
      <c r="DL46" s="3">
        <v>81441602</v>
      </c>
      <c r="DM46" s="3">
        <v>69538723</v>
      </c>
      <c r="DN46" s="3">
        <v>11902879</v>
      </c>
      <c r="DO46" s="3">
        <v>23580</v>
      </c>
      <c r="DP46" s="3">
        <v>2152</v>
      </c>
      <c r="DQ46" s="3">
        <v>0</v>
      </c>
      <c r="DR46" s="3">
        <v>0</v>
      </c>
      <c r="DS46" s="3">
        <v>11924307</v>
      </c>
      <c r="DT46" s="3">
        <v>40176950</v>
      </c>
      <c r="DU46" s="3">
        <v>48294132</v>
      </c>
      <c r="DV46" s="3">
        <v>11944035</v>
      </c>
      <c r="DW46" s="3">
        <v>52861796</v>
      </c>
      <c r="DX46" s="3">
        <v>0</v>
      </c>
      <c r="DY46" s="3">
        <v>9032456</v>
      </c>
      <c r="DZ46" s="3">
        <v>23344052</v>
      </c>
      <c r="EA46" s="3">
        <v>0</v>
      </c>
      <c r="EB46" s="3">
        <v>4284440</v>
      </c>
      <c r="EC46" s="3">
        <v>189937861</v>
      </c>
      <c r="ED46" s="3">
        <v>48118753</v>
      </c>
      <c r="EE46" s="3">
        <v>59120307</v>
      </c>
      <c r="EF46" s="3">
        <v>42399111</v>
      </c>
      <c r="EG46" s="3">
        <v>187649596</v>
      </c>
      <c r="EH46" s="3">
        <v>0</v>
      </c>
      <c r="EI46" s="3">
        <v>23392931</v>
      </c>
      <c r="EJ46" s="3">
        <v>65578089</v>
      </c>
      <c r="EK46" s="3">
        <v>0</v>
      </c>
      <c r="EL46" s="3">
        <v>23196237</v>
      </c>
      <c r="EM46" s="3">
        <v>449455024</v>
      </c>
      <c r="EN46" s="3">
        <v>76100824</v>
      </c>
      <c r="EO46" s="3">
        <v>86932700</v>
      </c>
      <c r="EP46" s="3">
        <v>50323621</v>
      </c>
      <c r="EQ46" s="3">
        <v>222721817</v>
      </c>
      <c r="ER46" s="3">
        <v>-278112</v>
      </c>
      <c r="ES46" s="3">
        <v>0</v>
      </c>
      <c r="ET46" s="3">
        <v>28115477</v>
      </c>
      <c r="EU46" s="3">
        <v>69737222</v>
      </c>
      <c r="EV46" s="3">
        <v>14136176</v>
      </c>
      <c r="EW46" s="3">
        <v>0</v>
      </c>
      <c r="EX46" s="3">
        <v>368957</v>
      </c>
      <c r="EY46" s="3">
        <v>0</v>
      </c>
      <c r="EZ46" s="3">
        <v>9993864</v>
      </c>
      <c r="FA46" s="3">
        <v>0</v>
      </c>
      <c r="FB46" s="3">
        <v>0</v>
      </c>
      <c r="FC46" s="3">
        <v>0</v>
      </c>
      <c r="FD46" s="3">
        <v>0</v>
      </c>
      <c r="FE46" s="3">
        <v>12174046</v>
      </c>
      <c r="FF46" s="3">
        <v>20396044</v>
      </c>
      <c r="FG46" s="3">
        <v>3862851</v>
      </c>
      <c r="FH46" s="3">
        <v>17298988</v>
      </c>
      <c r="FI46" s="3">
        <v>0</v>
      </c>
      <c r="FJ46" s="3">
        <v>4308816</v>
      </c>
      <c r="FK46" s="3">
        <v>18748556</v>
      </c>
      <c r="FL46" s="3">
        <v>0</v>
      </c>
      <c r="FM46" s="3">
        <v>4451038</v>
      </c>
      <c r="FN46" s="3">
        <v>0</v>
      </c>
      <c r="FO46" s="3">
        <v>0</v>
      </c>
      <c r="FP46" s="3">
        <v>0</v>
      </c>
      <c r="FQ46" s="3">
        <v>0</v>
      </c>
      <c r="FR46" s="3">
        <v>0</v>
      </c>
      <c r="FS46" s="3">
        <v>0</v>
      </c>
      <c r="FT46" s="3">
        <v>11543831</v>
      </c>
      <c r="FU46" s="3">
        <v>12746866</v>
      </c>
      <c r="FV46" s="3">
        <v>15716920</v>
      </c>
      <c r="FW46" s="3">
        <v>0</v>
      </c>
      <c r="FX46" s="3">
        <v>0</v>
      </c>
      <c r="FY46" s="3">
        <v>0</v>
      </c>
      <c r="FZ46" s="3">
        <v>0</v>
      </c>
      <c r="GA46" s="3">
        <v>11191908</v>
      </c>
      <c r="GB46" s="3">
        <v>4052165</v>
      </c>
      <c r="GC46" s="3">
        <v>9858056</v>
      </c>
      <c r="GD46" s="3">
        <v>4428977</v>
      </c>
      <c r="GE46" s="3">
        <v>25031081</v>
      </c>
      <c r="GF46" s="3">
        <v>9096106</v>
      </c>
      <c r="GG46" s="3">
        <v>5170188</v>
      </c>
      <c r="GH46" s="3">
        <v>1862411</v>
      </c>
      <c r="GI46" s="3">
        <v>5687528</v>
      </c>
      <c r="GJ46" s="3">
        <v>11662463</v>
      </c>
      <c r="GK46" s="3">
        <v>2751462</v>
      </c>
      <c r="GL46" s="3">
        <v>458831</v>
      </c>
      <c r="GM46" s="3">
        <v>1519902</v>
      </c>
      <c r="GN46" s="3">
        <v>34236</v>
      </c>
      <c r="GO46" s="3">
        <v>6264515</v>
      </c>
      <c r="GP46" s="3">
        <v>27480719</v>
      </c>
      <c r="GQ46" s="3">
        <v>0</v>
      </c>
      <c r="GR46" s="3">
        <v>54628173</v>
      </c>
      <c r="GS46" s="3">
        <v>27391</v>
      </c>
      <c r="GT46" s="3">
        <v>2654095</v>
      </c>
      <c r="GU46" s="3">
        <v>367675</v>
      </c>
      <c r="GV46" s="3">
        <v>85158053</v>
      </c>
      <c r="GW46" s="3">
        <v>8183768</v>
      </c>
      <c r="GX46" s="3">
        <v>0</v>
      </c>
      <c r="GY46" s="3">
        <v>39489730</v>
      </c>
      <c r="GZ46" s="3">
        <v>37484555</v>
      </c>
      <c r="HA46" s="3">
        <v>85158053</v>
      </c>
      <c r="HB46" s="3">
        <v>0</v>
      </c>
      <c r="HC46" s="3">
        <v>94899522</v>
      </c>
      <c r="HD46" s="3">
        <v>-70294659</v>
      </c>
      <c r="HE46" s="3">
        <v>65666626</v>
      </c>
      <c r="HF46" s="3">
        <v>0</v>
      </c>
      <c r="HG46" s="3">
        <v>0</v>
      </c>
      <c r="HH46" s="3">
        <v>0</v>
      </c>
      <c r="HI46" s="3">
        <v>39754830</v>
      </c>
      <c r="HJ46" s="3">
        <v>524186</v>
      </c>
      <c r="HK46" s="3">
        <v>576229</v>
      </c>
      <c r="HL46" s="3">
        <v>273</v>
      </c>
      <c r="HM46" s="3">
        <v>0</v>
      </c>
      <c r="HN46" s="3">
        <v>39329</v>
      </c>
      <c r="HO46" s="3">
        <v>134646</v>
      </c>
      <c r="HP46" s="3">
        <v>165625</v>
      </c>
      <c r="HQ46" s="3">
        <v>1827</v>
      </c>
      <c r="HR46" s="3">
        <v>29001</v>
      </c>
      <c r="HS46" s="3">
        <v>70505</v>
      </c>
      <c r="HT46" s="3">
        <v>38812</v>
      </c>
      <c r="HU46" s="3">
        <v>35546</v>
      </c>
      <c r="HV46" s="3">
        <v>8876</v>
      </c>
      <c r="HW46" s="3">
        <v>19</v>
      </c>
      <c r="HX46" s="3">
        <v>117611</v>
      </c>
      <c r="HY46" s="3">
        <v>109327</v>
      </c>
      <c r="HZ46" s="3">
        <v>116864</v>
      </c>
      <c r="IA46" s="3">
        <v>0</v>
      </c>
      <c r="IB46" s="3">
        <v>80403</v>
      </c>
      <c r="IC46" s="3">
        <v>51587</v>
      </c>
      <c r="ID46" s="3">
        <v>48394</v>
      </c>
      <c r="IE46" s="3">
        <v>9575020.1770455707</v>
      </c>
      <c r="IF46" s="3">
        <v>11648306.6082053</v>
      </c>
      <c r="IG46" s="3">
        <v>5893114.8601210397</v>
      </c>
      <c r="IH46" s="3">
        <v>26081693.139804501</v>
      </c>
      <c r="II46" s="3">
        <v>0</v>
      </c>
      <c r="IJ46" s="3">
        <v>3516294.9523547171</v>
      </c>
      <c r="IK46" s="3">
        <v>9642952.7749622352</v>
      </c>
      <c r="IL46" s="3">
        <v>0</v>
      </c>
      <c r="IM46" s="3">
        <v>2980077.4875066401</v>
      </c>
    </row>
    <row r="47" spans="1:247" x14ac:dyDescent="0.25">
      <c r="A47">
        <v>106090793</v>
      </c>
      <c r="B47" s="33" t="s">
        <v>1092</v>
      </c>
      <c r="C47" s="56">
        <v>45292</v>
      </c>
      <c r="D47" s="56">
        <v>45657</v>
      </c>
      <c r="E47">
        <v>366</v>
      </c>
      <c r="F47" s="33" t="s">
        <v>2695</v>
      </c>
      <c r="G47" t="s">
        <v>1093</v>
      </c>
      <c r="H47">
        <v>306</v>
      </c>
      <c r="I47" s="33" t="s">
        <v>1046</v>
      </c>
      <c r="J47" t="s">
        <v>3050</v>
      </c>
      <c r="K47" s="33" t="s">
        <v>1023</v>
      </c>
      <c r="L47" s="33" t="s">
        <v>811</v>
      </c>
      <c r="M47" t="s">
        <v>1792</v>
      </c>
      <c r="N47" t="s">
        <v>430</v>
      </c>
      <c r="O47" s="33" t="s">
        <v>1094</v>
      </c>
      <c r="P47" t="s">
        <v>1042</v>
      </c>
      <c r="Q47" t="s">
        <v>1039</v>
      </c>
      <c r="R47" s="33" t="s">
        <v>2016</v>
      </c>
      <c r="S47" s="33" t="s">
        <v>1095</v>
      </c>
      <c r="T47" s="33" t="s">
        <v>1096</v>
      </c>
      <c r="U47" s="33">
        <v>96150</v>
      </c>
      <c r="V47" s="33" t="s">
        <v>1908</v>
      </c>
      <c r="W47">
        <v>3</v>
      </c>
      <c r="X47" s="3">
        <v>111</v>
      </c>
      <c r="Y47" s="3">
        <v>40626</v>
      </c>
      <c r="Z47" s="3">
        <v>111</v>
      </c>
      <c r="AA47" s="3">
        <v>40626</v>
      </c>
      <c r="AB47" s="3">
        <v>62</v>
      </c>
      <c r="AC47" s="3">
        <v>59.661202185792298</v>
      </c>
      <c r="AD47" s="3">
        <v>218.87379335278854</v>
      </c>
      <c r="AE47" s="3">
        <v>4022</v>
      </c>
      <c r="AF47" s="3">
        <v>751</v>
      </c>
      <c r="AG47" s="3">
        <v>13428</v>
      </c>
      <c r="AH47" s="3">
        <v>1182</v>
      </c>
      <c r="AI47" s="3">
        <v>0</v>
      </c>
      <c r="AJ47" s="3">
        <v>111</v>
      </c>
      <c r="AK47" s="3">
        <v>1483</v>
      </c>
      <c r="AL47" s="3">
        <v>92</v>
      </c>
      <c r="AM47" s="3">
        <v>767</v>
      </c>
      <c r="AN47" s="3">
        <v>21836</v>
      </c>
      <c r="AO47" s="3">
        <v>80107.808367120597</v>
      </c>
      <c r="AP47" s="89">
        <v>12445.401825639399</v>
      </c>
      <c r="AQ47" s="89">
        <v>2111.0588929445098</v>
      </c>
      <c r="AR47" s="89">
        <v>24055.342348583901</v>
      </c>
      <c r="AS47" s="89">
        <v>4807.8846041035504</v>
      </c>
      <c r="AT47" s="89">
        <v>0</v>
      </c>
      <c r="AU47" s="89">
        <v>824.66470657160505</v>
      </c>
      <c r="AV47" s="89">
        <v>7201.8515604259501</v>
      </c>
      <c r="AW47" s="89">
        <v>245.34493121993782</v>
      </c>
      <c r="AX47" s="89">
        <v>3722.3143130970702</v>
      </c>
      <c r="AY47" s="3">
        <v>486</v>
      </c>
      <c r="AZ47" s="3">
        <v>179</v>
      </c>
      <c r="BA47" s="3">
        <v>123</v>
      </c>
      <c r="BB47" s="3">
        <v>361</v>
      </c>
      <c r="BC47" s="3">
        <v>0</v>
      </c>
      <c r="BD47" s="3">
        <v>47</v>
      </c>
      <c r="BE47" s="3">
        <v>506</v>
      </c>
      <c r="BF47" s="3">
        <v>30</v>
      </c>
      <c r="BG47" s="3">
        <v>59</v>
      </c>
      <c r="BH47" s="3">
        <v>1791</v>
      </c>
      <c r="BI47" s="3">
        <v>63</v>
      </c>
      <c r="BJ47" s="3">
        <v>0</v>
      </c>
      <c r="BK47" s="3">
        <v>0</v>
      </c>
      <c r="BL47" s="3">
        <v>0</v>
      </c>
      <c r="BM47" s="3">
        <v>48</v>
      </c>
      <c r="BN47" s="3">
        <v>0</v>
      </c>
      <c r="BO47" s="3">
        <v>23058</v>
      </c>
      <c r="BP47" s="3">
        <v>0</v>
      </c>
      <c r="BQ47" s="3">
        <v>0</v>
      </c>
      <c r="BR47" s="3">
        <v>0</v>
      </c>
      <c r="BS47" s="3">
        <v>17568</v>
      </c>
      <c r="BT47" s="3">
        <v>0</v>
      </c>
      <c r="BU47" s="3">
        <v>5972</v>
      </c>
      <c r="BV47" s="3">
        <v>0</v>
      </c>
      <c r="BW47" s="3">
        <v>0</v>
      </c>
      <c r="BX47" s="3">
        <v>0</v>
      </c>
      <c r="BY47" s="3">
        <v>15864</v>
      </c>
      <c r="BZ47" s="57">
        <v>0.72650668620626502</v>
      </c>
      <c r="CA47" s="3">
        <v>0</v>
      </c>
      <c r="CB47" s="3">
        <v>1755</v>
      </c>
      <c r="CC47" s="3">
        <v>0</v>
      </c>
      <c r="CD47" s="3">
        <v>0</v>
      </c>
      <c r="CE47" s="3">
        <v>0</v>
      </c>
      <c r="CF47" s="3">
        <v>36</v>
      </c>
      <c r="CG47" s="3">
        <v>0</v>
      </c>
      <c r="CH47" s="3">
        <v>11</v>
      </c>
      <c r="CI47" s="3">
        <v>503</v>
      </c>
      <c r="CJ47" s="3">
        <v>313</v>
      </c>
      <c r="CK47" s="3">
        <v>23336</v>
      </c>
      <c r="CL47" s="3">
        <v>7324</v>
      </c>
      <c r="CM47" s="3">
        <v>2465</v>
      </c>
      <c r="CN47" s="3">
        <v>15569</v>
      </c>
      <c r="CO47" s="3">
        <v>0</v>
      </c>
      <c r="CP47" s="3">
        <v>5344</v>
      </c>
      <c r="CQ47" s="3">
        <v>26484</v>
      </c>
      <c r="CR47" s="3">
        <v>1176</v>
      </c>
      <c r="CS47" s="3">
        <v>36866</v>
      </c>
      <c r="CT47" s="3">
        <v>118564</v>
      </c>
      <c r="CU47" s="3">
        <v>21033</v>
      </c>
      <c r="CV47" s="3">
        <v>33343</v>
      </c>
      <c r="CW47" s="3">
        <v>4388</v>
      </c>
      <c r="CX47" s="3">
        <v>57555</v>
      </c>
      <c r="CY47" s="3">
        <v>0</v>
      </c>
      <c r="CZ47" s="3">
        <v>4</v>
      </c>
      <c r="DA47" s="3">
        <v>72131</v>
      </c>
      <c r="DB47" s="3">
        <v>270671</v>
      </c>
      <c r="DC47" s="3">
        <v>708</v>
      </c>
      <c r="DD47" s="3">
        <v>2455</v>
      </c>
      <c r="DE47" s="3">
        <v>229</v>
      </c>
      <c r="DF47" s="3">
        <v>69</v>
      </c>
      <c r="DG47" s="3">
        <v>782406071</v>
      </c>
      <c r="DH47" s="3">
        <v>568262261</v>
      </c>
      <c r="DI47" s="3">
        <v>0</v>
      </c>
      <c r="DJ47" s="3">
        <v>214143810</v>
      </c>
      <c r="DK47" s="3">
        <v>1430093</v>
      </c>
      <c r="DL47" s="3">
        <v>215573903</v>
      </c>
      <c r="DM47" s="3">
        <v>173285679</v>
      </c>
      <c r="DN47" s="3">
        <v>42288224</v>
      </c>
      <c r="DO47" s="3">
        <v>32735844</v>
      </c>
      <c r="DP47" s="3">
        <v>59164298</v>
      </c>
      <c r="DQ47" s="3">
        <v>0</v>
      </c>
      <c r="DR47" s="3">
        <v>0</v>
      </c>
      <c r="DS47" s="3">
        <v>15859770</v>
      </c>
      <c r="DT47" s="3">
        <v>68364321</v>
      </c>
      <c r="DU47" s="3">
        <v>26717360</v>
      </c>
      <c r="DV47" s="3">
        <v>19119010</v>
      </c>
      <c r="DW47" s="3">
        <v>34687126</v>
      </c>
      <c r="DX47" s="3">
        <v>0</v>
      </c>
      <c r="DY47" s="3">
        <v>5683908</v>
      </c>
      <c r="DZ47" s="3">
        <v>48376823</v>
      </c>
      <c r="EA47" s="3">
        <v>3125397</v>
      </c>
      <c r="EB47" s="3">
        <v>7196388</v>
      </c>
      <c r="EC47" s="3">
        <v>213270333</v>
      </c>
      <c r="ED47" s="3">
        <v>143177560</v>
      </c>
      <c r="EE47" s="3">
        <v>48385064</v>
      </c>
      <c r="EF47" s="3">
        <v>15131387</v>
      </c>
      <c r="EG47" s="3">
        <v>106405682</v>
      </c>
      <c r="EH47" s="3">
        <v>0</v>
      </c>
      <c r="EI47" s="3">
        <v>36544185</v>
      </c>
      <c r="EJ47" s="3">
        <v>186554194</v>
      </c>
      <c r="EK47" s="3">
        <v>5209389</v>
      </c>
      <c r="EL47" s="3">
        <v>27728277</v>
      </c>
      <c r="EM47" s="3">
        <v>569135738</v>
      </c>
      <c r="EN47" s="3">
        <v>185376480</v>
      </c>
      <c r="EO47" s="3">
        <v>66438950</v>
      </c>
      <c r="EP47" s="3">
        <v>29994332</v>
      </c>
      <c r="EQ47" s="3">
        <v>126663730</v>
      </c>
      <c r="ER47" s="3">
        <v>0</v>
      </c>
      <c r="ES47" s="3">
        <v>0</v>
      </c>
      <c r="ET47" s="3">
        <v>32202312</v>
      </c>
      <c r="EU47" s="3">
        <v>93072052</v>
      </c>
      <c r="EV47" s="3">
        <v>1647580</v>
      </c>
      <c r="EW47" s="3">
        <v>0</v>
      </c>
      <c r="EX47" s="3">
        <v>18487191</v>
      </c>
      <c r="EY47" s="3">
        <v>0</v>
      </c>
      <c r="EZ47" s="3">
        <v>14379634</v>
      </c>
      <c r="FA47" s="3">
        <v>0</v>
      </c>
      <c r="FB47" s="3">
        <v>0</v>
      </c>
      <c r="FC47" s="3">
        <v>0</v>
      </c>
      <c r="FD47" s="3">
        <v>0</v>
      </c>
      <c r="FE47" s="3">
        <v>25918982</v>
      </c>
      <c r="FF47" s="3">
        <v>8559270</v>
      </c>
      <c r="FG47" s="3">
        <v>3112925</v>
      </c>
      <c r="FH47" s="3">
        <v>13013088</v>
      </c>
      <c r="FI47" s="3">
        <v>0</v>
      </c>
      <c r="FJ47" s="3">
        <v>9970098</v>
      </c>
      <c r="FK47" s="3">
        <v>132558849</v>
      </c>
      <c r="FL47" s="3">
        <v>0</v>
      </c>
      <c r="FM47" s="3">
        <v>21010598</v>
      </c>
      <c r="FN47" s="3">
        <v>0</v>
      </c>
      <c r="FO47" s="3">
        <v>0</v>
      </c>
      <c r="FP47" s="3">
        <v>811217</v>
      </c>
      <c r="FQ47" s="3">
        <v>322736</v>
      </c>
      <c r="FR47" s="3">
        <v>0</v>
      </c>
      <c r="FS47" s="3">
        <v>0</v>
      </c>
      <c r="FT47" s="3">
        <v>14467137</v>
      </c>
      <c r="FU47" s="3">
        <v>22581065</v>
      </c>
      <c r="FV47" s="3">
        <v>55307562</v>
      </c>
      <c r="FW47" s="3">
        <v>0</v>
      </c>
      <c r="FX47" s="3">
        <v>0</v>
      </c>
      <c r="FY47" s="3">
        <v>0</v>
      </c>
      <c r="FZ47" s="3">
        <v>0</v>
      </c>
      <c r="GA47" s="3">
        <v>32817179</v>
      </c>
      <c r="GB47" s="3">
        <v>11545149</v>
      </c>
      <c r="GC47" s="3">
        <v>30584147</v>
      </c>
      <c r="GD47" s="3">
        <v>5983440</v>
      </c>
      <c r="GE47" s="3">
        <v>65141158</v>
      </c>
      <c r="GF47" s="3">
        <v>9734013</v>
      </c>
      <c r="GG47" s="3">
        <v>7692267</v>
      </c>
      <c r="GH47" s="3">
        <v>3823503</v>
      </c>
      <c r="GI47" s="3">
        <v>28255186</v>
      </c>
      <c r="GJ47" s="3">
        <v>42406675</v>
      </c>
      <c r="GK47" s="3">
        <v>8753919</v>
      </c>
      <c r="GL47" s="3">
        <v>502749</v>
      </c>
      <c r="GM47" s="3">
        <v>853941</v>
      </c>
      <c r="GN47" s="3">
        <v>0</v>
      </c>
      <c r="GO47" s="3">
        <v>6122268</v>
      </c>
      <c r="GP47" s="3">
        <v>79721016</v>
      </c>
      <c r="GQ47" s="3">
        <v>107672769</v>
      </c>
      <c r="GR47" s="3">
        <v>97422259</v>
      </c>
      <c r="GS47" s="3">
        <v>96030</v>
      </c>
      <c r="GT47" s="3">
        <v>184005010</v>
      </c>
      <c r="GU47" s="3">
        <v>83935</v>
      </c>
      <c r="GV47" s="3">
        <v>469001019</v>
      </c>
      <c r="GW47" s="3">
        <v>38791427</v>
      </c>
      <c r="GX47" s="3">
        <v>0</v>
      </c>
      <c r="GY47" s="3">
        <v>86013394</v>
      </c>
      <c r="GZ47" s="3">
        <v>344196198</v>
      </c>
      <c r="HA47" s="3">
        <v>469001019</v>
      </c>
      <c r="HB47" s="3">
        <v>11565000</v>
      </c>
      <c r="HC47" s="3">
        <v>183745390</v>
      </c>
      <c r="HD47" s="3">
        <v>-125694308</v>
      </c>
      <c r="HE47" s="3">
        <v>234174933</v>
      </c>
      <c r="HF47" s="3">
        <v>0</v>
      </c>
      <c r="HG47" s="3">
        <v>0</v>
      </c>
      <c r="HH47" s="3">
        <v>0</v>
      </c>
      <c r="HI47" s="3">
        <v>0</v>
      </c>
      <c r="HJ47" s="3">
        <v>1338259</v>
      </c>
      <c r="HK47" s="3">
        <v>1520124</v>
      </c>
      <c r="HL47" s="3">
        <v>710</v>
      </c>
      <c r="HM47" s="3">
        <v>0</v>
      </c>
      <c r="HN47" s="3">
        <v>133250</v>
      </c>
      <c r="HO47" s="3">
        <v>374217</v>
      </c>
      <c r="HP47" s="3">
        <v>247747</v>
      </c>
      <c r="HQ47" s="3">
        <v>8302</v>
      </c>
      <c r="HR47" s="3">
        <v>83117</v>
      </c>
      <c r="HS47" s="3">
        <v>264206</v>
      </c>
      <c r="HT47" s="3">
        <v>105059</v>
      </c>
      <c r="HU47" s="3">
        <v>80027</v>
      </c>
      <c r="HV47" s="3">
        <v>9575</v>
      </c>
      <c r="HW47" s="3">
        <v>32759</v>
      </c>
      <c r="HX47" s="3">
        <v>179332</v>
      </c>
      <c r="HY47" s="3">
        <v>176698</v>
      </c>
      <c r="HZ47" s="3">
        <v>320477</v>
      </c>
      <c r="IA47" s="3">
        <v>0</v>
      </c>
      <c r="IB47" s="3">
        <v>218059</v>
      </c>
      <c r="IC47" s="3">
        <v>80492</v>
      </c>
      <c r="ID47" s="3">
        <v>84511</v>
      </c>
      <c r="IE47" s="3">
        <v>46465199.172511622</v>
      </c>
      <c r="IF47" s="3">
        <v>16496256.311053701</v>
      </c>
      <c r="IG47" s="3">
        <v>7523103.7505173497</v>
      </c>
      <c r="IH47" s="3">
        <v>30991051.958779499</v>
      </c>
      <c r="II47" s="3">
        <v>0</v>
      </c>
      <c r="IJ47" s="3">
        <v>9275405.6201303396</v>
      </c>
      <c r="IK47" s="3">
        <v>51602625.660238497</v>
      </c>
      <c r="IL47" s="3">
        <v>1830736.7303321899</v>
      </c>
      <c r="IM47" s="3">
        <v>7671206.7964369003</v>
      </c>
    </row>
    <row r="48" spans="1:247" x14ac:dyDescent="0.25">
      <c r="A48">
        <v>106361110</v>
      </c>
      <c r="B48" s="33" t="s">
        <v>1097</v>
      </c>
      <c r="C48" s="56">
        <v>45108</v>
      </c>
      <c r="D48" s="56">
        <v>45473</v>
      </c>
      <c r="E48">
        <v>366</v>
      </c>
      <c r="F48" s="33" t="s">
        <v>2692</v>
      </c>
      <c r="G48" t="s">
        <v>1063</v>
      </c>
      <c r="H48">
        <v>1217</v>
      </c>
      <c r="I48" s="33" t="s">
        <v>1037</v>
      </c>
      <c r="J48" t="s">
        <v>3050</v>
      </c>
      <c r="K48" s="33" t="s">
        <v>1023</v>
      </c>
      <c r="L48" s="33" t="s">
        <v>811</v>
      </c>
      <c r="M48" t="s">
        <v>1792</v>
      </c>
      <c r="N48" t="s">
        <v>1032</v>
      </c>
      <c r="O48" s="33" t="s">
        <v>1097</v>
      </c>
      <c r="P48" t="s">
        <v>1080</v>
      </c>
      <c r="Q48" t="s">
        <v>1058</v>
      </c>
      <c r="R48" s="33" t="s">
        <v>2017</v>
      </c>
      <c r="S48" s="33" t="s">
        <v>2496</v>
      </c>
      <c r="T48" s="33" t="s">
        <v>1098</v>
      </c>
      <c r="U48" s="33">
        <v>92315</v>
      </c>
      <c r="V48" s="33" t="s">
        <v>2818</v>
      </c>
      <c r="W48">
        <v>0</v>
      </c>
      <c r="X48" s="3">
        <v>30</v>
      </c>
      <c r="Y48" s="3">
        <v>10980</v>
      </c>
      <c r="Z48" s="3">
        <v>30</v>
      </c>
      <c r="AA48" s="3">
        <v>10980</v>
      </c>
      <c r="AB48" s="3">
        <v>23</v>
      </c>
      <c r="AC48" s="3">
        <v>22.770491803278698</v>
      </c>
      <c r="AD48" s="3">
        <v>161.58421461353757</v>
      </c>
      <c r="AE48" s="3">
        <v>376</v>
      </c>
      <c r="AF48" s="3">
        <v>139</v>
      </c>
      <c r="AG48" s="3">
        <v>7148</v>
      </c>
      <c r="AH48" s="3">
        <v>93</v>
      </c>
      <c r="AI48" s="3">
        <v>0</v>
      </c>
      <c r="AJ48" s="3">
        <v>541</v>
      </c>
      <c r="AK48" s="3">
        <v>35</v>
      </c>
      <c r="AL48" s="3">
        <v>0</v>
      </c>
      <c r="AM48" s="3">
        <v>2</v>
      </c>
      <c r="AN48" s="3">
        <v>8334</v>
      </c>
      <c r="AO48" s="3">
        <v>59139.822548554759</v>
      </c>
      <c r="AP48" s="89">
        <v>2461.9730249590102</v>
      </c>
      <c r="AQ48" s="89">
        <v>2096.3989144091402</v>
      </c>
      <c r="AR48" s="89">
        <v>13101.511292360299</v>
      </c>
      <c r="AS48" s="89">
        <v>3478.7113085129299</v>
      </c>
      <c r="AT48" s="89">
        <v>0</v>
      </c>
      <c r="AU48" s="89">
        <v>16482.865090311101</v>
      </c>
      <c r="AV48" s="89">
        <v>2129.36926868409</v>
      </c>
      <c r="AW48" s="89">
        <v>0</v>
      </c>
      <c r="AX48" s="89">
        <v>674.70391211146796</v>
      </c>
      <c r="AY48" s="3">
        <v>101</v>
      </c>
      <c r="AZ48" s="3">
        <v>37</v>
      </c>
      <c r="BA48" s="3">
        <v>198</v>
      </c>
      <c r="BB48" s="3">
        <v>25</v>
      </c>
      <c r="BC48" s="3">
        <v>0</v>
      </c>
      <c r="BD48" s="3">
        <v>13</v>
      </c>
      <c r="BE48" s="3">
        <v>9</v>
      </c>
      <c r="BF48" s="3">
        <v>0</v>
      </c>
      <c r="BG48" s="3">
        <v>1</v>
      </c>
      <c r="BH48" s="3">
        <v>384</v>
      </c>
      <c r="BI48" s="3">
        <v>9</v>
      </c>
      <c r="BJ48" s="3">
        <v>0</v>
      </c>
      <c r="BK48" s="3">
        <v>0</v>
      </c>
      <c r="BL48" s="3">
        <v>0</v>
      </c>
      <c r="BM48" s="3">
        <v>21</v>
      </c>
      <c r="BN48" s="3">
        <v>0</v>
      </c>
      <c r="BO48" s="3">
        <v>3294</v>
      </c>
      <c r="BP48" s="3">
        <v>0</v>
      </c>
      <c r="BQ48" s="3">
        <v>0</v>
      </c>
      <c r="BR48" s="3">
        <v>0</v>
      </c>
      <c r="BS48" s="3">
        <v>7686</v>
      </c>
      <c r="BT48" s="3">
        <v>0</v>
      </c>
      <c r="BU48" s="3">
        <v>1214</v>
      </c>
      <c r="BV48" s="3">
        <v>0</v>
      </c>
      <c r="BW48" s="3">
        <v>0</v>
      </c>
      <c r="BX48" s="3">
        <v>0</v>
      </c>
      <c r="BY48" s="3">
        <v>7120</v>
      </c>
      <c r="BZ48" s="57">
        <v>0.85433165346772255</v>
      </c>
      <c r="CA48" s="3">
        <v>0</v>
      </c>
      <c r="CB48" s="3">
        <v>325</v>
      </c>
      <c r="CC48" s="3">
        <v>0</v>
      </c>
      <c r="CD48" s="3">
        <v>0</v>
      </c>
      <c r="CE48" s="3">
        <v>0</v>
      </c>
      <c r="CF48" s="3">
        <v>59</v>
      </c>
      <c r="CG48" s="3">
        <v>0</v>
      </c>
      <c r="CH48" s="3">
        <v>0</v>
      </c>
      <c r="CI48" s="3">
        <v>0</v>
      </c>
      <c r="CJ48" s="3">
        <v>0</v>
      </c>
      <c r="CK48" s="3">
        <v>9394</v>
      </c>
      <c r="CL48" s="3">
        <v>7414</v>
      </c>
      <c r="CM48" s="3">
        <v>14641</v>
      </c>
      <c r="CN48" s="3">
        <v>10477</v>
      </c>
      <c r="CO48" s="3">
        <v>0</v>
      </c>
      <c r="CP48" s="3">
        <v>5569</v>
      </c>
      <c r="CQ48" s="3">
        <v>8778</v>
      </c>
      <c r="CR48" s="3">
        <v>0</v>
      </c>
      <c r="CS48" s="3">
        <v>2436</v>
      </c>
      <c r="CT48" s="3">
        <v>58709</v>
      </c>
      <c r="CU48" s="3">
        <v>12414</v>
      </c>
      <c r="CV48" s="3">
        <v>18263</v>
      </c>
      <c r="CW48" s="3">
        <v>0</v>
      </c>
      <c r="CX48" s="3">
        <v>27897</v>
      </c>
      <c r="CY48" s="3">
        <v>0</v>
      </c>
      <c r="CZ48" s="3">
        <v>2</v>
      </c>
      <c r="DA48" s="3">
        <v>2363</v>
      </c>
      <c r="DB48" s="3">
        <v>6330</v>
      </c>
      <c r="DC48" s="3">
        <v>60</v>
      </c>
      <c r="DD48" s="3">
        <v>135</v>
      </c>
      <c r="DE48" s="3">
        <v>0</v>
      </c>
      <c r="DF48" s="3">
        <v>0</v>
      </c>
      <c r="DG48" s="3">
        <v>69817030</v>
      </c>
      <c r="DH48" s="3">
        <v>35957024</v>
      </c>
      <c r="DI48" s="3">
        <v>0</v>
      </c>
      <c r="DJ48" s="3">
        <v>33860006</v>
      </c>
      <c r="DK48" s="3">
        <v>269040</v>
      </c>
      <c r="DL48" s="3">
        <v>34129046</v>
      </c>
      <c r="DM48" s="3">
        <v>40294387</v>
      </c>
      <c r="DN48" s="3">
        <v>-6165341</v>
      </c>
      <c r="DO48" s="3">
        <v>11664049</v>
      </c>
      <c r="DP48" s="3">
        <v>91473</v>
      </c>
      <c r="DQ48" s="3">
        <v>0</v>
      </c>
      <c r="DR48" s="3">
        <v>0</v>
      </c>
      <c r="DS48" s="3">
        <v>5407235</v>
      </c>
      <c r="DT48" s="3">
        <v>1642333</v>
      </c>
      <c r="DU48" s="3">
        <v>708370</v>
      </c>
      <c r="DV48" s="3">
        <v>6658971</v>
      </c>
      <c r="DW48" s="3">
        <v>403351</v>
      </c>
      <c r="DX48" s="3">
        <v>0</v>
      </c>
      <c r="DY48" s="3">
        <v>226218</v>
      </c>
      <c r="DZ48" s="3">
        <v>191928</v>
      </c>
      <c r="EA48" s="3">
        <v>0</v>
      </c>
      <c r="EB48" s="3">
        <v>7464</v>
      </c>
      <c r="EC48" s="3">
        <v>9838635</v>
      </c>
      <c r="ED48" s="3">
        <v>9111336</v>
      </c>
      <c r="EE48" s="3">
        <v>9975271</v>
      </c>
      <c r="EF48" s="3">
        <v>5546203</v>
      </c>
      <c r="EG48" s="3">
        <v>14684194</v>
      </c>
      <c r="EH48" s="3">
        <v>0</v>
      </c>
      <c r="EI48" s="3">
        <v>6666057</v>
      </c>
      <c r="EJ48" s="3">
        <v>11484803</v>
      </c>
      <c r="EK48" s="3">
        <v>0</v>
      </c>
      <c r="EL48" s="3">
        <v>2510531</v>
      </c>
      <c r="EM48" s="3">
        <v>59978395</v>
      </c>
      <c r="EN48" s="3">
        <v>5176103</v>
      </c>
      <c r="EO48" s="3">
        <v>5838616</v>
      </c>
      <c r="EP48" s="3">
        <v>6532578</v>
      </c>
      <c r="EQ48" s="3">
        <v>8949133</v>
      </c>
      <c r="ER48" s="3">
        <v>-348402</v>
      </c>
      <c r="ES48" s="3">
        <v>0</v>
      </c>
      <c r="ET48" s="3">
        <v>2266436</v>
      </c>
      <c r="EU48" s="3">
        <v>3839742</v>
      </c>
      <c r="EV48" s="3">
        <v>3139008</v>
      </c>
      <c r="EW48" s="3">
        <v>0</v>
      </c>
      <c r="EX48" s="3">
        <v>251758</v>
      </c>
      <c r="EY48" s="3">
        <v>0</v>
      </c>
      <c r="EZ48" s="3">
        <v>312052</v>
      </c>
      <c r="FA48" s="3">
        <v>0</v>
      </c>
      <c r="FB48" s="3">
        <v>0</v>
      </c>
      <c r="FC48" s="3">
        <v>0</v>
      </c>
      <c r="FD48" s="3">
        <v>0</v>
      </c>
      <c r="FE48" s="3">
        <v>5577566</v>
      </c>
      <c r="FF48" s="3">
        <v>4845025</v>
      </c>
      <c r="FG48" s="3">
        <v>5828400</v>
      </c>
      <c r="FH48" s="3">
        <v>6331010</v>
      </c>
      <c r="FI48" s="3">
        <v>0</v>
      </c>
      <c r="FJ48" s="3">
        <v>3731232</v>
      </c>
      <c r="FK48" s="3">
        <v>6598281</v>
      </c>
      <c r="FL48" s="3">
        <v>0</v>
      </c>
      <c r="FM48" s="3">
        <v>948492</v>
      </c>
      <c r="FN48" s="3">
        <v>0</v>
      </c>
      <c r="FO48" s="3">
        <v>0</v>
      </c>
      <c r="FP48" s="3">
        <v>746462</v>
      </c>
      <c r="FQ48" s="3">
        <v>1966677</v>
      </c>
      <c r="FR48" s="3">
        <v>2615493</v>
      </c>
      <c r="FS48" s="3">
        <v>0</v>
      </c>
      <c r="FT48" s="3">
        <v>4447278</v>
      </c>
      <c r="FU48" s="3">
        <v>10385652</v>
      </c>
      <c r="FV48" s="3">
        <v>8689773</v>
      </c>
      <c r="FW48" s="3">
        <v>0</v>
      </c>
      <c r="FX48" s="3">
        <v>0</v>
      </c>
      <c r="FY48" s="3">
        <v>0</v>
      </c>
      <c r="FZ48" s="3">
        <v>0</v>
      </c>
      <c r="GA48" s="3">
        <v>5755642</v>
      </c>
      <c r="GB48" s="3">
        <v>2791053</v>
      </c>
      <c r="GC48" s="3">
        <v>6068391</v>
      </c>
      <c r="GD48" s="3">
        <v>2156598</v>
      </c>
      <c r="GE48" s="3">
        <v>17185391</v>
      </c>
      <c r="GF48" s="3">
        <v>4028361</v>
      </c>
      <c r="GG48" s="3">
        <v>2926264</v>
      </c>
      <c r="GH48" s="3">
        <v>2179439</v>
      </c>
      <c r="GI48" s="3">
        <v>2623063</v>
      </c>
      <c r="GJ48" s="3">
        <v>6740958</v>
      </c>
      <c r="GK48" s="3">
        <v>1015938</v>
      </c>
      <c r="GL48" s="3">
        <v>268945</v>
      </c>
      <c r="GM48" s="3">
        <v>649597</v>
      </c>
      <c r="GN48" s="3">
        <v>86566</v>
      </c>
      <c r="GO48" s="3">
        <v>2589865</v>
      </c>
      <c r="GP48" s="3">
        <v>10686779</v>
      </c>
      <c r="GQ48" s="3">
        <v>133608</v>
      </c>
      <c r="GR48" s="3">
        <v>12190182</v>
      </c>
      <c r="GS48" s="3">
        <v>1271460</v>
      </c>
      <c r="GT48" s="3">
        <v>40888786</v>
      </c>
      <c r="GU48" s="3">
        <v>0</v>
      </c>
      <c r="GV48" s="3">
        <v>65170815</v>
      </c>
      <c r="GW48" s="3">
        <v>6622717</v>
      </c>
      <c r="GX48" s="3">
        <v>280426</v>
      </c>
      <c r="GY48" s="3">
        <v>2595000</v>
      </c>
      <c r="GZ48" s="3">
        <v>55672672</v>
      </c>
      <c r="HA48" s="3">
        <v>65170815</v>
      </c>
      <c r="HB48" s="3">
        <v>2775657</v>
      </c>
      <c r="HC48" s="3">
        <v>16036716</v>
      </c>
      <c r="HD48" s="3">
        <v>-10921669</v>
      </c>
      <c r="HE48" s="3">
        <v>32357969</v>
      </c>
      <c r="HF48" s="3">
        <v>0</v>
      </c>
      <c r="HG48" s="3">
        <v>0</v>
      </c>
      <c r="HH48" s="3">
        <v>0</v>
      </c>
      <c r="HI48" s="3">
        <v>0</v>
      </c>
      <c r="HJ48" s="3">
        <v>346375</v>
      </c>
      <c r="HK48" s="3">
        <v>383050</v>
      </c>
      <c r="HL48" s="3">
        <v>170</v>
      </c>
      <c r="HM48" s="3">
        <v>0</v>
      </c>
      <c r="HN48" s="3">
        <v>48993</v>
      </c>
      <c r="HO48" s="3">
        <v>45438</v>
      </c>
      <c r="HP48" s="3">
        <v>33921</v>
      </c>
      <c r="HQ48" s="3">
        <v>14760</v>
      </c>
      <c r="HR48" s="3">
        <v>26816</v>
      </c>
      <c r="HS48" s="3">
        <v>102155</v>
      </c>
      <c r="HT48" s="3">
        <v>38722</v>
      </c>
      <c r="HU48" s="3">
        <v>6210</v>
      </c>
      <c r="HV48" s="3">
        <v>29360</v>
      </c>
      <c r="HW48" s="3">
        <v>0</v>
      </c>
      <c r="HX48" s="3">
        <v>52515</v>
      </c>
      <c r="HY48" s="3">
        <v>79229</v>
      </c>
      <c r="HZ48" s="3">
        <v>66061</v>
      </c>
      <c r="IA48" s="3">
        <v>0</v>
      </c>
      <c r="IB48" s="3">
        <v>67986</v>
      </c>
      <c r="IC48" s="3">
        <v>34095</v>
      </c>
      <c r="ID48" s="3">
        <v>46489</v>
      </c>
      <c r="IE48" s="3">
        <v>6164961.9476529285</v>
      </c>
      <c r="IF48" s="3">
        <v>6124815.6538372794</v>
      </c>
      <c r="IG48" s="3">
        <v>6997094.04059981</v>
      </c>
      <c r="IH48" s="3">
        <v>8649526.1113673132</v>
      </c>
      <c r="II48" s="3">
        <v>0</v>
      </c>
      <c r="IJ48" s="3">
        <v>3951266.596336524</v>
      </c>
      <c r="IK48" s="3">
        <v>6694143.39310419</v>
      </c>
      <c r="IL48" s="3">
        <v>0</v>
      </c>
      <c r="IM48" s="3">
        <v>1443539.25710196</v>
      </c>
    </row>
    <row r="49" spans="1:247" x14ac:dyDescent="0.25">
      <c r="A49">
        <v>106190020</v>
      </c>
      <c r="B49" s="33" t="s">
        <v>1100</v>
      </c>
      <c r="C49" s="56">
        <v>45292</v>
      </c>
      <c r="D49" s="56">
        <v>45657</v>
      </c>
      <c r="E49">
        <v>366</v>
      </c>
      <c r="F49" s="33" t="s">
        <v>2532</v>
      </c>
      <c r="G49" t="s">
        <v>475</v>
      </c>
      <c r="H49">
        <v>913</v>
      </c>
      <c r="I49" s="33" t="s">
        <v>1024</v>
      </c>
      <c r="J49" t="s">
        <v>1763</v>
      </c>
      <c r="K49" s="33" t="s">
        <v>1023</v>
      </c>
      <c r="L49" s="33" t="s">
        <v>653</v>
      </c>
      <c r="N49" t="s">
        <v>430</v>
      </c>
      <c r="O49" s="33" t="s">
        <v>3069</v>
      </c>
      <c r="P49" t="s">
        <v>407</v>
      </c>
      <c r="Q49" t="s">
        <v>34</v>
      </c>
      <c r="R49" s="33" t="s">
        <v>2018</v>
      </c>
      <c r="S49" s="33" t="s">
        <v>1101</v>
      </c>
      <c r="T49" s="33" t="s">
        <v>1102</v>
      </c>
      <c r="U49" s="33">
        <v>91770</v>
      </c>
      <c r="V49" s="33" t="s">
        <v>1103</v>
      </c>
      <c r="W49">
        <v>0</v>
      </c>
      <c r="X49" s="3">
        <v>97</v>
      </c>
      <c r="Y49" s="3">
        <v>35502</v>
      </c>
      <c r="Z49" s="3">
        <v>97</v>
      </c>
      <c r="AA49" s="3">
        <v>35502</v>
      </c>
      <c r="AB49" s="3">
        <v>97</v>
      </c>
      <c r="AC49" s="3">
        <v>91.240437158469902</v>
      </c>
      <c r="AD49" s="3">
        <v>108.495050584098</v>
      </c>
      <c r="AE49" s="3">
        <v>2230</v>
      </c>
      <c r="AF49" s="3">
        <v>523</v>
      </c>
      <c r="AG49" s="3">
        <v>13451</v>
      </c>
      <c r="AH49" s="3">
        <v>0</v>
      </c>
      <c r="AI49" s="3">
        <v>112</v>
      </c>
      <c r="AJ49" s="3">
        <v>5011</v>
      </c>
      <c r="AK49" s="3">
        <v>12040</v>
      </c>
      <c r="AL49" s="3">
        <v>5</v>
      </c>
      <c r="AM49" s="3">
        <v>22</v>
      </c>
      <c r="AN49" s="3">
        <v>33394</v>
      </c>
      <c r="AO49" s="3">
        <v>39709.1885137797</v>
      </c>
      <c r="AP49" s="89">
        <v>6047.2960106252303</v>
      </c>
      <c r="AQ49" s="89">
        <v>523</v>
      </c>
      <c r="AR49" s="89">
        <v>13451</v>
      </c>
      <c r="AS49" s="89">
        <v>0</v>
      </c>
      <c r="AT49" s="89">
        <v>112</v>
      </c>
      <c r="AU49" s="89">
        <v>7517.0919016082198</v>
      </c>
      <c r="AV49" s="89">
        <v>12040</v>
      </c>
      <c r="AW49" s="89">
        <v>5</v>
      </c>
      <c r="AX49" s="89">
        <v>22</v>
      </c>
      <c r="AY49" s="3">
        <v>205</v>
      </c>
      <c r="AZ49" s="3">
        <v>55</v>
      </c>
      <c r="BA49" s="3">
        <v>1565</v>
      </c>
      <c r="BB49" s="3">
        <v>0</v>
      </c>
      <c r="BC49" s="3">
        <v>19</v>
      </c>
      <c r="BD49" s="3">
        <v>397</v>
      </c>
      <c r="BE49" s="3">
        <v>2124</v>
      </c>
      <c r="BF49" s="3">
        <v>1</v>
      </c>
      <c r="BG49" s="3">
        <v>5</v>
      </c>
      <c r="BH49" s="3">
        <v>4371</v>
      </c>
      <c r="BI49" s="3">
        <v>0</v>
      </c>
      <c r="BJ49" s="3">
        <v>97</v>
      </c>
      <c r="BK49" s="3">
        <v>0</v>
      </c>
      <c r="BL49" s="3">
        <v>0</v>
      </c>
      <c r="BM49" s="3">
        <v>0</v>
      </c>
      <c r="BN49" s="3">
        <v>0</v>
      </c>
      <c r="BO49" s="3">
        <v>0</v>
      </c>
      <c r="BP49" s="3">
        <v>35502</v>
      </c>
      <c r="BQ49" s="3">
        <v>0</v>
      </c>
      <c r="BR49" s="3">
        <v>0</v>
      </c>
      <c r="BS49" s="3">
        <v>0</v>
      </c>
      <c r="BT49" s="3">
        <v>0</v>
      </c>
      <c r="BU49" s="3">
        <v>0</v>
      </c>
      <c r="BV49" s="3">
        <v>33394</v>
      </c>
      <c r="BW49" s="3">
        <v>0</v>
      </c>
      <c r="BX49" s="3">
        <v>0</v>
      </c>
      <c r="BY49" s="3">
        <v>0</v>
      </c>
      <c r="BZ49" s="57">
        <v>0</v>
      </c>
      <c r="CA49" s="3">
        <v>0</v>
      </c>
      <c r="CB49" s="3">
        <v>0</v>
      </c>
      <c r="CC49" s="3">
        <v>4371</v>
      </c>
      <c r="CD49" s="3">
        <v>0</v>
      </c>
      <c r="CE49" s="3">
        <v>0</v>
      </c>
      <c r="CF49" s="3">
        <v>0</v>
      </c>
      <c r="CG49" s="3">
        <v>0</v>
      </c>
      <c r="CH49" s="3">
        <v>0</v>
      </c>
      <c r="CI49" s="3">
        <v>0</v>
      </c>
      <c r="CJ49" s="3">
        <v>0</v>
      </c>
      <c r="CK49" s="3">
        <v>12296</v>
      </c>
      <c r="CL49" s="3">
        <v>0</v>
      </c>
      <c r="CM49" s="3">
        <v>0</v>
      </c>
      <c r="CN49" s="3">
        <v>0</v>
      </c>
      <c r="CO49" s="3">
        <v>0</v>
      </c>
      <c r="CP49" s="3">
        <v>6205</v>
      </c>
      <c r="CQ49" s="3">
        <v>0</v>
      </c>
      <c r="CR49" s="3">
        <v>0</v>
      </c>
      <c r="CS49" s="3">
        <v>0</v>
      </c>
      <c r="CT49" s="3">
        <v>18501</v>
      </c>
      <c r="CU49" s="3">
        <v>0</v>
      </c>
      <c r="CV49" s="3">
        <v>0</v>
      </c>
      <c r="CW49" s="3">
        <v>0</v>
      </c>
      <c r="CX49" s="3">
        <v>0</v>
      </c>
      <c r="CY49" s="3">
        <v>0</v>
      </c>
      <c r="CZ49" s="3">
        <v>0</v>
      </c>
      <c r="DA49" s="3">
        <v>0</v>
      </c>
      <c r="DB49" s="3">
        <v>0</v>
      </c>
      <c r="DC49" s="3">
        <v>0</v>
      </c>
      <c r="DD49" s="3">
        <v>0</v>
      </c>
      <c r="DE49" s="3">
        <v>0</v>
      </c>
      <c r="DF49" s="3">
        <v>0</v>
      </c>
      <c r="DG49" s="3">
        <v>77148934</v>
      </c>
      <c r="DH49" s="3">
        <v>31237557</v>
      </c>
      <c r="DI49" s="3">
        <v>0</v>
      </c>
      <c r="DJ49" s="3">
        <v>45911377</v>
      </c>
      <c r="DK49" s="3">
        <v>8135</v>
      </c>
      <c r="DL49" s="3">
        <v>45919512</v>
      </c>
      <c r="DM49" s="3">
        <v>28679315</v>
      </c>
      <c r="DN49" s="3">
        <v>17240197</v>
      </c>
      <c r="DO49" s="3">
        <v>65518</v>
      </c>
      <c r="DP49" s="3">
        <v>55378</v>
      </c>
      <c r="DQ49" s="3">
        <v>257673</v>
      </c>
      <c r="DR49" s="3">
        <v>0</v>
      </c>
      <c r="DS49" s="3">
        <v>16992664</v>
      </c>
      <c r="DT49" s="3">
        <v>4315764</v>
      </c>
      <c r="DU49" s="3">
        <v>1016660</v>
      </c>
      <c r="DV49" s="3">
        <v>26137652</v>
      </c>
      <c r="DW49" s="3">
        <v>0</v>
      </c>
      <c r="DX49" s="3">
        <v>215936</v>
      </c>
      <c r="DY49" s="3">
        <v>9761222</v>
      </c>
      <c r="DZ49" s="3">
        <v>23379266</v>
      </c>
      <c r="EA49" s="3">
        <v>9640</v>
      </c>
      <c r="EB49" s="3">
        <v>43340</v>
      </c>
      <c r="EC49" s="3">
        <v>64879480</v>
      </c>
      <c r="ED49" s="3">
        <v>7387690</v>
      </c>
      <c r="EE49" s="3">
        <v>0</v>
      </c>
      <c r="EF49" s="3">
        <v>0</v>
      </c>
      <c r="EG49" s="3">
        <v>0</v>
      </c>
      <c r="EH49" s="3">
        <v>0</v>
      </c>
      <c r="EI49" s="3">
        <v>4881764</v>
      </c>
      <c r="EJ49" s="3">
        <v>0</v>
      </c>
      <c r="EK49" s="3">
        <v>0</v>
      </c>
      <c r="EL49" s="3">
        <v>0</v>
      </c>
      <c r="EM49" s="3">
        <v>12269454</v>
      </c>
      <c r="EN49" s="3">
        <v>5268895</v>
      </c>
      <c r="EO49" s="3">
        <v>414671</v>
      </c>
      <c r="EP49" s="3">
        <v>11956128</v>
      </c>
      <c r="EQ49" s="3">
        <v>0</v>
      </c>
      <c r="ER49" s="3">
        <v>0</v>
      </c>
      <c r="ES49" s="3">
        <v>101995</v>
      </c>
      <c r="ET49" s="3">
        <v>3892456</v>
      </c>
      <c r="EU49" s="3">
        <v>8874993</v>
      </c>
      <c r="EV49" s="3">
        <v>697109</v>
      </c>
      <c r="EW49" s="3">
        <v>0</v>
      </c>
      <c r="EX49" s="3">
        <v>9640</v>
      </c>
      <c r="EY49" s="3">
        <v>0</v>
      </c>
      <c r="EZ49" s="3">
        <v>21670</v>
      </c>
      <c r="FA49" s="3">
        <v>0</v>
      </c>
      <c r="FB49" s="3">
        <v>0</v>
      </c>
      <c r="FC49" s="3">
        <v>0</v>
      </c>
      <c r="FD49" s="3">
        <v>0</v>
      </c>
      <c r="FE49" s="3">
        <v>6338319</v>
      </c>
      <c r="FF49" s="3">
        <v>592985</v>
      </c>
      <c r="FG49" s="3">
        <v>13969415</v>
      </c>
      <c r="FH49" s="3">
        <v>0</v>
      </c>
      <c r="FI49" s="3">
        <v>112237</v>
      </c>
      <c r="FJ49" s="3">
        <v>10589737</v>
      </c>
      <c r="FK49" s="3">
        <v>14287337</v>
      </c>
      <c r="FL49" s="3">
        <v>0</v>
      </c>
      <c r="FM49" s="3">
        <v>21347</v>
      </c>
      <c r="FN49" s="3">
        <v>0</v>
      </c>
      <c r="FO49" s="3">
        <v>0</v>
      </c>
      <c r="FP49" s="3">
        <v>0</v>
      </c>
      <c r="FQ49" s="3">
        <v>0</v>
      </c>
      <c r="FR49" s="3">
        <v>0</v>
      </c>
      <c r="FS49" s="3">
        <v>0</v>
      </c>
      <c r="FT49" s="3">
        <v>11969173</v>
      </c>
      <c r="FU49" s="3">
        <v>2098136</v>
      </c>
      <c r="FV49" s="3">
        <v>291905</v>
      </c>
      <c r="FW49" s="3">
        <v>0</v>
      </c>
      <c r="FX49" s="3">
        <v>0</v>
      </c>
      <c r="FY49" s="3">
        <v>0</v>
      </c>
      <c r="FZ49" s="3">
        <v>0</v>
      </c>
      <c r="GA49" s="3">
        <v>4157871</v>
      </c>
      <c r="GB49" s="3">
        <v>2223611</v>
      </c>
      <c r="GC49" s="3">
        <v>6736557</v>
      </c>
      <c r="GD49" s="3">
        <v>1202062</v>
      </c>
      <c r="GE49" s="3">
        <v>17114965</v>
      </c>
      <c r="GF49" s="3">
        <v>2556253</v>
      </c>
      <c r="GG49" s="3">
        <v>960205</v>
      </c>
      <c r="GH49" s="3">
        <v>0</v>
      </c>
      <c r="GI49" s="3">
        <v>1400880</v>
      </c>
      <c r="GJ49" s="3">
        <v>3635517</v>
      </c>
      <c r="GK49" s="3">
        <v>369353</v>
      </c>
      <c r="GL49" s="3">
        <v>38259</v>
      </c>
      <c r="GM49" s="3">
        <v>32723</v>
      </c>
      <c r="GN49" s="3">
        <v>0</v>
      </c>
      <c r="GO49" s="3">
        <v>2571160</v>
      </c>
      <c r="GP49" s="3">
        <v>10290854</v>
      </c>
      <c r="GQ49" s="3">
        <v>0</v>
      </c>
      <c r="GR49" s="3">
        <v>10795218</v>
      </c>
      <c r="GS49" s="3">
        <v>994478</v>
      </c>
      <c r="GT49" s="3">
        <v>1</v>
      </c>
      <c r="GU49" s="3">
        <v>193006290</v>
      </c>
      <c r="GV49" s="3">
        <v>215086841</v>
      </c>
      <c r="GW49" s="3">
        <v>4315019</v>
      </c>
      <c r="GX49" s="3">
        <v>0</v>
      </c>
      <c r="GY49" s="3">
        <v>0</v>
      </c>
      <c r="GZ49" s="3">
        <v>210771822</v>
      </c>
      <c r="HA49" s="3">
        <v>215086841</v>
      </c>
      <c r="HB49" s="3">
        <v>0</v>
      </c>
      <c r="HC49" s="3">
        <v>10462744</v>
      </c>
      <c r="HD49" s="3">
        <v>-510461</v>
      </c>
      <c r="HE49" s="3">
        <v>17013028</v>
      </c>
      <c r="HF49" s="3">
        <v>0</v>
      </c>
      <c r="HG49" s="3">
        <v>0</v>
      </c>
      <c r="HH49" s="3">
        <v>0</v>
      </c>
      <c r="HI49" s="3">
        <v>0</v>
      </c>
      <c r="HJ49" s="3">
        <v>425623</v>
      </c>
      <c r="HK49" s="3">
        <v>478019</v>
      </c>
      <c r="HL49" s="3">
        <v>230</v>
      </c>
      <c r="HM49" s="3">
        <v>0</v>
      </c>
      <c r="HN49" s="3">
        <v>27975</v>
      </c>
      <c r="HO49" s="3">
        <v>171116</v>
      </c>
      <c r="HP49" s="3">
        <v>54399</v>
      </c>
      <c r="HQ49" s="3">
        <v>13254</v>
      </c>
      <c r="HR49" s="3">
        <v>68416</v>
      </c>
      <c r="HS49" s="3">
        <v>49093</v>
      </c>
      <c r="HT49" s="3">
        <v>28351</v>
      </c>
      <c r="HU49" s="3">
        <v>13019</v>
      </c>
      <c r="HV49" s="3">
        <v>0</v>
      </c>
      <c r="HW49" s="3">
        <v>0</v>
      </c>
      <c r="HX49" s="3">
        <v>179822</v>
      </c>
      <c r="HY49" s="3">
        <v>30607</v>
      </c>
      <c r="HZ49" s="3">
        <v>0</v>
      </c>
      <c r="IA49" s="3">
        <v>0</v>
      </c>
      <c r="IB49" s="3">
        <v>50535</v>
      </c>
      <c r="IC49" s="3">
        <v>39234</v>
      </c>
      <c r="ID49" s="3">
        <v>124526</v>
      </c>
      <c r="IE49" s="3">
        <v>4349403.4053110797</v>
      </c>
      <c r="IF49" s="3">
        <v>377825.59456751536</v>
      </c>
      <c r="IG49" s="3">
        <v>9713644.5886518676</v>
      </c>
      <c r="IH49" s="3">
        <v>0</v>
      </c>
      <c r="II49" s="3">
        <v>80249.1959834468</v>
      </c>
      <c r="IJ49" s="3">
        <v>5441833.9382820297</v>
      </c>
      <c r="IK49" s="3">
        <v>8688534.0989141893</v>
      </c>
      <c r="IL49" s="3">
        <v>3582.5533921181591</v>
      </c>
      <c r="IM49" s="3">
        <v>16106.6248977594</v>
      </c>
    </row>
    <row r="50" spans="1:247" x14ac:dyDescent="0.25">
      <c r="A50">
        <v>106044006</v>
      </c>
      <c r="B50" s="33" t="s">
        <v>1106</v>
      </c>
      <c r="C50" s="56">
        <v>45108</v>
      </c>
      <c r="D50" s="56">
        <v>45473</v>
      </c>
      <c r="E50">
        <v>366</v>
      </c>
      <c r="F50" s="33" t="s">
        <v>2696</v>
      </c>
      <c r="G50" t="s">
        <v>1086</v>
      </c>
      <c r="H50">
        <v>219</v>
      </c>
      <c r="I50" s="33" t="s">
        <v>1031</v>
      </c>
      <c r="J50" t="s">
        <v>3050</v>
      </c>
      <c r="K50" s="33" t="s">
        <v>1107</v>
      </c>
      <c r="L50" s="33" t="s">
        <v>653</v>
      </c>
      <c r="N50" t="s">
        <v>1032</v>
      </c>
      <c r="O50" s="33" t="s">
        <v>1821</v>
      </c>
      <c r="P50" t="s">
        <v>1080</v>
      </c>
      <c r="Q50" t="s">
        <v>34</v>
      </c>
      <c r="R50" s="33" t="s">
        <v>2019</v>
      </c>
      <c r="S50" s="33" t="s">
        <v>2619</v>
      </c>
      <c r="T50" s="33" t="s">
        <v>1108</v>
      </c>
      <c r="U50" s="33">
        <v>95926</v>
      </c>
      <c r="V50" s="33" t="s">
        <v>3070</v>
      </c>
      <c r="W50">
        <v>0</v>
      </c>
      <c r="X50" s="3">
        <v>16</v>
      </c>
      <c r="Y50" s="3">
        <v>5856</v>
      </c>
      <c r="Z50" s="3">
        <v>16</v>
      </c>
      <c r="AA50" s="3">
        <v>5856</v>
      </c>
      <c r="AB50" s="3">
        <v>16</v>
      </c>
      <c r="AC50" s="3">
        <v>6.14754098360656</v>
      </c>
      <c r="AD50" s="3">
        <v>6.14754098360656</v>
      </c>
      <c r="AE50" s="3">
        <v>0</v>
      </c>
      <c r="AF50" s="3">
        <v>0</v>
      </c>
      <c r="AG50" s="3">
        <v>0</v>
      </c>
      <c r="AH50" s="3">
        <v>0</v>
      </c>
      <c r="AI50" s="3">
        <v>0</v>
      </c>
      <c r="AJ50" s="3">
        <v>2250</v>
      </c>
      <c r="AK50" s="3">
        <v>0</v>
      </c>
      <c r="AL50" s="3">
        <v>0</v>
      </c>
      <c r="AM50" s="3">
        <v>0</v>
      </c>
      <c r="AN50" s="3">
        <v>2250</v>
      </c>
      <c r="AO50" s="3">
        <v>2250</v>
      </c>
      <c r="AP50" s="89">
        <v>0</v>
      </c>
      <c r="AQ50" s="89">
        <v>0</v>
      </c>
      <c r="AR50" s="89">
        <v>0</v>
      </c>
      <c r="AS50" s="89">
        <v>0</v>
      </c>
      <c r="AT50" s="89">
        <v>0</v>
      </c>
      <c r="AU50" s="89">
        <v>2250</v>
      </c>
      <c r="AV50" s="89">
        <v>0</v>
      </c>
      <c r="AW50" s="89">
        <v>0</v>
      </c>
      <c r="AX50" s="89">
        <v>0</v>
      </c>
      <c r="AY50" s="3">
        <v>0</v>
      </c>
      <c r="AZ50" s="3">
        <v>0</v>
      </c>
      <c r="BA50" s="3">
        <v>0</v>
      </c>
      <c r="BB50" s="3">
        <v>0</v>
      </c>
      <c r="BC50" s="3">
        <v>0</v>
      </c>
      <c r="BD50" s="3">
        <v>311</v>
      </c>
      <c r="BE50" s="3">
        <v>0</v>
      </c>
      <c r="BF50" s="3">
        <v>0</v>
      </c>
      <c r="BG50" s="3">
        <v>0</v>
      </c>
      <c r="BH50" s="3">
        <v>311</v>
      </c>
      <c r="BI50" s="3">
        <v>0</v>
      </c>
      <c r="BJ50" s="3">
        <v>16</v>
      </c>
      <c r="BK50" s="3">
        <v>0</v>
      </c>
      <c r="BL50" s="3">
        <v>0</v>
      </c>
      <c r="BM50" s="3">
        <v>0</v>
      </c>
      <c r="BN50" s="3">
        <v>0</v>
      </c>
      <c r="BO50" s="3">
        <v>0</v>
      </c>
      <c r="BP50" s="3">
        <v>5856</v>
      </c>
      <c r="BQ50" s="3">
        <v>0</v>
      </c>
      <c r="BR50" s="3">
        <v>0</v>
      </c>
      <c r="BS50" s="3">
        <v>0</v>
      </c>
      <c r="BT50" s="3">
        <v>0</v>
      </c>
      <c r="BU50" s="3">
        <v>0</v>
      </c>
      <c r="BV50" s="3">
        <v>2250</v>
      </c>
      <c r="BW50" s="3">
        <v>0</v>
      </c>
      <c r="BX50" s="3">
        <v>0</v>
      </c>
      <c r="BY50" s="3">
        <v>0</v>
      </c>
      <c r="BZ50" s="57">
        <v>0</v>
      </c>
      <c r="CA50" s="3">
        <v>0</v>
      </c>
      <c r="CB50" s="3">
        <v>0</v>
      </c>
      <c r="CC50" s="3">
        <v>311</v>
      </c>
      <c r="CD50" s="3">
        <v>0</v>
      </c>
      <c r="CE50" s="3">
        <v>0</v>
      </c>
      <c r="CF50" s="3">
        <v>0</v>
      </c>
      <c r="CG50" s="3">
        <v>0</v>
      </c>
      <c r="CH50" s="3">
        <v>0</v>
      </c>
      <c r="CI50" s="3">
        <v>0</v>
      </c>
      <c r="CJ50" s="3">
        <v>0</v>
      </c>
      <c r="CK50" s="3">
        <v>0</v>
      </c>
      <c r="CL50" s="3">
        <v>0</v>
      </c>
      <c r="CM50" s="3">
        <v>0</v>
      </c>
      <c r="CN50" s="3">
        <v>0</v>
      </c>
      <c r="CO50" s="3">
        <v>0</v>
      </c>
      <c r="CP50" s="3">
        <v>0</v>
      </c>
      <c r="CQ50" s="3">
        <v>0</v>
      </c>
      <c r="CR50" s="3">
        <v>0</v>
      </c>
      <c r="CS50" s="3">
        <v>0</v>
      </c>
      <c r="CT50" s="3">
        <v>0</v>
      </c>
      <c r="CU50" s="3">
        <v>0</v>
      </c>
      <c r="CV50" s="3">
        <v>0</v>
      </c>
      <c r="CW50" s="3">
        <v>0</v>
      </c>
      <c r="CX50" s="3">
        <v>0</v>
      </c>
      <c r="CY50" s="3">
        <v>0</v>
      </c>
      <c r="CZ50" s="3">
        <v>0</v>
      </c>
      <c r="DA50" s="3">
        <v>0</v>
      </c>
      <c r="DB50" s="3">
        <v>0</v>
      </c>
      <c r="DC50" s="3">
        <v>0</v>
      </c>
      <c r="DD50" s="3">
        <v>0</v>
      </c>
      <c r="DE50" s="3">
        <v>0</v>
      </c>
      <c r="DF50" s="3">
        <v>0</v>
      </c>
      <c r="DG50" s="3">
        <v>5650688</v>
      </c>
      <c r="DH50" s="3">
        <v>539655</v>
      </c>
      <c r="DI50" s="3">
        <v>0</v>
      </c>
      <c r="DJ50" s="3">
        <v>5111033</v>
      </c>
      <c r="DK50" s="3">
        <v>0</v>
      </c>
      <c r="DL50" s="3">
        <v>5111033</v>
      </c>
      <c r="DM50" s="3">
        <v>5650688</v>
      </c>
      <c r="DN50" s="3">
        <v>-539655</v>
      </c>
      <c r="DO50" s="3">
        <v>0</v>
      </c>
      <c r="DP50" s="3">
        <v>0</v>
      </c>
      <c r="DQ50" s="3">
        <v>0</v>
      </c>
      <c r="DR50" s="3">
        <v>0</v>
      </c>
      <c r="DS50" s="3">
        <v>-539655</v>
      </c>
      <c r="DT50" s="3">
        <v>0</v>
      </c>
      <c r="DU50" s="3">
        <v>0</v>
      </c>
      <c r="DV50" s="3">
        <v>0</v>
      </c>
      <c r="DW50" s="3">
        <v>0</v>
      </c>
      <c r="DX50" s="3">
        <v>0</v>
      </c>
      <c r="DY50" s="3">
        <v>5650688</v>
      </c>
      <c r="DZ50" s="3">
        <v>0</v>
      </c>
      <c r="EA50" s="3">
        <v>0</v>
      </c>
      <c r="EB50" s="3">
        <v>0</v>
      </c>
      <c r="EC50" s="3">
        <v>5650688</v>
      </c>
      <c r="ED50" s="3">
        <v>0</v>
      </c>
      <c r="EE50" s="3">
        <v>0</v>
      </c>
      <c r="EF50" s="3">
        <v>0</v>
      </c>
      <c r="EG50" s="3">
        <v>0</v>
      </c>
      <c r="EH50" s="3">
        <v>0</v>
      </c>
      <c r="EI50" s="3">
        <v>0</v>
      </c>
      <c r="EJ50" s="3">
        <v>0</v>
      </c>
      <c r="EK50" s="3">
        <v>0</v>
      </c>
      <c r="EL50" s="3">
        <v>0</v>
      </c>
      <c r="EM50" s="3">
        <v>0</v>
      </c>
      <c r="EN50" s="3">
        <v>0</v>
      </c>
      <c r="EO50" s="3">
        <v>0</v>
      </c>
      <c r="EP50" s="3">
        <v>0</v>
      </c>
      <c r="EQ50" s="3">
        <v>0</v>
      </c>
      <c r="ER50" s="3">
        <v>-13612</v>
      </c>
      <c r="ES50" s="3">
        <v>0</v>
      </c>
      <c r="ET50" s="3">
        <v>0</v>
      </c>
      <c r="EU50" s="3">
        <v>0</v>
      </c>
      <c r="EV50" s="3">
        <v>0</v>
      </c>
      <c r="EW50" s="3">
        <v>0</v>
      </c>
      <c r="EX50" s="3">
        <v>553267</v>
      </c>
      <c r="EY50" s="3">
        <v>0</v>
      </c>
      <c r="EZ50" s="3">
        <v>0</v>
      </c>
      <c r="FA50" s="3">
        <v>0</v>
      </c>
      <c r="FB50" s="3">
        <v>0</v>
      </c>
      <c r="FC50" s="3">
        <v>0</v>
      </c>
      <c r="FD50" s="3">
        <v>0</v>
      </c>
      <c r="FE50" s="3">
        <v>0</v>
      </c>
      <c r="FF50" s="3">
        <v>0</v>
      </c>
      <c r="FG50" s="3">
        <v>0</v>
      </c>
      <c r="FH50" s="3">
        <v>0</v>
      </c>
      <c r="FI50" s="3">
        <v>0</v>
      </c>
      <c r="FJ50" s="3">
        <v>5111033</v>
      </c>
      <c r="FK50" s="3">
        <v>0</v>
      </c>
      <c r="FL50" s="3">
        <v>0</v>
      </c>
      <c r="FM50" s="3">
        <v>0</v>
      </c>
      <c r="FN50" s="3">
        <v>13612</v>
      </c>
      <c r="FO50" s="3">
        <v>0</v>
      </c>
      <c r="FP50" s="3">
        <v>0</v>
      </c>
      <c r="FQ50" s="3">
        <v>0</v>
      </c>
      <c r="FR50" s="3">
        <v>0</v>
      </c>
      <c r="FS50" s="3">
        <v>0</v>
      </c>
      <c r="FT50" s="3">
        <v>0</v>
      </c>
      <c r="FU50" s="3">
        <v>0</v>
      </c>
      <c r="FV50" s="3">
        <v>0</v>
      </c>
      <c r="FW50" s="3">
        <v>0</v>
      </c>
      <c r="FX50" s="3">
        <v>0</v>
      </c>
      <c r="FY50" s="3">
        <v>0</v>
      </c>
      <c r="FZ50" s="3">
        <v>0</v>
      </c>
      <c r="GA50" s="3">
        <v>0</v>
      </c>
      <c r="GB50" s="3">
        <v>0</v>
      </c>
      <c r="GC50" s="3">
        <v>0</v>
      </c>
      <c r="GD50" s="3">
        <v>0</v>
      </c>
      <c r="GE50" s="3">
        <v>0</v>
      </c>
      <c r="GF50" s="3">
        <v>0</v>
      </c>
      <c r="GG50" s="3">
        <v>0</v>
      </c>
      <c r="GH50" s="3">
        <v>0</v>
      </c>
      <c r="GI50" s="3">
        <v>0</v>
      </c>
      <c r="GJ50" s="3">
        <v>0</v>
      </c>
      <c r="GK50" s="3">
        <v>0</v>
      </c>
      <c r="GL50" s="3">
        <v>0</v>
      </c>
      <c r="GM50" s="3">
        <v>0</v>
      </c>
      <c r="GN50" s="3">
        <v>0</v>
      </c>
      <c r="GO50" s="3">
        <v>0</v>
      </c>
      <c r="GP50" s="3">
        <v>0</v>
      </c>
      <c r="GQ50" s="3">
        <v>0</v>
      </c>
      <c r="GR50" s="3">
        <v>0</v>
      </c>
      <c r="GS50" s="3">
        <v>0</v>
      </c>
      <c r="GT50" s="3">
        <v>0</v>
      </c>
      <c r="GU50" s="3">
        <v>0</v>
      </c>
      <c r="GV50" s="3">
        <v>0</v>
      </c>
      <c r="GW50" s="3">
        <v>0</v>
      </c>
      <c r="GX50" s="3">
        <v>0</v>
      </c>
      <c r="GY50" s="3">
        <v>0</v>
      </c>
      <c r="GZ50" s="3">
        <v>0</v>
      </c>
      <c r="HA50" s="3">
        <v>0</v>
      </c>
      <c r="HB50" s="3">
        <v>0</v>
      </c>
      <c r="HC50" s="3">
        <v>0</v>
      </c>
      <c r="HD50" s="3">
        <v>0</v>
      </c>
      <c r="HE50" s="3">
        <v>0</v>
      </c>
      <c r="HF50" s="3">
        <v>0</v>
      </c>
      <c r="HG50" s="3">
        <v>0</v>
      </c>
      <c r="HH50" s="3">
        <v>0</v>
      </c>
      <c r="HI50" s="3">
        <v>0</v>
      </c>
      <c r="HJ50" s="3">
        <v>0</v>
      </c>
      <c r="HK50" s="3">
        <v>0</v>
      </c>
      <c r="HL50" s="3">
        <v>0</v>
      </c>
      <c r="HM50" s="3">
        <v>0</v>
      </c>
      <c r="HN50" s="3">
        <v>0</v>
      </c>
      <c r="HO50" s="3">
        <v>0</v>
      </c>
      <c r="HP50" s="3">
        <v>0</v>
      </c>
      <c r="HQ50" s="3">
        <v>0</v>
      </c>
      <c r="HR50" s="3">
        <v>0</v>
      </c>
      <c r="HS50" s="3">
        <v>0</v>
      </c>
      <c r="HT50" s="3">
        <v>0</v>
      </c>
      <c r="HU50" s="3">
        <v>0</v>
      </c>
      <c r="HV50" s="3">
        <v>0</v>
      </c>
      <c r="HW50" s="3">
        <v>0</v>
      </c>
      <c r="HX50" s="3">
        <v>0</v>
      </c>
      <c r="HY50" s="3">
        <v>0</v>
      </c>
      <c r="HZ50" s="3">
        <v>0</v>
      </c>
      <c r="IA50" s="3">
        <v>0</v>
      </c>
      <c r="IB50" s="3">
        <v>0</v>
      </c>
      <c r="IC50" s="3">
        <v>0</v>
      </c>
      <c r="ID50" s="3">
        <v>0</v>
      </c>
      <c r="IE50" s="3">
        <v>0</v>
      </c>
      <c r="IF50" s="3">
        <v>0</v>
      </c>
      <c r="IG50" s="3">
        <v>0</v>
      </c>
      <c r="IH50" s="3">
        <v>0</v>
      </c>
      <c r="II50" s="3">
        <v>0</v>
      </c>
      <c r="IJ50" s="3">
        <v>5650688</v>
      </c>
      <c r="IK50" s="3">
        <v>0</v>
      </c>
      <c r="IL50" s="3">
        <v>0</v>
      </c>
      <c r="IM50" s="3">
        <v>0</v>
      </c>
    </row>
    <row r="51" spans="1:247" x14ac:dyDescent="0.25">
      <c r="A51">
        <v>106190125</v>
      </c>
      <c r="B51" s="33" t="s">
        <v>1109</v>
      </c>
      <c r="C51" s="56">
        <v>45108</v>
      </c>
      <c r="D51" s="56">
        <v>45473</v>
      </c>
      <c r="E51">
        <v>366</v>
      </c>
      <c r="F51" s="33" t="s">
        <v>2532</v>
      </c>
      <c r="G51" t="s">
        <v>475</v>
      </c>
      <c r="H51">
        <v>925</v>
      </c>
      <c r="I51" s="33" t="s">
        <v>1046</v>
      </c>
      <c r="J51" t="s">
        <v>1764</v>
      </c>
      <c r="K51" s="33" t="s">
        <v>1023</v>
      </c>
      <c r="L51" s="33" t="s">
        <v>811</v>
      </c>
      <c r="N51" t="s">
        <v>1032</v>
      </c>
      <c r="O51" s="33" t="s">
        <v>1764</v>
      </c>
      <c r="P51" t="s">
        <v>406</v>
      </c>
      <c r="Q51" t="s">
        <v>34</v>
      </c>
      <c r="R51" s="33" t="s">
        <v>2020</v>
      </c>
      <c r="S51" s="33" t="s">
        <v>1110</v>
      </c>
      <c r="T51" s="33" t="s">
        <v>474</v>
      </c>
      <c r="U51" s="33">
        <v>90015</v>
      </c>
      <c r="V51" s="33" t="s">
        <v>2620</v>
      </c>
      <c r="W51">
        <v>2</v>
      </c>
      <c r="X51" s="3">
        <v>318</v>
      </c>
      <c r="Y51" s="3">
        <v>116388</v>
      </c>
      <c r="Z51" s="3">
        <v>318</v>
      </c>
      <c r="AA51" s="3">
        <v>116388</v>
      </c>
      <c r="AB51" s="3">
        <v>208</v>
      </c>
      <c r="AC51" s="3">
        <v>207.64480874316899</v>
      </c>
      <c r="AD51" s="3">
        <v>334.93864779356693</v>
      </c>
      <c r="AE51" s="3">
        <v>5764</v>
      </c>
      <c r="AF51" s="3">
        <v>8754</v>
      </c>
      <c r="AG51" s="3">
        <v>11348</v>
      </c>
      <c r="AH51" s="3">
        <v>45234</v>
      </c>
      <c r="AI51" s="3">
        <v>0</v>
      </c>
      <c r="AJ51" s="3">
        <v>1068</v>
      </c>
      <c r="AK51" s="3">
        <v>2918</v>
      </c>
      <c r="AL51" s="3">
        <v>611</v>
      </c>
      <c r="AM51" s="3">
        <v>301</v>
      </c>
      <c r="AN51" s="3">
        <v>75998</v>
      </c>
      <c r="AO51" s="3">
        <v>122587.545092445</v>
      </c>
      <c r="AP51" s="89">
        <v>8066.8116666866399</v>
      </c>
      <c r="AQ51" s="89">
        <v>12236.994249482485</v>
      </c>
      <c r="AR51" s="89">
        <v>15824.559565942513</v>
      </c>
      <c r="AS51" s="89">
        <v>75241.515375897477</v>
      </c>
      <c r="AT51" s="89">
        <v>0</v>
      </c>
      <c r="AU51" s="89">
        <v>1840.96068986303</v>
      </c>
      <c r="AV51" s="89">
        <v>5649.9295382810496</v>
      </c>
      <c r="AW51" s="89">
        <v>3024.3875465404699</v>
      </c>
      <c r="AX51" s="89">
        <v>344.44399372643392</v>
      </c>
      <c r="AY51" s="3">
        <v>900</v>
      </c>
      <c r="AZ51" s="3">
        <v>1536</v>
      </c>
      <c r="BA51" s="3">
        <v>1650</v>
      </c>
      <c r="BB51" s="3">
        <v>9388</v>
      </c>
      <c r="BC51" s="3">
        <v>0</v>
      </c>
      <c r="BD51" s="3">
        <v>201</v>
      </c>
      <c r="BE51" s="3">
        <v>625</v>
      </c>
      <c r="BF51" s="3">
        <v>136</v>
      </c>
      <c r="BG51" s="3">
        <v>67</v>
      </c>
      <c r="BH51" s="3">
        <v>14503</v>
      </c>
      <c r="BI51" s="3">
        <v>318</v>
      </c>
      <c r="BJ51" s="3">
        <v>0</v>
      </c>
      <c r="BK51" s="3">
        <v>0</v>
      </c>
      <c r="BL51" s="3">
        <v>0</v>
      </c>
      <c r="BM51" s="3">
        <v>0</v>
      </c>
      <c r="BN51" s="3">
        <v>0</v>
      </c>
      <c r="BO51" s="3">
        <v>116388</v>
      </c>
      <c r="BP51" s="3">
        <v>0</v>
      </c>
      <c r="BQ51" s="3">
        <v>0</v>
      </c>
      <c r="BR51" s="3">
        <v>0</v>
      </c>
      <c r="BS51" s="3">
        <v>0</v>
      </c>
      <c r="BT51" s="3">
        <v>0</v>
      </c>
      <c r="BU51" s="3">
        <v>75998</v>
      </c>
      <c r="BV51" s="3">
        <v>0</v>
      </c>
      <c r="BW51" s="3">
        <v>0</v>
      </c>
      <c r="BX51" s="3">
        <v>0</v>
      </c>
      <c r="BY51" s="3">
        <v>0</v>
      </c>
      <c r="BZ51" s="57">
        <v>0</v>
      </c>
      <c r="CA51" s="3">
        <v>0</v>
      </c>
      <c r="CB51" s="3">
        <v>14503</v>
      </c>
      <c r="CC51" s="3">
        <v>0</v>
      </c>
      <c r="CD51" s="3">
        <v>0</v>
      </c>
      <c r="CE51" s="3">
        <v>0</v>
      </c>
      <c r="CF51" s="3">
        <v>0</v>
      </c>
      <c r="CG51" s="3">
        <v>0</v>
      </c>
      <c r="CH51" s="3">
        <v>13</v>
      </c>
      <c r="CI51" s="3">
        <v>2791</v>
      </c>
      <c r="CJ51" s="3">
        <v>1506</v>
      </c>
      <c r="CK51" s="3">
        <v>3759</v>
      </c>
      <c r="CL51" s="3">
        <v>6045</v>
      </c>
      <c r="CM51" s="3">
        <v>8179</v>
      </c>
      <c r="CN51" s="3">
        <v>51222</v>
      </c>
      <c r="CO51" s="3">
        <v>0</v>
      </c>
      <c r="CP51" s="3">
        <v>1836</v>
      </c>
      <c r="CQ51" s="3">
        <v>6097</v>
      </c>
      <c r="CR51" s="3">
        <v>5967</v>
      </c>
      <c r="CS51" s="3">
        <v>35</v>
      </c>
      <c r="CT51" s="3">
        <v>83140</v>
      </c>
      <c r="CU51" s="3">
        <v>70181</v>
      </c>
      <c r="CV51" s="3">
        <v>8462</v>
      </c>
      <c r="CW51" s="3">
        <v>0</v>
      </c>
      <c r="CX51" s="3">
        <v>8617</v>
      </c>
      <c r="CY51" s="3">
        <v>52400</v>
      </c>
      <c r="CZ51" s="3">
        <v>7</v>
      </c>
      <c r="DA51" s="3">
        <v>315930</v>
      </c>
      <c r="DB51" s="3">
        <v>257370</v>
      </c>
      <c r="DC51" s="3">
        <v>3607</v>
      </c>
      <c r="DD51" s="3">
        <v>2798</v>
      </c>
      <c r="DE51" s="3">
        <v>1327</v>
      </c>
      <c r="DF51" s="3">
        <v>732</v>
      </c>
      <c r="DG51" s="3">
        <v>1780291778</v>
      </c>
      <c r="DH51" s="3">
        <v>1282569479</v>
      </c>
      <c r="DI51" s="3">
        <v>163813155</v>
      </c>
      <c r="DJ51" s="3">
        <v>661535454</v>
      </c>
      <c r="DK51" s="3">
        <v>36073722</v>
      </c>
      <c r="DL51" s="3">
        <v>697609176</v>
      </c>
      <c r="DM51" s="3">
        <v>632788999</v>
      </c>
      <c r="DN51" s="3">
        <v>64820177</v>
      </c>
      <c r="DO51" s="3">
        <v>761682</v>
      </c>
      <c r="DP51" s="3">
        <v>704683</v>
      </c>
      <c r="DQ51" s="3">
        <v>0</v>
      </c>
      <c r="DR51" s="3">
        <v>0</v>
      </c>
      <c r="DS51" s="3">
        <v>64877176</v>
      </c>
      <c r="DT51" s="3">
        <v>86965634</v>
      </c>
      <c r="DU51" s="3">
        <v>143030779</v>
      </c>
      <c r="DV51" s="3">
        <v>158119516</v>
      </c>
      <c r="DW51" s="3">
        <v>629034306</v>
      </c>
      <c r="DX51" s="3">
        <v>0</v>
      </c>
      <c r="DY51" s="3">
        <v>21245029</v>
      </c>
      <c r="DZ51" s="3">
        <v>53546210</v>
      </c>
      <c r="EA51" s="3">
        <v>10006344</v>
      </c>
      <c r="EB51" s="3">
        <v>1741912</v>
      </c>
      <c r="EC51" s="3">
        <v>1103689730</v>
      </c>
      <c r="ED51" s="3">
        <v>34744184</v>
      </c>
      <c r="EE51" s="3">
        <v>56908314</v>
      </c>
      <c r="EF51" s="3">
        <v>62374994</v>
      </c>
      <c r="EG51" s="3">
        <v>417291343</v>
      </c>
      <c r="EH51" s="3">
        <v>0</v>
      </c>
      <c r="EI51" s="3">
        <v>15376004</v>
      </c>
      <c r="EJ51" s="3">
        <v>50131759</v>
      </c>
      <c r="EK51" s="3">
        <v>39524036</v>
      </c>
      <c r="EL51" s="3">
        <v>251414</v>
      </c>
      <c r="EM51" s="3">
        <v>676602048</v>
      </c>
      <c r="EN51" s="3">
        <v>92895703</v>
      </c>
      <c r="EO51" s="3">
        <v>158981302</v>
      </c>
      <c r="EP51" s="3">
        <v>143016667</v>
      </c>
      <c r="EQ51" s="3">
        <v>789580748</v>
      </c>
      <c r="ER51" s="3">
        <v>-77118326</v>
      </c>
      <c r="ES51" s="3">
        <v>0</v>
      </c>
      <c r="ET51" s="3">
        <v>26117525</v>
      </c>
      <c r="EU51" s="3">
        <v>40941158</v>
      </c>
      <c r="EV51" s="3">
        <v>13044580</v>
      </c>
      <c r="EW51" s="3">
        <v>0</v>
      </c>
      <c r="EX51" s="3">
        <v>72630170</v>
      </c>
      <c r="EY51" s="3">
        <v>0</v>
      </c>
      <c r="EZ51" s="3">
        <v>22479952</v>
      </c>
      <c r="FA51" s="3">
        <v>3787742</v>
      </c>
      <c r="FB51" s="3">
        <v>160025413</v>
      </c>
      <c r="FC51" s="3">
        <v>0</v>
      </c>
      <c r="FD51" s="3">
        <v>0</v>
      </c>
      <c r="FE51" s="3">
        <v>26177341</v>
      </c>
      <c r="FF51" s="3">
        <v>39068646</v>
      </c>
      <c r="FG51" s="3">
        <v>89091597</v>
      </c>
      <c r="FH51" s="3">
        <v>444642089</v>
      </c>
      <c r="FI51" s="3">
        <v>0</v>
      </c>
      <c r="FJ51" s="3">
        <v>6641815</v>
      </c>
      <c r="FK51" s="3">
        <v>54338376</v>
      </c>
      <c r="FL51" s="3">
        <v>1139846</v>
      </c>
      <c r="FM51" s="3">
        <v>435744</v>
      </c>
      <c r="FN51" s="3">
        <v>0</v>
      </c>
      <c r="FO51" s="3">
        <v>0</v>
      </c>
      <c r="FP51" s="3">
        <v>70732</v>
      </c>
      <c r="FQ51" s="3">
        <v>0</v>
      </c>
      <c r="FR51" s="3">
        <v>0</v>
      </c>
      <c r="FS51" s="3">
        <v>0</v>
      </c>
      <c r="FT51" s="3">
        <v>102570829</v>
      </c>
      <c r="FU51" s="3">
        <v>41529333</v>
      </c>
      <c r="FV51" s="3">
        <v>118452166</v>
      </c>
      <c r="FW51" s="3">
        <v>118362443</v>
      </c>
      <c r="FX51" s="3">
        <v>0</v>
      </c>
      <c r="FY51" s="3">
        <v>0</v>
      </c>
      <c r="FZ51" s="3">
        <v>6914886</v>
      </c>
      <c r="GA51" s="3">
        <v>69634044</v>
      </c>
      <c r="GB51" s="3">
        <v>13485049</v>
      </c>
      <c r="GC51" s="3">
        <v>145204960</v>
      </c>
      <c r="GD51" s="3">
        <v>16635289</v>
      </c>
      <c r="GE51" s="3">
        <v>168499656</v>
      </c>
      <c r="GF51" s="3">
        <v>79464464</v>
      </c>
      <c r="GG51" s="3">
        <v>25786383</v>
      </c>
      <c r="GH51" s="3">
        <v>32218139</v>
      </c>
      <c r="GI51" s="3">
        <v>44293875</v>
      </c>
      <c r="GJ51" s="3">
        <v>186211117</v>
      </c>
      <c r="GK51" s="3">
        <v>12092441</v>
      </c>
      <c r="GL51" s="3">
        <v>3194974</v>
      </c>
      <c r="GM51" s="3">
        <v>5686910</v>
      </c>
      <c r="GN51" s="3">
        <v>0</v>
      </c>
      <c r="GO51" s="3">
        <v>75341040</v>
      </c>
      <c r="GP51" s="3">
        <v>417870772</v>
      </c>
      <c r="GQ51" s="3">
        <v>6947157</v>
      </c>
      <c r="GR51" s="3">
        <v>279413356</v>
      </c>
      <c r="GS51" s="3">
        <v>214562201</v>
      </c>
      <c r="GT51" s="3">
        <v>88583800</v>
      </c>
      <c r="GU51" s="3">
        <v>0</v>
      </c>
      <c r="GV51" s="3">
        <v>1007377286</v>
      </c>
      <c r="GW51" s="3">
        <v>180835938</v>
      </c>
      <c r="GX51" s="3">
        <v>375516</v>
      </c>
      <c r="GY51" s="3">
        <v>79511407</v>
      </c>
      <c r="GZ51" s="3">
        <v>746654425</v>
      </c>
      <c r="HA51" s="3">
        <v>1007377286</v>
      </c>
      <c r="HB51" s="3">
        <v>221527706</v>
      </c>
      <c r="HC51" s="3">
        <v>317919233</v>
      </c>
      <c r="HD51" s="3">
        <v>-273323809</v>
      </c>
      <c r="HE51" s="3">
        <v>322341742</v>
      </c>
      <c r="HF51" s="3">
        <v>0</v>
      </c>
      <c r="HG51" s="3">
        <v>0</v>
      </c>
      <c r="HH51" s="3">
        <v>0</v>
      </c>
      <c r="HI51" s="3">
        <v>2266048</v>
      </c>
      <c r="HJ51" s="3">
        <v>3133266</v>
      </c>
      <c r="HK51" s="3">
        <v>3572346</v>
      </c>
      <c r="HL51" s="3">
        <v>1618</v>
      </c>
      <c r="HM51" s="3">
        <v>32</v>
      </c>
      <c r="HN51" s="3">
        <v>231873</v>
      </c>
      <c r="HO51" s="3">
        <v>791341</v>
      </c>
      <c r="HP51" s="3">
        <v>884164</v>
      </c>
      <c r="HQ51" s="3">
        <v>11662</v>
      </c>
      <c r="HR51" s="3">
        <v>148403</v>
      </c>
      <c r="HS51" s="3">
        <v>303229</v>
      </c>
      <c r="HT51" s="3">
        <v>290116</v>
      </c>
      <c r="HU51" s="3">
        <v>264685</v>
      </c>
      <c r="HV51" s="3">
        <v>145818</v>
      </c>
      <c r="HW51" s="3">
        <v>61975</v>
      </c>
      <c r="HX51" s="3">
        <v>921503</v>
      </c>
      <c r="HY51" s="3">
        <v>324685</v>
      </c>
      <c r="HZ51" s="3">
        <v>705308</v>
      </c>
      <c r="IA51" s="3">
        <v>58826</v>
      </c>
      <c r="IB51" s="3">
        <v>490423</v>
      </c>
      <c r="IC51" s="3">
        <v>91992</v>
      </c>
      <c r="ID51" s="3">
        <v>540529</v>
      </c>
      <c r="IE51" s="3">
        <v>40794497.092537597</v>
      </c>
      <c r="IF51" s="3">
        <v>67015257.126365103</v>
      </c>
      <c r="IG51" s="3">
        <v>73904988.0685509</v>
      </c>
      <c r="IH51" s="3">
        <v>350705714.19290102</v>
      </c>
      <c r="II51" s="3">
        <v>0</v>
      </c>
      <c r="IJ51" s="3">
        <v>12274577.752176274</v>
      </c>
      <c r="IK51" s="3">
        <v>34750611.531854399</v>
      </c>
      <c r="IL51" s="3">
        <v>16601511.497636801</v>
      </c>
      <c r="IM51" s="3">
        <v>668119.73797774955</v>
      </c>
    </row>
    <row r="52" spans="1:247" x14ac:dyDescent="0.25">
      <c r="A52">
        <v>106384202</v>
      </c>
      <c r="B52" s="33" t="s">
        <v>2497</v>
      </c>
      <c r="C52" s="56">
        <v>45292</v>
      </c>
      <c r="D52" s="56">
        <v>45657</v>
      </c>
      <c r="E52">
        <v>366</v>
      </c>
      <c r="F52" s="33" t="s">
        <v>2697</v>
      </c>
      <c r="G52" t="s">
        <v>1111</v>
      </c>
      <c r="H52">
        <v>423</v>
      </c>
      <c r="I52" s="33" t="s">
        <v>1046</v>
      </c>
      <c r="J52" t="s">
        <v>1047</v>
      </c>
      <c r="K52" s="33" t="s">
        <v>1023</v>
      </c>
      <c r="L52" s="33" t="s">
        <v>811</v>
      </c>
      <c r="N52" t="s">
        <v>430</v>
      </c>
      <c r="O52" s="33" t="s">
        <v>2378</v>
      </c>
      <c r="P52" t="s">
        <v>1042</v>
      </c>
      <c r="Q52" t="s">
        <v>34</v>
      </c>
      <c r="R52" s="33" t="s">
        <v>2022</v>
      </c>
      <c r="S52" s="33" t="s">
        <v>1113</v>
      </c>
      <c r="T52" s="33" t="s">
        <v>1112</v>
      </c>
      <c r="U52" s="33">
        <v>94110</v>
      </c>
      <c r="V52" s="33" t="s">
        <v>3148</v>
      </c>
      <c r="W52">
        <v>0</v>
      </c>
      <c r="X52" s="3">
        <v>120</v>
      </c>
      <c r="Y52" s="3">
        <v>43920</v>
      </c>
      <c r="Z52" s="3">
        <v>120</v>
      </c>
      <c r="AA52" s="3">
        <v>43920</v>
      </c>
      <c r="AB52" s="3">
        <v>71</v>
      </c>
      <c r="AC52" s="3">
        <v>64.390710382513703</v>
      </c>
      <c r="AD52" s="3">
        <v>110.99047227827</v>
      </c>
      <c r="AE52" s="3">
        <v>7288</v>
      </c>
      <c r="AF52" s="3">
        <v>4951</v>
      </c>
      <c r="AG52" s="3">
        <v>2004</v>
      </c>
      <c r="AH52" s="3">
        <v>6714</v>
      </c>
      <c r="AI52" s="3">
        <v>0</v>
      </c>
      <c r="AJ52" s="3">
        <v>375</v>
      </c>
      <c r="AK52" s="3">
        <v>1848</v>
      </c>
      <c r="AL52" s="3">
        <v>99</v>
      </c>
      <c r="AM52" s="3">
        <v>288</v>
      </c>
      <c r="AN52" s="3">
        <v>23567</v>
      </c>
      <c r="AO52" s="3">
        <v>40622.5128538469</v>
      </c>
      <c r="AP52" s="89">
        <v>10298.009980262699</v>
      </c>
      <c r="AQ52" s="89">
        <v>7450.0387140234097</v>
      </c>
      <c r="AR52" s="89">
        <v>2545.8229234377709</v>
      </c>
      <c r="AS52" s="89">
        <v>11713.331846013099</v>
      </c>
      <c r="AT52" s="89">
        <v>0</v>
      </c>
      <c r="AU52" s="89">
        <v>984.739067754909</v>
      </c>
      <c r="AV52" s="89">
        <v>5807.8375879961404</v>
      </c>
      <c r="AW52" s="89">
        <v>219.780675180331</v>
      </c>
      <c r="AX52" s="89">
        <v>1044.1716829760601</v>
      </c>
      <c r="AY52" s="3">
        <v>1773</v>
      </c>
      <c r="AZ52" s="3">
        <v>1089</v>
      </c>
      <c r="BA52" s="3">
        <v>357</v>
      </c>
      <c r="BB52" s="3">
        <v>1293</v>
      </c>
      <c r="BC52" s="3">
        <v>0</v>
      </c>
      <c r="BD52" s="3">
        <v>106</v>
      </c>
      <c r="BE52" s="3">
        <v>562</v>
      </c>
      <c r="BF52" s="3">
        <v>27</v>
      </c>
      <c r="BG52" s="3">
        <v>96</v>
      </c>
      <c r="BH52" s="3">
        <v>5303</v>
      </c>
      <c r="BI52" s="3">
        <v>120</v>
      </c>
      <c r="BJ52" s="3">
        <v>0</v>
      </c>
      <c r="BK52" s="3">
        <v>0</v>
      </c>
      <c r="BL52" s="3">
        <v>0</v>
      </c>
      <c r="BM52" s="3">
        <v>0</v>
      </c>
      <c r="BN52" s="3">
        <v>0</v>
      </c>
      <c r="BO52" s="3">
        <v>43920</v>
      </c>
      <c r="BP52" s="3">
        <v>0</v>
      </c>
      <c r="BQ52" s="3">
        <v>0</v>
      </c>
      <c r="BR52" s="3">
        <v>0</v>
      </c>
      <c r="BS52" s="3">
        <v>0</v>
      </c>
      <c r="BT52" s="3">
        <v>0</v>
      </c>
      <c r="BU52" s="3">
        <v>23567</v>
      </c>
      <c r="BV52" s="3">
        <v>0</v>
      </c>
      <c r="BW52" s="3">
        <v>0</v>
      </c>
      <c r="BX52" s="3">
        <v>0</v>
      </c>
      <c r="BY52" s="3">
        <v>0</v>
      </c>
      <c r="BZ52" s="57">
        <v>0</v>
      </c>
      <c r="CA52" s="3">
        <v>0</v>
      </c>
      <c r="CB52" s="3">
        <v>5303</v>
      </c>
      <c r="CC52" s="3">
        <v>0</v>
      </c>
      <c r="CD52" s="3">
        <v>0</v>
      </c>
      <c r="CE52" s="3">
        <v>0</v>
      </c>
      <c r="CF52" s="3">
        <v>0</v>
      </c>
      <c r="CG52" s="3">
        <v>0</v>
      </c>
      <c r="CH52" s="3">
        <v>8</v>
      </c>
      <c r="CI52" s="3">
        <v>0</v>
      </c>
      <c r="CJ52" s="3">
        <v>0</v>
      </c>
      <c r="CK52" s="3">
        <v>4594</v>
      </c>
      <c r="CL52" s="3">
        <v>3908</v>
      </c>
      <c r="CM52" s="3">
        <v>1125</v>
      </c>
      <c r="CN52" s="3">
        <v>9726</v>
      </c>
      <c r="CO52" s="3">
        <v>2</v>
      </c>
      <c r="CP52" s="3">
        <v>798</v>
      </c>
      <c r="CQ52" s="3">
        <v>7102</v>
      </c>
      <c r="CR52" s="3">
        <v>453</v>
      </c>
      <c r="CS52" s="3">
        <v>1655</v>
      </c>
      <c r="CT52" s="3">
        <v>29363</v>
      </c>
      <c r="CU52" s="3">
        <v>23582</v>
      </c>
      <c r="CV52" s="3">
        <v>10</v>
      </c>
      <c r="CW52" s="3">
        <v>0</v>
      </c>
      <c r="CX52" s="3">
        <v>7692</v>
      </c>
      <c r="CY52" s="3">
        <v>0</v>
      </c>
      <c r="CZ52" s="3">
        <v>7</v>
      </c>
      <c r="DA52" s="3">
        <v>178430</v>
      </c>
      <c r="DB52" s="3">
        <v>137408</v>
      </c>
      <c r="DC52" s="3">
        <v>1264</v>
      </c>
      <c r="DD52" s="3">
        <v>1296</v>
      </c>
      <c r="DE52" s="3">
        <v>0</v>
      </c>
      <c r="DF52" s="3">
        <v>0</v>
      </c>
      <c r="DG52" s="3">
        <v>706018808</v>
      </c>
      <c r="DH52" s="3">
        <v>513703185</v>
      </c>
      <c r="DI52" s="3">
        <v>0</v>
      </c>
      <c r="DJ52" s="3">
        <v>192315623</v>
      </c>
      <c r="DK52" s="3">
        <v>3006055</v>
      </c>
      <c r="DL52" s="3">
        <v>195321678</v>
      </c>
      <c r="DM52" s="3">
        <v>312143040</v>
      </c>
      <c r="DN52" s="3">
        <v>-116821362</v>
      </c>
      <c r="DO52" s="3">
        <v>14255099</v>
      </c>
      <c r="DP52" s="3">
        <v>5772627</v>
      </c>
      <c r="DQ52" s="3">
        <v>0</v>
      </c>
      <c r="DR52" s="3">
        <v>0</v>
      </c>
      <c r="DS52" s="3">
        <v>-108338890</v>
      </c>
      <c r="DT52" s="3">
        <v>143225088</v>
      </c>
      <c r="DU52" s="3">
        <v>86476442</v>
      </c>
      <c r="DV52" s="3">
        <v>29203447</v>
      </c>
      <c r="DW52" s="3">
        <v>96706815</v>
      </c>
      <c r="DX52" s="3">
        <v>0</v>
      </c>
      <c r="DY52" s="3">
        <v>6389264</v>
      </c>
      <c r="DZ52" s="3">
        <v>41141294</v>
      </c>
      <c r="EA52" s="3">
        <v>1263929</v>
      </c>
      <c r="EB52" s="3">
        <v>5187911</v>
      </c>
      <c r="EC52" s="3">
        <v>409594190</v>
      </c>
      <c r="ED52" s="3">
        <v>59153258</v>
      </c>
      <c r="EE52" s="3">
        <v>43649359</v>
      </c>
      <c r="EF52" s="3">
        <v>7895757</v>
      </c>
      <c r="EG52" s="3">
        <v>72009154</v>
      </c>
      <c r="EH52" s="3">
        <v>8672</v>
      </c>
      <c r="EI52" s="3">
        <v>10388757</v>
      </c>
      <c r="EJ52" s="3">
        <v>88156300</v>
      </c>
      <c r="EK52" s="3">
        <v>1542002</v>
      </c>
      <c r="EL52" s="3">
        <v>13621359</v>
      </c>
      <c r="EM52" s="3">
        <v>296424618</v>
      </c>
      <c r="EN52" s="3">
        <v>161250359</v>
      </c>
      <c r="EO52" s="3">
        <v>101232233</v>
      </c>
      <c r="EP52" s="3">
        <v>10412764</v>
      </c>
      <c r="EQ52" s="3">
        <v>139427105</v>
      </c>
      <c r="ER52" s="3">
        <v>0</v>
      </c>
      <c r="ES52" s="3">
        <v>7583</v>
      </c>
      <c r="ET52" s="3">
        <v>10569573</v>
      </c>
      <c r="EU52" s="3">
        <v>66651302</v>
      </c>
      <c r="EV52" s="3">
        <v>7899258</v>
      </c>
      <c r="EW52" s="3">
        <v>0</v>
      </c>
      <c r="EX52" s="3">
        <v>13953120</v>
      </c>
      <c r="EY52" s="3">
        <v>0</v>
      </c>
      <c r="EZ52" s="3">
        <v>2299888</v>
      </c>
      <c r="FA52" s="3">
        <v>0</v>
      </c>
      <c r="FB52" s="3">
        <v>0</v>
      </c>
      <c r="FC52" s="3">
        <v>0</v>
      </c>
      <c r="FD52" s="3">
        <v>0</v>
      </c>
      <c r="FE52" s="3">
        <v>40163590</v>
      </c>
      <c r="FF52" s="3">
        <v>28745485</v>
      </c>
      <c r="FG52" s="3">
        <v>25113388</v>
      </c>
      <c r="FH52" s="3">
        <v>28146032</v>
      </c>
      <c r="FI52" s="3">
        <v>971</v>
      </c>
      <c r="FJ52" s="3">
        <v>5783141</v>
      </c>
      <c r="FK52" s="3">
        <v>61099599</v>
      </c>
      <c r="FL52" s="3">
        <v>-1</v>
      </c>
      <c r="FM52" s="3">
        <v>3263418</v>
      </c>
      <c r="FN52" s="3">
        <v>0</v>
      </c>
      <c r="FO52" s="3">
        <v>0</v>
      </c>
      <c r="FP52" s="3">
        <v>2083597</v>
      </c>
      <c r="FQ52" s="3">
        <v>8648027</v>
      </c>
      <c r="FR52" s="3">
        <v>0</v>
      </c>
      <c r="FS52" s="3">
        <v>0</v>
      </c>
      <c r="FT52" s="3">
        <v>49090644</v>
      </c>
      <c r="FU52" s="3">
        <v>13070649</v>
      </c>
      <c r="FV52" s="3">
        <v>53091269</v>
      </c>
      <c r="FW52" s="3">
        <v>0</v>
      </c>
      <c r="FX52" s="3">
        <v>0</v>
      </c>
      <c r="FY52" s="3">
        <v>5964</v>
      </c>
      <c r="FZ52" s="3">
        <v>920832</v>
      </c>
      <c r="GA52" s="3">
        <v>57369963</v>
      </c>
      <c r="GB52" s="3">
        <v>10034503</v>
      </c>
      <c r="GC52" s="3">
        <v>95736606</v>
      </c>
      <c r="GD52" s="3">
        <v>32822610</v>
      </c>
      <c r="GE52" s="3">
        <v>74345063</v>
      </c>
      <c r="GF52" s="3">
        <v>48743399</v>
      </c>
      <c r="GG52" s="3">
        <v>7339388</v>
      </c>
      <c r="GH52" s="3">
        <v>3974698</v>
      </c>
      <c r="GI52" s="3">
        <v>22120802</v>
      </c>
      <c r="GJ52" s="3">
        <v>93002863</v>
      </c>
      <c r="GK52" s="3">
        <v>30852397</v>
      </c>
      <c r="GL52" s="3">
        <v>2074082</v>
      </c>
      <c r="GM52" s="3">
        <v>788753</v>
      </c>
      <c r="GN52" s="3">
        <v>6688596</v>
      </c>
      <c r="GO52" s="3">
        <v>22212999</v>
      </c>
      <c r="GP52" s="3">
        <v>615387160</v>
      </c>
      <c r="GQ52" s="3">
        <v>0</v>
      </c>
      <c r="GR52" s="3">
        <v>373821074</v>
      </c>
      <c r="GS52" s="3">
        <v>5732759</v>
      </c>
      <c r="GT52" s="3">
        <v>0</v>
      </c>
      <c r="GU52" s="3">
        <v>0</v>
      </c>
      <c r="GV52" s="3">
        <v>994940993</v>
      </c>
      <c r="GW52" s="3">
        <v>40259974</v>
      </c>
      <c r="GX52" s="3">
        <v>16983</v>
      </c>
      <c r="GY52" s="3">
        <v>672703704</v>
      </c>
      <c r="GZ52" s="3">
        <v>281960332</v>
      </c>
      <c r="HA52" s="3">
        <v>994940993</v>
      </c>
      <c r="HB52" s="3">
        <v>600</v>
      </c>
      <c r="HC52" s="3">
        <v>125193101</v>
      </c>
      <c r="HD52" s="3">
        <v>-101816565</v>
      </c>
      <c r="HE52" s="3">
        <v>592278735</v>
      </c>
      <c r="HF52" s="3">
        <v>0</v>
      </c>
      <c r="HG52" s="3">
        <v>607761645</v>
      </c>
      <c r="HH52" s="3">
        <v>546019761</v>
      </c>
      <c r="HI52" s="3">
        <v>0</v>
      </c>
      <c r="HJ52" s="3">
        <v>1144724</v>
      </c>
      <c r="HK52" s="3">
        <v>1302728</v>
      </c>
      <c r="HL52" s="3">
        <v>624</v>
      </c>
      <c r="HM52" s="3">
        <v>98</v>
      </c>
      <c r="HN52" s="3">
        <v>79620</v>
      </c>
      <c r="HO52" s="3">
        <v>301829</v>
      </c>
      <c r="HP52" s="3">
        <v>394377</v>
      </c>
      <c r="HQ52" s="3">
        <v>0</v>
      </c>
      <c r="HR52" s="3">
        <v>87353</v>
      </c>
      <c r="HS52" s="3">
        <v>76608</v>
      </c>
      <c r="HT52" s="3">
        <v>185767</v>
      </c>
      <c r="HU52" s="3">
        <v>14094</v>
      </c>
      <c r="HV52" s="3">
        <v>3489</v>
      </c>
      <c r="HW52" s="3">
        <v>1587</v>
      </c>
      <c r="HX52" s="3">
        <v>361583</v>
      </c>
      <c r="HY52" s="3">
        <v>84461</v>
      </c>
      <c r="HZ52" s="3">
        <v>248117</v>
      </c>
      <c r="IA52" s="3">
        <v>4188</v>
      </c>
      <c r="IB52" s="3">
        <v>287531</v>
      </c>
      <c r="IC52" s="3">
        <v>48357</v>
      </c>
      <c r="ID52" s="3">
        <v>95508</v>
      </c>
      <c r="IE52" s="3">
        <v>88613264.976542681</v>
      </c>
      <c r="IF52" s="3">
        <v>56976807.609139502</v>
      </c>
      <c r="IG52" s="3">
        <v>16244235.904916501</v>
      </c>
      <c r="IH52" s="3">
        <v>73873876.144689709</v>
      </c>
      <c r="II52" s="3">
        <v>3797.1168806596402</v>
      </c>
      <c r="IJ52" s="3">
        <v>7346414.5252723703</v>
      </c>
      <c r="IK52" s="3">
        <v>56614169.373394497</v>
      </c>
      <c r="IL52" s="3">
        <v>1228603.31712018</v>
      </c>
      <c r="IM52" s="3">
        <v>8235816.0320439404</v>
      </c>
    </row>
    <row r="53" spans="1:247" x14ac:dyDescent="0.25">
      <c r="A53">
        <v>106384176</v>
      </c>
      <c r="B53" s="33" t="s">
        <v>2551</v>
      </c>
      <c r="C53" s="56">
        <v>45292</v>
      </c>
      <c r="D53" s="56">
        <v>45657</v>
      </c>
      <c r="E53">
        <v>366</v>
      </c>
      <c r="F53" s="33" t="s">
        <v>2697</v>
      </c>
      <c r="G53" t="s">
        <v>1111</v>
      </c>
      <c r="H53">
        <v>423</v>
      </c>
      <c r="I53" s="33" t="s">
        <v>1046</v>
      </c>
      <c r="J53" t="s">
        <v>1047</v>
      </c>
      <c r="K53" s="33" t="s">
        <v>1023</v>
      </c>
      <c r="L53" s="33" t="s">
        <v>811</v>
      </c>
      <c r="N53" t="s">
        <v>430</v>
      </c>
      <c r="O53" s="33" t="s">
        <v>2378</v>
      </c>
      <c r="P53" t="s">
        <v>406</v>
      </c>
      <c r="Q53" t="s">
        <v>1049</v>
      </c>
      <c r="R53" s="33" t="s">
        <v>2021</v>
      </c>
      <c r="S53" s="33" t="s">
        <v>2621</v>
      </c>
      <c r="T53" s="33" t="s">
        <v>1112</v>
      </c>
      <c r="U53" s="33">
        <v>94109</v>
      </c>
      <c r="V53" s="33" t="s">
        <v>3148</v>
      </c>
      <c r="W53">
        <v>0</v>
      </c>
      <c r="X53" s="3">
        <v>455</v>
      </c>
      <c r="Y53" s="3">
        <v>166530</v>
      </c>
      <c r="Z53" s="3">
        <v>455</v>
      </c>
      <c r="AA53" s="3">
        <v>166530</v>
      </c>
      <c r="AB53" s="3">
        <v>373</v>
      </c>
      <c r="AC53" s="3">
        <v>339.48907103825098</v>
      </c>
      <c r="AD53" s="3">
        <v>564.497902417658</v>
      </c>
      <c r="AE53" s="3">
        <v>35750</v>
      </c>
      <c r="AF53" s="3">
        <v>17864</v>
      </c>
      <c r="AG53" s="3">
        <v>10056</v>
      </c>
      <c r="AH53" s="3">
        <v>22599</v>
      </c>
      <c r="AI53" s="3">
        <v>0</v>
      </c>
      <c r="AJ53" s="3">
        <v>6461</v>
      </c>
      <c r="AK53" s="3">
        <v>30282</v>
      </c>
      <c r="AL53" s="3">
        <v>368</v>
      </c>
      <c r="AM53" s="3">
        <v>873</v>
      </c>
      <c r="AN53" s="3">
        <v>124253</v>
      </c>
      <c r="AO53" s="3">
        <v>206606.23228486301</v>
      </c>
      <c r="AP53" s="89">
        <v>56283.851807530002</v>
      </c>
      <c r="AQ53" s="89">
        <v>29503.3490166667</v>
      </c>
      <c r="AR53" s="89">
        <v>11456.5999140473</v>
      </c>
      <c r="AS53" s="89">
        <v>34524.464882550703</v>
      </c>
      <c r="AT53" s="89">
        <v>0</v>
      </c>
      <c r="AU53" s="89">
        <v>9662.173128931523</v>
      </c>
      <c r="AV53" s="89">
        <v>57426.481216993343</v>
      </c>
      <c r="AW53" s="89">
        <v>759.851648683093</v>
      </c>
      <c r="AX53" s="89">
        <v>3971.4503517060998</v>
      </c>
      <c r="AY53" s="3">
        <v>5463</v>
      </c>
      <c r="AZ53" s="3">
        <v>2746</v>
      </c>
      <c r="BA53" s="3">
        <v>1016</v>
      </c>
      <c r="BB53" s="3">
        <v>3589</v>
      </c>
      <c r="BC53" s="3">
        <v>0</v>
      </c>
      <c r="BD53" s="3">
        <v>787</v>
      </c>
      <c r="BE53" s="3">
        <v>6467</v>
      </c>
      <c r="BF53" s="3">
        <v>96</v>
      </c>
      <c r="BG53" s="3">
        <v>251</v>
      </c>
      <c r="BH53" s="3">
        <v>20415</v>
      </c>
      <c r="BI53" s="3">
        <v>351</v>
      </c>
      <c r="BJ53" s="3">
        <v>18</v>
      </c>
      <c r="BK53" s="3">
        <v>0</v>
      </c>
      <c r="BL53" s="3">
        <v>48</v>
      </c>
      <c r="BM53" s="3">
        <v>38</v>
      </c>
      <c r="BN53" s="3">
        <v>0</v>
      </c>
      <c r="BO53" s="3">
        <v>128466</v>
      </c>
      <c r="BP53" s="3">
        <v>6588</v>
      </c>
      <c r="BQ53" s="3">
        <v>0</v>
      </c>
      <c r="BR53" s="3">
        <v>17568</v>
      </c>
      <c r="BS53" s="3">
        <v>13908</v>
      </c>
      <c r="BT53" s="3">
        <v>0</v>
      </c>
      <c r="BU53" s="3">
        <v>97985</v>
      </c>
      <c r="BV53" s="3">
        <v>5945</v>
      </c>
      <c r="BW53" s="3">
        <v>0</v>
      </c>
      <c r="BX53" s="3">
        <v>10434</v>
      </c>
      <c r="BY53" s="3">
        <v>9889</v>
      </c>
      <c r="BZ53" s="57">
        <v>7.9587615590770502E-2</v>
      </c>
      <c r="CA53" s="3">
        <v>0</v>
      </c>
      <c r="CB53" s="3">
        <v>18993</v>
      </c>
      <c r="CC53" s="3">
        <v>461</v>
      </c>
      <c r="CD53" s="3">
        <v>0</v>
      </c>
      <c r="CE53" s="3">
        <v>608</v>
      </c>
      <c r="CF53" s="3">
        <v>353</v>
      </c>
      <c r="CG53" s="3">
        <v>0</v>
      </c>
      <c r="CH53" s="3">
        <v>55</v>
      </c>
      <c r="CI53" s="3">
        <v>7389</v>
      </c>
      <c r="CJ53" s="3">
        <v>2487</v>
      </c>
      <c r="CK53" s="3">
        <v>28811</v>
      </c>
      <c r="CL53" s="3">
        <v>15676</v>
      </c>
      <c r="CM53" s="3">
        <v>2260</v>
      </c>
      <c r="CN53" s="3">
        <v>23745</v>
      </c>
      <c r="CO53" s="3">
        <v>4</v>
      </c>
      <c r="CP53" s="3">
        <v>4527</v>
      </c>
      <c r="CQ53" s="3">
        <v>44593</v>
      </c>
      <c r="CR53" s="3">
        <v>2191</v>
      </c>
      <c r="CS53" s="3">
        <v>26126</v>
      </c>
      <c r="CT53" s="3">
        <v>147933</v>
      </c>
      <c r="CU53" s="3">
        <v>52796</v>
      </c>
      <c r="CV53" s="3">
        <v>39581</v>
      </c>
      <c r="CW53" s="3">
        <v>0</v>
      </c>
      <c r="CX53" s="3">
        <v>53480</v>
      </c>
      <c r="CY53" s="3">
        <v>5273</v>
      </c>
      <c r="CZ53" s="3">
        <v>35</v>
      </c>
      <c r="DA53" s="3">
        <v>822448</v>
      </c>
      <c r="DB53" s="3">
        <v>569949</v>
      </c>
      <c r="DC53" s="3">
        <v>4513</v>
      </c>
      <c r="DD53" s="3">
        <v>6266</v>
      </c>
      <c r="DE53" s="3">
        <v>2333</v>
      </c>
      <c r="DF53" s="3">
        <v>1065</v>
      </c>
      <c r="DG53" s="3">
        <v>4088660019</v>
      </c>
      <c r="DH53" s="3">
        <v>2727484611</v>
      </c>
      <c r="DI53" s="3">
        <v>58527334</v>
      </c>
      <c r="DJ53" s="3">
        <v>1419702742</v>
      </c>
      <c r="DK53" s="3">
        <v>29323651</v>
      </c>
      <c r="DL53" s="3">
        <v>1449026393</v>
      </c>
      <c r="DM53" s="3">
        <v>1449868970</v>
      </c>
      <c r="DN53" s="3">
        <v>-842577</v>
      </c>
      <c r="DO53" s="3">
        <v>108975424</v>
      </c>
      <c r="DP53" s="3">
        <v>26835482</v>
      </c>
      <c r="DQ53" s="3">
        <v>0</v>
      </c>
      <c r="DR53" s="3">
        <v>0</v>
      </c>
      <c r="DS53" s="3">
        <v>81297365</v>
      </c>
      <c r="DT53" s="3">
        <v>740529556</v>
      </c>
      <c r="DU53" s="3">
        <v>372437492</v>
      </c>
      <c r="DV53" s="3">
        <v>118674614</v>
      </c>
      <c r="DW53" s="3">
        <v>418679240</v>
      </c>
      <c r="DX53" s="3">
        <v>6007</v>
      </c>
      <c r="DY53" s="3">
        <v>126023541</v>
      </c>
      <c r="DZ53" s="3">
        <v>658365017</v>
      </c>
      <c r="EA53" s="3">
        <v>5735790</v>
      </c>
      <c r="EB53" s="3">
        <v>18469114</v>
      </c>
      <c r="EC53" s="3">
        <v>2458920371</v>
      </c>
      <c r="ED53" s="3">
        <v>425340536</v>
      </c>
      <c r="EE53" s="3">
        <v>242662895</v>
      </c>
      <c r="EF53" s="3">
        <v>16529003</v>
      </c>
      <c r="EG53" s="3">
        <v>220936527</v>
      </c>
      <c r="EH53" s="3">
        <v>21040</v>
      </c>
      <c r="EI53" s="3">
        <v>62439742</v>
      </c>
      <c r="EJ53" s="3">
        <v>590151801</v>
      </c>
      <c r="EK53" s="3">
        <v>6107551</v>
      </c>
      <c r="EL53" s="3">
        <v>65550553</v>
      </c>
      <c r="EM53" s="3">
        <v>1629739648</v>
      </c>
      <c r="EN53" s="3">
        <v>916307490</v>
      </c>
      <c r="EO53" s="3">
        <v>486056671</v>
      </c>
      <c r="EP53" s="3">
        <v>59229134</v>
      </c>
      <c r="EQ53" s="3">
        <v>486411321</v>
      </c>
      <c r="ER53" s="3">
        <v>0</v>
      </c>
      <c r="ES53" s="3">
        <v>24309</v>
      </c>
      <c r="ET53" s="3">
        <v>118871953</v>
      </c>
      <c r="EU53" s="3">
        <v>582779951</v>
      </c>
      <c r="EV53" s="3">
        <v>27474149</v>
      </c>
      <c r="EW53" s="3">
        <v>0</v>
      </c>
      <c r="EX53" s="3">
        <v>36480255</v>
      </c>
      <c r="EY53" s="3">
        <v>0</v>
      </c>
      <c r="EZ53" s="3">
        <v>13849378</v>
      </c>
      <c r="FA53" s="3">
        <v>1344243</v>
      </c>
      <c r="FB53" s="3">
        <v>42107888</v>
      </c>
      <c r="FC53" s="3">
        <v>0</v>
      </c>
      <c r="FD53" s="3">
        <v>15075203</v>
      </c>
      <c r="FE53" s="3">
        <v>240536149</v>
      </c>
      <c r="FF53" s="3">
        <v>129815386</v>
      </c>
      <c r="FG53" s="3">
        <v>71639510</v>
      </c>
      <c r="FH53" s="3">
        <v>192033056</v>
      </c>
      <c r="FI53" s="3">
        <v>2526</v>
      </c>
      <c r="FJ53" s="3">
        <v>67551686</v>
      </c>
      <c r="FK53" s="3">
        <v>672615002</v>
      </c>
      <c r="FL53" s="3">
        <v>2</v>
      </c>
      <c r="FM53" s="3">
        <v>45509425</v>
      </c>
      <c r="FN53" s="3">
        <v>0</v>
      </c>
      <c r="FO53" s="3">
        <v>0</v>
      </c>
      <c r="FP53" s="3">
        <v>13307871</v>
      </c>
      <c r="FQ53" s="3">
        <v>80956756</v>
      </c>
      <c r="FR53" s="3">
        <v>0</v>
      </c>
      <c r="FS53" s="3">
        <v>0</v>
      </c>
      <c r="FT53" s="3">
        <v>273756778</v>
      </c>
      <c r="FU53" s="3">
        <v>43294902</v>
      </c>
      <c r="FV53" s="3">
        <v>480083373</v>
      </c>
      <c r="FW53" s="3">
        <v>20120994</v>
      </c>
      <c r="FX53" s="3">
        <v>7026831</v>
      </c>
      <c r="FY53" s="3">
        <v>120255</v>
      </c>
      <c r="FZ53" s="3">
        <v>33992323</v>
      </c>
      <c r="GA53" s="3">
        <v>166984677</v>
      </c>
      <c r="GB53" s="3">
        <v>49521537</v>
      </c>
      <c r="GC53" s="3">
        <v>217566655</v>
      </c>
      <c r="GD53" s="3">
        <v>157400645</v>
      </c>
      <c r="GE53" s="3">
        <v>464453902</v>
      </c>
      <c r="GF53" s="3">
        <v>204997449</v>
      </c>
      <c r="GG53" s="3">
        <v>77851250</v>
      </c>
      <c r="GH53" s="3">
        <v>32200551</v>
      </c>
      <c r="GI53" s="3">
        <v>196502246</v>
      </c>
      <c r="GJ53" s="3">
        <v>185233572</v>
      </c>
      <c r="GK53" s="3">
        <v>141307770</v>
      </c>
      <c r="GL53" s="3">
        <v>8024689</v>
      </c>
      <c r="GM53" s="3">
        <v>4612411</v>
      </c>
      <c r="GN53" s="3">
        <v>37208241</v>
      </c>
      <c r="GO53" s="3">
        <v>97476889</v>
      </c>
      <c r="GP53" s="3">
        <v>490354638</v>
      </c>
      <c r="GQ53" s="3">
        <v>129209212</v>
      </c>
      <c r="GR53" s="3">
        <v>1811095037</v>
      </c>
      <c r="GS53" s="3">
        <v>14481146</v>
      </c>
      <c r="GT53" s="3">
        <v>20522714</v>
      </c>
      <c r="GU53" s="3">
        <v>13243015</v>
      </c>
      <c r="GV53" s="3">
        <v>2478905762</v>
      </c>
      <c r="GW53" s="3">
        <v>109651782</v>
      </c>
      <c r="GX53" s="3">
        <v>72134</v>
      </c>
      <c r="GY53" s="3">
        <v>672703704</v>
      </c>
      <c r="GZ53" s="3">
        <v>1696478142</v>
      </c>
      <c r="HA53" s="3">
        <v>2478905762</v>
      </c>
      <c r="HB53" s="3">
        <v>200744649</v>
      </c>
      <c r="HC53" s="3">
        <v>782508350</v>
      </c>
      <c r="HD53" s="3">
        <v>-614985653</v>
      </c>
      <c r="HE53" s="3">
        <v>3083694418</v>
      </c>
      <c r="HF53" s="3">
        <v>0</v>
      </c>
      <c r="HG53" s="3">
        <v>607761645</v>
      </c>
      <c r="HH53" s="3">
        <v>14985003</v>
      </c>
      <c r="HI53" s="3">
        <v>8362430</v>
      </c>
      <c r="HJ53" s="3">
        <v>6577005</v>
      </c>
      <c r="HK53" s="3">
        <v>7500574</v>
      </c>
      <c r="HL53" s="3">
        <v>3585</v>
      </c>
      <c r="HM53" s="3">
        <v>98</v>
      </c>
      <c r="HN53" s="3">
        <v>616332</v>
      </c>
      <c r="HO53" s="3">
        <v>1919053</v>
      </c>
      <c r="HP53" s="3">
        <v>2293863</v>
      </c>
      <c r="HQ53" s="3">
        <v>3584</v>
      </c>
      <c r="HR53" s="3">
        <v>301659</v>
      </c>
      <c r="HS53" s="3">
        <v>474860</v>
      </c>
      <c r="HT53" s="3">
        <v>773375</v>
      </c>
      <c r="HU53" s="3">
        <v>150623</v>
      </c>
      <c r="HV53" s="3">
        <v>33475</v>
      </c>
      <c r="HW53" s="3">
        <v>10181</v>
      </c>
      <c r="HX53" s="3">
        <v>2068034</v>
      </c>
      <c r="HY53" s="3">
        <v>357418</v>
      </c>
      <c r="HZ53" s="3">
        <v>2089285</v>
      </c>
      <c r="IA53" s="3">
        <v>298952</v>
      </c>
      <c r="IB53" s="3">
        <v>1291995</v>
      </c>
      <c r="IC53" s="3">
        <v>149680</v>
      </c>
      <c r="ID53" s="3">
        <v>302435</v>
      </c>
      <c r="IE53" s="3">
        <v>405064567.37818098</v>
      </c>
      <c r="IF53" s="3">
        <v>213707662.512288</v>
      </c>
      <c r="IG53" s="3">
        <v>46974525.724492334</v>
      </c>
      <c r="IH53" s="3">
        <v>222225173.90738401</v>
      </c>
      <c r="II53" s="3">
        <v>9397.0858580680106</v>
      </c>
      <c r="IJ53" s="3">
        <v>65478820.255273104</v>
      </c>
      <c r="IK53" s="3">
        <v>433778967.50056899</v>
      </c>
      <c r="IL53" s="3">
        <v>4114796.1778894919</v>
      </c>
      <c r="IM53" s="3">
        <v>29191408.458064999</v>
      </c>
    </row>
    <row r="54" spans="1:247" x14ac:dyDescent="0.25">
      <c r="A54">
        <v>106190155</v>
      </c>
      <c r="B54" s="33" t="s">
        <v>2023</v>
      </c>
      <c r="C54" s="56">
        <v>45292</v>
      </c>
      <c r="D54" s="56">
        <v>45657</v>
      </c>
      <c r="E54">
        <v>366</v>
      </c>
      <c r="F54" s="33" t="s">
        <v>2532</v>
      </c>
      <c r="G54" t="s">
        <v>475</v>
      </c>
      <c r="H54">
        <v>927</v>
      </c>
      <c r="I54" s="33" t="s">
        <v>1024</v>
      </c>
      <c r="J54" t="s">
        <v>3050</v>
      </c>
      <c r="K54" s="33" t="s">
        <v>1023</v>
      </c>
      <c r="L54" s="33" t="s">
        <v>1025</v>
      </c>
      <c r="N54" t="s">
        <v>430</v>
      </c>
      <c r="O54" s="33" t="s">
        <v>2024</v>
      </c>
      <c r="P54" t="s">
        <v>1042</v>
      </c>
      <c r="Q54" t="s">
        <v>34</v>
      </c>
      <c r="R54" s="33" t="s">
        <v>2025</v>
      </c>
      <c r="S54" s="33" t="s">
        <v>2622</v>
      </c>
      <c r="T54" s="33" t="s">
        <v>474</v>
      </c>
      <c r="U54" s="33" t="s">
        <v>2948</v>
      </c>
      <c r="V54" s="33" t="s">
        <v>2949</v>
      </c>
      <c r="W54">
        <v>0</v>
      </c>
      <c r="X54" s="3">
        <v>138</v>
      </c>
      <c r="Y54" s="3">
        <v>50508</v>
      </c>
      <c r="Z54" s="3">
        <v>138</v>
      </c>
      <c r="AA54" s="3">
        <v>50508</v>
      </c>
      <c r="AB54" s="3">
        <v>138</v>
      </c>
      <c r="AC54" s="3">
        <v>129.23497267759564</v>
      </c>
      <c r="AD54" s="3">
        <v>129.91490592260399</v>
      </c>
      <c r="AE54" s="3">
        <v>27287</v>
      </c>
      <c r="AF54" s="3">
        <v>5413</v>
      </c>
      <c r="AG54" s="3">
        <v>0</v>
      </c>
      <c r="AH54" s="3">
        <v>216</v>
      </c>
      <c r="AI54" s="3">
        <v>0</v>
      </c>
      <c r="AJ54" s="3">
        <v>14125</v>
      </c>
      <c r="AK54" s="3">
        <v>0</v>
      </c>
      <c r="AL54" s="3">
        <v>0</v>
      </c>
      <c r="AM54" s="3">
        <v>259</v>
      </c>
      <c r="AN54" s="3">
        <v>47300</v>
      </c>
      <c r="AO54" s="3">
        <v>47548.855567673229</v>
      </c>
      <c r="AP54" s="89">
        <v>27410.568670799999</v>
      </c>
      <c r="AQ54" s="89">
        <v>5428.7442040333099</v>
      </c>
      <c r="AR54" s="89">
        <v>0</v>
      </c>
      <c r="AS54" s="89">
        <v>216</v>
      </c>
      <c r="AT54" s="89">
        <v>0</v>
      </c>
      <c r="AU54" s="89">
        <v>14125.259233855832</v>
      </c>
      <c r="AV54" s="89">
        <v>0</v>
      </c>
      <c r="AW54" s="89">
        <v>0</v>
      </c>
      <c r="AX54" s="89">
        <v>262.634901990895</v>
      </c>
      <c r="AY54" s="3">
        <v>2000</v>
      </c>
      <c r="AZ54" s="3">
        <v>358</v>
      </c>
      <c r="BA54" s="3">
        <v>0</v>
      </c>
      <c r="BB54" s="3">
        <v>12</v>
      </c>
      <c r="BC54" s="3">
        <v>0</v>
      </c>
      <c r="BD54" s="3">
        <v>834</v>
      </c>
      <c r="BE54" s="3">
        <v>0</v>
      </c>
      <c r="BF54" s="3">
        <v>0</v>
      </c>
      <c r="BG54" s="3">
        <v>18</v>
      </c>
      <c r="BH54" s="3">
        <v>3222</v>
      </c>
      <c r="BI54" s="3">
        <v>0</v>
      </c>
      <c r="BJ54" s="3">
        <v>0</v>
      </c>
      <c r="BK54" s="3">
        <v>0</v>
      </c>
      <c r="BL54" s="3">
        <v>138</v>
      </c>
      <c r="BM54" s="3">
        <v>0</v>
      </c>
      <c r="BN54" s="3">
        <v>0</v>
      </c>
      <c r="BO54" s="3">
        <v>0</v>
      </c>
      <c r="BP54" s="3">
        <v>0</v>
      </c>
      <c r="BQ54" s="3">
        <v>0</v>
      </c>
      <c r="BR54" s="3">
        <v>50508</v>
      </c>
      <c r="BS54" s="3">
        <v>0</v>
      </c>
      <c r="BT54" s="3">
        <v>0</v>
      </c>
      <c r="BU54" s="3">
        <v>0</v>
      </c>
      <c r="BV54" s="3">
        <v>0</v>
      </c>
      <c r="BW54" s="3">
        <v>0</v>
      </c>
      <c r="BX54" s="3">
        <v>47300</v>
      </c>
      <c r="BY54" s="3">
        <v>0</v>
      </c>
      <c r="BZ54" s="57">
        <v>0</v>
      </c>
      <c r="CA54" s="3">
        <v>0</v>
      </c>
      <c r="CB54" s="3">
        <v>0</v>
      </c>
      <c r="CC54" s="3">
        <v>0</v>
      </c>
      <c r="CD54" s="3">
        <v>0</v>
      </c>
      <c r="CE54" s="3">
        <v>3222</v>
      </c>
      <c r="CF54" s="3">
        <v>0</v>
      </c>
      <c r="CG54" s="3">
        <v>0</v>
      </c>
      <c r="CH54" s="3">
        <v>0</v>
      </c>
      <c r="CI54" s="3">
        <v>0</v>
      </c>
      <c r="CJ54" s="3">
        <v>0</v>
      </c>
      <c r="CK54" s="3">
        <v>4707</v>
      </c>
      <c r="CL54" s="3">
        <v>614</v>
      </c>
      <c r="CM54" s="3">
        <v>0</v>
      </c>
      <c r="CN54" s="3">
        <v>0</v>
      </c>
      <c r="CO54" s="3">
        <v>0</v>
      </c>
      <c r="CP54" s="3">
        <v>6</v>
      </c>
      <c r="CQ54" s="3">
        <v>3788</v>
      </c>
      <c r="CR54" s="3">
        <v>0</v>
      </c>
      <c r="CS54" s="3">
        <v>106</v>
      </c>
      <c r="CT54" s="3">
        <v>9221</v>
      </c>
      <c r="CU54" s="3">
        <v>0</v>
      </c>
      <c r="CV54" s="3">
        <v>9221</v>
      </c>
      <c r="CW54" s="3">
        <v>0</v>
      </c>
      <c r="CX54" s="3">
        <v>0</v>
      </c>
      <c r="CY54" s="3">
        <v>0</v>
      </c>
      <c r="CZ54" s="3">
        <v>0</v>
      </c>
      <c r="DA54" s="3">
        <v>0</v>
      </c>
      <c r="DB54" s="3">
        <v>0</v>
      </c>
      <c r="DC54" s="3">
        <v>0</v>
      </c>
      <c r="DD54" s="3">
        <v>0</v>
      </c>
      <c r="DE54" s="3">
        <v>0</v>
      </c>
      <c r="DF54" s="3">
        <v>0</v>
      </c>
      <c r="DG54" s="3">
        <v>686789399</v>
      </c>
      <c r="DH54" s="3">
        <v>535378342</v>
      </c>
      <c r="DI54" s="3">
        <v>0</v>
      </c>
      <c r="DJ54" s="3">
        <v>151411057</v>
      </c>
      <c r="DK54" s="3">
        <v>214266</v>
      </c>
      <c r="DL54" s="3">
        <v>151625323</v>
      </c>
      <c r="DM54" s="3">
        <v>133986514</v>
      </c>
      <c r="DN54" s="3">
        <v>17638809</v>
      </c>
      <c r="DO54" s="3">
        <v>1753987</v>
      </c>
      <c r="DP54" s="3">
        <v>0</v>
      </c>
      <c r="DQ54" s="3">
        <v>0</v>
      </c>
      <c r="DR54" s="3">
        <v>0</v>
      </c>
      <c r="DS54" s="3">
        <v>19392796</v>
      </c>
      <c r="DT54" s="3">
        <v>392113351</v>
      </c>
      <c r="DU54" s="3">
        <v>77984834</v>
      </c>
      <c r="DV54" s="3">
        <v>0</v>
      </c>
      <c r="DW54" s="3">
        <v>3085822</v>
      </c>
      <c r="DX54" s="3">
        <v>0</v>
      </c>
      <c r="DY54" s="3">
        <v>206507556</v>
      </c>
      <c r="DZ54" s="3">
        <v>0</v>
      </c>
      <c r="EA54" s="3">
        <v>0</v>
      </c>
      <c r="EB54" s="3">
        <v>3503399</v>
      </c>
      <c r="EC54" s="3">
        <v>683194962</v>
      </c>
      <c r="ED54" s="3">
        <v>1775678</v>
      </c>
      <c r="EE54" s="3">
        <v>226826</v>
      </c>
      <c r="EF54" s="3">
        <v>0</v>
      </c>
      <c r="EG54" s="3">
        <v>0</v>
      </c>
      <c r="EH54" s="3">
        <v>0</v>
      </c>
      <c r="EI54" s="3">
        <v>3790</v>
      </c>
      <c r="EJ54" s="3">
        <v>1538975</v>
      </c>
      <c r="EK54" s="3">
        <v>0</v>
      </c>
      <c r="EL54" s="3">
        <v>49168</v>
      </c>
      <c r="EM54" s="3">
        <v>3594437</v>
      </c>
      <c r="EN54" s="3">
        <v>322170980</v>
      </c>
      <c r="EO54" s="3">
        <v>64552325</v>
      </c>
      <c r="EP54" s="3">
        <v>0</v>
      </c>
      <c r="EQ54" s="3">
        <v>2828838</v>
      </c>
      <c r="ER54" s="3">
        <v>0</v>
      </c>
      <c r="ES54" s="3">
        <v>0</v>
      </c>
      <c r="ET54" s="3">
        <v>140961519</v>
      </c>
      <c r="EU54" s="3">
        <v>725250</v>
      </c>
      <c r="EV54" s="3">
        <v>1195511</v>
      </c>
      <c r="EW54" s="3">
        <v>0</v>
      </c>
      <c r="EX54" s="3">
        <v>0</v>
      </c>
      <c r="EY54" s="3">
        <v>0</v>
      </c>
      <c r="EZ54" s="3">
        <v>2943919</v>
      </c>
      <c r="FA54" s="3">
        <v>0</v>
      </c>
      <c r="FB54" s="3">
        <v>0</v>
      </c>
      <c r="FC54" s="3">
        <v>0</v>
      </c>
      <c r="FD54" s="3">
        <v>0</v>
      </c>
      <c r="FE54" s="3">
        <v>71261193</v>
      </c>
      <c r="FF54" s="3">
        <v>13635466</v>
      </c>
      <c r="FG54" s="3">
        <v>0</v>
      </c>
      <c r="FH54" s="3">
        <v>248498</v>
      </c>
      <c r="FI54" s="3">
        <v>0</v>
      </c>
      <c r="FJ54" s="3">
        <v>64864534</v>
      </c>
      <c r="FK54" s="3">
        <v>795740</v>
      </c>
      <c r="FL54" s="3">
        <v>0</v>
      </c>
      <c r="FM54" s="3">
        <v>605626</v>
      </c>
      <c r="FN54" s="3">
        <v>0</v>
      </c>
      <c r="FO54" s="3">
        <v>0</v>
      </c>
      <c r="FP54" s="3">
        <v>0</v>
      </c>
      <c r="FQ54" s="3">
        <v>1753987</v>
      </c>
      <c r="FR54" s="3">
        <v>0</v>
      </c>
      <c r="FS54" s="3">
        <v>0</v>
      </c>
      <c r="FT54" s="3">
        <v>44064987</v>
      </c>
      <c r="FU54" s="3">
        <v>1702516</v>
      </c>
      <c r="FV54" s="3">
        <v>26596079</v>
      </c>
      <c r="FW54" s="3">
        <v>0</v>
      </c>
      <c r="FX54" s="3">
        <v>0</v>
      </c>
      <c r="FY54" s="3">
        <v>398456</v>
      </c>
      <c r="FZ54" s="3">
        <v>0</v>
      </c>
      <c r="GA54" s="3">
        <v>16662191</v>
      </c>
      <c r="GB54" s="3">
        <v>4756641</v>
      </c>
      <c r="GC54" s="3">
        <v>24422181</v>
      </c>
      <c r="GD54" s="3">
        <v>15383463</v>
      </c>
      <c r="GE54" s="3">
        <v>62703990</v>
      </c>
      <c r="GF54" s="3">
        <v>17031527</v>
      </c>
      <c r="GG54" s="3">
        <v>1642570</v>
      </c>
      <c r="GH54" s="3">
        <v>2208141</v>
      </c>
      <c r="GI54" s="3">
        <v>4502925</v>
      </c>
      <c r="GJ54" s="3">
        <v>24506952</v>
      </c>
      <c r="GK54" s="3">
        <v>1439976</v>
      </c>
      <c r="GL54" s="3">
        <v>13300024</v>
      </c>
      <c r="GM54" s="3">
        <v>564444</v>
      </c>
      <c r="GN54" s="3">
        <v>0</v>
      </c>
      <c r="GO54" s="3">
        <v>6085965</v>
      </c>
      <c r="GP54" s="3">
        <v>71446724</v>
      </c>
      <c r="GQ54" s="3">
        <v>0</v>
      </c>
      <c r="GR54" s="3">
        <v>7416262</v>
      </c>
      <c r="GS54" s="3">
        <v>775779</v>
      </c>
      <c r="GT54" s="3">
        <v>0</v>
      </c>
      <c r="GU54" s="3">
        <v>103782557</v>
      </c>
      <c r="GV54" s="3">
        <v>183421322</v>
      </c>
      <c r="GW54" s="3">
        <v>34909474</v>
      </c>
      <c r="GX54" s="3">
        <v>0</v>
      </c>
      <c r="GY54" s="3">
        <v>47774060</v>
      </c>
      <c r="GZ54" s="3">
        <v>100737788</v>
      </c>
      <c r="HA54" s="3">
        <v>183421322</v>
      </c>
      <c r="HB54" s="3">
        <v>0</v>
      </c>
      <c r="HC54" s="3">
        <v>42839207</v>
      </c>
      <c r="HD54" s="3">
        <v>-22238895</v>
      </c>
      <c r="HE54" s="3">
        <v>17806752</v>
      </c>
      <c r="HF54" s="3">
        <v>55593806</v>
      </c>
      <c r="HG54" s="3">
        <v>0</v>
      </c>
      <c r="HH54" s="3">
        <v>48960655</v>
      </c>
      <c r="HI54" s="3">
        <v>0</v>
      </c>
      <c r="HJ54" s="3">
        <v>1037174</v>
      </c>
      <c r="HK54" s="3">
        <v>1198138</v>
      </c>
      <c r="HL54" s="3">
        <v>567</v>
      </c>
      <c r="HM54" s="3">
        <v>0</v>
      </c>
      <c r="HN54" s="3">
        <v>123743</v>
      </c>
      <c r="HO54" s="3">
        <v>314795</v>
      </c>
      <c r="HP54" s="3">
        <v>261654</v>
      </c>
      <c r="HQ54" s="3">
        <v>0</v>
      </c>
      <c r="HR54" s="3">
        <v>216645</v>
      </c>
      <c r="HS54" s="3">
        <v>93696</v>
      </c>
      <c r="HT54" s="3">
        <v>0</v>
      </c>
      <c r="HU54" s="3">
        <v>8605</v>
      </c>
      <c r="HV54" s="3">
        <v>9152</v>
      </c>
      <c r="HW54" s="3">
        <v>8884</v>
      </c>
      <c r="HX54" s="3">
        <v>524218</v>
      </c>
      <c r="HY54" s="3">
        <v>15201</v>
      </c>
      <c r="HZ54" s="3">
        <v>282374</v>
      </c>
      <c r="IA54" s="3">
        <v>1863</v>
      </c>
      <c r="IB54" s="3">
        <v>93438</v>
      </c>
      <c r="IC54" s="3">
        <v>53188</v>
      </c>
      <c r="ID54" s="3">
        <v>66892</v>
      </c>
      <c r="IE54" s="3">
        <v>76721366.038247794</v>
      </c>
      <c r="IF54" s="3">
        <v>15233999.816021699</v>
      </c>
      <c r="IG54" s="3">
        <v>0</v>
      </c>
      <c r="IH54" s="3">
        <v>601053.753113996</v>
      </c>
      <c r="II54" s="3">
        <v>0</v>
      </c>
      <c r="IJ54" s="3">
        <v>40224102.224277101</v>
      </c>
      <c r="IK54" s="3">
        <v>299760.22586481401</v>
      </c>
      <c r="IL54" s="3">
        <v>0</v>
      </c>
      <c r="IM54" s="3">
        <v>691965.94247462461</v>
      </c>
    </row>
    <row r="55" spans="1:247" x14ac:dyDescent="0.25">
      <c r="A55">
        <v>106364050</v>
      </c>
      <c r="B55" s="33" t="s">
        <v>1114</v>
      </c>
      <c r="C55" s="56">
        <v>45292</v>
      </c>
      <c r="D55" s="56">
        <v>45657</v>
      </c>
      <c r="E55">
        <v>366</v>
      </c>
      <c r="F55" s="33" t="s">
        <v>2692</v>
      </c>
      <c r="G55" t="s">
        <v>1063</v>
      </c>
      <c r="H55">
        <v>1207</v>
      </c>
      <c r="I55" s="33" t="s">
        <v>1024</v>
      </c>
      <c r="J55" t="s">
        <v>1763</v>
      </c>
      <c r="K55" s="33" t="s">
        <v>1023</v>
      </c>
      <c r="L55" s="33" t="s">
        <v>653</v>
      </c>
      <c r="N55" t="s">
        <v>430</v>
      </c>
      <c r="O55" s="33" t="s">
        <v>3069</v>
      </c>
      <c r="P55" t="s">
        <v>1038</v>
      </c>
      <c r="Q55" t="s">
        <v>34</v>
      </c>
      <c r="R55" s="33" t="s">
        <v>2026</v>
      </c>
      <c r="S55" s="33" t="s">
        <v>1115</v>
      </c>
      <c r="T55" s="33" t="s">
        <v>1108</v>
      </c>
      <c r="U55" s="33">
        <v>91710</v>
      </c>
      <c r="V55" s="33" t="s">
        <v>2488</v>
      </c>
      <c r="W55">
        <v>0</v>
      </c>
      <c r="X55" s="3">
        <v>157</v>
      </c>
      <c r="Y55" s="3">
        <v>57462</v>
      </c>
      <c r="Z55" s="3">
        <v>157</v>
      </c>
      <c r="AA55" s="3">
        <v>57462</v>
      </c>
      <c r="AB55" s="3">
        <v>150</v>
      </c>
      <c r="AC55" s="3">
        <v>139.25683060109299</v>
      </c>
      <c r="AD55" s="3">
        <v>155.66508886107599</v>
      </c>
      <c r="AE55" s="3">
        <v>6147</v>
      </c>
      <c r="AF55" s="3">
        <v>8227</v>
      </c>
      <c r="AG55" s="3">
        <v>6807</v>
      </c>
      <c r="AH55" s="3">
        <v>0</v>
      </c>
      <c r="AI55" s="3">
        <v>9599</v>
      </c>
      <c r="AJ55" s="3">
        <v>9692</v>
      </c>
      <c r="AK55" s="3">
        <v>10465</v>
      </c>
      <c r="AL55" s="3">
        <v>0</v>
      </c>
      <c r="AM55" s="3">
        <v>31</v>
      </c>
      <c r="AN55" s="3">
        <v>50968</v>
      </c>
      <c r="AO55" s="3">
        <v>56973.422523153749</v>
      </c>
      <c r="AP55" s="89">
        <v>7847.2981429595566</v>
      </c>
      <c r="AQ55" s="89">
        <v>8227</v>
      </c>
      <c r="AR55" s="89">
        <v>6807</v>
      </c>
      <c r="AS55" s="89">
        <v>0</v>
      </c>
      <c r="AT55" s="89">
        <v>9599</v>
      </c>
      <c r="AU55" s="89">
        <v>13998.3784304357</v>
      </c>
      <c r="AV55" s="89">
        <v>10465</v>
      </c>
      <c r="AW55" s="89">
        <v>0</v>
      </c>
      <c r="AX55" s="89">
        <v>42.699161350440797</v>
      </c>
      <c r="AY55" s="3">
        <v>587</v>
      </c>
      <c r="AZ55" s="3">
        <v>822</v>
      </c>
      <c r="BA55" s="3">
        <v>1165</v>
      </c>
      <c r="BB55" s="3">
        <v>0</v>
      </c>
      <c r="BC55" s="3">
        <v>1315</v>
      </c>
      <c r="BD55" s="3">
        <v>1025</v>
      </c>
      <c r="BE55" s="3">
        <v>1801</v>
      </c>
      <c r="BF55" s="3">
        <v>0</v>
      </c>
      <c r="BG55" s="3">
        <v>7</v>
      </c>
      <c r="BH55" s="3">
        <v>6722</v>
      </c>
      <c r="BI55" s="3">
        <v>0</v>
      </c>
      <c r="BJ55" s="3">
        <v>157</v>
      </c>
      <c r="BK55" s="3">
        <v>0</v>
      </c>
      <c r="BL55" s="3">
        <v>0</v>
      </c>
      <c r="BM55" s="3">
        <v>0</v>
      </c>
      <c r="BN55" s="3">
        <v>0</v>
      </c>
      <c r="BO55" s="3">
        <v>0</v>
      </c>
      <c r="BP55" s="3">
        <v>57462</v>
      </c>
      <c r="BQ55" s="3">
        <v>0</v>
      </c>
      <c r="BR55" s="3">
        <v>0</v>
      </c>
      <c r="BS55" s="3">
        <v>0</v>
      </c>
      <c r="BT55" s="3">
        <v>0</v>
      </c>
      <c r="BU55" s="3">
        <v>0</v>
      </c>
      <c r="BV55" s="3">
        <v>50968</v>
      </c>
      <c r="BW55" s="3">
        <v>0</v>
      </c>
      <c r="BX55" s="3">
        <v>0</v>
      </c>
      <c r="BY55" s="3">
        <v>0</v>
      </c>
      <c r="BZ55" s="57">
        <v>0</v>
      </c>
      <c r="CA55" s="3">
        <v>0</v>
      </c>
      <c r="CB55" s="3">
        <v>0</v>
      </c>
      <c r="CC55" s="3">
        <v>6722</v>
      </c>
      <c r="CD55" s="3">
        <v>0</v>
      </c>
      <c r="CE55" s="3">
        <v>0</v>
      </c>
      <c r="CF55" s="3">
        <v>0</v>
      </c>
      <c r="CG55" s="3">
        <v>0</v>
      </c>
      <c r="CH55" s="3">
        <v>0</v>
      </c>
      <c r="CI55" s="3">
        <v>0</v>
      </c>
      <c r="CJ55" s="3">
        <v>0</v>
      </c>
      <c r="CK55" s="3">
        <v>3541</v>
      </c>
      <c r="CL55" s="3">
        <v>0</v>
      </c>
      <c r="CM55" s="3">
        <v>0</v>
      </c>
      <c r="CN55" s="3">
        <v>0</v>
      </c>
      <c r="CO55" s="3">
        <v>0</v>
      </c>
      <c r="CP55" s="3">
        <v>10507</v>
      </c>
      <c r="CQ55" s="3">
        <v>0</v>
      </c>
      <c r="CR55" s="3">
        <v>0</v>
      </c>
      <c r="CS55" s="3">
        <v>82</v>
      </c>
      <c r="CT55" s="3">
        <v>14130</v>
      </c>
      <c r="CU55" s="3">
        <v>0</v>
      </c>
      <c r="CV55" s="3">
        <v>0</v>
      </c>
      <c r="CW55" s="3">
        <v>0</v>
      </c>
      <c r="CX55" s="3">
        <v>0</v>
      </c>
      <c r="CY55" s="3">
        <v>0</v>
      </c>
      <c r="CZ55" s="3">
        <v>0</v>
      </c>
      <c r="DA55" s="3">
        <v>0</v>
      </c>
      <c r="DB55" s="3">
        <v>0</v>
      </c>
      <c r="DC55" s="3">
        <v>0</v>
      </c>
      <c r="DD55" s="3">
        <v>0</v>
      </c>
      <c r="DE55" s="3">
        <v>0</v>
      </c>
      <c r="DF55" s="3">
        <v>0</v>
      </c>
      <c r="DG55" s="3">
        <v>102559745</v>
      </c>
      <c r="DH55" s="3">
        <v>40307082</v>
      </c>
      <c r="DI55" s="3">
        <v>0</v>
      </c>
      <c r="DJ55" s="3">
        <v>62252663</v>
      </c>
      <c r="DK55" s="3">
        <v>36810</v>
      </c>
      <c r="DL55" s="3">
        <v>62289473</v>
      </c>
      <c r="DM55" s="3">
        <v>38007628</v>
      </c>
      <c r="DN55" s="3">
        <v>24281845</v>
      </c>
      <c r="DO55" s="3">
        <v>96720</v>
      </c>
      <c r="DP55" s="3">
        <v>0</v>
      </c>
      <c r="DQ55" s="3">
        <v>316617</v>
      </c>
      <c r="DR55" s="3">
        <v>0</v>
      </c>
      <c r="DS55" s="3">
        <v>24061948</v>
      </c>
      <c r="DT55" s="3">
        <v>11085219</v>
      </c>
      <c r="DU55" s="3">
        <v>14771891</v>
      </c>
      <c r="DV55" s="3">
        <v>12278707</v>
      </c>
      <c r="DW55" s="3">
        <v>0</v>
      </c>
      <c r="DX55" s="3">
        <v>17324480</v>
      </c>
      <c r="DY55" s="3">
        <v>17382085</v>
      </c>
      <c r="DZ55" s="3">
        <v>18850999</v>
      </c>
      <c r="EA55" s="3">
        <v>0</v>
      </c>
      <c r="EB55" s="3">
        <v>55804</v>
      </c>
      <c r="EC55" s="3">
        <v>91749185</v>
      </c>
      <c r="ED55" s="3">
        <v>3066240</v>
      </c>
      <c r="EE55" s="3">
        <v>0</v>
      </c>
      <c r="EF55" s="3">
        <v>0</v>
      </c>
      <c r="EG55" s="3">
        <v>0</v>
      </c>
      <c r="EH55" s="3">
        <v>0</v>
      </c>
      <c r="EI55" s="3">
        <v>7723260</v>
      </c>
      <c r="EJ55" s="3">
        <v>0</v>
      </c>
      <c r="EK55" s="3">
        <v>0</v>
      </c>
      <c r="EL55" s="3">
        <v>21060</v>
      </c>
      <c r="EM55" s="3">
        <v>10810560</v>
      </c>
      <c r="EN55" s="3">
        <v>5535944</v>
      </c>
      <c r="EO55" s="3">
        <v>5381514</v>
      </c>
      <c r="EP55" s="3">
        <v>5997036</v>
      </c>
      <c r="EQ55" s="3">
        <v>0</v>
      </c>
      <c r="ER55" s="3">
        <v>0</v>
      </c>
      <c r="ES55" s="3">
        <v>5666817</v>
      </c>
      <c r="ET55" s="3">
        <v>9433212</v>
      </c>
      <c r="EU55" s="3">
        <v>6898446</v>
      </c>
      <c r="EV55" s="3">
        <v>1355683</v>
      </c>
      <c r="EW55" s="3">
        <v>0</v>
      </c>
      <c r="EX55" s="3">
        <v>0</v>
      </c>
      <c r="EY55" s="3">
        <v>0</v>
      </c>
      <c r="EZ55" s="3">
        <v>38430</v>
      </c>
      <c r="FA55" s="3">
        <v>0</v>
      </c>
      <c r="FB55" s="3">
        <v>0</v>
      </c>
      <c r="FC55" s="3">
        <v>0</v>
      </c>
      <c r="FD55" s="3">
        <v>0</v>
      </c>
      <c r="FE55" s="3">
        <v>8431768</v>
      </c>
      <c r="FF55" s="3">
        <v>9189056</v>
      </c>
      <c r="FG55" s="3">
        <v>6148423</v>
      </c>
      <c r="FH55" s="3">
        <v>0</v>
      </c>
      <c r="FI55" s="3">
        <v>11410037</v>
      </c>
      <c r="FJ55" s="3">
        <v>15337488</v>
      </c>
      <c r="FK55" s="3">
        <v>11698276</v>
      </c>
      <c r="FL55" s="3">
        <v>0</v>
      </c>
      <c r="FM55" s="3">
        <v>37615</v>
      </c>
      <c r="FN55" s="3">
        <v>0</v>
      </c>
      <c r="FO55" s="3">
        <v>0</v>
      </c>
      <c r="FP55" s="3">
        <v>0</v>
      </c>
      <c r="FQ55" s="3">
        <v>0</v>
      </c>
      <c r="FR55" s="3">
        <v>0</v>
      </c>
      <c r="FS55" s="3">
        <v>0</v>
      </c>
      <c r="FT55" s="3">
        <v>17826666</v>
      </c>
      <c r="FU55" s="3">
        <v>879638</v>
      </c>
      <c r="FV55" s="3">
        <v>200556</v>
      </c>
      <c r="FW55" s="3">
        <v>0</v>
      </c>
      <c r="FX55" s="3">
        <v>0</v>
      </c>
      <c r="FY55" s="3">
        <v>0</v>
      </c>
      <c r="FZ55" s="3">
        <v>0</v>
      </c>
      <c r="GA55" s="3">
        <v>5619340</v>
      </c>
      <c r="GB55" s="3">
        <v>2381190</v>
      </c>
      <c r="GC55" s="3">
        <v>8222490</v>
      </c>
      <c r="GD55" s="3">
        <v>2877748</v>
      </c>
      <c r="GE55" s="3">
        <v>23030075</v>
      </c>
      <c r="GF55" s="3">
        <v>3589771</v>
      </c>
      <c r="GG55" s="3">
        <v>815699</v>
      </c>
      <c r="GH55" s="3">
        <v>0</v>
      </c>
      <c r="GI55" s="3">
        <v>2038526</v>
      </c>
      <c r="GJ55" s="3">
        <v>3477475</v>
      </c>
      <c r="GK55" s="3">
        <v>1897607</v>
      </c>
      <c r="GL55" s="3">
        <v>16779</v>
      </c>
      <c r="GM55" s="3">
        <v>554300</v>
      </c>
      <c r="GN55" s="3">
        <v>282</v>
      </c>
      <c r="GO55" s="3">
        <v>2587114</v>
      </c>
      <c r="GP55" s="3">
        <v>11165336</v>
      </c>
      <c r="GQ55" s="3">
        <v>0</v>
      </c>
      <c r="GR55" s="3">
        <v>29262227</v>
      </c>
      <c r="GS55" s="3">
        <v>7388871</v>
      </c>
      <c r="GT55" s="3">
        <v>101347390</v>
      </c>
      <c r="GU55" s="3">
        <v>42473540</v>
      </c>
      <c r="GV55" s="3">
        <v>191637364</v>
      </c>
      <c r="GW55" s="3">
        <v>3521639</v>
      </c>
      <c r="GX55" s="3">
        <v>0</v>
      </c>
      <c r="GY55" s="3">
        <v>0</v>
      </c>
      <c r="GZ55" s="3">
        <v>188115725</v>
      </c>
      <c r="HA55" s="3">
        <v>191637364</v>
      </c>
      <c r="HB55" s="3">
        <v>0</v>
      </c>
      <c r="HC55" s="3">
        <v>12306114</v>
      </c>
      <c r="HD55" s="3">
        <v>-1595271</v>
      </c>
      <c r="HE55" s="3">
        <v>42773886</v>
      </c>
      <c r="HF55" s="3">
        <v>0</v>
      </c>
      <c r="HG55" s="3">
        <v>0</v>
      </c>
      <c r="HH55" s="3">
        <v>101347390</v>
      </c>
      <c r="HI55" s="3">
        <v>0</v>
      </c>
      <c r="HJ55" s="3">
        <v>538680</v>
      </c>
      <c r="HK55" s="3">
        <v>594970</v>
      </c>
      <c r="HL55" s="3">
        <v>286</v>
      </c>
      <c r="HM55" s="3">
        <v>0</v>
      </c>
      <c r="HN55" s="3">
        <v>34011</v>
      </c>
      <c r="HO55" s="3">
        <v>139680</v>
      </c>
      <c r="HP55" s="3">
        <v>83229</v>
      </c>
      <c r="HQ55" s="3">
        <v>56320</v>
      </c>
      <c r="HR55" s="3">
        <v>124584</v>
      </c>
      <c r="HS55" s="3">
        <v>60541</v>
      </c>
      <c r="HT55" s="3">
        <v>40315</v>
      </c>
      <c r="HU55" s="3">
        <v>0</v>
      </c>
      <c r="HV55" s="3">
        <v>0</v>
      </c>
      <c r="HW55" s="3">
        <v>0</v>
      </c>
      <c r="HX55" s="3">
        <v>334818</v>
      </c>
      <c r="HY55" s="3">
        <v>16730</v>
      </c>
      <c r="HZ55" s="3">
        <v>0</v>
      </c>
      <c r="IA55" s="3">
        <v>0</v>
      </c>
      <c r="IB55" s="3">
        <v>53222</v>
      </c>
      <c r="IC55" s="3">
        <v>49625</v>
      </c>
      <c r="ID55" s="3">
        <v>84285</v>
      </c>
      <c r="IE55" s="3">
        <v>5239311.7214113781</v>
      </c>
      <c r="IF55" s="3">
        <v>5469015.0085380804</v>
      </c>
      <c r="IG55" s="3">
        <v>4545960.4913440999</v>
      </c>
      <c r="IH55" s="3">
        <v>0</v>
      </c>
      <c r="II55" s="3">
        <v>6414063.1104790699</v>
      </c>
      <c r="IJ55" s="3">
        <v>9294782.1372041292</v>
      </c>
      <c r="IK55" s="3">
        <v>6979228.0796640199</v>
      </c>
      <c r="IL55" s="3">
        <v>0</v>
      </c>
      <c r="IM55" s="3">
        <v>28457.451359224808</v>
      </c>
    </row>
    <row r="56" spans="1:247" x14ac:dyDescent="0.25">
      <c r="A56">
        <v>106190137</v>
      </c>
      <c r="B56" s="33" t="s">
        <v>1909</v>
      </c>
      <c r="C56" s="56">
        <v>45017</v>
      </c>
      <c r="D56" s="56">
        <v>45382</v>
      </c>
      <c r="E56">
        <v>366</v>
      </c>
      <c r="F56" s="33" t="s">
        <v>2532</v>
      </c>
      <c r="G56" t="s">
        <v>475</v>
      </c>
      <c r="H56">
        <v>917</v>
      </c>
      <c r="I56" s="33" t="s">
        <v>1046</v>
      </c>
      <c r="J56" t="s">
        <v>3050</v>
      </c>
      <c r="K56" s="33" t="s">
        <v>1023</v>
      </c>
      <c r="L56" s="33" t="s">
        <v>1025</v>
      </c>
      <c r="N56" t="s">
        <v>430</v>
      </c>
      <c r="O56" s="33" t="s">
        <v>1117</v>
      </c>
      <c r="P56" t="s">
        <v>407</v>
      </c>
      <c r="Q56" t="s">
        <v>34</v>
      </c>
      <c r="R56" s="33" t="s">
        <v>2027</v>
      </c>
      <c r="S56" s="33" t="s">
        <v>3149</v>
      </c>
      <c r="T56" s="33" t="s">
        <v>1057</v>
      </c>
      <c r="U56" s="33">
        <v>91767</v>
      </c>
      <c r="V56" s="33" t="s">
        <v>2947</v>
      </c>
      <c r="W56">
        <v>0</v>
      </c>
      <c r="X56" s="3">
        <v>99</v>
      </c>
      <c r="Y56" s="3">
        <v>36234</v>
      </c>
      <c r="Z56" s="3">
        <v>99</v>
      </c>
      <c r="AA56" s="3">
        <v>36234</v>
      </c>
      <c r="AB56" s="3">
        <v>72</v>
      </c>
      <c r="AC56" s="3">
        <v>70.193989071038303</v>
      </c>
      <c r="AD56" s="3">
        <v>144.912326023118</v>
      </c>
      <c r="AE56" s="3">
        <v>7712</v>
      </c>
      <c r="AF56" s="3">
        <v>4899</v>
      </c>
      <c r="AG56" s="3">
        <v>110</v>
      </c>
      <c r="AH56" s="3">
        <v>2530</v>
      </c>
      <c r="AI56" s="3">
        <v>0</v>
      </c>
      <c r="AJ56" s="3">
        <v>4420</v>
      </c>
      <c r="AK56" s="3">
        <v>5756</v>
      </c>
      <c r="AL56" s="3">
        <v>0</v>
      </c>
      <c r="AM56" s="3">
        <v>264</v>
      </c>
      <c r="AN56" s="3">
        <v>25691</v>
      </c>
      <c r="AO56" s="3">
        <v>53037.9113244611</v>
      </c>
      <c r="AP56" s="89">
        <v>13092.5397492352</v>
      </c>
      <c r="AQ56" s="89">
        <v>9300.5501156067294</v>
      </c>
      <c r="AR56" s="89">
        <v>143.758896406291</v>
      </c>
      <c r="AS56" s="89">
        <v>5046.9701989033001</v>
      </c>
      <c r="AT56" s="89">
        <v>0</v>
      </c>
      <c r="AU56" s="89">
        <v>8896.3051548059702</v>
      </c>
      <c r="AV56" s="89">
        <v>15422.535825752588</v>
      </c>
      <c r="AW56" s="89">
        <v>0</v>
      </c>
      <c r="AX56" s="89">
        <v>1818.0207683962201</v>
      </c>
      <c r="AY56" s="3">
        <v>770</v>
      </c>
      <c r="AZ56" s="3">
        <v>480</v>
      </c>
      <c r="BA56" s="3">
        <v>7</v>
      </c>
      <c r="BB56" s="3">
        <v>201</v>
      </c>
      <c r="BC56" s="3">
        <v>0</v>
      </c>
      <c r="BD56" s="3">
        <v>277</v>
      </c>
      <c r="BE56" s="3">
        <v>306</v>
      </c>
      <c r="BF56" s="3">
        <v>0</v>
      </c>
      <c r="BG56" s="3">
        <v>9</v>
      </c>
      <c r="BH56" s="3">
        <v>2050</v>
      </c>
      <c r="BI56" s="3">
        <v>31</v>
      </c>
      <c r="BJ56" s="3">
        <v>0</v>
      </c>
      <c r="BK56" s="3">
        <v>0</v>
      </c>
      <c r="BL56" s="3">
        <v>68</v>
      </c>
      <c r="BM56" s="3">
        <v>0</v>
      </c>
      <c r="BN56" s="3">
        <v>0</v>
      </c>
      <c r="BO56" s="3">
        <v>11346</v>
      </c>
      <c r="BP56" s="3">
        <v>0</v>
      </c>
      <c r="BQ56" s="3">
        <v>0</v>
      </c>
      <c r="BR56" s="3">
        <v>24888</v>
      </c>
      <c r="BS56" s="3">
        <v>0</v>
      </c>
      <c r="BT56" s="3">
        <v>0</v>
      </c>
      <c r="BU56" s="3">
        <v>3339</v>
      </c>
      <c r="BV56" s="3">
        <v>0</v>
      </c>
      <c r="BW56" s="3">
        <v>0</v>
      </c>
      <c r="BX56" s="3">
        <v>22352</v>
      </c>
      <c r="BY56" s="3">
        <v>0</v>
      </c>
      <c r="BZ56" s="57">
        <v>0</v>
      </c>
      <c r="CA56" s="3">
        <v>0</v>
      </c>
      <c r="CB56" s="3">
        <v>879</v>
      </c>
      <c r="CC56" s="3">
        <v>0</v>
      </c>
      <c r="CD56" s="3">
        <v>0</v>
      </c>
      <c r="CE56" s="3">
        <v>1171</v>
      </c>
      <c r="CF56" s="3">
        <v>0</v>
      </c>
      <c r="CG56" s="3">
        <v>0</v>
      </c>
      <c r="CH56" s="3">
        <v>0</v>
      </c>
      <c r="CI56" s="3">
        <v>0</v>
      </c>
      <c r="CJ56" s="3">
        <v>0</v>
      </c>
      <c r="CK56" s="3">
        <v>33433</v>
      </c>
      <c r="CL56" s="3">
        <v>29442</v>
      </c>
      <c r="CM56" s="3">
        <v>375</v>
      </c>
      <c r="CN56" s="3">
        <v>12042</v>
      </c>
      <c r="CO56" s="3">
        <v>0</v>
      </c>
      <c r="CP56" s="3">
        <v>40577</v>
      </c>
      <c r="CQ56" s="3">
        <v>33858</v>
      </c>
      <c r="CR56" s="3">
        <v>50</v>
      </c>
      <c r="CS56" s="3">
        <v>7701</v>
      </c>
      <c r="CT56" s="3">
        <v>157478</v>
      </c>
      <c r="CU56" s="3">
        <v>0</v>
      </c>
      <c r="CV56" s="3">
        <v>12173</v>
      </c>
      <c r="CW56" s="3">
        <v>0</v>
      </c>
      <c r="CX56" s="3">
        <v>141937</v>
      </c>
      <c r="CY56" s="3">
        <v>0</v>
      </c>
      <c r="CZ56" s="3">
        <v>3</v>
      </c>
      <c r="DA56" s="3">
        <v>97199</v>
      </c>
      <c r="DB56" s="3">
        <v>222262</v>
      </c>
      <c r="DC56" s="3">
        <v>564</v>
      </c>
      <c r="DD56" s="3">
        <v>3368</v>
      </c>
      <c r="DE56" s="3">
        <v>0</v>
      </c>
      <c r="DF56" s="3">
        <v>0</v>
      </c>
      <c r="DG56" s="3">
        <v>297487671</v>
      </c>
      <c r="DH56" s="3">
        <v>209188463</v>
      </c>
      <c r="DI56" s="3">
        <v>0</v>
      </c>
      <c r="DJ56" s="3">
        <v>88299208</v>
      </c>
      <c r="DK56" s="3">
        <v>3689579</v>
      </c>
      <c r="DL56" s="3">
        <v>91988787</v>
      </c>
      <c r="DM56" s="3">
        <v>106657906</v>
      </c>
      <c r="DN56" s="3">
        <v>-14669119</v>
      </c>
      <c r="DO56" s="3">
        <v>5036478</v>
      </c>
      <c r="DP56" s="3">
        <v>625984</v>
      </c>
      <c r="DQ56" s="3">
        <v>0</v>
      </c>
      <c r="DR56" s="3">
        <v>0</v>
      </c>
      <c r="DS56" s="3">
        <v>-10258625</v>
      </c>
      <c r="DT56" s="3">
        <v>44257493</v>
      </c>
      <c r="DU56" s="3">
        <v>34308125</v>
      </c>
      <c r="DV56" s="3">
        <v>500764</v>
      </c>
      <c r="DW56" s="3">
        <v>13300081</v>
      </c>
      <c r="DX56" s="3">
        <v>0</v>
      </c>
      <c r="DY56" s="3">
        <v>16910879</v>
      </c>
      <c r="DZ56" s="3">
        <v>34183762</v>
      </c>
      <c r="EA56" s="3">
        <v>0</v>
      </c>
      <c r="EB56" s="3">
        <v>638759</v>
      </c>
      <c r="EC56" s="3">
        <v>144099863</v>
      </c>
      <c r="ED56" s="3">
        <v>30877749</v>
      </c>
      <c r="EE56" s="3">
        <v>30824440</v>
      </c>
      <c r="EF56" s="3">
        <v>153684</v>
      </c>
      <c r="EG56" s="3">
        <v>13231584</v>
      </c>
      <c r="EH56" s="3">
        <v>0</v>
      </c>
      <c r="EI56" s="3">
        <v>17126302</v>
      </c>
      <c r="EJ56" s="3">
        <v>57407672</v>
      </c>
      <c r="EK56" s="3">
        <v>6359</v>
      </c>
      <c r="EL56" s="3">
        <v>3760018</v>
      </c>
      <c r="EM56" s="3">
        <v>153387808</v>
      </c>
      <c r="EN56" s="3">
        <v>46782703</v>
      </c>
      <c r="EO56" s="3">
        <v>38944889</v>
      </c>
      <c r="EP56" s="3">
        <v>471509</v>
      </c>
      <c r="EQ56" s="3">
        <v>18115696</v>
      </c>
      <c r="ER56" s="3">
        <v>0</v>
      </c>
      <c r="ES56" s="3">
        <v>0</v>
      </c>
      <c r="ET56" s="3">
        <v>22093431</v>
      </c>
      <c r="EU56" s="3">
        <v>68913730</v>
      </c>
      <c r="EV56" s="3">
        <v>10142935</v>
      </c>
      <c r="EW56" s="3">
        <v>0</v>
      </c>
      <c r="EX56" s="3">
        <v>6359</v>
      </c>
      <c r="EY56" s="3">
        <v>0</v>
      </c>
      <c r="EZ56" s="3">
        <v>3717211</v>
      </c>
      <c r="FA56" s="3">
        <v>0</v>
      </c>
      <c r="FB56" s="3">
        <v>0</v>
      </c>
      <c r="FC56" s="3">
        <v>0</v>
      </c>
      <c r="FD56" s="3">
        <v>0</v>
      </c>
      <c r="FE56" s="3">
        <v>25790917</v>
      </c>
      <c r="FF56" s="3">
        <v>23967081</v>
      </c>
      <c r="FG56" s="3">
        <v>162743</v>
      </c>
      <c r="FH56" s="3">
        <v>7511412</v>
      </c>
      <c r="FI56" s="3">
        <v>0</v>
      </c>
      <c r="FJ56" s="3">
        <v>10783304</v>
      </c>
      <c r="FK56" s="3">
        <v>19649098</v>
      </c>
      <c r="FL56" s="3">
        <v>0</v>
      </c>
      <c r="FM56" s="3">
        <v>434653</v>
      </c>
      <c r="FN56" s="3">
        <v>0</v>
      </c>
      <c r="FO56" s="3">
        <v>0</v>
      </c>
      <c r="FP56" s="3">
        <v>2031437</v>
      </c>
      <c r="FQ56" s="3">
        <v>93453</v>
      </c>
      <c r="FR56" s="3">
        <v>0</v>
      </c>
      <c r="FS56" s="3">
        <v>0</v>
      </c>
      <c r="FT56" s="3">
        <v>21257605</v>
      </c>
      <c r="FU56" s="3">
        <v>1253670</v>
      </c>
      <c r="FV56" s="3">
        <v>43049741</v>
      </c>
      <c r="FW56" s="3">
        <v>0</v>
      </c>
      <c r="FX56" s="3">
        <v>0</v>
      </c>
      <c r="FY56" s="3">
        <v>1006424</v>
      </c>
      <c r="FZ56" s="3">
        <v>943492</v>
      </c>
      <c r="GA56" s="3">
        <v>14177503</v>
      </c>
      <c r="GB56" s="3">
        <v>4333695</v>
      </c>
      <c r="GC56" s="3">
        <v>14439539</v>
      </c>
      <c r="GD56" s="3">
        <v>6196237</v>
      </c>
      <c r="GE56" s="3">
        <v>44555719</v>
      </c>
      <c r="GF56" s="3">
        <v>14083181</v>
      </c>
      <c r="GG56" s="3">
        <v>1103246</v>
      </c>
      <c r="GH56" s="3">
        <v>4357681</v>
      </c>
      <c r="GI56" s="3">
        <v>18293227</v>
      </c>
      <c r="GJ56" s="3">
        <v>12448688</v>
      </c>
      <c r="GK56" s="3">
        <v>5899394</v>
      </c>
      <c r="GL56" s="3">
        <v>1055365</v>
      </c>
      <c r="GM56" s="3">
        <v>524434</v>
      </c>
      <c r="GN56" s="3">
        <v>781676</v>
      </c>
      <c r="GO56" s="3">
        <v>3555295</v>
      </c>
      <c r="GP56" s="3">
        <v>48505238</v>
      </c>
      <c r="GQ56" s="3">
        <v>0</v>
      </c>
      <c r="GR56" s="3">
        <v>65343134</v>
      </c>
      <c r="GS56" s="3">
        <v>193592</v>
      </c>
      <c r="GT56" s="3">
        <v>8940830</v>
      </c>
      <c r="GU56" s="3">
        <v>0</v>
      </c>
      <c r="GV56" s="3">
        <v>122982794</v>
      </c>
      <c r="GW56" s="3">
        <v>93600275</v>
      </c>
      <c r="GX56" s="3">
        <v>0</v>
      </c>
      <c r="GY56" s="3">
        <v>30049790</v>
      </c>
      <c r="GZ56" s="3">
        <v>-667271</v>
      </c>
      <c r="HA56" s="3">
        <v>122982794</v>
      </c>
      <c r="HB56" s="3">
        <v>31261087</v>
      </c>
      <c r="HC56" s="3">
        <v>102723353</v>
      </c>
      <c r="HD56" s="3">
        <v>-87951664</v>
      </c>
      <c r="HE56" s="3">
        <v>140544496</v>
      </c>
      <c r="HF56" s="3">
        <v>0</v>
      </c>
      <c r="HG56" s="3">
        <v>31079790</v>
      </c>
      <c r="HH56" s="3">
        <v>0</v>
      </c>
      <c r="HI56" s="3">
        <v>81139379</v>
      </c>
      <c r="HJ56" s="3">
        <v>1134359</v>
      </c>
      <c r="HK56" s="3">
        <v>1263667</v>
      </c>
      <c r="HL56" s="3">
        <v>596</v>
      </c>
      <c r="HM56" s="3">
        <v>7</v>
      </c>
      <c r="HN56" s="3">
        <v>111802</v>
      </c>
      <c r="HO56" s="3">
        <v>489171</v>
      </c>
      <c r="HP56" s="3">
        <v>189204</v>
      </c>
      <c r="HQ56" s="3">
        <v>28278</v>
      </c>
      <c r="HR56" s="3">
        <v>173151</v>
      </c>
      <c r="HS56" s="3">
        <v>44516</v>
      </c>
      <c r="HT56" s="3">
        <v>51269</v>
      </c>
      <c r="HU56" s="3">
        <v>22130</v>
      </c>
      <c r="HV56" s="3">
        <v>24838</v>
      </c>
      <c r="HW56" s="3">
        <v>0</v>
      </c>
      <c r="HX56" s="3">
        <v>351530</v>
      </c>
      <c r="HY56" s="3">
        <v>43203</v>
      </c>
      <c r="HZ56" s="3">
        <v>438678</v>
      </c>
      <c r="IA56" s="3">
        <v>29760</v>
      </c>
      <c r="IB56" s="3">
        <v>139140</v>
      </c>
      <c r="IC56" s="3">
        <v>45026</v>
      </c>
      <c r="ID56" s="3">
        <v>87022</v>
      </c>
      <c r="IE56" s="3">
        <v>26006288.400033001</v>
      </c>
      <c r="IF56" s="3">
        <v>22544098.142705102</v>
      </c>
      <c r="IG56" s="3">
        <v>226521.70909125201</v>
      </c>
      <c r="IH56" s="3">
        <v>9183308.8355935793</v>
      </c>
      <c r="II56" s="3">
        <v>0</v>
      </c>
      <c r="IJ56" s="3">
        <v>11781165.826419028</v>
      </c>
      <c r="IK56" s="3">
        <v>31702210.363235202</v>
      </c>
      <c r="IL56" s="3">
        <v>2201.0175722307499</v>
      </c>
      <c r="IM56" s="3">
        <v>1522532.7053506</v>
      </c>
    </row>
    <row r="57" spans="1:247" x14ac:dyDescent="0.25">
      <c r="A57">
        <v>106190045</v>
      </c>
      <c r="B57" s="33" t="s">
        <v>1118</v>
      </c>
      <c r="C57" s="56">
        <v>45108</v>
      </c>
      <c r="D57" s="56">
        <v>45473</v>
      </c>
      <c r="E57">
        <v>366</v>
      </c>
      <c r="F57" s="33" t="s">
        <v>2532</v>
      </c>
      <c r="G57" t="s">
        <v>475</v>
      </c>
      <c r="H57">
        <v>933</v>
      </c>
      <c r="I57" s="33" t="s">
        <v>1046</v>
      </c>
      <c r="J57" t="s">
        <v>3050</v>
      </c>
      <c r="K57" s="33" t="s">
        <v>1023</v>
      </c>
      <c r="L57" s="33" t="s">
        <v>811</v>
      </c>
      <c r="M57" t="s">
        <v>1792</v>
      </c>
      <c r="N57" t="s">
        <v>430</v>
      </c>
      <c r="O57" s="33" t="s">
        <v>1119</v>
      </c>
      <c r="P57" t="s">
        <v>1080</v>
      </c>
      <c r="Q57" t="s">
        <v>1039</v>
      </c>
      <c r="R57" s="33" t="s">
        <v>2028</v>
      </c>
      <c r="S57" s="33" t="s">
        <v>1120</v>
      </c>
      <c r="T57" s="33" t="s">
        <v>1121</v>
      </c>
      <c r="U57" s="33">
        <v>90704</v>
      </c>
      <c r="V57" s="33" t="s">
        <v>2448</v>
      </c>
      <c r="W57">
        <v>0</v>
      </c>
      <c r="X57" s="3">
        <v>12</v>
      </c>
      <c r="Y57" s="3">
        <v>4392</v>
      </c>
      <c r="Z57" s="3">
        <v>12</v>
      </c>
      <c r="AA57" s="3">
        <v>4392</v>
      </c>
      <c r="AB57" s="3">
        <v>5</v>
      </c>
      <c r="AC57" s="3">
        <v>4.1202185792349697</v>
      </c>
      <c r="AD57" s="3">
        <v>47.110457224950899</v>
      </c>
      <c r="AE57" s="3">
        <v>334</v>
      </c>
      <c r="AF57" s="3">
        <v>22</v>
      </c>
      <c r="AG57" s="3">
        <v>95</v>
      </c>
      <c r="AH57" s="3">
        <v>1038</v>
      </c>
      <c r="AI57" s="3">
        <v>0</v>
      </c>
      <c r="AJ57" s="3">
        <v>19</v>
      </c>
      <c r="AK57" s="3">
        <v>0</v>
      </c>
      <c r="AL57" s="3">
        <v>0</v>
      </c>
      <c r="AM57" s="3">
        <v>0</v>
      </c>
      <c r="AN57" s="3">
        <v>1508</v>
      </c>
      <c r="AO57" s="3">
        <v>17242.427344332023</v>
      </c>
      <c r="AP57" s="89">
        <v>2240.80594627048</v>
      </c>
      <c r="AQ57" s="89">
        <v>294.95888856637731</v>
      </c>
      <c r="AR57" s="89">
        <v>1111.4426680294</v>
      </c>
      <c r="AS57" s="89">
        <v>6048.7735734443804</v>
      </c>
      <c r="AT57" s="89">
        <v>0</v>
      </c>
      <c r="AU57" s="89">
        <v>41261.275594760802</v>
      </c>
      <c r="AV57" s="89">
        <v>0</v>
      </c>
      <c r="AW57" s="89">
        <v>0</v>
      </c>
      <c r="AX57" s="89">
        <v>0</v>
      </c>
      <c r="AY57" s="3">
        <v>25</v>
      </c>
      <c r="AZ57" s="3">
        <v>1</v>
      </c>
      <c r="BA57" s="3">
        <v>1</v>
      </c>
      <c r="BB57" s="3">
        <v>5</v>
      </c>
      <c r="BC57" s="3">
        <v>0</v>
      </c>
      <c r="BD57" s="3">
        <v>1</v>
      </c>
      <c r="BE57" s="3">
        <v>0</v>
      </c>
      <c r="BF57" s="3">
        <v>0</v>
      </c>
      <c r="BG57" s="3">
        <v>0</v>
      </c>
      <c r="BH57" s="3">
        <v>33</v>
      </c>
      <c r="BI57" s="3">
        <v>8</v>
      </c>
      <c r="BJ57" s="3">
        <v>0</v>
      </c>
      <c r="BK57" s="3">
        <v>0</v>
      </c>
      <c r="BL57" s="3">
        <v>0</v>
      </c>
      <c r="BM57" s="3">
        <v>4</v>
      </c>
      <c r="BN57" s="3">
        <v>0</v>
      </c>
      <c r="BO57" s="3">
        <v>2928</v>
      </c>
      <c r="BP57" s="3">
        <v>0</v>
      </c>
      <c r="BQ57" s="3">
        <v>0</v>
      </c>
      <c r="BR57" s="3">
        <v>0</v>
      </c>
      <c r="BS57" s="3">
        <v>1464</v>
      </c>
      <c r="BT57" s="3">
        <v>0</v>
      </c>
      <c r="BU57" s="3">
        <v>378</v>
      </c>
      <c r="BV57" s="3">
        <v>0</v>
      </c>
      <c r="BW57" s="3">
        <v>0</v>
      </c>
      <c r="BX57" s="3">
        <v>0</v>
      </c>
      <c r="BY57" s="3">
        <v>1130</v>
      </c>
      <c r="BZ57" s="57">
        <v>0.74933687002652505</v>
      </c>
      <c r="CA57" s="3">
        <v>0</v>
      </c>
      <c r="CB57" s="3">
        <v>29</v>
      </c>
      <c r="CC57" s="3">
        <v>0</v>
      </c>
      <c r="CD57" s="3">
        <v>0</v>
      </c>
      <c r="CE57" s="3">
        <v>0</v>
      </c>
      <c r="CF57" s="3">
        <v>4</v>
      </c>
      <c r="CG57" s="3">
        <v>0</v>
      </c>
      <c r="CH57" s="3">
        <v>0</v>
      </c>
      <c r="CI57" s="3">
        <v>0</v>
      </c>
      <c r="CJ57" s="3">
        <v>0</v>
      </c>
      <c r="CK57" s="3">
        <v>9108</v>
      </c>
      <c r="CL57" s="3">
        <v>1206</v>
      </c>
      <c r="CM57" s="3">
        <v>3292</v>
      </c>
      <c r="CN57" s="3">
        <v>5507</v>
      </c>
      <c r="CO57" s="3">
        <v>0</v>
      </c>
      <c r="CP57" s="3">
        <v>15180</v>
      </c>
      <c r="CQ57" s="3">
        <v>0</v>
      </c>
      <c r="CR57" s="3">
        <v>0</v>
      </c>
      <c r="CS57" s="3">
        <v>1605</v>
      </c>
      <c r="CT57" s="3">
        <v>35898</v>
      </c>
      <c r="CU57" s="3">
        <v>2419</v>
      </c>
      <c r="CV57" s="3">
        <v>5708</v>
      </c>
      <c r="CW57" s="3">
        <v>0</v>
      </c>
      <c r="CX57" s="3">
        <v>25526</v>
      </c>
      <c r="CY57" s="3">
        <v>0</v>
      </c>
      <c r="CZ57" s="3">
        <v>0</v>
      </c>
      <c r="DA57" s="3">
        <v>0</v>
      </c>
      <c r="DB57" s="3">
        <v>0</v>
      </c>
      <c r="DC57" s="3">
        <v>0</v>
      </c>
      <c r="DD57" s="3">
        <v>0</v>
      </c>
      <c r="DE57" s="3">
        <v>0</v>
      </c>
      <c r="DF57" s="3">
        <v>0</v>
      </c>
      <c r="DG57" s="3">
        <v>23344017</v>
      </c>
      <c r="DH57" s="3">
        <v>10011212</v>
      </c>
      <c r="DI57" s="3">
        <v>0</v>
      </c>
      <c r="DJ57" s="3">
        <v>13332805</v>
      </c>
      <c r="DK57" s="3">
        <v>76345</v>
      </c>
      <c r="DL57" s="3">
        <v>13409150</v>
      </c>
      <c r="DM57" s="3">
        <v>18689918</v>
      </c>
      <c r="DN57" s="3">
        <v>-5280768</v>
      </c>
      <c r="DO57" s="3">
        <v>5598250</v>
      </c>
      <c r="DP57" s="3">
        <v>31899</v>
      </c>
      <c r="DQ57" s="3">
        <v>0</v>
      </c>
      <c r="DR57" s="3">
        <v>0</v>
      </c>
      <c r="DS57" s="3">
        <v>285583</v>
      </c>
      <c r="DT57" s="3">
        <v>1137587</v>
      </c>
      <c r="DU57" s="3">
        <v>75794</v>
      </c>
      <c r="DV57" s="3">
        <v>164376</v>
      </c>
      <c r="DW57" s="3">
        <v>660139</v>
      </c>
      <c r="DX57" s="3">
        <v>0</v>
      </c>
      <c r="DY57" s="3">
        <v>3741</v>
      </c>
      <c r="DZ57" s="3">
        <v>0</v>
      </c>
      <c r="EA57" s="3">
        <v>0</v>
      </c>
      <c r="EB57" s="3">
        <v>0</v>
      </c>
      <c r="EC57" s="3">
        <v>2041637</v>
      </c>
      <c r="ED57" s="3">
        <v>6494484</v>
      </c>
      <c r="EE57" s="3">
        <v>940393</v>
      </c>
      <c r="EF57" s="3">
        <v>1758724</v>
      </c>
      <c r="EG57" s="3">
        <v>3186712</v>
      </c>
      <c r="EH57" s="3">
        <v>0</v>
      </c>
      <c r="EI57" s="3">
        <v>8120387</v>
      </c>
      <c r="EJ57" s="3">
        <v>0</v>
      </c>
      <c r="EK57" s="3">
        <v>0</v>
      </c>
      <c r="EL57" s="3">
        <v>801680</v>
      </c>
      <c r="EM57" s="3">
        <v>21302380</v>
      </c>
      <c r="EN57" s="3">
        <v>5766742</v>
      </c>
      <c r="EO57" s="3">
        <v>767825</v>
      </c>
      <c r="EP57" s="3">
        <v>-280890</v>
      </c>
      <c r="EQ57" s="3">
        <v>-561876</v>
      </c>
      <c r="ER57" s="3">
        <v>0</v>
      </c>
      <c r="ES57" s="3">
        <v>0</v>
      </c>
      <c r="ET57" s="3">
        <v>3714233</v>
      </c>
      <c r="EU57" s="3">
        <v>0</v>
      </c>
      <c r="EV57" s="3">
        <v>581720</v>
      </c>
      <c r="EW57" s="3">
        <v>0</v>
      </c>
      <c r="EX57" s="3">
        <v>23458</v>
      </c>
      <c r="EY57" s="3">
        <v>0</v>
      </c>
      <c r="EZ57" s="3">
        <v>0</v>
      </c>
      <c r="FA57" s="3">
        <v>0</v>
      </c>
      <c r="FB57" s="3">
        <v>0</v>
      </c>
      <c r="FC57" s="3">
        <v>0</v>
      </c>
      <c r="FD57" s="3">
        <v>0</v>
      </c>
      <c r="FE57" s="3">
        <v>1865329</v>
      </c>
      <c r="FF57" s="3">
        <v>248362</v>
      </c>
      <c r="FG57" s="3">
        <v>2203990</v>
      </c>
      <c r="FH57" s="3">
        <v>4408727</v>
      </c>
      <c r="FI57" s="3">
        <v>0</v>
      </c>
      <c r="FJ57" s="3">
        <v>4145037</v>
      </c>
      <c r="FK57" s="3">
        <v>0</v>
      </c>
      <c r="FL57" s="3">
        <v>0</v>
      </c>
      <c r="FM57" s="3">
        <v>461360</v>
      </c>
      <c r="FN57" s="3">
        <v>0</v>
      </c>
      <c r="FO57" s="3">
        <v>0</v>
      </c>
      <c r="FP57" s="3">
        <v>3387768</v>
      </c>
      <c r="FQ57" s="3">
        <v>0</v>
      </c>
      <c r="FR57" s="3">
        <v>2192809</v>
      </c>
      <c r="FS57" s="3">
        <v>0</v>
      </c>
      <c r="FT57" s="3">
        <v>2452788</v>
      </c>
      <c r="FU57" s="3">
        <v>4035017</v>
      </c>
      <c r="FV57" s="3">
        <v>3371081</v>
      </c>
      <c r="FW57" s="3">
        <v>0</v>
      </c>
      <c r="FX57" s="3">
        <v>0</v>
      </c>
      <c r="FY57" s="3">
        <v>0</v>
      </c>
      <c r="FZ57" s="3">
        <v>0</v>
      </c>
      <c r="GA57" s="3">
        <v>2605650</v>
      </c>
      <c r="GB57" s="3">
        <v>1458546</v>
      </c>
      <c r="GC57" s="3">
        <v>3818841</v>
      </c>
      <c r="GD57" s="3">
        <v>947995</v>
      </c>
      <c r="GE57" s="3">
        <v>7327416</v>
      </c>
      <c r="GF57" s="3">
        <v>2750830</v>
      </c>
      <c r="GG57" s="3">
        <v>1915735</v>
      </c>
      <c r="GH57" s="3">
        <v>731907</v>
      </c>
      <c r="GI57" s="3">
        <v>714538</v>
      </c>
      <c r="GJ57" s="3">
        <v>2545635</v>
      </c>
      <c r="GK57" s="3">
        <v>830178</v>
      </c>
      <c r="GL57" s="3">
        <v>0</v>
      </c>
      <c r="GM57" s="3">
        <v>370254</v>
      </c>
      <c r="GN57" s="3">
        <v>74042</v>
      </c>
      <c r="GO57" s="3">
        <v>1429383</v>
      </c>
      <c r="GP57" s="3">
        <v>6562408</v>
      </c>
      <c r="GQ57" s="3">
        <v>0</v>
      </c>
      <c r="GR57" s="3">
        <v>2971036</v>
      </c>
      <c r="GS57" s="3">
        <v>1674920</v>
      </c>
      <c r="GT57" s="3">
        <v>0</v>
      </c>
      <c r="GU57" s="3">
        <v>0</v>
      </c>
      <c r="GV57" s="3">
        <v>11208364</v>
      </c>
      <c r="GW57" s="3">
        <v>1523229</v>
      </c>
      <c r="GX57" s="3">
        <v>0</v>
      </c>
      <c r="GY57" s="3">
        <v>1245512</v>
      </c>
      <c r="GZ57" s="3">
        <v>8439623</v>
      </c>
      <c r="HA57" s="3">
        <v>11208364</v>
      </c>
      <c r="HB57" s="3">
        <v>349548</v>
      </c>
      <c r="HC57" s="3">
        <v>5244408</v>
      </c>
      <c r="HD57" s="3">
        <v>-3365305</v>
      </c>
      <c r="HE57" s="3">
        <v>5105203</v>
      </c>
      <c r="HF57" s="3">
        <v>0</v>
      </c>
      <c r="HG57" s="3">
        <v>0</v>
      </c>
      <c r="HH57" s="3">
        <v>0</v>
      </c>
      <c r="HI57" s="3">
        <v>0</v>
      </c>
      <c r="HJ57" s="3">
        <v>87214</v>
      </c>
      <c r="HK57" s="3">
        <v>96421</v>
      </c>
      <c r="HL57" s="3">
        <v>45</v>
      </c>
      <c r="HM57" s="3">
        <v>0</v>
      </c>
      <c r="HN57" s="3">
        <v>63256</v>
      </c>
      <c r="HO57" s="3">
        <v>1212</v>
      </c>
      <c r="HP57" s="3">
        <v>10667</v>
      </c>
      <c r="HQ57" s="3">
        <v>1880</v>
      </c>
      <c r="HR57" s="3">
        <v>1226</v>
      </c>
      <c r="HS57" s="3">
        <v>0</v>
      </c>
      <c r="HT57" s="3">
        <v>0</v>
      </c>
      <c r="HU57" s="3">
        <v>5384</v>
      </c>
      <c r="HV57" s="3">
        <v>3589</v>
      </c>
      <c r="HW57" s="3">
        <v>0</v>
      </c>
      <c r="HX57" s="3">
        <v>20189</v>
      </c>
      <c r="HY57" s="3">
        <v>6849</v>
      </c>
      <c r="HZ57" s="3">
        <v>13523</v>
      </c>
      <c r="IA57" s="3">
        <v>0</v>
      </c>
      <c r="IB57" s="3">
        <v>19286</v>
      </c>
      <c r="IC57" s="3">
        <v>8249</v>
      </c>
      <c r="ID57" s="3">
        <v>19118</v>
      </c>
      <c r="IE57" s="3">
        <v>6085504.0801111097</v>
      </c>
      <c r="IF57" s="3">
        <v>810266.32674877695</v>
      </c>
      <c r="IG57" s="3">
        <v>1533401.99487946</v>
      </c>
      <c r="IH57" s="3">
        <v>3067323.07077325</v>
      </c>
      <c r="II57" s="3">
        <v>0</v>
      </c>
      <c r="IJ57" s="3">
        <v>6477850.3883605003</v>
      </c>
      <c r="IK57" s="3">
        <v>0</v>
      </c>
      <c r="IL57" s="3">
        <v>0</v>
      </c>
      <c r="IM57" s="3">
        <v>639227.13912691211</v>
      </c>
    </row>
    <row r="58" spans="1:247" x14ac:dyDescent="0.25">
      <c r="A58">
        <v>106190500</v>
      </c>
      <c r="B58" s="33" t="s">
        <v>2552</v>
      </c>
      <c r="C58" s="56">
        <v>45108</v>
      </c>
      <c r="D58" s="56">
        <v>45473</v>
      </c>
      <c r="E58">
        <v>366</v>
      </c>
      <c r="F58" s="33" t="s">
        <v>2532</v>
      </c>
      <c r="G58" t="s">
        <v>475</v>
      </c>
      <c r="H58">
        <v>927</v>
      </c>
      <c r="I58" s="33" t="s">
        <v>1046</v>
      </c>
      <c r="J58" t="s">
        <v>3053</v>
      </c>
      <c r="K58" s="33" t="s">
        <v>1023</v>
      </c>
      <c r="L58" s="33" t="s">
        <v>811</v>
      </c>
      <c r="N58" t="s">
        <v>430</v>
      </c>
      <c r="O58" s="33" t="s">
        <v>2552</v>
      </c>
      <c r="P58" t="s">
        <v>1042</v>
      </c>
      <c r="Q58" t="s">
        <v>34</v>
      </c>
      <c r="R58" s="33" t="s">
        <v>2175</v>
      </c>
      <c r="S58" s="33" t="s">
        <v>2902</v>
      </c>
      <c r="T58" s="33" t="s">
        <v>1413</v>
      </c>
      <c r="U58" s="33">
        <v>90292</v>
      </c>
      <c r="V58" s="33" t="s">
        <v>2955</v>
      </c>
      <c r="W58">
        <v>0</v>
      </c>
      <c r="X58" s="3">
        <v>133</v>
      </c>
      <c r="Y58" s="3">
        <v>48678</v>
      </c>
      <c r="Z58" s="3">
        <v>103</v>
      </c>
      <c r="AA58" s="3">
        <v>37698</v>
      </c>
      <c r="AB58" s="3">
        <v>75</v>
      </c>
      <c r="AC58" s="3">
        <v>52.786885245901601</v>
      </c>
      <c r="AD58" s="3">
        <v>102.296235675242</v>
      </c>
      <c r="AE58" s="3">
        <v>8185</v>
      </c>
      <c r="AF58" s="3">
        <v>4501</v>
      </c>
      <c r="AG58" s="3">
        <v>703</v>
      </c>
      <c r="AH58" s="3">
        <v>2729</v>
      </c>
      <c r="AI58" s="3">
        <v>0</v>
      </c>
      <c r="AJ58" s="3">
        <v>358</v>
      </c>
      <c r="AK58" s="3">
        <v>2363</v>
      </c>
      <c r="AL58" s="3">
        <v>56</v>
      </c>
      <c r="AM58" s="3">
        <v>425</v>
      </c>
      <c r="AN58" s="3">
        <v>19320</v>
      </c>
      <c r="AO58" s="3">
        <v>37440.4222571387</v>
      </c>
      <c r="AP58" s="89">
        <v>11676.7543104096</v>
      </c>
      <c r="AQ58" s="89">
        <v>6769.6403856349198</v>
      </c>
      <c r="AR58" s="89">
        <v>1315.7187948427852</v>
      </c>
      <c r="AS58" s="89">
        <v>6713.0541670232196</v>
      </c>
      <c r="AT58" s="89">
        <v>0</v>
      </c>
      <c r="AU58" s="89">
        <v>707.80457351831296</v>
      </c>
      <c r="AV58" s="89">
        <v>7029.9928807132501</v>
      </c>
      <c r="AW58" s="89">
        <v>312.38674755016302</v>
      </c>
      <c r="AX58" s="89">
        <v>1691.9496087369</v>
      </c>
      <c r="AY58" s="3">
        <v>1762</v>
      </c>
      <c r="AZ58" s="3">
        <v>914</v>
      </c>
      <c r="BA58" s="3">
        <v>181</v>
      </c>
      <c r="BB58" s="3">
        <v>596</v>
      </c>
      <c r="BC58" s="3">
        <v>0</v>
      </c>
      <c r="BD58" s="3">
        <v>130</v>
      </c>
      <c r="BE58" s="3">
        <v>881</v>
      </c>
      <c r="BF58" s="3">
        <v>2</v>
      </c>
      <c r="BG58" s="3">
        <v>27</v>
      </c>
      <c r="BH58" s="3">
        <v>4493</v>
      </c>
      <c r="BI58" s="3">
        <v>133</v>
      </c>
      <c r="BJ58" s="3">
        <v>0</v>
      </c>
      <c r="BK58" s="3">
        <v>0</v>
      </c>
      <c r="BL58" s="3">
        <v>0</v>
      </c>
      <c r="BM58" s="3">
        <v>0</v>
      </c>
      <c r="BN58" s="3">
        <v>0</v>
      </c>
      <c r="BO58" s="3">
        <v>48678</v>
      </c>
      <c r="BP58" s="3">
        <v>0</v>
      </c>
      <c r="BQ58" s="3">
        <v>0</v>
      </c>
      <c r="BR58" s="3">
        <v>0</v>
      </c>
      <c r="BS58" s="3">
        <v>0</v>
      </c>
      <c r="BT58" s="3">
        <v>0</v>
      </c>
      <c r="BU58" s="3">
        <v>19320</v>
      </c>
      <c r="BV58" s="3">
        <v>0</v>
      </c>
      <c r="BW58" s="3">
        <v>0</v>
      </c>
      <c r="BX58" s="3">
        <v>0</v>
      </c>
      <c r="BY58" s="3">
        <v>0</v>
      </c>
      <c r="BZ58" s="57">
        <v>0</v>
      </c>
      <c r="CA58" s="3">
        <v>0</v>
      </c>
      <c r="CB58" s="3">
        <v>4493</v>
      </c>
      <c r="CC58" s="3">
        <v>0</v>
      </c>
      <c r="CD58" s="3">
        <v>0</v>
      </c>
      <c r="CE58" s="3">
        <v>0</v>
      </c>
      <c r="CF58" s="3">
        <v>0</v>
      </c>
      <c r="CG58" s="3">
        <v>0</v>
      </c>
      <c r="CH58" s="3">
        <v>0</v>
      </c>
      <c r="CI58" s="3">
        <v>0</v>
      </c>
      <c r="CJ58" s="3">
        <v>0</v>
      </c>
      <c r="CK58" s="3">
        <v>9515</v>
      </c>
      <c r="CL58" s="3">
        <v>5576</v>
      </c>
      <c r="CM58" s="3">
        <v>2977</v>
      </c>
      <c r="CN58" s="3">
        <v>16424</v>
      </c>
      <c r="CO58" s="3">
        <v>0</v>
      </c>
      <c r="CP58" s="3">
        <v>3466</v>
      </c>
      <c r="CQ58" s="3">
        <v>22865</v>
      </c>
      <c r="CR58" s="3">
        <v>1237</v>
      </c>
      <c r="CS58" s="3">
        <v>2087</v>
      </c>
      <c r="CT58" s="3">
        <v>64147</v>
      </c>
      <c r="CU58" s="3">
        <v>45787</v>
      </c>
      <c r="CV58" s="3">
        <v>3578</v>
      </c>
      <c r="CW58" s="3">
        <v>0</v>
      </c>
      <c r="CX58" s="3">
        <v>12983</v>
      </c>
      <c r="CY58" s="3">
        <v>0</v>
      </c>
      <c r="CZ58" s="3">
        <v>6</v>
      </c>
      <c r="DA58" s="3">
        <v>314108</v>
      </c>
      <c r="DB58" s="3">
        <v>581768</v>
      </c>
      <c r="DC58" s="3">
        <v>1505</v>
      </c>
      <c r="DD58" s="3">
        <v>5618</v>
      </c>
      <c r="DE58" s="3">
        <v>0</v>
      </c>
      <c r="DF58" s="3">
        <v>0</v>
      </c>
      <c r="DG58" s="3">
        <v>1050839192</v>
      </c>
      <c r="DH58" s="3">
        <v>889408864</v>
      </c>
      <c r="DI58" s="3">
        <v>4698624</v>
      </c>
      <c r="DJ58" s="3">
        <v>166128952</v>
      </c>
      <c r="DK58" s="3">
        <v>1635244</v>
      </c>
      <c r="DL58" s="3">
        <v>167764196</v>
      </c>
      <c r="DM58" s="3">
        <v>186105823</v>
      </c>
      <c r="DN58" s="3">
        <v>-18341627</v>
      </c>
      <c r="DO58" s="3">
        <v>3809350</v>
      </c>
      <c r="DP58" s="3">
        <v>92031</v>
      </c>
      <c r="DQ58" s="3">
        <v>0</v>
      </c>
      <c r="DR58" s="3">
        <v>0</v>
      </c>
      <c r="DS58" s="3">
        <v>-14624308</v>
      </c>
      <c r="DT58" s="3">
        <v>227206712</v>
      </c>
      <c r="DU58" s="3">
        <v>98807752</v>
      </c>
      <c r="DV58" s="3">
        <v>19367664</v>
      </c>
      <c r="DW58" s="3">
        <v>59107254</v>
      </c>
      <c r="DX58" s="3">
        <v>0</v>
      </c>
      <c r="DY58" s="3">
        <v>23356548</v>
      </c>
      <c r="DZ58" s="3">
        <v>106825589</v>
      </c>
      <c r="EA58" s="3">
        <v>1425095</v>
      </c>
      <c r="EB58" s="3">
        <v>6157238</v>
      </c>
      <c r="EC58" s="3">
        <v>542253852</v>
      </c>
      <c r="ED58" s="3">
        <v>96927308</v>
      </c>
      <c r="EE58" s="3">
        <v>49802101</v>
      </c>
      <c r="EF58" s="3">
        <v>16880415</v>
      </c>
      <c r="EG58" s="3">
        <v>86290400</v>
      </c>
      <c r="EH58" s="3">
        <v>0</v>
      </c>
      <c r="EI58" s="3">
        <v>22821864</v>
      </c>
      <c r="EJ58" s="3">
        <v>210983607</v>
      </c>
      <c r="EK58" s="3">
        <v>6524562</v>
      </c>
      <c r="EL58" s="3">
        <v>18355083</v>
      </c>
      <c r="EM58" s="3">
        <v>508585340</v>
      </c>
      <c r="EN58" s="3">
        <v>266824892</v>
      </c>
      <c r="EO58" s="3">
        <v>122858669</v>
      </c>
      <c r="EP58" s="3">
        <v>20950468</v>
      </c>
      <c r="EQ58" s="3">
        <v>110300005</v>
      </c>
      <c r="ER58" s="3">
        <v>0</v>
      </c>
      <c r="ES58" s="3">
        <v>0</v>
      </c>
      <c r="ET58" s="3">
        <v>41529805</v>
      </c>
      <c r="EU58" s="3">
        <v>302590966</v>
      </c>
      <c r="EV58" s="3">
        <v>139268</v>
      </c>
      <c r="EW58" s="3">
        <v>0</v>
      </c>
      <c r="EX58" s="3">
        <v>7949657</v>
      </c>
      <c r="EY58" s="3">
        <v>0</v>
      </c>
      <c r="EZ58" s="3">
        <v>16265134</v>
      </c>
      <c r="FA58" s="3">
        <v>0</v>
      </c>
      <c r="FB58" s="3">
        <v>4698624</v>
      </c>
      <c r="FC58" s="3">
        <v>0</v>
      </c>
      <c r="FD58" s="3">
        <v>0</v>
      </c>
      <c r="FE58" s="3">
        <v>57284267</v>
      </c>
      <c r="FF58" s="3">
        <v>25749900</v>
      </c>
      <c r="FG58" s="3">
        <v>15296269</v>
      </c>
      <c r="FH58" s="3">
        <v>39795387</v>
      </c>
      <c r="FI58" s="3">
        <v>0</v>
      </c>
      <c r="FJ58" s="3">
        <v>4639260</v>
      </c>
      <c r="FK58" s="3">
        <v>15163856</v>
      </c>
      <c r="FL58" s="3">
        <v>0</v>
      </c>
      <c r="FM58" s="3">
        <v>8200013</v>
      </c>
      <c r="FN58" s="3">
        <v>0</v>
      </c>
      <c r="FO58" s="3">
        <v>0</v>
      </c>
      <c r="FP58" s="3">
        <v>0</v>
      </c>
      <c r="FQ58" s="3">
        <v>0</v>
      </c>
      <c r="FR58" s="3">
        <v>0</v>
      </c>
      <c r="FS58" s="3">
        <v>0</v>
      </c>
      <c r="FT58" s="3">
        <v>33105840</v>
      </c>
      <c r="FU58" s="3">
        <v>18498376</v>
      </c>
      <c r="FV58" s="3">
        <v>57943795</v>
      </c>
      <c r="FW58" s="3">
        <v>0</v>
      </c>
      <c r="FX58" s="3">
        <v>0</v>
      </c>
      <c r="FY58" s="3">
        <v>0</v>
      </c>
      <c r="FZ58" s="3">
        <v>0</v>
      </c>
      <c r="GA58" s="3">
        <v>21944453</v>
      </c>
      <c r="GB58" s="3">
        <v>6904754</v>
      </c>
      <c r="GC58" s="3">
        <v>43091159</v>
      </c>
      <c r="GD58" s="3">
        <v>4617446</v>
      </c>
      <c r="GE58" s="3">
        <v>76763097</v>
      </c>
      <c r="GF58" s="3">
        <v>30525148</v>
      </c>
      <c r="GG58" s="3">
        <v>4436595</v>
      </c>
      <c r="GH58" s="3">
        <v>6490781</v>
      </c>
      <c r="GI58" s="3">
        <v>30901345</v>
      </c>
      <c r="GJ58" s="3">
        <v>10555874</v>
      </c>
      <c r="GK58" s="3">
        <v>6829447</v>
      </c>
      <c r="GL58" s="3">
        <v>2852781</v>
      </c>
      <c r="GM58" s="3">
        <v>66507</v>
      </c>
      <c r="GN58" s="3">
        <v>772</v>
      </c>
      <c r="GO58" s="3">
        <v>16683476</v>
      </c>
      <c r="GP58" s="3">
        <v>55511199</v>
      </c>
      <c r="GQ58" s="3">
        <v>0</v>
      </c>
      <c r="GR58" s="3">
        <v>113651073</v>
      </c>
      <c r="GS58" s="3">
        <v>1662465</v>
      </c>
      <c r="GT58" s="3">
        <v>4993158</v>
      </c>
      <c r="GU58" s="3">
        <v>6965456</v>
      </c>
      <c r="GV58" s="3">
        <v>182783351</v>
      </c>
      <c r="GW58" s="3">
        <v>114927732</v>
      </c>
      <c r="GX58" s="3">
        <v>0</v>
      </c>
      <c r="GY58" s="3">
        <v>9586272</v>
      </c>
      <c r="GZ58" s="3">
        <v>58269347</v>
      </c>
      <c r="HA58" s="3">
        <v>182783351</v>
      </c>
      <c r="HB58" s="3">
        <v>14572042</v>
      </c>
      <c r="HC58" s="3">
        <v>68079677</v>
      </c>
      <c r="HD58" s="3">
        <v>-50093806</v>
      </c>
      <c r="HE58" s="3">
        <v>154035750</v>
      </c>
      <c r="HF58" s="3">
        <v>0</v>
      </c>
      <c r="HG58" s="3">
        <v>0</v>
      </c>
      <c r="HH58" s="3">
        <v>0</v>
      </c>
      <c r="HI58" s="3">
        <v>87112301</v>
      </c>
      <c r="HJ58" s="3">
        <v>1538071</v>
      </c>
      <c r="HK58" s="3">
        <v>1704087</v>
      </c>
      <c r="HL58" s="3">
        <v>731</v>
      </c>
      <c r="HM58" s="3">
        <v>0</v>
      </c>
      <c r="HN58" s="3">
        <v>142338</v>
      </c>
      <c r="HO58" s="3">
        <v>307078</v>
      </c>
      <c r="HP58" s="3">
        <v>418219</v>
      </c>
      <c r="HQ58" s="3">
        <v>1600</v>
      </c>
      <c r="HR58" s="3">
        <v>141656</v>
      </c>
      <c r="HS58" s="3">
        <v>206905</v>
      </c>
      <c r="HT58" s="3">
        <v>70482</v>
      </c>
      <c r="HU58" s="3">
        <v>66734</v>
      </c>
      <c r="HV58" s="3">
        <v>170319</v>
      </c>
      <c r="HW58" s="3">
        <v>12740</v>
      </c>
      <c r="HX58" s="3">
        <v>502400</v>
      </c>
      <c r="HY58" s="3">
        <v>203106</v>
      </c>
      <c r="HZ58" s="3">
        <v>326011</v>
      </c>
      <c r="IA58" s="3">
        <v>0</v>
      </c>
      <c r="IB58" s="3">
        <v>208651</v>
      </c>
      <c r="IC58" s="3">
        <v>82064</v>
      </c>
      <c r="ID58" s="3">
        <v>215839</v>
      </c>
      <c r="IE58" s="3">
        <v>56900419.015774198</v>
      </c>
      <c r="IF58" s="3">
        <v>26087859.9092209</v>
      </c>
      <c r="IG58" s="3">
        <v>6363203.9722855501</v>
      </c>
      <c r="IH58" s="3">
        <v>25523971.339110099</v>
      </c>
      <c r="II58" s="3">
        <v>0</v>
      </c>
      <c r="IJ58" s="3">
        <v>8106433.8519080896</v>
      </c>
      <c r="IK58" s="3">
        <v>55790121.689374998</v>
      </c>
      <c r="IL58" s="3">
        <v>1395530.2017717301</v>
      </c>
      <c r="IM58" s="3">
        <v>4303039.0205544</v>
      </c>
    </row>
    <row r="59" spans="1:247" x14ac:dyDescent="0.25">
      <c r="A59">
        <v>106190555</v>
      </c>
      <c r="B59" s="33" t="s">
        <v>1122</v>
      </c>
      <c r="C59" s="56">
        <v>45108</v>
      </c>
      <c r="D59" s="56">
        <v>45473</v>
      </c>
      <c r="E59">
        <v>366</v>
      </c>
      <c r="F59" s="33" t="s">
        <v>2532</v>
      </c>
      <c r="G59" t="s">
        <v>475</v>
      </c>
      <c r="H59">
        <v>925</v>
      </c>
      <c r="I59" s="33" t="s">
        <v>1046</v>
      </c>
      <c r="J59" t="s">
        <v>3053</v>
      </c>
      <c r="K59" s="33" t="s">
        <v>1023</v>
      </c>
      <c r="L59" s="33" t="s">
        <v>811</v>
      </c>
      <c r="M59" t="s">
        <v>2658</v>
      </c>
      <c r="N59" s="91" t="s">
        <v>430</v>
      </c>
      <c r="O59" s="33" t="s">
        <v>1122</v>
      </c>
      <c r="P59" t="s">
        <v>1048</v>
      </c>
      <c r="Q59" t="s">
        <v>34</v>
      </c>
      <c r="R59" s="33" t="s">
        <v>2029</v>
      </c>
      <c r="S59" s="33" t="s">
        <v>2903</v>
      </c>
      <c r="T59" s="33" t="s">
        <v>474</v>
      </c>
      <c r="U59" s="33" t="s">
        <v>1123</v>
      </c>
      <c r="V59" s="33" t="s">
        <v>3150</v>
      </c>
      <c r="W59">
        <v>1</v>
      </c>
      <c r="X59" s="3">
        <v>915</v>
      </c>
      <c r="Y59" s="3">
        <v>334890</v>
      </c>
      <c r="Z59" s="3">
        <v>915</v>
      </c>
      <c r="AA59" s="3">
        <v>334890</v>
      </c>
      <c r="AB59" s="3">
        <v>915</v>
      </c>
      <c r="AC59" s="3">
        <v>810.69945355191203</v>
      </c>
      <c r="AD59" s="3">
        <v>1323.59310165179</v>
      </c>
      <c r="AE59" s="3">
        <v>123003</v>
      </c>
      <c r="AF59" s="3">
        <v>38375</v>
      </c>
      <c r="AG59" s="3">
        <v>15221</v>
      </c>
      <c r="AH59" s="3">
        <v>28838</v>
      </c>
      <c r="AI59" s="3">
        <v>0</v>
      </c>
      <c r="AJ59" s="3">
        <v>3981</v>
      </c>
      <c r="AK59" s="3">
        <v>84088</v>
      </c>
      <c r="AL59" s="3">
        <v>3</v>
      </c>
      <c r="AM59" s="3">
        <v>3207</v>
      </c>
      <c r="AN59" s="3">
        <v>296716</v>
      </c>
      <c r="AO59" s="3">
        <v>484435.07520455698</v>
      </c>
      <c r="AP59" s="89">
        <v>191163.28628909701</v>
      </c>
      <c r="AQ59" s="89">
        <v>57199.083675041198</v>
      </c>
      <c r="AR59" s="89">
        <v>18745.0483636791</v>
      </c>
      <c r="AS59" s="89">
        <v>37563.854604796798</v>
      </c>
      <c r="AT59" s="89">
        <v>0</v>
      </c>
      <c r="AU59" s="89">
        <v>6355.26191113599</v>
      </c>
      <c r="AV59" s="89">
        <v>159787.46666756121</v>
      </c>
      <c r="AW59" s="89">
        <v>146.65288634654388</v>
      </c>
      <c r="AX59" s="89">
        <v>9086.2192929154808</v>
      </c>
      <c r="AY59" s="3">
        <v>15098</v>
      </c>
      <c r="AZ59" s="3">
        <v>4381</v>
      </c>
      <c r="BA59" s="3">
        <v>1708</v>
      </c>
      <c r="BB59" s="3">
        <v>3728</v>
      </c>
      <c r="BC59" s="3">
        <v>0</v>
      </c>
      <c r="BD59" s="3">
        <v>641</v>
      </c>
      <c r="BE59" s="3">
        <v>18818</v>
      </c>
      <c r="BF59" s="3">
        <v>1</v>
      </c>
      <c r="BG59" s="3">
        <v>639</v>
      </c>
      <c r="BH59" s="3">
        <v>45014</v>
      </c>
      <c r="BI59" s="3">
        <v>915</v>
      </c>
      <c r="BJ59" s="3">
        <v>0</v>
      </c>
      <c r="BK59" s="3">
        <v>0</v>
      </c>
      <c r="BL59" s="3">
        <v>0</v>
      </c>
      <c r="BM59" s="3">
        <v>0</v>
      </c>
      <c r="BN59" s="3">
        <v>0</v>
      </c>
      <c r="BO59" s="3">
        <v>334890</v>
      </c>
      <c r="BP59" s="3">
        <v>0</v>
      </c>
      <c r="BQ59" s="3">
        <v>0</v>
      </c>
      <c r="BR59" s="3">
        <v>0</v>
      </c>
      <c r="BS59" s="3">
        <v>0</v>
      </c>
      <c r="BT59" s="3">
        <v>0</v>
      </c>
      <c r="BU59" s="3">
        <v>296716</v>
      </c>
      <c r="BV59" s="3">
        <v>0</v>
      </c>
      <c r="BW59" s="3">
        <v>0</v>
      </c>
      <c r="BX59" s="3">
        <v>0</v>
      </c>
      <c r="BY59" s="3">
        <v>0</v>
      </c>
      <c r="BZ59" s="57">
        <v>0</v>
      </c>
      <c r="CA59" s="3">
        <v>0</v>
      </c>
      <c r="CB59" s="3">
        <v>45014</v>
      </c>
      <c r="CC59" s="3">
        <v>0</v>
      </c>
      <c r="CD59" s="3">
        <v>0</v>
      </c>
      <c r="CE59" s="3">
        <v>0</v>
      </c>
      <c r="CF59" s="3">
        <v>0</v>
      </c>
      <c r="CG59" s="3">
        <v>0</v>
      </c>
      <c r="CH59" s="3">
        <v>80</v>
      </c>
      <c r="CI59" s="3">
        <v>10412</v>
      </c>
      <c r="CJ59" s="3">
        <v>5290</v>
      </c>
      <c r="CK59" s="3">
        <v>375028</v>
      </c>
      <c r="CL59" s="3">
        <v>55047</v>
      </c>
      <c r="CM59" s="3">
        <v>74463</v>
      </c>
      <c r="CN59" s="3">
        <v>33790</v>
      </c>
      <c r="CO59" s="3">
        <v>0</v>
      </c>
      <c r="CP59" s="3">
        <v>12541</v>
      </c>
      <c r="CQ59" s="3">
        <v>437904</v>
      </c>
      <c r="CR59" s="3">
        <v>366</v>
      </c>
      <c r="CS59" s="3">
        <v>32097</v>
      </c>
      <c r="CT59" s="3">
        <v>1021236</v>
      </c>
      <c r="CU59" s="3">
        <v>85300</v>
      </c>
      <c r="CV59" s="3">
        <v>130401</v>
      </c>
      <c r="CW59" s="3">
        <v>0</v>
      </c>
      <c r="CX59" s="3">
        <v>805349</v>
      </c>
      <c r="CY59" s="3">
        <v>9584</v>
      </c>
      <c r="CZ59" s="3">
        <v>29</v>
      </c>
      <c r="DA59" s="3">
        <v>3383100</v>
      </c>
      <c r="DB59" s="3">
        <v>2256660</v>
      </c>
      <c r="DC59" s="3">
        <v>14354</v>
      </c>
      <c r="DD59" s="3">
        <v>16584</v>
      </c>
      <c r="DE59" s="3">
        <v>4297</v>
      </c>
      <c r="DF59" s="3">
        <v>2153</v>
      </c>
      <c r="DG59" s="3">
        <v>27792168170</v>
      </c>
      <c r="DH59" s="3">
        <v>23442538207</v>
      </c>
      <c r="DI59" s="3">
        <v>37081599</v>
      </c>
      <c r="DJ59" s="3">
        <v>4386711562</v>
      </c>
      <c r="DK59" s="3">
        <v>455604551</v>
      </c>
      <c r="DL59" s="3">
        <v>4842316113</v>
      </c>
      <c r="DM59" s="3">
        <v>4307171874</v>
      </c>
      <c r="DN59" s="3">
        <v>535144239</v>
      </c>
      <c r="DO59" s="3">
        <v>492851224</v>
      </c>
      <c r="DP59" s="3">
        <v>1022642</v>
      </c>
      <c r="DQ59" s="3">
        <v>0</v>
      </c>
      <c r="DR59" s="3">
        <v>0</v>
      </c>
      <c r="DS59" s="3">
        <v>1026972821</v>
      </c>
      <c r="DT59" s="3">
        <v>6822153803</v>
      </c>
      <c r="DU59" s="3">
        <v>2219556016</v>
      </c>
      <c r="DV59" s="3">
        <v>861764134</v>
      </c>
      <c r="DW59" s="3">
        <v>1583094882</v>
      </c>
      <c r="DX59" s="3">
        <v>0</v>
      </c>
      <c r="DY59" s="3">
        <v>237005081</v>
      </c>
      <c r="DZ59" s="3">
        <v>4971188848</v>
      </c>
      <c r="EA59" s="3">
        <v>87758</v>
      </c>
      <c r="EB59" s="3">
        <v>327824740</v>
      </c>
      <c r="EC59" s="3">
        <v>17022675262</v>
      </c>
      <c r="ED59" s="3">
        <v>3780395245</v>
      </c>
      <c r="EE59" s="3">
        <v>1088758519</v>
      </c>
      <c r="EF59" s="3">
        <v>199520300</v>
      </c>
      <c r="EG59" s="3">
        <v>479015735</v>
      </c>
      <c r="EH59" s="3">
        <v>0</v>
      </c>
      <c r="EI59" s="3">
        <v>141349444</v>
      </c>
      <c r="EJ59" s="3">
        <v>4475268106</v>
      </c>
      <c r="EK59" s="3">
        <v>4202230</v>
      </c>
      <c r="EL59" s="3">
        <v>600983329</v>
      </c>
      <c r="EM59" s="3">
        <v>10769492908</v>
      </c>
      <c r="EN59" s="3">
        <v>9487975346</v>
      </c>
      <c r="EO59" s="3">
        <v>2905220076</v>
      </c>
      <c r="EP59" s="3">
        <v>855484488</v>
      </c>
      <c r="EQ59" s="3">
        <v>1791723605</v>
      </c>
      <c r="ER59" s="3">
        <v>0</v>
      </c>
      <c r="ES59" s="3">
        <v>0</v>
      </c>
      <c r="ET59" s="3">
        <v>303498305</v>
      </c>
      <c r="EU59" s="3">
        <v>6673252400</v>
      </c>
      <c r="EV59" s="3">
        <v>59788130</v>
      </c>
      <c r="EW59" s="3">
        <v>0</v>
      </c>
      <c r="EX59" s="3">
        <v>264882055</v>
      </c>
      <c r="EY59" s="3">
        <v>0</v>
      </c>
      <c r="EZ59" s="3">
        <v>1100713802</v>
      </c>
      <c r="FA59" s="3">
        <v>36945304</v>
      </c>
      <c r="FB59" s="3">
        <v>0</v>
      </c>
      <c r="FC59" s="3">
        <v>0</v>
      </c>
      <c r="FD59" s="3">
        <v>136295</v>
      </c>
      <c r="FE59" s="3">
        <v>885670636</v>
      </c>
      <c r="FF59" s="3">
        <v>375702573</v>
      </c>
      <c r="FG59" s="3">
        <v>188492466</v>
      </c>
      <c r="FH59" s="3">
        <v>236143587</v>
      </c>
      <c r="FI59" s="3">
        <v>0</v>
      </c>
      <c r="FJ59" s="3">
        <v>64353033</v>
      </c>
      <c r="FK59" s="3">
        <v>2571163075</v>
      </c>
      <c r="FL59" s="3">
        <v>6</v>
      </c>
      <c r="FM59" s="3">
        <v>65186186</v>
      </c>
      <c r="FN59" s="3">
        <v>0</v>
      </c>
      <c r="FO59" s="3">
        <v>-233411592</v>
      </c>
      <c r="FP59" s="3">
        <v>3162129</v>
      </c>
      <c r="FQ59" s="3">
        <v>486433368</v>
      </c>
      <c r="FR59" s="3">
        <v>0</v>
      </c>
      <c r="FS59" s="3">
        <v>0</v>
      </c>
      <c r="FT59" s="3">
        <v>448518301</v>
      </c>
      <c r="FU59" s="3">
        <v>222872853</v>
      </c>
      <c r="FV59" s="3">
        <v>1350106921</v>
      </c>
      <c r="FW59" s="3">
        <v>9286515</v>
      </c>
      <c r="FX59" s="3">
        <v>6045122</v>
      </c>
      <c r="FY59" s="3">
        <v>173476625</v>
      </c>
      <c r="FZ59" s="3">
        <v>70359964</v>
      </c>
      <c r="GA59" s="3">
        <v>584284688</v>
      </c>
      <c r="GB59" s="3">
        <v>124404108</v>
      </c>
      <c r="GC59" s="3">
        <v>1006881843</v>
      </c>
      <c r="GD59" s="3">
        <v>310934934</v>
      </c>
      <c r="GE59" s="3">
        <v>1543303073</v>
      </c>
      <c r="GF59" s="3">
        <v>745720565</v>
      </c>
      <c r="GG59" s="3">
        <v>47420795</v>
      </c>
      <c r="GH59" s="3">
        <v>88558884</v>
      </c>
      <c r="GI59" s="3">
        <v>711840083</v>
      </c>
      <c r="GJ59" s="3">
        <v>313901029</v>
      </c>
      <c r="GK59" s="3">
        <v>216236308</v>
      </c>
      <c r="GL59" s="3">
        <v>60763872</v>
      </c>
      <c r="GM59" s="3">
        <v>50983308</v>
      </c>
      <c r="GN59" s="3">
        <v>59017792</v>
      </c>
      <c r="GO59" s="3">
        <v>469426165</v>
      </c>
      <c r="GP59" s="3">
        <v>4288203100</v>
      </c>
      <c r="GQ59" s="3">
        <v>2390945750</v>
      </c>
      <c r="GR59" s="3">
        <v>2240736080</v>
      </c>
      <c r="GS59" s="3">
        <v>624143763</v>
      </c>
      <c r="GT59" s="3">
        <v>1582585129</v>
      </c>
      <c r="GU59" s="3">
        <v>25938839</v>
      </c>
      <c r="GV59" s="3">
        <v>11152552661</v>
      </c>
      <c r="GW59" s="3">
        <v>1312252990</v>
      </c>
      <c r="GX59" s="3">
        <v>183998841</v>
      </c>
      <c r="GY59" s="3">
        <v>1961567786</v>
      </c>
      <c r="GZ59" s="3">
        <v>7694733044</v>
      </c>
      <c r="HA59" s="3">
        <v>11152552661</v>
      </c>
      <c r="HB59" s="3">
        <v>1684619000</v>
      </c>
      <c r="HC59" s="3">
        <v>2035134271</v>
      </c>
      <c r="HD59" s="3">
        <v>-1287507000</v>
      </c>
      <c r="HE59" s="3">
        <v>5045633727</v>
      </c>
      <c r="HF59" s="3">
        <v>0</v>
      </c>
      <c r="HG59" s="3">
        <v>2011173062</v>
      </c>
      <c r="HH59" s="3">
        <v>136882457</v>
      </c>
      <c r="HI59" s="3">
        <v>0</v>
      </c>
      <c r="HJ59" s="3">
        <v>27469803</v>
      </c>
      <c r="HK59" s="3">
        <v>30148050</v>
      </c>
      <c r="HL59" s="3">
        <v>14246</v>
      </c>
      <c r="HM59" s="3">
        <v>415</v>
      </c>
      <c r="HN59" s="3">
        <v>2128368</v>
      </c>
      <c r="HO59" s="3">
        <v>10563555</v>
      </c>
      <c r="HP59" s="3">
        <v>5034904</v>
      </c>
      <c r="HQ59" s="3">
        <v>9720</v>
      </c>
      <c r="HR59" s="3">
        <v>1069947</v>
      </c>
      <c r="HS59" s="3">
        <v>3830620</v>
      </c>
      <c r="HT59" s="3">
        <v>1508217</v>
      </c>
      <c r="HU59" s="3">
        <v>2808892</v>
      </c>
      <c r="HV59" s="3">
        <v>272930</v>
      </c>
      <c r="HW59" s="3">
        <v>242650</v>
      </c>
      <c r="HX59" s="3">
        <v>4670562</v>
      </c>
      <c r="HY59" s="3">
        <v>2128902</v>
      </c>
      <c r="HZ59" s="3">
        <v>6331377</v>
      </c>
      <c r="IA59" s="3">
        <v>2926363</v>
      </c>
      <c r="IB59" s="3">
        <v>4583557</v>
      </c>
      <c r="IC59" s="3">
        <v>1552946</v>
      </c>
      <c r="ID59" s="3">
        <v>5272071</v>
      </c>
      <c r="IE59" s="3">
        <v>1469350329.3443</v>
      </c>
      <c r="IF59" s="3">
        <v>458481543.40712398</v>
      </c>
      <c r="IG59" s="3">
        <v>147077709.85695499</v>
      </c>
      <c r="IH59" s="3">
        <v>285776835.41156292</v>
      </c>
      <c r="II59" s="3">
        <v>0</v>
      </c>
      <c r="IJ59" s="3">
        <v>52434121.587253854</v>
      </c>
      <c r="IK59" s="3">
        <v>1309133735.0724101</v>
      </c>
      <c r="IL59" s="3">
        <v>594526.396637809</v>
      </c>
      <c r="IM59" s="3">
        <v>128718521.92376573</v>
      </c>
    </row>
    <row r="60" spans="1:247" x14ac:dyDescent="0.25">
      <c r="A60">
        <v>106190148</v>
      </c>
      <c r="B60" s="33" t="s">
        <v>1124</v>
      </c>
      <c r="C60" s="56">
        <v>45292</v>
      </c>
      <c r="D60" s="56">
        <v>45657</v>
      </c>
      <c r="E60">
        <v>366</v>
      </c>
      <c r="F60" s="33" t="s">
        <v>2532</v>
      </c>
      <c r="G60" t="s">
        <v>475</v>
      </c>
      <c r="H60">
        <v>929</v>
      </c>
      <c r="I60" s="33" t="s">
        <v>1024</v>
      </c>
      <c r="J60" t="s">
        <v>3051</v>
      </c>
      <c r="K60" s="33" t="s">
        <v>1023</v>
      </c>
      <c r="L60" s="33" t="s">
        <v>811</v>
      </c>
      <c r="N60" t="s">
        <v>1032</v>
      </c>
      <c r="O60" s="33" t="s">
        <v>3051</v>
      </c>
      <c r="P60" t="s">
        <v>406</v>
      </c>
      <c r="Q60" t="s">
        <v>34</v>
      </c>
      <c r="R60" s="33" t="s">
        <v>2030</v>
      </c>
      <c r="S60" s="33" t="s">
        <v>1125</v>
      </c>
      <c r="T60" s="33" t="s">
        <v>1126</v>
      </c>
      <c r="U60" s="33">
        <v>90301</v>
      </c>
      <c r="V60" s="33" t="s">
        <v>2498</v>
      </c>
      <c r="W60">
        <v>0</v>
      </c>
      <c r="X60" s="3">
        <v>336</v>
      </c>
      <c r="Y60" s="3">
        <v>122976</v>
      </c>
      <c r="Z60" s="3">
        <v>314</v>
      </c>
      <c r="AA60" s="3">
        <v>114924</v>
      </c>
      <c r="AB60" s="3">
        <v>206</v>
      </c>
      <c r="AC60" s="3">
        <v>205.346994535519</v>
      </c>
      <c r="AD60" s="3">
        <v>243.52658900192301</v>
      </c>
      <c r="AE60" s="3">
        <v>20838</v>
      </c>
      <c r="AF60" s="3">
        <v>15215</v>
      </c>
      <c r="AG60" s="3">
        <v>8807</v>
      </c>
      <c r="AH60" s="3">
        <v>25395</v>
      </c>
      <c r="AI60" s="3">
        <v>0</v>
      </c>
      <c r="AJ60" s="3">
        <v>4346</v>
      </c>
      <c r="AK60" s="3">
        <v>0</v>
      </c>
      <c r="AL60" s="3">
        <v>0</v>
      </c>
      <c r="AM60" s="3">
        <v>556</v>
      </c>
      <c r="AN60" s="3">
        <v>75157</v>
      </c>
      <c r="AO60" s="3">
        <v>89130.731574703706</v>
      </c>
      <c r="AP60" s="89">
        <v>22403.974474176401</v>
      </c>
      <c r="AQ60" s="89">
        <v>16765.73637611411</v>
      </c>
      <c r="AR60" s="89">
        <v>9956.8983372441362</v>
      </c>
      <c r="AS60" s="89">
        <v>32044.878095285902</v>
      </c>
      <c r="AT60" s="89">
        <v>0</v>
      </c>
      <c r="AU60" s="89">
        <v>5966.711798173711</v>
      </c>
      <c r="AV60" s="89">
        <v>0</v>
      </c>
      <c r="AW60" s="89">
        <v>0</v>
      </c>
      <c r="AX60" s="89">
        <v>1007.6615226004</v>
      </c>
      <c r="AY60" s="3">
        <v>3823</v>
      </c>
      <c r="AZ60" s="3">
        <v>3237</v>
      </c>
      <c r="BA60" s="3">
        <v>1679</v>
      </c>
      <c r="BB60" s="3">
        <v>5776</v>
      </c>
      <c r="BC60" s="3">
        <v>0</v>
      </c>
      <c r="BD60" s="3">
        <v>1174</v>
      </c>
      <c r="BE60" s="3">
        <v>0</v>
      </c>
      <c r="BF60" s="3">
        <v>0</v>
      </c>
      <c r="BG60" s="3">
        <v>354</v>
      </c>
      <c r="BH60" s="3">
        <v>16043</v>
      </c>
      <c r="BI60" s="3">
        <v>304</v>
      </c>
      <c r="BJ60" s="3">
        <v>0</v>
      </c>
      <c r="BK60" s="3">
        <v>0</v>
      </c>
      <c r="BL60" s="3">
        <v>32</v>
      </c>
      <c r="BM60" s="3">
        <v>0</v>
      </c>
      <c r="BN60" s="3">
        <v>0</v>
      </c>
      <c r="BO60" s="3">
        <v>111264</v>
      </c>
      <c r="BP60" s="3">
        <v>0</v>
      </c>
      <c r="BQ60" s="3">
        <v>0</v>
      </c>
      <c r="BR60" s="3">
        <v>11712</v>
      </c>
      <c r="BS60" s="3">
        <v>0</v>
      </c>
      <c r="BT60" s="3">
        <v>0</v>
      </c>
      <c r="BU60" s="3">
        <v>71789</v>
      </c>
      <c r="BV60" s="3">
        <v>0</v>
      </c>
      <c r="BW60" s="3">
        <v>0</v>
      </c>
      <c r="BX60" s="3">
        <v>3368</v>
      </c>
      <c r="BY60" s="3">
        <v>0</v>
      </c>
      <c r="BZ60" s="57">
        <v>0</v>
      </c>
      <c r="CA60" s="3">
        <v>0</v>
      </c>
      <c r="CB60" s="3">
        <v>15788</v>
      </c>
      <c r="CC60" s="3">
        <v>0</v>
      </c>
      <c r="CD60" s="3">
        <v>0</v>
      </c>
      <c r="CE60" s="3">
        <v>255</v>
      </c>
      <c r="CF60" s="3">
        <v>0</v>
      </c>
      <c r="CG60" s="3">
        <v>0</v>
      </c>
      <c r="CH60" s="3">
        <v>0</v>
      </c>
      <c r="CI60" s="3">
        <v>0</v>
      </c>
      <c r="CJ60" s="3">
        <v>0</v>
      </c>
      <c r="CK60" s="3">
        <v>5035</v>
      </c>
      <c r="CL60" s="3">
        <v>4863</v>
      </c>
      <c r="CM60" s="3">
        <v>3192</v>
      </c>
      <c r="CN60" s="3">
        <v>19894</v>
      </c>
      <c r="CO60" s="3">
        <v>0</v>
      </c>
      <c r="CP60" s="3">
        <v>5628</v>
      </c>
      <c r="CQ60" s="3">
        <v>0</v>
      </c>
      <c r="CR60" s="3">
        <v>0</v>
      </c>
      <c r="CS60" s="3">
        <v>5843</v>
      </c>
      <c r="CT60" s="3">
        <v>44455</v>
      </c>
      <c r="CU60" s="3">
        <v>54948</v>
      </c>
      <c r="CV60" s="3">
        <v>653</v>
      </c>
      <c r="CW60" s="3">
        <v>0</v>
      </c>
      <c r="CX60" s="3">
        <v>4159</v>
      </c>
      <c r="CY60" s="3">
        <v>0</v>
      </c>
      <c r="CZ60" s="3">
        <v>10</v>
      </c>
      <c r="DA60" s="3">
        <v>150753</v>
      </c>
      <c r="DB60" s="3">
        <v>25589</v>
      </c>
      <c r="DC60" s="3">
        <v>1015</v>
      </c>
      <c r="DD60" s="3">
        <v>293</v>
      </c>
      <c r="DE60" s="3">
        <v>0</v>
      </c>
      <c r="DF60" s="3">
        <v>0</v>
      </c>
      <c r="DG60" s="3">
        <v>1266096448</v>
      </c>
      <c r="DH60" s="3">
        <v>947700262</v>
      </c>
      <c r="DI60" s="3">
        <v>0</v>
      </c>
      <c r="DJ60" s="3">
        <v>318396186</v>
      </c>
      <c r="DK60" s="3">
        <v>3187896</v>
      </c>
      <c r="DL60" s="3">
        <v>321584082</v>
      </c>
      <c r="DM60" s="3">
        <v>277751953</v>
      </c>
      <c r="DN60" s="3">
        <v>43832129</v>
      </c>
      <c r="DO60" s="3">
        <v>1531864</v>
      </c>
      <c r="DP60" s="3">
        <v>2790012</v>
      </c>
      <c r="DQ60" s="3">
        <v>0</v>
      </c>
      <c r="DR60" s="3">
        <v>0</v>
      </c>
      <c r="DS60" s="3">
        <v>42573981</v>
      </c>
      <c r="DT60" s="3">
        <v>298144425</v>
      </c>
      <c r="DU60" s="3">
        <v>227632852</v>
      </c>
      <c r="DV60" s="3">
        <v>103884042</v>
      </c>
      <c r="DW60" s="3">
        <v>339288766</v>
      </c>
      <c r="DX60" s="3">
        <v>0</v>
      </c>
      <c r="DY60" s="3">
        <v>67491505</v>
      </c>
      <c r="DZ60" s="3">
        <v>0</v>
      </c>
      <c r="EA60" s="3">
        <v>0</v>
      </c>
      <c r="EB60" s="3">
        <v>31158878</v>
      </c>
      <c r="EC60" s="3">
        <v>1067600468</v>
      </c>
      <c r="ED60" s="3">
        <v>22405536</v>
      </c>
      <c r="EE60" s="3">
        <v>23200693</v>
      </c>
      <c r="EF60" s="3">
        <v>13563766</v>
      </c>
      <c r="EG60" s="3">
        <v>88845400</v>
      </c>
      <c r="EH60" s="3">
        <v>0</v>
      </c>
      <c r="EI60" s="3">
        <v>25168955</v>
      </c>
      <c r="EJ60" s="3">
        <v>0</v>
      </c>
      <c r="EK60" s="3">
        <v>0</v>
      </c>
      <c r="EL60" s="3">
        <v>25311630</v>
      </c>
      <c r="EM60" s="3">
        <v>198495980</v>
      </c>
      <c r="EN60" s="3">
        <v>240193612</v>
      </c>
      <c r="EO60" s="3">
        <v>154555628</v>
      </c>
      <c r="EP60" s="3">
        <v>104782099</v>
      </c>
      <c r="EQ60" s="3">
        <v>336093297</v>
      </c>
      <c r="ER60" s="3">
        <v>-8381982</v>
      </c>
      <c r="ES60" s="3">
        <v>0</v>
      </c>
      <c r="ET60" s="3">
        <v>34257695</v>
      </c>
      <c r="EU60" s="3">
        <v>0</v>
      </c>
      <c r="EV60" s="3">
        <v>24564147</v>
      </c>
      <c r="EW60" s="3">
        <v>0</v>
      </c>
      <c r="EX60" s="3">
        <v>4102474</v>
      </c>
      <c r="EY60" s="3">
        <v>0</v>
      </c>
      <c r="EZ60" s="3">
        <v>57533292</v>
      </c>
      <c r="FA60" s="3">
        <v>0</v>
      </c>
      <c r="FB60" s="3">
        <v>0</v>
      </c>
      <c r="FC60" s="3">
        <v>0</v>
      </c>
      <c r="FD60" s="3">
        <v>0</v>
      </c>
      <c r="FE60" s="3">
        <v>76547005</v>
      </c>
      <c r="FF60" s="3">
        <v>60930977</v>
      </c>
      <c r="FG60" s="3">
        <v>20350389</v>
      </c>
      <c r="FH60" s="3">
        <v>80223418</v>
      </c>
      <c r="FI60" s="3">
        <v>0</v>
      </c>
      <c r="FJ60" s="3">
        <v>49968757</v>
      </c>
      <c r="FK60" s="3">
        <v>0</v>
      </c>
      <c r="FL60" s="3">
        <v>0</v>
      </c>
      <c r="FM60" s="3">
        <v>30375640</v>
      </c>
      <c r="FN60" s="3">
        <v>0</v>
      </c>
      <c r="FO60" s="3">
        <v>0</v>
      </c>
      <c r="FP60" s="3">
        <v>0</v>
      </c>
      <c r="FQ60" s="3">
        <v>0</v>
      </c>
      <c r="FR60" s="3">
        <v>0</v>
      </c>
      <c r="FS60" s="3">
        <v>0</v>
      </c>
      <c r="FT60" s="3">
        <v>75039019</v>
      </c>
      <c r="FU60" s="3">
        <v>16225498</v>
      </c>
      <c r="FV60" s="3">
        <v>54910774</v>
      </c>
      <c r="FW60" s="3">
        <v>0</v>
      </c>
      <c r="FX60" s="3">
        <v>0</v>
      </c>
      <c r="FY60" s="3">
        <v>0</v>
      </c>
      <c r="FZ60" s="3">
        <v>3480418</v>
      </c>
      <c r="GA60" s="3">
        <v>36566526</v>
      </c>
      <c r="GB60" s="3">
        <v>8449321</v>
      </c>
      <c r="GC60" s="3">
        <v>66743664</v>
      </c>
      <c r="GD60" s="3">
        <v>16336733</v>
      </c>
      <c r="GE60" s="3">
        <v>109463865</v>
      </c>
      <c r="GF60" s="3">
        <v>18548175</v>
      </c>
      <c r="GG60" s="3">
        <v>7320404</v>
      </c>
      <c r="GH60" s="3">
        <v>18085002</v>
      </c>
      <c r="GI60" s="3">
        <v>21185712</v>
      </c>
      <c r="GJ60" s="3">
        <v>37450515</v>
      </c>
      <c r="GK60" s="3">
        <v>10107094</v>
      </c>
      <c r="GL60" s="3">
        <v>4436841</v>
      </c>
      <c r="GM60" s="3">
        <v>3137606</v>
      </c>
      <c r="GN60" s="3">
        <v>540539</v>
      </c>
      <c r="GO60" s="3">
        <v>47476200</v>
      </c>
      <c r="GP60" s="3">
        <v>360814603</v>
      </c>
      <c r="GQ60" s="3">
        <v>0</v>
      </c>
      <c r="GR60" s="3">
        <v>169951280</v>
      </c>
      <c r="GS60" s="3">
        <v>7511130</v>
      </c>
      <c r="GT60" s="3">
        <v>456531</v>
      </c>
      <c r="GU60" s="3">
        <v>0</v>
      </c>
      <c r="GV60" s="3">
        <v>538733544</v>
      </c>
      <c r="GW60" s="3">
        <v>136832094</v>
      </c>
      <c r="GX60" s="3">
        <v>0</v>
      </c>
      <c r="GY60" s="3">
        <v>35991661</v>
      </c>
      <c r="GZ60" s="3">
        <v>365909789</v>
      </c>
      <c r="HA60" s="3">
        <v>538733544</v>
      </c>
      <c r="HB60" s="3">
        <v>322757</v>
      </c>
      <c r="HC60" s="3">
        <v>375389194</v>
      </c>
      <c r="HD60" s="3">
        <v>-330377295</v>
      </c>
      <c r="HE60" s="3">
        <v>278334816</v>
      </c>
      <c r="HF60" s="3">
        <v>0</v>
      </c>
      <c r="HG60" s="3">
        <v>0</v>
      </c>
      <c r="HH60" s="3">
        <v>225245841</v>
      </c>
      <c r="HI60" s="3">
        <v>43286977</v>
      </c>
      <c r="HJ60" s="3">
        <v>2092350</v>
      </c>
      <c r="HK60" s="3">
        <v>2389614</v>
      </c>
      <c r="HL60" s="3">
        <v>1062</v>
      </c>
      <c r="HM60" s="3">
        <v>37</v>
      </c>
      <c r="HN60" s="3">
        <v>221148</v>
      </c>
      <c r="HO60" s="3">
        <v>512970</v>
      </c>
      <c r="HP60" s="3">
        <v>597838</v>
      </c>
      <c r="HQ60" s="3">
        <v>84909</v>
      </c>
      <c r="HR60" s="3">
        <v>0</v>
      </c>
      <c r="HS60" s="3">
        <v>399257</v>
      </c>
      <c r="HT60" s="3">
        <v>16651</v>
      </c>
      <c r="HU60" s="3">
        <v>79160</v>
      </c>
      <c r="HV60" s="3">
        <v>155129</v>
      </c>
      <c r="HW60" s="3">
        <v>25288</v>
      </c>
      <c r="HX60" s="3">
        <v>783260</v>
      </c>
      <c r="HY60" s="3">
        <v>237845</v>
      </c>
      <c r="HZ60" s="3">
        <v>424966</v>
      </c>
      <c r="IA60" s="3">
        <v>67337</v>
      </c>
      <c r="IB60" s="3">
        <v>229140</v>
      </c>
      <c r="IC60" s="3">
        <v>181189</v>
      </c>
      <c r="ID60" s="3">
        <v>168613</v>
      </c>
      <c r="IE60" s="3">
        <v>69514054.717063501</v>
      </c>
      <c r="IF60" s="3">
        <v>54395441.876235373</v>
      </c>
      <c r="IG60" s="3">
        <v>25469581.485025302</v>
      </c>
      <c r="IH60" s="3">
        <v>92844627.866195127</v>
      </c>
      <c r="II60" s="3">
        <v>0</v>
      </c>
      <c r="IJ60" s="3">
        <v>20094228.888545301</v>
      </c>
      <c r="IK60" s="3">
        <v>0</v>
      </c>
      <c r="IL60" s="3">
        <v>0</v>
      </c>
      <c r="IM60" s="3">
        <v>12246122.166935386</v>
      </c>
    </row>
    <row r="61" spans="1:247" x14ac:dyDescent="0.25">
      <c r="A61">
        <v>106150820</v>
      </c>
      <c r="B61" s="33" t="s">
        <v>3151</v>
      </c>
      <c r="C61" s="56">
        <v>45292</v>
      </c>
      <c r="D61" s="56">
        <v>45657</v>
      </c>
      <c r="E61">
        <v>366</v>
      </c>
      <c r="F61" s="33" t="s">
        <v>2679</v>
      </c>
      <c r="G61" t="s">
        <v>1079</v>
      </c>
      <c r="H61">
        <v>617</v>
      </c>
      <c r="I61" s="33" t="s">
        <v>1024</v>
      </c>
      <c r="J61" t="s">
        <v>3052</v>
      </c>
      <c r="K61" s="33" t="s">
        <v>1023</v>
      </c>
      <c r="L61" s="33" t="s">
        <v>1025</v>
      </c>
      <c r="N61" t="s">
        <v>430</v>
      </c>
      <c r="O61" s="33" t="s">
        <v>2813</v>
      </c>
      <c r="P61" t="s">
        <v>407</v>
      </c>
      <c r="Q61" t="s">
        <v>34</v>
      </c>
      <c r="R61" s="33" t="s">
        <v>2814</v>
      </c>
      <c r="S61" s="33" t="s">
        <v>2815</v>
      </c>
      <c r="T61" s="33" t="s">
        <v>1081</v>
      </c>
      <c r="U61" s="33">
        <v>93306</v>
      </c>
      <c r="V61" s="33" t="s">
        <v>2816</v>
      </c>
      <c r="W61">
        <v>0</v>
      </c>
      <c r="X61" s="3">
        <v>50</v>
      </c>
      <c r="Y61" s="3">
        <v>18300</v>
      </c>
      <c r="Z61" s="3">
        <v>50</v>
      </c>
      <c r="AA61" s="3">
        <v>18300</v>
      </c>
      <c r="AB61" s="3">
        <v>32</v>
      </c>
      <c r="AC61" s="3">
        <v>31.554644808743198</v>
      </c>
      <c r="AD61" s="3">
        <v>31.554644808743198</v>
      </c>
      <c r="AE61" s="3">
        <v>9122</v>
      </c>
      <c r="AF61" s="3">
        <v>535</v>
      </c>
      <c r="AG61" s="3">
        <v>317</v>
      </c>
      <c r="AH61" s="3">
        <v>726</v>
      </c>
      <c r="AI61" s="3">
        <v>0</v>
      </c>
      <c r="AJ61" s="3">
        <v>806</v>
      </c>
      <c r="AK61" s="3">
        <v>0</v>
      </c>
      <c r="AL61" s="3">
        <v>0</v>
      </c>
      <c r="AM61" s="3">
        <v>43</v>
      </c>
      <c r="AN61" s="3">
        <v>11549</v>
      </c>
      <c r="AO61" s="3">
        <v>11549</v>
      </c>
      <c r="AP61" s="89">
        <v>9122</v>
      </c>
      <c r="AQ61" s="89">
        <v>535</v>
      </c>
      <c r="AR61" s="89">
        <v>317</v>
      </c>
      <c r="AS61" s="89">
        <v>726</v>
      </c>
      <c r="AT61" s="89">
        <v>0</v>
      </c>
      <c r="AU61" s="89">
        <v>806</v>
      </c>
      <c r="AV61" s="89">
        <v>0</v>
      </c>
      <c r="AW61" s="89">
        <v>0</v>
      </c>
      <c r="AX61" s="89">
        <v>43</v>
      </c>
      <c r="AY61" s="3">
        <v>634</v>
      </c>
      <c r="AZ61" s="3">
        <v>37</v>
      </c>
      <c r="BA61" s="3">
        <v>13</v>
      </c>
      <c r="BB61" s="3">
        <v>47</v>
      </c>
      <c r="BC61" s="3">
        <v>0</v>
      </c>
      <c r="BD61" s="3">
        <v>51</v>
      </c>
      <c r="BE61" s="3">
        <v>0</v>
      </c>
      <c r="BF61" s="3">
        <v>0</v>
      </c>
      <c r="BG61" s="3">
        <v>5</v>
      </c>
      <c r="BH61" s="3">
        <v>787</v>
      </c>
      <c r="BI61" s="3">
        <v>0</v>
      </c>
      <c r="BJ61" s="3">
        <v>0</v>
      </c>
      <c r="BK61" s="3">
        <v>0</v>
      </c>
      <c r="BL61" s="3">
        <v>50</v>
      </c>
      <c r="BM61" s="3">
        <v>0</v>
      </c>
      <c r="BN61" s="3">
        <v>0</v>
      </c>
      <c r="BO61" s="3">
        <v>0</v>
      </c>
      <c r="BP61" s="3">
        <v>0</v>
      </c>
      <c r="BQ61" s="3">
        <v>0</v>
      </c>
      <c r="BR61" s="3">
        <v>18300</v>
      </c>
      <c r="BS61" s="3">
        <v>0</v>
      </c>
      <c r="BT61" s="3">
        <v>0</v>
      </c>
      <c r="BU61" s="3">
        <v>0</v>
      </c>
      <c r="BV61" s="3">
        <v>0</v>
      </c>
      <c r="BW61" s="3">
        <v>0</v>
      </c>
      <c r="BX61" s="3">
        <v>11549</v>
      </c>
      <c r="BY61" s="3">
        <v>0</v>
      </c>
      <c r="BZ61" s="57">
        <v>0</v>
      </c>
      <c r="CA61" s="3">
        <v>0</v>
      </c>
      <c r="CB61" s="3">
        <v>0</v>
      </c>
      <c r="CC61" s="3">
        <v>0</v>
      </c>
      <c r="CD61" s="3">
        <v>0</v>
      </c>
      <c r="CE61" s="3">
        <v>787</v>
      </c>
      <c r="CF61" s="3">
        <v>0</v>
      </c>
      <c r="CG61" s="3">
        <v>0</v>
      </c>
      <c r="CH61" s="3">
        <v>0</v>
      </c>
      <c r="CI61" s="3">
        <v>0</v>
      </c>
      <c r="CJ61" s="3">
        <v>0</v>
      </c>
      <c r="CK61" s="3">
        <v>0</v>
      </c>
      <c r="CL61" s="3">
        <v>0</v>
      </c>
      <c r="CM61" s="3">
        <v>0</v>
      </c>
      <c r="CN61" s="3">
        <v>0</v>
      </c>
      <c r="CO61" s="3">
        <v>0</v>
      </c>
      <c r="CP61" s="3">
        <v>0</v>
      </c>
      <c r="CQ61" s="3">
        <v>0</v>
      </c>
      <c r="CR61" s="3">
        <v>0</v>
      </c>
      <c r="CS61" s="3">
        <v>0</v>
      </c>
      <c r="CT61" s="3">
        <v>0</v>
      </c>
      <c r="CU61" s="3">
        <v>0</v>
      </c>
      <c r="CV61" s="3">
        <v>0</v>
      </c>
      <c r="CW61" s="3">
        <v>0</v>
      </c>
      <c r="CX61" s="3">
        <v>0</v>
      </c>
      <c r="CY61" s="3">
        <v>0</v>
      </c>
      <c r="CZ61" s="3">
        <v>0</v>
      </c>
      <c r="DA61" s="3">
        <v>0</v>
      </c>
      <c r="DB61" s="3">
        <v>0</v>
      </c>
      <c r="DC61" s="3">
        <v>0</v>
      </c>
      <c r="DD61" s="3">
        <v>0</v>
      </c>
      <c r="DE61" s="3">
        <v>0</v>
      </c>
      <c r="DF61" s="3">
        <v>0</v>
      </c>
      <c r="DG61" s="3">
        <v>30098092</v>
      </c>
      <c r="DH61" s="3">
        <v>4617463</v>
      </c>
      <c r="DI61" s="3">
        <v>0</v>
      </c>
      <c r="DJ61" s="3">
        <v>25480629</v>
      </c>
      <c r="DK61" s="3">
        <v>11218</v>
      </c>
      <c r="DL61" s="3">
        <v>25491847</v>
      </c>
      <c r="DM61" s="3">
        <v>26904387</v>
      </c>
      <c r="DN61" s="3">
        <v>-1412540</v>
      </c>
      <c r="DO61" s="3">
        <v>0</v>
      </c>
      <c r="DP61" s="3">
        <v>0</v>
      </c>
      <c r="DQ61" s="3">
        <v>0</v>
      </c>
      <c r="DR61" s="3">
        <v>4852</v>
      </c>
      <c r="DS61" s="3">
        <v>-1417392</v>
      </c>
      <c r="DT61" s="3">
        <v>23716145</v>
      </c>
      <c r="DU61" s="3">
        <v>1413906</v>
      </c>
      <c r="DV61" s="3">
        <v>713547</v>
      </c>
      <c r="DW61" s="3">
        <v>1928610</v>
      </c>
      <c r="DX61" s="3">
        <v>0</v>
      </c>
      <c r="DY61" s="3">
        <v>2176021</v>
      </c>
      <c r="DZ61" s="3">
        <v>0</v>
      </c>
      <c r="EA61" s="3">
        <v>0</v>
      </c>
      <c r="EB61" s="3">
        <v>149863</v>
      </c>
      <c r="EC61" s="3">
        <v>30098092</v>
      </c>
      <c r="ED61" s="3">
        <v>0</v>
      </c>
      <c r="EE61" s="3">
        <v>0</v>
      </c>
      <c r="EF61" s="3">
        <v>0</v>
      </c>
      <c r="EG61" s="3">
        <v>0</v>
      </c>
      <c r="EH61" s="3">
        <v>0</v>
      </c>
      <c r="EI61" s="3">
        <v>0</v>
      </c>
      <c r="EJ61" s="3">
        <v>0</v>
      </c>
      <c r="EK61" s="3">
        <v>0</v>
      </c>
      <c r="EL61" s="3">
        <v>0</v>
      </c>
      <c r="EM61" s="3">
        <v>0</v>
      </c>
      <c r="EN61" s="3">
        <v>1941451</v>
      </c>
      <c r="EO61" s="3">
        <v>97606</v>
      </c>
      <c r="EP61" s="3">
        <v>403220</v>
      </c>
      <c r="EQ61" s="3">
        <v>1089843</v>
      </c>
      <c r="ER61" s="3">
        <v>0</v>
      </c>
      <c r="ES61" s="3">
        <v>0</v>
      </c>
      <c r="ET61" s="3">
        <v>981680</v>
      </c>
      <c r="EU61" s="3">
        <v>0</v>
      </c>
      <c r="EV61" s="3">
        <v>103663</v>
      </c>
      <c r="EW61" s="3">
        <v>0</v>
      </c>
      <c r="EX61" s="3">
        <v>0</v>
      </c>
      <c r="EY61" s="3">
        <v>0</v>
      </c>
      <c r="EZ61" s="3">
        <v>0</v>
      </c>
      <c r="FA61" s="3">
        <v>0</v>
      </c>
      <c r="FB61" s="3">
        <v>0</v>
      </c>
      <c r="FC61" s="3">
        <v>0</v>
      </c>
      <c r="FD61" s="3">
        <v>0</v>
      </c>
      <c r="FE61" s="3">
        <v>21774694</v>
      </c>
      <c r="FF61" s="3">
        <v>1316300</v>
      </c>
      <c r="FG61" s="3">
        <v>310327</v>
      </c>
      <c r="FH61" s="3">
        <v>838767</v>
      </c>
      <c r="FI61" s="3">
        <v>0</v>
      </c>
      <c r="FJ61" s="3">
        <v>1194341</v>
      </c>
      <c r="FK61" s="3">
        <v>0</v>
      </c>
      <c r="FL61" s="3">
        <v>0</v>
      </c>
      <c r="FM61" s="3">
        <v>46200</v>
      </c>
      <c r="FN61" s="3">
        <v>0</v>
      </c>
      <c r="FO61" s="3">
        <v>0</v>
      </c>
      <c r="FP61" s="3">
        <v>0</v>
      </c>
      <c r="FQ61" s="3">
        <v>0</v>
      </c>
      <c r="FR61" s="3">
        <v>0</v>
      </c>
      <c r="FS61" s="3">
        <v>0</v>
      </c>
      <c r="FT61" s="3">
        <v>6566654</v>
      </c>
      <c r="FU61" s="3">
        <v>0</v>
      </c>
      <c r="FV61" s="3">
        <v>3645169</v>
      </c>
      <c r="FW61" s="3">
        <v>0</v>
      </c>
      <c r="FX61" s="3">
        <v>0</v>
      </c>
      <c r="FY61" s="3">
        <v>0</v>
      </c>
      <c r="FZ61" s="3">
        <v>0</v>
      </c>
      <c r="GA61" s="3">
        <v>4141916</v>
      </c>
      <c r="GB61" s="3">
        <v>442140</v>
      </c>
      <c r="GC61" s="3">
        <v>4405476</v>
      </c>
      <c r="GD61" s="3">
        <v>7703032</v>
      </c>
      <c r="GE61" s="3">
        <v>10892013</v>
      </c>
      <c r="GF61" s="3">
        <v>2530583</v>
      </c>
      <c r="GG61" s="3">
        <v>0</v>
      </c>
      <c r="GH61" s="3">
        <v>3354791</v>
      </c>
      <c r="GI61" s="3">
        <v>828679</v>
      </c>
      <c r="GJ61" s="3">
        <v>787493</v>
      </c>
      <c r="GK61" s="3">
        <v>123547</v>
      </c>
      <c r="GL61" s="3">
        <v>6263400</v>
      </c>
      <c r="GM61" s="3">
        <v>165606</v>
      </c>
      <c r="GN61" s="3">
        <v>151694</v>
      </c>
      <c r="GO61" s="3">
        <v>1806581</v>
      </c>
      <c r="GP61" s="3">
        <v>4806024</v>
      </c>
      <c r="GQ61" s="3">
        <v>0</v>
      </c>
      <c r="GR61" s="3">
        <v>406479</v>
      </c>
      <c r="GS61" s="3">
        <v>0</v>
      </c>
      <c r="GT61" s="3">
        <v>237022798</v>
      </c>
      <c r="GU61" s="3">
        <v>0</v>
      </c>
      <c r="GV61" s="3">
        <v>242235301</v>
      </c>
      <c r="GW61" s="3">
        <v>263308722</v>
      </c>
      <c r="GX61" s="3">
        <v>0</v>
      </c>
      <c r="GY61" s="3">
        <v>0</v>
      </c>
      <c r="GZ61" s="3">
        <v>-21073421</v>
      </c>
      <c r="HA61" s="3">
        <v>242235301</v>
      </c>
      <c r="HB61" s="3">
        <v>103602</v>
      </c>
      <c r="HC61" s="3">
        <v>4803855</v>
      </c>
      <c r="HD61" s="3">
        <v>-316105</v>
      </c>
      <c r="HE61" s="3">
        <v>735912</v>
      </c>
      <c r="HF61" s="3">
        <v>0</v>
      </c>
      <c r="HG61" s="3">
        <v>0</v>
      </c>
      <c r="HH61" s="3">
        <v>199680742</v>
      </c>
      <c r="HI61" s="3">
        <v>223118141</v>
      </c>
      <c r="HJ61" s="3">
        <v>225793</v>
      </c>
      <c r="HK61" s="3">
        <v>248653</v>
      </c>
      <c r="HL61" s="3">
        <v>118</v>
      </c>
      <c r="HM61" s="3">
        <v>0</v>
      </c>
      <c r="HN61" s="3">
        <v>41153</v>
      </c>
      <c r="HO61" s="3">
        <v>42086</v>
      </c>
      <c r="HP61" s="3">
        <v>53161</v>
      </c>
      <c r="HQ61" s="3">
        <v>18678</v>
      </c>
      <c r="HR61" s="3">
        <v>37969</v>
      </c>
      <c r="HS61" s="3">
        <v>17568</v>
      </c>
      <c r="HT61" s="3">
        <v>12149</v>
      </c>
      <c r="HU61" s="3">
        <v>0</v>
      </c>
      <c r="HV61" s="3">
        <v>0</v>
      </c>
      <c r="HW61" s="3">
        <v>3029</v>
      </c>
      <c r="HX61" s="3">
        <v>111167</v>
      </c>
      <c r="HY61" s="3">
        <v>0</v>
      </c>
      <c r="HZ61" s="3">
        <v>39469</v>
      </c>
      <c r="IA61" s="3">
        <v>0</v>
      </c>
      <c r="IB61" s="3">
        <v>28157</v>
      </c>
      <c r="IC61" s="3">
        <v>3602</v>
      </c>
      <c r="ID61" s="3">
        <v>43398</v>
      </c>
      <c r="IE61" s="3">
        <v>21190788.2902845</v>
      </c>
      <c r="IF61" s="3">
        <v>1263349.6172486283</v>
      </c>
      <c r="IG61" s="3">
        <v>637566.66237989441</v>
      </c>
      <c r="IH61" s="3">
        <v>1723246.5986578153</v>
      </c>
      <c r="II61" s="3">
        <v>0</v>
      </c>
      <c r="IJ61" s="3">
        <v>1944312.6328588868</v>
      </c>
      <c r="IK61" s="3">
        <v>0</v>
      </c>
      <c r="IL61" s="3">
        <v>0</v>
      </c>
      <c r="IM61" s="3">
        <v>133905.198570295</v>
      </c>
    </row>
    <row r="62" spans="1:247" x14ac:dyDescent="0.25">
      <c r="A62">
        <v>106105125</v>
      </c>
      <c r="B62" s="33" t="s">
        <v>1910</v>
      </c>
      <c r="C62" s="56">
        <v>45108</v>
      </c>
      <c r="D62" s="56">
        <v>45473</v>
      </c>
      <c r="E62">
        <v>366</v>
      </c>
      <c r="F62" s="33" t="s">
        <v>2683</v>
      </c>
      <c r="G62" t="s">
        <v>1079</v>
      </c>
      <c r="H62">
        <v>605</v>
      </c>
      <c r="I62" s="33" t="s">
        <v>1024</v>
      </c>
      <c r="J62" t="s">
        <v>3050</v>
      </c>
      <c r="K62" s="33" t="s">
        <v>1107</v>
      </c>
      <c r="L62" s="33" t="s">
        <v>653</v>
      </c>
      <c r="N62" t="s">
        <v>430</v>
      </c>
      <c r="O62" s="33" t="s">
        <v>1473</v>
      </c>
      <c r="P62" t="s">
        <v>1080</v>
      </c>
      <c r="Q62" t="s">
        <v>34</v>
      </c>
      <c r="R62" s="33" t="s">
        <v>2031</v>
      </c>
      <c r="S62" s="33" t="s">
        <v>1911</v>
      </c>
      <c r="T62" s="33" t="s">
        <v>1171</v>
      </c>
      <c r="U62" s="33">
        <v>93702</v>
      </c>
      <c r="V62" s="33" t="s">
        <v>1659</v>
      </c>
      <c r="W62">
        <v>0</v>
      </c>
      <c r="X62" s="3">
        <v>16</v>
      </c>
      <c r="Y62" s="3">
        <v>5856</v>
      </c>
      <c r="Z62" s="3">
        <v>16</v>
      </c>
      <c r="AA62" s="3">
        <v>5856</v>
      </c>
      <c r="AB62" s="3">
        <v>16</v>
      </c>
      <c r="AC62" s="3">
        <v>10.7513661202186</v>
      </c>
      <c r="AD62" s="3">
        <v>10.7513661202186</v>
      </c>
      <c r="AE62" s="3">
        <v>0</v>
      </c>
      <c r="AF62" s="3">
        <v>0</v>
      </c>
      <c r="AG62" s="3">
        <v>0</v>
      </c>
      <c r="AH62" s="3">
        <v>0</v>
      </c>
      <c r="AI62" s="3">
        <v>0</v>
      </c>
      <c r="AJ62" s="3">
        <v>3935</v>
      </c>
      <c r="AK62" s="3">
        <v>0</v>
      </c>
      <c r="AL62" s="3">
        <v>0</v>
      </c>
      <c r="AM62" s="3">
        <v>0</v>
      </c>
      <c r="AN62" s="3">
        <v>3935</v>
      </c>
      <c r="AO62" s="3">
        <v>3935</v>
      </c>
      <c r="AP62" s="89">
        <v>0</v>
      </c>
      <c r="AQ62" s="89">
        <v>0</v>
      </c>
      <c r="AR62" s="89">
        <v>0</v>
      </c>
      <c r="AS62" s="89">
        <v>0</v>
      </c>
      <c r="AT62" s="89">
        <v>0</v>
      </c>
      <c r="AU62" s="89">
        <v>3935</v>
      </c>
      <c r="AV62" s="89">
        <v>0</v>
      </c>
      <c r="AW62" s="89">
        <v>0</v>
      </c>
      <c r="AX62" s="89">
        <v>0</v>
      </c>
      <c r="AY62" s="3">
        <v>0</v>
      </c>
      <c r="AZ62" s="3">
        <v>0</v>
      </c>
      <c r="BA62" s="3">
        <v>0</v>
      </c>
      <c r="BB62" s="3">
        <v>0</v>
      </c>
      <c r="BC62" s="3">
        <v>0</v>
      </c>
      <c r="BD62" s="3">
        <v>460</v>
      </c>
      <c r="BE62" s="3">
        <v>0</v>
      </c>
      <c r="BF62" s="3">
        <v>0</v>
      </c>
      <c r="BG62" s="3">
        <v>0</v>
      </c>
      <c r="BH62" s="3">
        <v>460</v>
      </c>
      <c r="BI62" s="3">
        <v>0</v>
      </c>
      <c r="BJ62" s="3">
        <v>16</v>
      </c>
      <c r="BK62" s="3">
        <v>0</v>
      </c>
      <c r="BL62" s="3">
        <v>0</v>
      </c>
      <c r="BM62" s="3">
        <v>0</v>
      </c>
      <c r="BN62" s="3">
        <v>0</v>
      </c>
      <c r="BO62" s="3">
        <v>0</v>
      </c>
      <c r="BP62" s="3">
        <v>5856</v>
      </c>
      <c r="BQ62" s="3">
        <v>0</v>
      </c>
      <c r="BR62" s="3">
        <v>0</v>
      </c>
      <c r="BS62" s="3">
        <v>0</v>
      </c>
      <c r="BT62" s="3">
        <v>0</v>
      </c>
      <c r="BU62" s="3">
        <v>0</v>
      </c>
      <c r="BV62" s="3">
        <v>3935</v>
      </c>
      <c r="BW62" s="3">
        <v>0</v>
      </c>
      <c r="BX62" s="3">
        <v>0</v>
      </c>
      <c r="BY62" s="3">
        <v>0</v>
      </c>
      <c r="BZ62" s="57">
        <v>0</v>
      </c>
      <c r="CA62" s="3">
        <v>0</v>
      </c>
      <c r="CB62" s="3">
        <v>0</v>
      </c>
      <c r="CC62" s="3">
        <v>460</v>
      </c>
      <c r="CD62" s="3">
        <v>0</v>
      </c>
      <c r="CE62" s="3">
        <v>0</v>
      </c>
      <c r="CF62" s="3">
        <v>0</v>
      </c>
      <c r="CG62" s="3">
        <v>0</v>
      </c>
      <c r="CH62" s="3">
        <v>0</v>
      </c>
      <c r="CI62" s="3">
        <v>0</v>
      </c>
      <c r="CJ62" s="3">
        <v>0</v>
      </c>
      <c r="CK62" s="3">
        <v>0</v>
      </c>
      <c r="CL62" s="3">
        <v>0</v>
      </c>
      <c r="CM62" s="3">
        <v>0</v>
      </c>
      <c r="CN62" s="3">
        <v>0</v>
      </c>
      <c r="CO62" s="3">
        <v>0</v>
      </c>
      <c r="CP62" s="3">
        <v>0</v>
      </c>
      <c r="CQ62" s="3">
        <v>0</v>
      </c>
      <c r="CR62" s="3">
        <v>0</v>
      </c>
      <c r="CS62" s="3">
        <v>0</v>
      </c>
      <c r="CT62" s="3">
        <v>0</v>
      </c>
      <c r="CU62" s="3">
        <v>0</v>
      </c>
      <c r="CV62" s="3">
        <v>0</v>
      </c>
      <c r="CW62" s="3">
        <v>0</v>
      </c>
      <c r="CX62" s="3">
        <v>0</v>
      </c>
      <c r="CY62" s="3">
        <v>0</v>
      </c>
      <c r="CZ62" s="3">
        <v>0</v>
      </c>
      <c r="DA62" s="3">
        <v>0</v>
      </c>
      <c r="DB62" s="3">
        <v>0</v>
      </c>
      <c r="DC62" s="3">
        <v>0</v>
      </c>
      <c r="DD62" s="3">
        <v>0</v>
      </c>
      <c r="DE62" s="3">
        <v>0</v>
      </c>
      <c r="DF62" s="3">
        <v>0</v>
      </c>
      <c r="DG62" s="3">
        <v>5922154</v>
      </c>
      <c r="DH62" s="3">
        <v>0</v>
      </c>
      <c r="DI62" s="3">
        <v>0</v>
      </c>
      <c r="DJ62" s="3">
        <v>5922154</v>
      </c>
      <c r="DK62" s="3">
        <v>0</v>
      </c>
      <c r="DL62" s="3">
        <v>5922154</v>
      </c>
      <c r="DM62" s="3">
        <v>6047535</v>
      </c>
      <c r="DN62" s="3">
        <v>-125381</v>
      </c>
      <c r="DO62" s="3">
        <v>2108890</v>
      </c>
      <c r="DP62" s="3">
        <v>0</v>
      </c>
      <c r="DQ62" s="3">
        <v>0</v>
      </c>
      <c r="DR62" s="3">
        <v>0</v>
      </c>
      <c r="DS62" s="3">
        <v>1983509</v>
      </c>
      <c r="DT62" s="3">
        <v>0</v>
      </c>
      <c r="DU62" s="3">
        <v>0</v>
      </c>
      <c r="DV62" s="3">
        <v>0</v>
      </c>
      <c r="DW62" s="3">
        <v>0</v>
      </c>
      <c r="DX62" s="3">
        <v>0</v>
      </c>
      <c r="DY62" s="3">
        <v>5922154</v>
      </c>
      <c r="DZ62" s="3">
        <v>0</v>
      </c>
      <c r="EA62" s="3">
        <v>0</v>
      </c>
      <c r="EB62" s="3">
        <v>0</v>
      </c>
      <c r="EC62" s="3">
        <v>5922154</v>
      </c>
      <c r="ED62" s="3">
        <v>0</v>
      </c>
      <c r="EE62" s="3">
        <v>0</v>
      </c>
      <c r="EF62" s="3">
        <v>0</v>
      </c>
      <c r="EG62" s="3">
        <v>0</v>
      </c>
      <c r="EH62" s="3">
        <v>0</v>
      </c>
      <c r="EI62" s="3">
        <v>0</v>
      </c>
      <c r="EJ62" s="3">
        <v>0</v>
      </c>
      <c r="EK62" s="3">
        <v>0</v>
      </c>
      <c r="EL62" s="3">
        <v>0</v>
      </c>
      <c r="EM62" s="3">
        <v>0</v>
      </c>
      <c r="EN62" s="3">
        <v>0</v>
      </c>
      <c r="EO62" s="3">
        <v>0</v>
      </c>
      <c r="EP62" s="3">
        <v>0</v>
      </c>
      <c r="EQ62" s="3">
        <v>0</v>
      </c>
      <c r="ER62" s="3">
        <v>0</v>
      </c>
      <c r="ES62" s="3">
        <v>0</v>
      </c>
      <c r="ET62" s="3">
        <v>0</v>
      </c>
      <c r="EU62" s="3">
        <v>0</v>
      </c>
      <c r="EV62" s="3">
        <v>0</v>
      </c>
      <c r="EW62" s="3">
        <v>0</v>
      </c>
      <c r="EX62" s="3">
        <v>0</v>
      </c>
      <c r="EY62" s="3">
        <v>0</v>
      </c>
      <c r="EZ62" s="3">
        <v>0</v>
      </c>
      <c r="FA62" s="3">
        <v>0</v>
      </c>
      <c r="FB62" s="3">
        <v>0</v>
      </c>
      <c r="FC62" s="3">
        <v>0</v>
      </c>
      <c r="FD62" s="3">
        <v>0</v>
      </c>
      <c r="FE62" s="3">
        <v>0</v>
      </c>
      <c r="FF62" s="3">
        <v>0</v>
      </c>
      <c r="FG62" s="3">
        <v>0</v>
      </c>
      <c r="FH62" s="3">
        <v>0</v>
      </c>
      <c r="FI62" s="3">
        <v>0</v>
      </c>
      <c r="FJ62" s="3">
        <v>5922154</v>
      </c>
      <c r="FK62" s="3">
        <v>0</v>
      </c>
      <c r="FL62" s="3">
        <v>0</v>
      </c>
      <c r="FM62" s="3">
        <v>0</v>
      </c>
      <c r="FN62" s="3">
        <v>0</v>
      </c>
      <c r="FO62" s="3">
        <v>0</v>
      </c>
      <c r="FP62" s="3">
        <v>0</v>
      </c>
      <c r="FQ62" s="3">
        <v>0</v>
      </c>
      <c r="FR62" s="3">
        <v>0</v>
      </c>
      <c r="FS62" s="3">
        <v>0</v>
      </c>
      <c r="FT62" s="3">
        <v>3899739</v>
      </c>
      <c r="FU62" s="3">
        <v>0</v>
      </c>
      <c r="FV62" s="3">
        <v>0</v>
      </c>
      <c r="FW62" s="3">
        <v>0</v>
      </c>
      <c r="FX62" s="3">
        <v>0</v>
      </c>
      <c r="FY62" s="3">
        <v>0</v>
      </c>
      <c r="FZ62" s="3">
        <v>0</v>
      </c>
      <c r="GA62" s="3">
        <v>357078</v>
      </c>
      <c r="GB62" s="3">
        <v>0</v>
      </c>
      <c r="GC62" s="3">
        <v>1749516</v>
      </c>
      <c r="GD62" s="3">
        <v>41202</v>
      </c>
      <c r="GE62" s="3">
        <v>3062616</v>
      </c>
      <c r="GF62" s="3">
        <v>671181</v>
      </c>
      <c r="GG62" s="3">
        <v>0</v>
      </c>
      <c r="GH62" s="3">
        <v>1949681</v>
      </c>
      <c r="GI62" s="3">
        <v>132080</v>
      </c>
      <c r="GJ62" s="3">
        <v>176015</v>
      </c>
      <c r="GK62" s="3">
        <v>0</v>
      </c>
      <c r="GL62" s="3">
        <v>0</v>
      </c>
      <c r="GM62" s="3">
        <v>41202</v>
      </c>
      <c r="GN62" s="3">
        <v>0</v>
      </c>
      <c r="GO62" s="3">
        <v>14760</v>
      </c>
      <c r="GP62" s="3">
        <v>17745890</v>
      </c>
      <c r="GQ62" s="3">
        <v>0</v>
      </c>
      <c r="GR62" s="3">
        <v>150442</v>
      </c>
      <c r="GS62" s="3">
        <v>0</v>
      </c>
      <c r="GT62" s="3">
        <v>2067416</v>
      </c>
      <c r="GU62" s="3">
        <v>0</v>
      </c>
      <c r="GV62" s="3">
        <v>19963748</v>
      </c>
      <c r="GW62" s="3">
        <v>16050497</v>
      </c>
      <c r="GX62" s="3">
        <v>0</v>
      </c>
      <c r="GY62" s="3">
        <v>0</v>
      </c>
      <c r="GZ62" s="3">
        <v>3913251</v>
      </c>
      <c r="HA62" s="3">
        <v>19963748</v>
      </c>
      <c r="HB62" s="3">
        <v>0</v>
      </c>
      <c r="HC62" s="3">
        <v>17293363</v>
      </c>
      <c r="HD62" s="3">
        <v>0</v>
      </c>
      <c r="HE62" s="3">
        <v>524037</v>
      </c>
      <c r="HF62" s="3">
        <v>0</v>
      </c>
      <c r="HG62" s="3">
        <v>0</v>
      </c>
      <c r="HH62" s="3">
        <v>0</v>
      </c>
      <c r="HI62" s="3">
        <v>11477448</v>
      </c>
      <c r="HJ62" s="3">
        <v>98845</v>
      </c>
      <c r="HK62" s="3">
        <v>98845</v>
      </c>
      <c r="HL62" s="3">
        <v>45</v>
      </c>
      <c r="HM62" s="3">
        <v>0</v>
      </c>
      <c r="HN62" s="3">
        <v>5039</v>
      </c>
      <c r="HO62" s="3">
        <v>56075</v>
      </c>
      <c r="HP62" s="3">
        <v>12827</v>
      </c>
      <c r="HQ62" s="3">
        <v>0</v>
      </c>
      <c r="HR62" s="3">
        <v>4375</v>
      </c>
      <c r="HS62" s="3">
        <v>8667</v>
      </c>
      <c r="HT62" s="3">
        <v>6037</v>
      </c>
      <c r="HU62" s="3">
        <v>0</v>
      </c>
      <c r="HV62" s="3">
        <v>0</v>
      </c>
      <c r="HW62" s="3">
        <v>5825</v>
      </c>
      <c r="HX62" s="3">
        <v>76220</v>
      </c>
      <c r="HY62" s="3">
        <v>0</v>
      </c>
      <c r="HZ62" s="3">
        <v>0</v>
      </c>
      <c r="IA62" s="3">
        <v>0</v>
      </c>
      <c r="IB62" s="3">
        <v>6037</v>
      </c>
      <c r="IC62" s="3">
        <v>0</v>
      </c>
      <c r="ID62" s="3">
        <v>16588</v>
      </c>
      <c r="IE62" s="3">
        <v>0</v>
      </c>
      <c r="IF62" s="3">
        <v>0</v>
      </c>
      <c r="IG62" s="3">
        <v>0</v>
      </c>
      <c r="IH62" s="3">
        <v>0</v>
      </c>
      <c r="II62" s="3">
        <v>0</v>
      </c>
      <c r="IJ62" s="3">
        <v>6047535</v>
      </c>
      <c r="IK62" s="3">
        <v>0</v>
      </c>
      <c r="IL62" s="3">
        <v>0</v>
      </c>
      <c r="IM62" s="3">
        <v>0</v>
      </c>
    </row>
    <row r="63" spans="1:247" x14ac:dyDescent="0.25">
      <c r="A63">
        <v>106500954</v>
      </c>
      <c r="B63" s="33" t="s">
        <v>1864</v>
      </c>
      <c r="C63" s="56">
        <v>45292</v>
      </c>
      <c r="D63" s="56">
        <v>45657</v>
      </c>
      <c r="E63">
        <v>366</v>
      </c>
      <c r="F63" s="33" t="s">
        <v>2698</v>
      </c>
      <c r="G63" t="s">
        <v>1179</v>
      </c>
      <c r="H63">
        <v>511</v>
      </c>
      <c r="I63" s="33" t="s">
        <v>1024</v>
      </c>
      <c r="J63" t="s">
        <v>2898</v>
      </c>
      <c r="K63" s="33" t="s">
        <v>1023</v>
      </c>
      <c r="L63" s="33" t="s">
        <v>811</v>
      </c>
      <c r="N63" t="s">
        <v>430</v>
      </c>
      <c r="O63" s="33" t="s">
        <v>2819</v>
      </c>
      <c r="P63" t="s">
        <v>407</v>
      </c>
      <c r="Q63" t="s">
        <v>1058</v>
      </c>
      <c r="R63" s="33" t="s">
        <v>3012</v>
      </c>
      <c r="S63" s="33" t="s">
        <v>1799</v>
      </c>
      <c r="T63" s="33" t="s">
        <v>1194</v>
      </c>
      <c r="U63" s="33" t="s">
        <v>1800</v>
      </c>
      <c r="V63" s="33" t="s">
        <v>2553</v>
      </c>
      <c r="W63">
        <v>0</v>
      </c>
      <c r="X63" s="3">
        <v>96</v>
      </c>
      <c r="Y63" s="3">
        <v>35136</v>
      </c>
      <c r="Z63" s="3">
        <v>96</v>
      </c>
      <c r="AA63" s="3">
        <v>35136</v>
      </c>
      <c r="AB63" s="3">
        <v>96</v>
      </c>
      <c r="AC63" s="3">
        <v>97.240437158469902</v>
      </c>
      <c r="AD63" s="3">
        <v>97.240437158469902</v>
      </c>
      <c r="AE63" s="3">
        <v>4715</v>
      </c>
      <c r="AF63" s="3">
        <v>0</v>
      </c>
      <c r="AG63" s="3">
        <v>123</v>
      </c>
      <c r="AH63" s="3">
        <v>0</v>
      </c>
      <c r="AI63" s="3">
        <v>0</v>
      </c>
      <c r="AJ63" s="3">
        <v>30752</v>
      </c>
      <c r="AK63" s="3">
        <v>0</v>
      </c>
      <c r="AL63" s="3">
        <v>0</v>
      </c>
      <c r="AM63" s="3">
        <v>0</v>
      </c>
      <c r="AN63" s="3">
        <v>35590</v>
      </c>
      <c r="AO63" s="3">
        <v>35590</v>
      </c>
      <c r="AP63" s="89">
        <v>4715</v>
      </c>
      <c r="AQ63" s="89">
        <v>0</v>
      </c>
      <c r="AR63" s="89">
        <v>123</v>
      </c>
      <c r="AS63" s="89">
        <v>0</v>
      </c>
      <c r="AT63" s="89">
        <v>0</v>
      </c>
      <c r="AU63" s="89">
        <v>30752</v>
      </c>
      <c r="AV63" s="89">
        <v>0</v>
      </c>
      <c r="AW63" s="89">
        <v>0</v>
      </c>
      <c r="AX63" s="89">
        <v>0</v>
      </c>
      <c r="AY63" s="3">
        <v>157</v>
      </c>
      <c r="AZ63" s="3">
        <v>0</v>
      </c>
      <c r="BA63" s="3">
        <v>5</v>
      </c>
      <c r="BB63" s="3">
        <v>0</v>
      </c>
      <c r="BC63" s="3">
        <v>0</v>
      </c>
      <c r="BD63" s="3">
        <v>302</v>
      </c>
      <c r="BE63" s="3">
        <v>0</v>
      </c>
      <c r="BF63" s="3">
        <v>0</v>
      </c>
      <c r="BG63" s="3">
        <v>0</v>
      </c>
      <c r="BH63" s="3">
        <v>464</v>
      </c>
      <c r="BI63" s="3">
        <v>0</v>
      </c>
      <c r="BJ63" s="3">
        <v>0</v>
      </c>
      <c r="BK63" s="3">
        <v>0</v>
      </c>
      <c r="BL63" s="3">
        <v>0</v>
      </c>
      <c r="BM63" s="3">
        <v>96</v>
      </c>
      <c r="BN63" s="3">
        <v>0</v>
      </c>
      <c r="BO63" s="3">
        <v>0</v>
      </c>
      <c r="BP63" s="3">
        <v>0</v>
      </c>
      <c r="BQ63" s="3">
        <v>0</v>
      </c>
      <c r="BR63" s="3">
        <v>0</v>
      </c>
      <c r="BS63" s="3">
        <v>35136</v>
      </c>
      <c r="BT63" s="3">
        <v>0</v>
      </c>
      <c r="BU63" s="3">
        <v>0</v>
      </c>
      <c r="BV63" s="3">
        <v>0</v>
      </c>
      <c r="BW63" s="3">
        <v>0</v>
      </c>
      <c r="BX63" s="3">
        <v>0</v>
      </c>
      <c r="BY63" s="3">
        <v>35590</v>
      </c>
      <c r="BZ63" s="57">
        <v>1</v>
      </c>
      <c r="CA63" s="3">
        <v>0</v>
      </c>
      <c r="CB63" s="3">
        <v>0</v>
      </c>
      <c r="CC63" s="3">
        <v>0</v>
      </c>
      <c r="CD63" s="3">
        <v>0</v>
      </c>
      <c r="CE63" s="3">
        <v>0</v>
      </c>
      <c r="CF63" s="3">
        <v>464</v>
      </c>
      <c r="CG63" s="3">
        <v>0</v>
      </c>
      <c r="CH63" s="3">
        <v>0</v>
      </c>
      <c r="CI63" s="3">
        <v>0</v>
      </c>
      <c r="CJ63" s="3">
        <v>0</v>
      </c>
      <c r="CK63" s="3">
        <v>0</v>
      </c>
      <c r="CL63" s="3">
        <v>0</v>
      </c>
      <c r="CM63" s="3">
        <v>0</v>
      </c>
      <c r="CN63" s="3">
        <v>0</v>
      </c>
      <c r="CO63" s="3">
        <v>0</v>
      </c>
      <c r="CP63" s="3">
        <v>0</v>
      </c>
      <c r="CQ63" s="3">
        <v>0</v>
      </c>
      <c r="CR63" s="3">
        <v>0</v>
      </c>
      <c r="CS63" s="3">
        <v>0</v>
      </c>
      <c r="CT63" s="3">
        <v>0</v>
      </c>
      <c r="CU63" s="3">
        <v>0</v>
      </c>
      <c r="CV63" s="3">
        <v>0</v>
      </c>
      <c r="CW63" s="3">
        <v>0</v>
      </c>
      <c r="CX63" s="3">
        <v>0</v>
      </c>
      <c r="CY63" s="3">
        <v>0</v>
      </c>
      <c r="CZ63" s="3">
        <v>0</v>
      </c>
      <c r="DA63" s="3">
        <v>0</v>
      </c>
      <c r="DB63" s="3">
        <v>0</v>
      </c>
      <c r="DC63" s="3">
        <v>0</v>
      </c>
      <c r="DD63" s="3">
        <v>0</v>
      </c>
      <c r="DE63" s="3">
        <v>0</v>
      </c>
      <c r="DF63" s="3">
        <v>0</v>
      </c>
      <c r="DG63" s="3">
        <v>281028118</v>
      </c>
      <c r="DH63" s="3">
        <v>196719679</v>
      </c>
      <c r="DI63" s="3">
        <v>0</v>
      </c>
      <c r="DJ63" s="3">
        <v>84308439</v>
      </c>
      <c r="DK63" s="3">
        <v>151400</v>
      </c>
      <c r="DL63" s="3">
        <v>84459839</v>
      </c>
      <c r="DM63" s="3">
        <v>63060204</v>
      </c>
      <c r="DN63" s="3">
        <v>21399635</v>
      </c>
      <c r="DO63" s="3">
        <v>1898619</v>
      </c>
      <c r="DP63" s="3">
        <v>0</v>
      </c>
      <c r="DQ63" s="3">
        <v>0</v>
      </c>
      <c r="DR63" s="3">
        <v>0</v>
      </c>
      <c r="DS63" s="3">
        <v>23298254</v>
      </c>
      <c r="DT63" s="3">
        <v>43119600</v>
      </c>
      <c r="DU63" s="3">
        <v>0</v>
      </c>
      <c r="DV63" s="3">
        <v>850578</v>
      </c>
      <c r="DW63" s="3">
        <v>0</v>
      </c>
      <c r="DX63" s="3">
        <v>0</v>
      </c>
      <c r="DY63" s="3">
        <v>237057940</v>
      </c>
      <c r="DZ63" s="3">
        <v>0</v>
      </c>
      <c r="EA63" s="3">
        <v>0</v>
      </c>
      <c r="EB63" s="3">
        <v>0</v>
      </c>
      <c r="EC63" s="3">
        <v>281028118</v>
      </c>
      <c r="ED63" s="3">
        <v>0</v>
      </c>
      <c r="EE63" s="3">
        <v>0</v>
      </c>
      <c r="EF63" s="3">
        <v>0</v>
      </c>
      <c r="EG63" s="3">
        <v>0</v>
      </c>
      <c r="EH63" s="3">
        <v>0</v>
      </c>
      <c r="EI63" s="3">
        <v>0</v>
      </c>
      <c r="EJ63" s="3">
        <v>0</v>
      </c>
      <c r="EK63" s="3">
        <v>0</v>
      </c>
      <c r="EL63" s="3">
        <v>0</v>
      </c>
      <c r="EM63" s="3">
        <v>0</v>
      </c>
      <c r="EN63" s="3">
        <v>30118375</v>
      </c>
      <c r="EO63" s="3">
        <v>0</v>
      </c>
      <c r="EP63" s="3">
        <v>594116</v>
      </c>
      <c r="EQ63" s="3">
        <v>0</v>
      </c>
      <c r="ER63" s="3">
        <v>0</v>
      </c>
      <c r="ES63" s="3">
        <v>0</v>
      </c>
      <c r="ET63" s="3">
        <v>165581314</v>
      </c>
      <c r="EU63" s="3">
        <v>0</v>
      </c>
      <c r="EV63" s="3">
        <v>425874</v>
      </c>
      <c r="EW63" s="3">
        <v>0</v>
      </c>
      <c r="EX63" s="3">
        <v>0</v>
      </c>
      <c r="EY63" s="3">
        <v>0</v>
      </c>
      <c r="EZ63" s="3">
        <v>0</v>
      </c>
      <c r="FA63" s="3">
        <v>0</v>
      </c>
      <c r="FB63" s="3">
        <v>0</v>
      </c>
      <c r="FC63" s="3">
        <v>0</v>
      </c>
      <c r="FD63" s="3">
        <v>0</v>
      </c>
      <c r="FE63" s="3">
        <v>12935881</v>
      </c>
      <c r="FF63" s="3">
        <v>0</v>
      </c>
      <c r="FG63" s="3">
        <v>255173</v>
      </c>
      <c r="FH63" s="3">
        <v>0</v>
      </c>
      <c r="FI63" s="3">
        <v>0</v>
      </c>
      <c r="FJ63" s="3">
        <v>71117385</v>
      </c>
      <c r="FK63" s="3">
        <v>0</v>
      </c>
      <c r="FL63" s="3">
        <v>0</v>
      </c>
      <c r="FM63" s="3">
        <v>0</v>
      </c>
      <c r="FN63" s="3">
        <v>0</v>
      </c>
      <c r="FO63" s="3">
        <v>0</v>
      </c>
      <c r="FP63" s="3">
        <v>0</v>
      </c>
      <c r="FQ63" s="3">
        <v>1898619</v>
      </c>
      <c r="FR63" s="3">
        <v>0</v>
      </c>
      <c r="FS63" s="3">
        <v>0</v>
      </c>
      <c r="FT63" s="3">
        <v>24131074</v>
      </c>
      <c r="FU63" s="3">
        <v>0</v>
      </c>
      <c r="FV63" s="3">
        <v>12350999</v>
      </c>
      <c r="FW63" s="3">
        <v>0</v>
      </c>
      <c r="FX63" s="3">
        <v>0</v>
      </c>
      <c r="FY63" s="3">
        <v>0</v>
      </c>
      <c r="FZ63" s="3">
        <v>0</v>
      </c>
      <c r="GA63" s="3">
        <v>9176435</v>
      </c>
      <c r="GB63" s="3">
        <v>3343876</v>
      </c>
      <c r="GC63" s="3">
        <v>5993520</v>
      </c>
      <c r="GD63" s="3">
        <v>8064300</v>
      </c>
      <c r="GE63" s="3">
        <v>28661685</v>
      </c>
      <c r="GF63" s="3">
        <v>3082599</v>
      </c>
      <c r="GG63" s="3">
        <v>2498482</v>
      </c>
      <c r="GH63" s="3">
        <v>360125</v>
      </c>
      <c r="GI63" s="3">
        <v>8076665</v>
      </c>
      <c r="GJ63" s="3">
        <v>4973619</v>
      </c>
      <c r="GK63" s="3">
        <v>365065</v>
      </c>
      <c r="GL63" s="3">
        <v>6792811</v>
      </c>
      <c r="GM63" s="3">
        <v>516336</v>
      </c>
      <c r="GN63" s="3">
        <v>96165</v>
      </c>
      <c r="GO63" s="3">
        <v>7636652</v>
      </c>
      <c r="GP63" s="3">
        <v>131970058</v>
      </c>
      <c r="GQ63" s="3">
        <v>0</v>
      </c>
      <c r="GR63" s="3">
        <v>8928824</v>
      </c>
      <c r="GS63" s="3">
        <v>0</v>
      </c>
      <c r="GT63" s="3">
        <v>0</v>
      </c>
      <c r="GU63" s="3">
        <v>0</v>
      </c>
      <c r="GV63" s="3">
        <v>140898882</v>
      </c>
      <c r="GW63" s="3">
        <v>62006179</v>
      </c>
      <c r="GX63" s="3">
        <v>0</v>
      </c>
      <c r="GY63" s="3">
        <v>-3892</v>
      </c>
      <c r="GZ63" s="3">
        <v>78896595</v>
      </c>
      <c r="HA63" s="3">
        <v>140898882</v>
      </c>
      <c r="HB63" s="3">
        <v>446523</v>
      </c>
      <c r="HC63" s="3">
        <v>115202759</v>
      </c>
      <c r="HD63" s="3">
        <v>-99888094</v>
      </c>
      <c r="HE63" s="3">
        <v>12339371</v>
      </c>
      <c r="HF63" s="3">
        <v>0</v>
      </c>
      <c r="HG63" s="3">
        <v>0</v>
      </c>
      <c r="HH63" s="3">
        <v>114007830</v>
      </c>
      <c r="HI63" s="3">
        <v>15154480</v>
      </c>
      <c r="HJ63" s="3">
        <v>710539</v>
      </c>
      <c r="HK63" s="3">
        <v>763798</v>
      </c>
      <c r="HL63" s="3">
        <v>367</v>
      </c>
      <c r="HM63" s="3">
        <v>0</v>
      </c>
      <c r="HN63" s="3">
        <v>59795</v>
      </c>
      <c r="HO63" s="3">
        <v>143357</v>
      </c>
      <c r="HP63" s="3">
        <v>190091</v>
      </c>
      <c r="HQ63" s="3">
        <v>96537</v>
      </c>
      <c r="HR63" s="3">
        <v>60737</v>
      </c>
      <c r="HS63" s="3">
        <v>36427</v>
      </c>
      <c r="HT63" s="3">
        <v>69569</v>
      </c>
      <c r="HU63" s="3">
        <v>54026</v>
      </c>
      <c r="HV63" s="3">
        <v>0</v>
      </c>
      <c r="HW63" s="3">
        <v>0</v>
      </c>
      <c r="HX63" s="3">
        <v>425476</v>
      </c>
      <c r="HY63" s="3">
        <v>0</v>
      </c>
      <c r="HZ63" s="3">
        <v>124507</v>
      </c>
      <c r="IA63" s="3">
        <v>0</v>
      </c>
      <c r="IB63" s="3">
        <v>137436</v>
      </c>
      <c r="IC63" s="3">
        <v>0</v>
      </c>
      <c r="ID63" s="3">
        <v>23120</v>
      </c>
      <c r="IE63" s="3">
        <v>9652423.6943379454</v>
      </c>
      <c r="IF63" s="3">
        <v>0</v>
      </c>
      <c r="IG63" s="3">
        <v>190403.88225035899</v>
      </c>
      <c r="IH63" s="3">
        <v>0</v>
      </c>
      <c r="II63" s="3">
        <v>0</v>
      </c>
      <c r="IJ63" s="3">
        <v>53065976.423411697</v>
      </c>
      <c r="IK63" s="3">
        <v>0</v>
      </c>
      <c r="IL63" s="3">
        <v>0</v>
      </c>
      <c r="IM63" s="3">
        <v>0</v>
      </c>
    </row>
    <row r="64" spans="1:247" x14ac:dyDescent="0.25">
      <c r="A64">
        <v>106301140</v>
      </c>
      <c r="B64" s="33" t="s">
        <v>1912</v>
      </c>
      <c r="C64" s="56">
        <v>45292</v>
      </c>
      <c r="D64" s="56">
        <v>45657</v>
      </c>
      <c r="E64">
        <v>366</v>
      </c>
      <c r="F64" s="33" t="s">
        <v>2689</v>
      </c>
      <c r="G64" t="s">
        <v>1027</v>
      </c>
      <c r="H64">
        <v>1015</v>
      </c>
      <c r="I64" s="33" t="s">
        <v>1024</v>
      </c>
      <c r="J64" t="s">
        <v>2896</v>
      </c>
      <c r="K64" s="33" t="s">
        <v>1023</v>
      </c>
      <c r="L64" s="33" t="s">
        <v>811</v>
      </c>
      <c r="N64" t="s">
        <v>1032</v>
      </c>
      <c r="O64" s="33" t="s">
        <v>3068</v>
      </c>
      <c r="P64" t="s">
        <v>1042</v>
      </c>
      <c r="Q64" t="s">
        <v>1033</v>
      </c>
      <c r="R64" s="33" t="s">
        <v>2032</v>
      </c>
      <c r="S64" s="33" t="s">
        <v>2731</v>
      </c>
      <c r="T64" s="33" t="s">
        <v>1127</v>
      </c>
      <c r="U64" s="33">
        <v>92869</v>
      </c>
      <c r="V64" s="33" t="s">
        <v>2548</v>
      </c>
      <c r="W64">
        <v>0</v>
      </c>
      <c r="X64" s="3">
        <v>114</v>
      </c>
      <c r="Y64" s="3">
        <v>41724</v>
      </c>
      <c r="Z64" s="3">
        <v>114</v>
      </c>
      <c r="AA64" s="3">
        <v>41724</v>
      </c>
      <c r="AB64" s="3">
        <v>51</v>
      </c>
      <c r="AC64" s="3">
        <v>47.363387978142079</v>
      </c>
      <c r="AD64" s="3">
        <v>63.028412627519899</v>
      </c>
      <c r="AE64" s="3">
        <v>6490</v>
      </c>
      <c r="AF64" s="3">
        <v>1776</v>
      </c>
      <c r="AG64" s="3">
        <v>141</v>
      </c>
      <c r="AH64" s="3">
        <v>7608</v>
      </c>
      <c r="AI64" s="3">
        <v>0</v>
      </c>
      <c r="AJ64" s="3">
        <v>847</v>
      </c>
      <c r="AK64" s="3">
        <v>443</v>
      </c>
      <c r="AL64" s="3">
        <v>0</v>
      </c>
      <c r="AM64" s="3">
        <v>30</v>
      </c>
      <c r="AN64" s="3">
        <v>17335</v>
      </c>
      <c r="AO64" s="3">
        <v>23068.3990216723</v>
      </c>
      <c r="AP64" s="89">
        <v>7095.7945203221498</v>
      </c>
      <c r="AQ64" s="89">
        <v>2356.7088893926202</v>
      </c>
      <c r="AR64" s="89">
        <v>349.20279359523602</v>
      </c>
      <c r="AS64" s="89">
        <v>10094.223587610901</v>
      </c>
      <c r="AT64" s="89">
        <v>0</v>
      </c>
      <c r="AU64" s="89">
        <v>1148.44560024013</v>
      </c>
      <c r="AV64" s="89">
        <v>893.51731269594404</v>
      </c>
      <c r="AW64" s="89">
        <v>0</v>
      </c>
      <c r="AX64" s="89">
        <v>141.28253338290401</v>
      </c>
      <c r="AY64" s="3">
        <v>660</v>
      </c>
      <c r="AZ64" s="3">
        <v>278</v>
      </c>
      <c r="BA64" s="3">
        <v>44</v>
      </c>
      <c r="BB64" s="3">
        <v>361</v>
      </c>
      <c r="BC64" s="3">
        <v>0</v>
      </c>
      <c r="BD64" s="3">
        <v>261</v>
      </c>
      <c r="BE64" s="3">
        <v>133</v>
      </c>
      <c r="BF64" s="3">
        <v>0</v>
      </c>
      <c r="BG64" s="3">
        <v>8</v>
      </c>
      <c r="BH64" s="3">
        <v>1745</v>
      </c>
      <c r="BI64" s="3">
        <v>47</v>
      </c>
      <c r="BJ64" s="3">
        <v>14</v>
      </c>
      <c r="BK64" s="3">
        <v>26</v>
      </c>
      <c r="BL64" s="3">
        <v>0</v>
      </c>
      <c r="BM64" s="3">
        <v>27</v>
      </c>
      <c r="BN64" s="3">
        <v>0</v>
      </c>
      <c r="BO64" s="3">
        <v>17202</v>
      </c>
      <c r="BP64" s="3">
        <v>5124</v>
      </c>
      <c r="BQ64" s="3">
        <v>9516</v>
      </c>
      <c r="BR64" s="3">
        <v>0</v>
      </c>
      <c r="BS64" s="3">
        <v>9882</v>
      </c>
      <c r="BT64" s="3">
        <v>0</v>
      </c>
      <c r="BU64" s="3">
        <v>4870</v>
      </c>
      <c r="BV64" s="3">
        <v>3965</v>
      </c>
      <c r="BW64" s="3">
        <v>0</v>
      </c>
      <c r="BX64" s="3">
        <v>0</v>
      </c>
      <c r="BY64" s="3">
        <v>8500</v>
      </c>
      <c r="BZ64" s="57">
        <v>0.490337467551197</v>
      </c>
      <c r="CA64" s="3">
        <v>0</v>
      </c>
      <c r="CB64" s="3">
        <v>1503</v>
      </c>
      <c r="CC64" s="3">
        <v>226</v>
      </c>
      <c r="CD64" s="3">
        <v>0</v>
      </c>
      <c r="CE64" s="3">
        <v>0</v>
      </c>
      <c r="CF64" s="3">
        <v>16</v>
      </c>
      <c r="CG64" s="3">
        <v>0</v>
      </c>
      <c r="CH64" s="3">
        <v>0</v>
      </c>
      <c r="CI64" s="3">
        <v>0</v>
      </c>
      <c r="CJ64" s="3">
        <v>0</v>
      </c>
      <c r="CK64" s="3">
        <v>762</v>
      </c>
      <c r="CL64" s="3">
        <v>935</v>
      </c>
      <c r="CM64" s="3">
        <v>683</v>
      </c>
      <c r="CN64" s="3">
        <v>3097</v>
      </c>
      <c r="CO64" s="3">
        <v>0</v>
      </c>
      <c r="CP64" s="3">
        <v>1337</v>
      </c>
      <c r="CQ64" s="3">
        <v>1928</v>
      </c>
      <c r="CR64" s="3">
        <v>0</v>
      </c>
      <c r="CS64" s="3">
        <v>511</v>
      </c>
      <c r="CT64" s="3">
        <v>9253</v>
      </c>
      <c r="CU64" s="3">
        <v>5909</v>
      </c>
      <c r="CV64" s="3">
        <v>499</v>
      </c>
      <c r="CW64" s="3">
        <v>0</v>
      </c>
      <c r="CX64" s="3">
        <v>2622</v>
      </c>
      <c r="CY64" s="3">
        <v>0</v>
      </c>
      <c r="CZ64" s="3">
        <v>3</v>
      </c>
      <c r="DA64" s="3">
        <v>119025</v>
      </c>
      <c r="DB64" s="3">
        <v>80985</v>
      </c>
      <c r="DC64" s="3">
        <v>545</v>
      </c>
      <c r="DD64" s="3">
        <v>1330</v>
      </c>
      <c r="DE64" s="3">
        <v>0</v>
      </c>
      <c r="DF64" s="3">
        <v>0</v>
      </c>
      <c r="DG64" s="3">
        <v>207806840</v>
      </c>
      <c r="DH64" s="3">
        <v>166783043</v>
      </c>
      <c r="DI64" s="3">
        <v>0</v>
      </c>
      <c r="DJ64" s="3">
        <v>41023797</v>
      </c>
      <c r="DK64" s="3">
        <v>149963</v>
      </c>
      <c r="DL64" s="3">
        <v>41173760</v>
      </c>
      <c r="DM64" s="3">
        <v>55648296</v>
      </c>
      <c r="DN64" s="3">
        <v>-14474536</v>
      </c>
      <c r="DO64" s="3">
        <v>0</v>
      </c>
      <c r="DP64" s="3">
        <v>0</v>
      </c>
      <c r="DQ64" s="3">
        <v>0</v>
      </c>
      <c r="DR64" s="3">
        <v>0</v>
      </c>
      <c r="DS64" s="3">
        <v>-14474536</v>
      </c>
      <c r="DT64" s="3">
        <v>47928730</v>
      </c>
      <c r="DU64" s="3">
        <v>15506515</v>
      </c>
      <c r="DV64" s="3">
        <v>2297040</v>
      </c>
      <c r="DW64" s="3">
        <v>53988698</v>
      </c>
      <c r="DX64" s="3">
        <v>0</v>
      </c>
      <c r="DY64" s="3">
        <v>25903175</v>
      </c>
      <c r="DZ64" s="3">
        <v>10112261</v>
      </c>
      <c r="EA64" s="3">
        <v>0</v>
      </c>
      <c r="EB64" s="3">
        <v>422297</v>
      </c>
      <c r="EC64" s="3">
        <v>156158716</v>
      </c>
      <c r="ED64" s="3">
        <v>4473800</v>
      </c>
      <c r="EE64" s="3">
        <v>5070254</v>
      </c>
      <c r="EF64" s="3">
        <v>3391845</v>
      </c>
      <c r="EG64" s="3">
        <v>17643004</v>
      </c>
      <c r="EH64" s="3">
        <v>0</v>
      </c>
      <c r="EI64" s="3">
        <v>9218888</v>
      </c>
      <c r="EJ64" s="3">
        <v>10283857</v>
      </c>
      <c r="EK64" s="3">
        <v>0</v>
      </c>
      <c r="EL64" s="3">
        <v>1566476</v>
      </c>
      <c r="EM64" s="3">
        <v>51648124</v>
      </c>
      <c r="EN64" s="3">
        <v>38385903</v>
      </c>
      <c r="EO64" s="3">
        <v>15162032</v>
      </c>
      <c r="EP64" s="3">
        <v>4696045</v>
      </c>
      <c r="EQ64" s="3">
        <v>61142997</v>
      </c>
      <c r="ER64" s="3">
        <v>47952</v>
      </c>
      <c r="ES64" s="3">
        <v>0</v>
      </c>
      <c r="ET64" s="3">
        <v>28447314</v>
      </c>
      <c r="EU64" s="3">
        <v>8510821</v>
      </c>
      <c r="EV64" s="3">
        <v>9083342</v>
      </c>
      <c r="EW64" s="3">
        <v>0</v>
      </c>
      <c r="EX64" s="3">
        <v>273292</v>
      </c>
      <c r="EY64" s="3">
        <v>0</v>
      </c>
      <c r="EZ64" s="3">
        <v>1033345</v>
      </c>
      <c r="FA64" s="3">
        <v>0</v>
      </c>
      <c r="FB64" s="3">
        <v>0</v>
      </c>
      <c r="FC64" s="3">
        <v>0</v>
      </c>
      <c r="FD64" s="3">
        <v>0</v>
      </c>
      <c r="FE64" s="3">
        <v>11461076</v>
      </c>
      <c r="FF64" s="3">
        <v>4429033</v>
      </c>
      <c r="FG64" s="3">
        <v>944888</v>
      </c>
      <c r="FH64" s="3">
        <v>10488705</v>
      </c>
      <c r="FI64" s="3">
        <v>0</v>
      </c>
      <c r="FJ64" s="3">
        <v>6674749</v>
      </c>
      <c r="FK64" s="3">
        <v>6621745</v>
      </c>
      <c r="FL64" s="3">
        <v>0</v>
      </c>
      <c r="FM64" s="3">
        <v>403601</v>
      </c>
      <c r="FN64" s="3">
        <v>0</v>
      </c>
      <c r="FO64" s="3">
        <v>4834171</v>
      </c>
      <c r="FP64" s="3">
        <v>0</v>
      </c>
      <c r="FQ64" s="3">
        <v>0</v>
      </c>
      <c r="FR64" s="3">
        <v>0</v>
      </c>
      <c r="FS64" s="3">
        <v>0</v>
      </c>
      <c r="FT64" s="3">
        <v>13355967</v>
      </c>
      <c r="FU64" s="3">
        <v>4219820</v>
      </c>
      <c r="FV64" s="3">
        <v>14559572</v>
      </c>
      <c r="FW64" s="3">
        <v>0</v>
      </c>
      <c r="FX64" s="3">
        <v>0</v>
      </c>
      <c r="FY64" s="3">
        <v>0</v>
      </c>
      <c r="FZ64" s="3">
        <v>0</v>
      </c>
      <c r="GA64" s="3">
        <v>7301984</v>
      </c>
      <c r="GB64" s="3">
        <v>1032936</v>
      </c>
      <c r="GC64" s="3">
        <v>11115805</v>
      </c>
      <c r="GD64" s="3">
        <v>4062212</v>
      </c>
      <c r="GE64" s="3">
        <v>21548053</v>
      </c>
      <c r="GF64" s="3">
        <v>7774673</v>
      </c>
      <c r="GG64" s="3">
        <v>706310</v>
      </c>
      <c r="GH64" s="3">
        <v>1438157</v>
      </c>
      <c r="GI64" s="3">
        <v>9156382</v>
      </c>
      <c r="GJ64" s="3">
        <v>9414585</v>
      </c>
      <c r="GK64" s="3">
        <v>22049</v>
      </c>
      <c r="GL64" s="3">
        <v>2922719</v>
      </c>
      <c r="GM64" s="3">
        <v>166657</v>
      </c>
      <c r="GN64" s="3">
        <v>56682</v>
      </c>
      <c r="GO64" s="3">
        <v>2442029</v>
      </c>
      <c r="GP64" s="3">
        <v>11345161</v>
      </c>
      <c r="GQ64" s="3">
        <v>0</v>
      </c>
      <c r="GR64" s="3">
        <v>34462935</v>
      </c>
      <c r="GS64" s="3">
        <v>136105</v>
      </c>
      <c r="GT64" s="3">
        <v>0</v>
      </c>
      <c r="GU64" s="3">
        <v>0</v>
      </c>
      <c r="GV64" s="3">
        <v>45944201</v>
      </c>
      <c r="GW64" s="3">
        <v>14988836</v>
      </c>
      <c r="GX64" s="3">
        <v>0</v>
      </c>
      <c r="GY64" s="3">
        <v>30192541</v>
      </c>
      <c r="GZ64" s="3">
        <v>762824</v>
      </c>
      <c r="HA64" s="3">
        <v>45944201</v>
      </c>
      <c r="HB64" s="3">
        <v>0</v>
      </c>
      <c r="HC64" s="3">
        <v>74604614</v>
      </c>
      <c r="HD64" s="3">
        <v>-64106422</v>
      </c>
      <c r="HE64" s="3">
        <v>37846040</v>
      </c>
      <c r="HF64" s="3">
        <v>0</v>
      </c>
      <c r="HG64" s="3">
        <v>0</v>
      </c>
      <c r="HH64" s="3">
        <v>0</v>
      </c>
      <c r="HI64" s="3">
        <v>0</v>
      </c>
      <c r="HJ64" s="3">
        <v>364900</v>
      </c>
      <c r="HK64" s="3">
        <v>415528</v>
      </c>
      <c r="HL64" s="3">
        <v>199</v>
      </c>
      <c r="HM64" s="3">
        <v>0</v>
      </c>
      <c r="HN64" s="3">
        <v>28362</v>
      </c>
      <c r="HO64" s="3">
        <v>77982</v>
      </c>
      <c r="HP64" s="3">
        <v>93964</v>
      </c>
      <c r="HQ64" s="3">
        <v>29710</v>
      </c>
      <c r="HR64" s="3">
        <v>69516</v>
      </c>
      <c r="HS64" s="3">
        <v>41042</v>
      </c>
      <c r="HT64" s="3">
        <v>22407</v>
      </c>
      <c r="HU64" s="3">
        <v>0</v>
      </c>
      <c r="HV64" s="3">
        <v>0</v>
      </c>
      <c r="HW64" s="3">
        <v>1917</v>
      </c>
      <c r="HX64" s="3">
        <v>169192</v>
      </c>
      <c r="HY64" s="3">
        <v>30455</v>
      </c>
      <c r="HZ64" s="3">
        <v>71666</v>
      </c>
      <c r="IA64" s="3">
        <v>0</v>
      </c>
      <c r="IB64" s="3">
        <v>49506</v>
      </c>
      <c r="IC64" s="3">
        <v>11687</v>
      </c>
      <c r="ID64" s="3">
        <v>32394</v>
      </c>
      <c r="IE64" s="3">
        <v>13994982.359495433</v>
      </c>
      <c r="IF64" s="3">
        <v>5495374.3487272942</v>
      </c>
      <c r="IG64" s="3">
        <v>1519313.003021</v>
      </c>
      <c r="IH64" s="3">
        <v>19130458.126175102</v>
      </c>
      <c r="II64" s="3">
        <v>0</v>
      </c>
      <c r="IJ64" s="3">
        <v>9379941.2378388476</v>
      </c>
      <c r="IK64" s="3">
        <v>5447128.4423135156</v>
      </c>
      <c r="IL64" s="3">
        <v>0</v>
      </c>
      <c r="IM64" s="3">
        <v>531135.48242882185</v>
      </c>
    </row>
    <row r="65" spans="1:247" x14ac:dyDescent="0.25">
      <c r="A65">
        <v>106434051</v>
      </c>
      <c r="B65" s="33" t="s">
        <v>2499</v>
      </c>
      <c r="C65" s="56">
        <v>45292</v>
      </c>
      <c r="D65" s="56">
        <v>45657</v>
      </c>
      <c r="E65">
        <v>366</v>
      </c>
      <c r="F65" s="33" t="s">
        <v>2699</v>
      </c>
      <c r="G65" t="s">
        <v>1135</v>
      </c>
      <c r="H65">
        <v>431</v>
      </c>
      <c r="I65" s="33" t="s">
        <v>1024</v>
      </c>
      <c r="J65" t="s">
        <v>3050</v>
      </c>
      <c r="K65" s="33" t="s">
        <v>1023</v>
      </c>
      <c r="L65" s="33" t="s">
        <v>811</v>
      </c>
      <c r="N65" t="s">
        <v>430</v>
      </c>
      <c r="O65" s="33" t="s">
        <v>2450</v>
      </c>
      <c r="P65" t="s">
        <v>1080</v>
      </c>
      <c r="Q65" t="s">
        <v>1058</v>
      </c>
      <c r="R65" s="33" t="s">
        <v>2037</v>
      </c>
      <c r="S65" s="33" t="s">
        <v>1136</v>
      </c>
      <c r="T65" s="33" t="s">
        <v>1137</v>
      </c>
      <c r="U65" s="33">
        <v>95008</v>
      </c>
      <c r="V65" s="33" t="s">
        <v>2623</v>
      </c>
      <c r="W65">
        <v>0</v>
      </c>
      <c r="X65" s="3">
        <v>31</v>
      </c>
      <c r="Y65" s="3">
        <v>11346</v>
      </c>
      <c r="Z65" s="3">
        <v>31</v>
      </c>
      <c r="AA65" s="3">
        <v>11346</v>
      </c>
      <c r="AB65" s="3">
        <v>28</v>
      </c>
      <c r="AC65" s="3">
        <v>23.661202185792298</v>
      </c>
      <c r="AD65" s="3">
        <v>23.661202185792298</v>
      </c>
      <c r="AE65" s="3">
        <v>0</v>
      </c>
      <c r="AF65" s="3">
        <v>0</v>
      </c>
      <c r="AG65" s="3">
        <v>2676</v>
      </c>
      <c r="AH65" s="3">
        <v>5585</v>
      </c>
      <c r="AI65" s="3">
        <v>0</v>
      </c>
      <c r="AJ65" s="3">
        <v>340</v>
      </c>
      <c r="AK65" s="3">
        <v>59</v>
      </c>
      <c r="AL65" s="3">
        <v>0</v>
      </c>
      <c r="AM65" s="3">
        <v>0</v>
      </c>
      <c r="AN65" s="3">
        <v>8660</v>
      </c>
      <c r="AO65" s="3">
        <v>8660</v>
      </c>
      <c r="AP65" s="89">
        <v>0</v>
      </c>
      <c r="AQ65" s="89">
        <v>0</v>
      </c>
      <c r="AR65" s="89">
        <v>2676</v>
      </c>
      <c r="AS65" s="89">
        <v>5585</v>
      </c>
      <c r="AT65" s="89">
        <v>0</v>
      </c>
      <c r="AU65" s="89">
        <v>340</v>
      </c>
      <c r="AV65" s="89">
        <v>59</v>
      </c>
      <c r="AW65" s="89">
        <v>0</v>
      </c>
      <c r="AX65" s="89">
        <v>0</v>
      </c>
      <c r="AY65" s="3">
        <v>0</v>
      </c>
      <c r="AZ65" s="3">
        <v>0</v>
      </c>
      <c r="BA65" s="3">
        <v>5</v>
      </c>
      <c r="BB65" s="3">
        <v>16</v>
      </c>
      <c r="BC65" s="3">
        <v>0</v>
      </c>
      <c r="BD65" s="3">
        <v>2</v>
      </c>
      <c r="BE65" s="3">
        <v>1</v>
      </c>
      <c r="BF65" s="3">
        <v>0</v>
      </c>
      <c r="BG65" s="3">
        <v>0</v>
      </c>
      <c r="BH65" s="3">
        <v>24</v>
      </c>
      <c r="BI65" s="3">
        <v>4</v>
      </c>
      <c r="BJ65" s="3">
        <v>0</v>
      </c>
      <c r="BK65" s="3">
        <v>0</v>
      </c>
      <c r="BL65" s="3">
        <v>0</v>
      </c>
      <c r="BM65" s="3">
        <v>27</v>
      </c>
      <c r="BN65" s="3">
        <v>0</v>
      </c>
      <c r="BO65" s="3">
        <v>1464</v>
      </c>
      <c r="BP65" s="3">
        <v>0</v>
      </c>
      <c r="BQ65" s="3">
        <v>0</v>
      </c>
      <c r="BR65" s="3">
        <v>0</v>
      </c>
      <c r="BS65" s="3">
        <v>9882</v>
      </c>
      <c r="BT65" s="3">
        <v>0</v>
      </c>
      <c r="BU65" s="3">
        <v>340</v>
      </c>
      <c r="BV65" s="3">
        <v>0</v>
      </c>
      <c r="BW65" s="3">
        <v>0</v>
      </c>
      <c r="BX65" s="3">
        <v>0</v>
      </c>
      <c r="BY65" s="3">
        <v>8320</v>
      </c>
      <c r="BZ65" s="57">
        <v>0.96073903002309502</v>
      </c>
      <c r="CA65" s="3">
        <v>0</v>
      </c>
      <c r="CB65" s="3">
        <v>2</v>
      </c>
      <c r="CC65" s="3">
        <v>0</v>
      </c>
      <c r="CD65" s="3">
        <v>0</v>
      </c>
      <c r="CE65" s="3">
        <v>0</v>
      </c>
      <c r="CF65" s="3">
        <v>22</v>
      </c>
      <c r="CG65" s="3">
        <v>0</v>
      </c>
      <c r="CH65" s="3">
        <v>0</v>
      </c>
      <c r="CI65" s="3">
        <v>0</v>
      </c>
      <c r="CJ65" s="3">
        <v>0</v>
      </c>
      <c r="CK65" s="3">
        <v>0</v>
      </c>
      <c r="CL65" s="3">
        <v>0</v>
      </c>
      <c r="CM65" s="3">
        <v>0</v>
      </c>
      <c r="CN65" s="3">
        <v>0</v>
      </c>
      <c r="CO65" s="3">
        <v>0</v>
      </c>
      <c r="CP65" s="3">
        <v>0</v>
      </c>
      <c r="CQ65" s="3">
        <v>0</v>
      </c>
      <c r="CR65" s="3">
        <v>0</v>
      </c>
      <c r="CS65" s="3">
        <v>0</v>
      </c>
      <c r="CT65" s="3">
        <v>0</v>
      </c>
      <c r="CU65" s="3">
        <v>0</v>
      </c>
      <c r="CV65" s="3">
        <v>0</v>
      </c>
      <c r="CW65" s="3">
        <v>0</v>
      </c>
      <c r="CX65" s="3">
        <v>0</v>
      </c>
      <c r="CY65" s="3">
        <v>0</v>
      </c>
      <c r="CZ65" s="3">
        <v>0</v>
      </c>
      <c r="DA65" s="3">
        <v>0</v>
      </c>
      <c r="DB65" s="3">
        <v>0</v>
      </c>
      <c r="DC65" s="3">
        <v>0</v>
      </c>
      <c r="DD65" s="3">
        <v>0</v>
      </c>
      <c r="DE65" s="3">
        <v>0</v>
      </c>
      <c r="DF65" s="3">
        <v>0</v>
      </c>
      <c r="DG65" s="3">
        <v>26036536</v>
      </c>
      <c r="DH65" s="3">
        <v>9739951</v>
      </c>
      <c r="DI65" s="3">
        <v>0</v>
      </c>
      <c r="DJ65" s="3">
        <v>16296585</v>
      </c>
      <c r="DK65" s="3">
        <v>51200</v>
      </c>
      <c r="DL65" s="3">
        <v>16347785</v>
      </c>
      <c r="DM65" s="3">
        <v>12855529</v>
      </c>
      <c r="DN65" s="3">
        <v>3492256</v>
      </c>
      <c r="DO65" s="3">
        <v>0</v>
      </c>
      <c r="DP65" s="3">
        <v>0</v>
      </c>
      <c r="DQ65" s="3">
        <v>61229</v>
      </c>
      <c r="DR65" s="3">
        <v>0</v>
      </c>
      <c r="DS65" s="3">
        <v>3431027</v>
      </c>
      <c r="DT65" s="3">
        <v>0</v>
      </c>
      <c r="DU65" s="3">
        <v>0</v>
      </c>
      <c r="DV65" s="3">
        <v>8250039</v>
      </c>
      <c r="DW65" s="3">
        <v>15735092</v>
      </c>
      <c r="DX65" s="3">
        <v>0</v>
      </c>
      <c r="DY65" s="3">
        <v>1870000</v>
      </c>
      <c r="DZ65" s="3">
        <v>181405</v>
      </c>
      <c r="EA65" s="3">
        <v>0</v>
      </c>
      <c r="EB65" s="3">
        <v>0</v>
      </c>
      <c r="EC65" s="3">
        <v>26036536</v>
      </c>
      <c r="ED65" s="3">
        <v>0</v>
      </c>
      <c r="EE65" s="3">
        <v>0</v>
      </c>
      <c r="EF65" s="3">
        <v>0</v>
      </c>
      <c r="EG65" s="3">
        <v>0</v>
      </c>
      <c r="EH65" s="3">
        <v>0</v>
      </c>
      <c r="EI65" s="3">
        <v>0</v>
      </c>
      <c r="EJ65" s="3">
        <v>0</v>
      </c>
      <c r="EK65" s="3">
        <v>0</v>
      </c>
      <c r="EL65" s="3">
        <v>0</v>
      </c>
      <c r="EM65" s="3">
        <v>0</v>
      </c>
      <c r="EN65" s="3">
        <v>0</v>
      </c>
      <c r="EO65" s="3">
        <v>0</v>
      </c>
      <c r="EP65" s="3">
        <v>3008998</v>
      </c>
      <c r="EQ65" s="3">
        <v>6662299</v>
      </c>
      <c r="ER65" s="3">
        <v>0</v>
      </c>
      <c r="ES65" s="3">
        <v>0</v>
      </c>
      <c r="ET65" s="3">
        <v>0</v>
      </c>
      <c r="EU65" s="3">
        <v>66341</v>
      </c>
      <c r="EV65" s="3">
        <v>2313</v>
      </c>
      <c r="EW65" s="3">
        <v>0</v>
      </c>
      <c r="EX65" s="3">
        <v>0</v>
      </c>
      <c r="EY65" s="3">
        <v>0</v>
      </c>
      <c r="EZ65" s="3">
        <v>0</v>
      </c>
      <c r="FA65" s="3">
        <v>0</v>
      </c>
      <c r="FB65" s="3">
        <v>0</v>
      </c>
      <c r="FC65" s="3">
        <v>0</v>
      </c>
      <c r="FD65" s="3">
        <v>0</v>
      </c>
      <c r="FE65" s="3">
        <v>0</v>
      </c>
      <c r="FF65" s="3">
        <v>0</v>
      </c>
      <c r="FG65" s="3">
        <v>5238728</v>
      </c>
      <c r="FH65" s="3">
        <v>9072793</v>
      </c>
      <c r="FI65" s="3">
        <v>0</v>
      </c>
      <c r="FJ65" s="3">
        <v>1870000</v>
      </c>
      <c r="FK65" s="3">
        <v>115064</v>
      </c>
      <c r="FL65" s="3">
        <v>0</v>
      </c>
      <c r="FM65" s="3">
        <v>0</v>
      </c>
      <c r="FN65" s="3">
        <v>0</v>
      </c>
      <c r="FO65" s="3">
        <v>0</v>
      </c>
      <c r="FP65" s="3">
        <v>0</v>
      </c>
      <c r="FQ65" s="3">
        <v>0</v>
      </c>
      <c r="FR65" s="3">
        <v>0</v>
      </c>
      <c r="FS65" s="3">
        <v>0</v>
      </c>
      <c r="FT65" s="3">
        <v>5857309</v>
      </c>
      <c r="FU65" s="3">
        <v>0</v>
      </c>
      <c r="FV65" s="3">
        <v>2811267</v>
      </c>
      <c r="FW65" s="3">
        <v>0</v>
      </c>
      <c r="FX65" s="3">
        <v>0</v>
      </c>
      <c r="FY65" s="3">
        <v>0</v>
      </c>
      <c r="FZ65" s="3">
        <v>0</v>
      </c>
      <c r="GA65" s="3">
        <v>1237959</v>
      </c>
      <c r="GB65" s="3">
        <v>67532</v>
      </c>
      <c r="GC65" s="3">
        <v>2072139</v>
      </c>
      <c r="GD65" s="3">
        <v>809323</v>
      </c>
      <c r="GE65" s="3">
        <v>7565076</v>
      </c>
      <c r="GF65" s="3">
        <v>1805217</v>
      </c>
      <c r="GG65" s="3">
        <v>0</v>
      </c>
      <c r="GH65" s="3">
        <v>0</v>
      </c>
      <c r="GI65" s="3">
        <v>1413814</v>
      </c>
      <c r="GJ65" s="3">
        <v>552075</v>
      </c>
      <c r="GK65" s="3">
        <v>149264</v>
      </c>
      <c r="GL65" s="3">
        <v>619110</v>
      </c>
      <c r="GM65" s="3">
        <v>107999</v>
      </c>
      <c r="GN65" s="3">
        <v>58170</v>
      </c>
      <c r="GO65" s="3">
        <v>584804</v>
      </c>
      <c r="GP65" s="3">
        <v>6552339</v>
      </c>
      <c r="GQ65" s="3">
        <v>0</v>
      </c>
      <c r="GR65" s="3">
        <v>189142</v>
      </c>
      <c r="GS65" s="3">
        <v>0</v>
      </c>
      <c r="GT65" s="3">
        <v>0</v>
      </c>
      <c r="GU65" s="3">
        <v>1080789</v>
      </c>
      <c r="GV65" s="3">
        <v>7822270</v>
      </c>
      <c r="GW65" s="3">
        <v>6395999</v>
      </c>
      <c r="GX65" s="3">
        <v>0</v>
      </c>
      <c r="GY65" s="3">
        <v>117308</v>
      </c>
      <c r="GZ65" s="3">
        <v>1308963</v>
      </c>
      <c r="HA65" s="3">
        <v>7822270</v>
      </c>
      <c r="HB65" s="3">
        <v>685666</v>
      </c>
      <c r="HC65" s="3">
        <v>2409817</v>
      </c>
      <c r="HD65" s="3">
        <v>-193559</v>
      </c>
      <c r="HE65" s="3">
        <v>2299761</v>
      </c>
      <c r="HF65" s="3">
        <v>0</v>
      </c>
      <c r="HG65" s="3">
        <v>0</v>
      </c>
      <c r="HH65" s="3">
        <v>3408049</v>
      </c>
      <c r="HI65" s="3">
        <v>5694105</v>
      </c>
      <c r="HJ65" s="3">
        <v>184429</v>
      </c>
      <c r="HK65" s="3">
        <v>198786</v>
      </c>
      <c r="HL65" s="3">
        <v>96</v>
      </c>
      <c r="HM65" s="3">
        <v>0</v>
      </c>
      <c r="HN65" s="3">
        <v>8041</v>
      </c>
      <c r="HO65" s="3">
        <v>46158</v>
      </c>
      <c r="HP65" s="3">
        <v>48082</v>
      </c>
      <c r="HQ65" s="3">
        <v>12234</v>
      </c>
      <c r="HR65" s="3">
        <v>49005</v>
      </c>
      <c r="HS65" s="3">
        <v>11109</v>
      </c>
      <c r="HT65" s="3">
        <v>9800</v>
      </c>
      <c r="HU65" s="3">
        <v>0</v>
      </c>
      <c r="HV65" s="3">
        <v>0</v>
      </c>
      <c r="HW65" s="3">
        <v>0</v>
      </c>
      <c r="HX65" s="3">
        <v>109321</v>
      </c>
      <c r="HY65" s="3">
        <v>0</v>
      </c>
      <c r="HZ65" s="3">
        <v>34940</v>
      </c>
      <c r="IA65" s="3">
        <v>0</v>
      </c>
      <c r="IB65" s="3">
        <v>19858</v>
      </c>
      <c r="IC65" s="3">
        <v>0</v>
      </c>
      <c r="ID65" s="3">
        <v>20310</v>
      </c>
      <c r="IE65" s="3">
        <v>0</v>
      </c>
      <c r="IF65" s="3">
        <v>0</v>
      </c>
      <c r="IG65" s="3">
        <v>4057229.9486702499</v>
      </c>
      <c r="IH65" s="3">
        <v>7738252.6928032199</v>
      </c>
      <c r="II65" s="3">
        <v>0</v>
      </c>
      <c r="IJ65" s="3">
        <v>919634.44100244401</v>
      </c>
      <c r="IK65" s="3">
        <v>89211.917524089993</v>
      </c>
      <c r="IL65" s="3">
        <v>0</v>
      </c>
      <c r="IM65" s="3">
        <v>0</v>
      </c>
    </row>
    <row r="66" spans="1:247" x14ac:dyDescent="0.25">
      <c r="A66">
        <v>106304113</v>
      </c>
      <c r="B66" s="33" t="s">
        <v>1129</v>
      </c>
      <c r="C66" s="56">
        <v>45108</v>
      </c>
      <c r="D66" s="56">
        <v>45473</v>
      </c>
      <c r="E66">
        <v>366</v>
      </c>
      <c r="F66" s="33" t="s">
        <v>2689</v>
      </c>
      <c r="G66" t="s">
        <v>1027</v>
      </c>
      <c r="H66">
        <v>1017</v>
      </c>
      <c r="I66" s="33" t="s">
        <v>1046</v>
      </c>
      <c r="J66" t="s">
        <v>3050</v>
      </c>
      <c r="K66" s="33" t="s">
        <v>1023</v>
      </c>
      <c r="L66" s="33" t="s">
        <v>811</v>
      </c>
      <c r="N66" t="s">
        <v>430</v>
      </c>
      <c r="O66" s="33" t="s">
        <v>2904</v>
      </c>
      <c r="P66" t="s">
        <v>407</v>
      </c>
      <c r="Q66" t="s">
        <v>34</v>
      </c>
      <c r="R66" s="33" t="s">
        <v>2624</v>
      </c>
      <c r="S66" s="33" t="s">
        <v>1130</v>
      </c>
      <c r="T66" s="33" t="s">
        <v>1131</v>
      </c>
      <c r="U66" s="33">
        <v>92691</v>
      </c>
      <c r="V66" s="33" t="s">
        <v>1132</v>
      </c>
      <c r="W66">
        <v>2</v>
      </c>
      <c r="X66" s="3">
        <v>54</v>
      </c>
      <c r="Y66" s="3">
        <v>19764</v>
      </c>
      <c r="Z66" s="3">
        <v>54</v>
      </c>
      <c r="AA66" s="3">
        <v>19764</v>
      </c>
      <c r="AB66" s="3">
        <v>26</v>
      </c>
      <c r="AC66" s="3">
        <v>25.191256830601102</v>
      </c>
      <c r="AD66" s="3">
        <v>42.988509758978601</v>
      </c>
      <c r="AE66" s="3">
        <v>0</v>
      </c>
      <c r="AF66" s="3">
        <v>0</v>
      </c>
      <c r="AG66" s="3">
        <v>988</v>
      </c>
      <c r="AH66" s="3">
        <v>3263</v>
      </c>
      <c r="AI66" s="3">
        <v>0</v>
      </c>
      <c r="AJ66" s="3">
        <v>339</v>
      </c>
      <c r="AK66" s="3">
        <v>4620</v>
      </c>
      <c r="AL66" s="3">
        <v>0</v>
      </c>
      <c r="AM66" s="3">
        <v>10</v>
      </c>
      <c r="AN66" s="3">
        <v>9220</v>
      </c>
      <c r="AO66" s="3">
        <v>15733.794571786162</v>
      </c>
      <c r="AP66" s="89">
        <v>0</v>
      </c>
      <c r="AQ66" s="89">
        <v>0</v>
      </c>
      <c r="AR66" s="89">
        <v>1168.1395029103501</v>
      </c>
      <c r="AS66" s="89">
        <v>5510.7414649310804</v>
      </c>
      <c r="AT66" s="89">
        <v>0</v>
      </c>
      <c r="AU66" s="89">
        <v>491.30836746076301</v>
      </c>
      <c r="AV66" s="89">
        <v>8477.2099851547391</v>
      </c>
      <c r="AW66" s="89">
        <v>0</v>
      </c>
      <c r="AX66" s="89">
        <v>67.337263442475219</v>
      </c>
      <c r="AY66" s="3">
        <v>0</v>
      </c>
      <c r="AZ66" s="3">
        <v>0</v>
      </c>
      <c r="BA66" s="3">
        <v>153</v>
      </c>
      <c r="BB66" s="3">
        <v>509</v>
      </c>
      <c r="BC66" s="3">
        <v>0</v>
      </c>
      <c r="BD66" s="3">
        <v>32</v>
      </c>
      <c r="BE66" s="3">
        <v>792</v>
      </c>
      <c r="BF66" s="3">
        <v>0</v>
      </c>
      <c r="BG66" s="3">
        <v>6</v>
      </c>
      <c r="BH66" s="3">
        <v>1492</v>
      </c>
      <c r="BI66" s="3">
        <v>54</v>
      </c>
      <c r="BJ66" s="3">
        <v>0</v>
      </c>
      <c r="BK66" s="3">
        <v>0</v>
      </c>
      <c r="BL66" s="3">
        <v>0</v>
      </c>
      <c r="BM66" s="3">
        <v>0</v>
      </c>
      <c r="BN66" s="3">
        <v>0</v>
      </c>
      <c r="BO66" s="3">
        <v>19764</v>
      </c>
      <c r="BP66" s="3">
        <v>0</v>
      </c>
      <c r="BQ66" s="3">
        <v>0</v>
      </c>
      <c r="BR66" s="3">
        <v>0</v>
      </c>
      <c r="BS66" s="3">
        <v>0</v>
      </c>
      <c r="BT66" s="3">
        <v>0</v>
      </c>
      <c r="BU66" s="3">
        <v>9220</v>
      </c>
      <c r="BV66" s="3">
        <v>0</v>
      </c>
      <c r="BW66" s="3">
        <v>0</v>
      </c>
      <c r="BX66" s="3">
        <v>0</v>
      </c>
      <c r="BY66" s="3">
        <v>0</v>
      </c>
      <c r="BZ66" s="57">
        <v>0</v>
      </c>
      <c r="CA66" s="3">
        <v>0</v>
      </c>
      <c r="CB66" s="3">
        <v>1492</v>
      </c>
      <c r="CC66" s="3">
        <v>0</v>
      </c>
      <c r="CD66" s="3">
        <v>0</v>
      </c>
      <c r="CE66" s="3">
        <v>0</v>
      </c>
      <c r="CF66" s="3">
        <v>0</v>
      </c>
      <c r="CG66" s="3">
        <v>0</v>
      </c>
      <c r="CH66" s="3">
        <v>0</v>
      </c>
      <c r="CI66" s="3">
        <v>0</v>
      </c>
      <c r="CJ66" s="3">
        <v>0</v>
      </c>
      <c r="CK66" s="3">
        <v>0</v>
      </c>
      <c r="CL66" s="3">
        <v>0</v>
      </c>
      <c r="CM66" s="3">
        <v>753</v>
      </c>
      <c r="CN66" s="3">
        <v>6704</v>
      </c>
      <c r="CO66" s="3">
        <v>0</v>
      </c>
      <c r="CP66" s="3">
        <v>464</v>
      </c>
      <c r="CQ66" s="3">
        <v>10331</v>
      </c>
      <c r="CR66" s="3">
        <v>11</v>
      </c>
      <c r="CS66" s="3">
        <v>277</v>
      </c>
      <c r="CT66" s="3">
        <v>18540</v>
      </c>
      <c r="CU66" s="3">
        <v>13392</v>
      </c>
      <c r="CV66" s="3">
        <v>0</v>
      </c>
      <c r="CW66" s="3">
        <v>0</v>
      </c>
      <c r="CX66" s="3">
        <v>5489</v>
      </c>
      <c r="CY66" s="3">
        <v>0</v>
      </c>
      <c r="CZ66" s="3">
        <v>9</v>
      </c>
      <c r="DA66" s="3">
        <v>12962</v>
      </c>
      <c r="DB66" s="3">
        <v>19617</v>
      </c>
      <c r="DC66" s="3">
        <v>206</v>
      </c>
      <c r="DD66" s="3">
        <v>328</v>
      </c>
      <c r="DE66" s="3">
        <v>0</v>
      </c>
      <c r="DF66" s="3">
        <v>0</v>
      </c>
      <c r="DG66" s="3">
        <v>378769234</v>
      </c>
      <c r="DH66" s="3">
        <v>275864259</v>
      </c>
      <c r="DI66" s="3">
        <v>0</v>
      </c>
      <c r="DJ66" s="3">
        <v>102904975</v>
      </c>
      <c r="DK66" s="3">
        <v>179828</v>
      </c>
      <c r="DL66" s="3">
        <v>103084803</v>
      </c>
      <c r="DM66" s="3">
        <v>77253674</v>
      </c>
      <c r="DN66" s="3">
        <v>25831129</v>
      </c>
      <c r="DO66" s="3">
        <v>714088</v>
      </c>
      <c r="DP66" s="3">
        <v>0</v>
      </c>
      <c r="DQ66" s="3">
        <v>0</v>
      </c>
      <c r="DR66" s="3">
        <v>0</v>
      </c>
      <c r="DS66" s="3">
        <v>26545217</v>
      </c>
      <c r="DT66" s="3">
        <v>0</v>
      </c>
      <c r="DU66" s="3">
        <v>0</v>
      </c>
      <c r="DV66" s="3">
        <v>23110801</v>
      </c>
      <c r="DW66" s="3">
        <v>81213814</v>
      </c>
      <c r="DX66" s="3">
        <v>0</v>
      </c>
      <c r="DY66" s="3">
        <v>7534018</v>
      </c>
      <c r="DZ66" s="3">
        <v>109833731</v>
      </c>
      <c r="EA66" s="3">
        <v>0</v>
      </c>
      <c r="EB66" s="3">
        <v>266320</v>
      </c>
      <c r="EC66" s="3">
        <v>221958684</v>
      </c>
      <c r="ED66" s="3">
        <v>0</v>
      </c>
      <c r="EE66" s="3">
        <v>0</v>
      </c>
      <c r="EF66" s="3">
        <v>4213733</v>
      </c>
      <c r="EG66" s="3">
        <v>55944731</v>
      </c>
      <c r="EH66" s="3">
        <v>0</v>
      </c>
      <c r="EI66" s="3">
        <v>3384938</v>
      </c>
      <c r="EJ66" s="3">
        <v>91699516</v>
      </c>
      <c r="EK66" s="3">
        <v>40626</v>
      </c>
      <c r="EL66" s="3">
        <v>1527006</v>
      </c>
      <c r="EM66" s="3">
        <v>156810550</v>
      </c>
      <c r="EN66" s="3">
        <v>0</v>
      </c>
      <c r="EO66" s="3">
        <v>0</v>
      </c>
      <c r="EP66" s="3">
        <v>22699762</v>
      </c>
      <c r="EQ66" s="3">
        <v>118063908</v>
      </c>
      <c r="ER66" s="3">
        <v>0</v>
      </c>
      <c r="ES66" s="3">
        <v>0</v>
      </c>
      <c r="ET66" s="3">
        <v>6446499</v>
      </c>
      <c r="EU66" s="3">
        <v>118984257</v>
      </c>
      <c r="EV66" s="3">
        <v>9087242</v>
      </c>
      <c r="EW66" s="3">
        <v>0</v>
      </c>
      <c r="EX66" s="3">
        <v>119649</v>
      </c>
      <c r="EY66" s="3">
        <v>0</v>
      </c>
      <c r="EZ66" s="3">
        <v>462942</v>
      </c>
      <c r="FA66" s="3">
        <v>0</v>
      </c>
      <c r="FB66" s="3">
        <v>0</v>
      </c>
      <c r="FC66" s="3">
        <v>0</v>
      </c>
      <c r="FD66" s="3">
        <v>0</v>
      </c>
      <c r="FE66" s="3">
        <v>0</v>
      </c>
      <c r="FF66" s="3">
        <v>0</v>
      </c>
      <c r="FG66" s="3">
        <v>4270455</v>
      </c>
      <c r="FH66" s="3">
        <v>18813329</v>
      </c>
      <c r="FI66" s="3">
        <v>0</v>
      </c>
      <c r="FJ66" s="3">
        <v>4386419</v>
      </c>
      <c r="FK66" s="3">
        <v>74744485</v>
      </c>
      <c r="FL66" s="3">
        <v>8994</v>
      </c>
      <c r="FM66" s="3">
        <v>681293</v>
      </c>
      <c r="FN66" s="3">
        <v>0</v>
      </c>
      <c r="FO66" s="3">
        <v>0</v>
      </c>
      <c r="FP66" s="3">
        <v>0</v>
      </c>
      <c r="FQ66" s="3">
        <v>714088</v>
      </c>
      <c r="FR66" s="3">
        <v>0</v>
      </c>
      <c r="FS66" s="3">
        <v>0</v>
      </c>
      <c r="FT66" s="3">
        <v>21848690</v>
      </c>
      <c r="FU66" s="3">
        <v>10705516</v>
      </c>
      <c r="FV66" s="3">
        <v>14407337</v>
      </c>
      <c r="FW66" s="3">
        <v>0</v>
      </c>
      <c r="FX66" s="3">
        <v>0</v>
      </c>
      <c r="FY66" s="3">
        <v>0</v>
      </c>
      <c r="FZ66" s="3">
        <v>0</v>
      </c>
      <c r="GA66" s="3">
        <v>10830709</v>
      </c>
      <c r="GB66" s="3">
        <v>2728441</v>
      </c>
      <c r="GC66" s="3">
        <v>14476049</v>
      </c>
      <c r="GD66" s="3">
        <v>2256932</v>
      </c>
      <c r="GE66" s="3">
        <v>16329470</v>
      </c>
      <c r="GF66" s="3">
        <v>6330799</v>
      </c>
      <c r="GG66" s="3">
        <v>1687650</v>
      </c>
      <c r="GH66" s="3">
        <v>2255676</v>
      </c>
      <c r="GI66" s="3">
        <v>204735</v>
      </c>
      <c r="GJ66" s="3">
        <v>42848531</v>
      </c>
      <c r="GK66" s="3">
        <v>793813</v>
      </c>
      <c r="GL66" s="3">
        <v>1876283</v>
      </c>
      <c r="GM66" s="3">
        <v>368243</v>
      </c>
      <c r="GN66" s="3">
        <v>0</v>
      </c>
      <c r="GO66" s="3">
        <v>4558474</v>
      </c>
      <c r="GP66" s="3">
        <v>43530048</v>
      </c>
      <c r="GQ66" s="3">
        <v>0</v>
      </c>
      <c r="GR66" s="3">
        <v>4966756</v>
      </c>
      <c r="GS66" s="3">
        <v>31402</v>
      </c>
      <c r="GT66" s="3">
        <v>25908192</v>
      </c>
      <c r="GU66" s="3">
        <v>5800679</v>
      </c>
      <c r="GV66" s="3">
        <v>80237077</v>
      </c>
      <c r="GW66" s="3">
        <v>16506756</v>
      </c>
      <c r="GX66" s="3">
        <v>0</v>
      </c>
      <c r="GY66" s="3">
        <v>24168911</v>
      </c>
      <c r="GZ66" s="3">
        <v>39561410</v>
      </c>
      <c r="HA66" s="3">
        <v>80237077</v>
      </c>
      <c r="HB66" s="3">
        <v>4999983</v>
      </c>
      <c r="HC66" s="3">
        <v>42291101</v>
      </c>
      <c r="HD66" s="3">
        <v>-22572976</v>
      </c>
      <c r="HE66" s="3">
        <v>22728601</v>
      </c>
      <c r="HF66" s="3">
        <v>0</v>
      </c>
      <c r="HG66" s="3">
        <v>0</v>
      </c>
      <c r="HH66" s="3">
        <v>50459</v>
      </c>
      <c r="HI66" s="3">
        <v>3134183</v>
      </c>
      <c r="HJ66" s="3">
        <v>269340</v>
      </c>
      <c r="HK66" s="3">
        <v>299764</v>
      </c>
      <c r="HL66" s="3">
        <v>136</v>
      </c>
      <c r="HM66" s="3">
        <v>0</v>
      </c>
      <c r="HN66" s="3">
        <v>35017</v>
      </c>
      <c r="HO66" s="3">
        <v>47332</v>
      </c>
      <c r="HP66" s="3">
        <v>112723</v>
      </c>
      <c r="HQ66" s="3">
        <v>0</v>
      </c>
      <c r="HR66" s="3">
        <v>34698</v>
      </c>
      <c r="HS66" s="3">
        <v>16462</v>
      </c>
      <c r="HT66" s="3">
        <v>0</v>
      </c>
      <c r="HU66" s="3">
        <v>5387</v>
      </c>
      <c r="HV66" s="3">
        <v>17721</v>
      </c>
      <c r="HW66" s="3">
        <v>0</v>
      </c>
      <c r="HX66" s="3">
        <v>199484</v>
      </c>
      <c r="HY66" s="3">
        <v>0</v>
      </c>
      <c r="HZ66" s="3">
        <v>42610</v>
      </c>
      <c r="IA66" s="3">
        <v>0</v>
      </c>
      <c r="IB66" s="3">
        <v>3918</v>
      </c>
      <c r="IC66" s="3">
        <v>0</v>
      </c>
      <c r="ID66" s="3">
        <v>23328</v>
      </c>
      <c r="IE66" s="3">
        <v>0</v>
      </c>
      <c r="IF66" s="3">
        <v>0</v>
      </c>
      <c r="IG66" s="3">
        <v>5560131.9655697402</v>
      </c>
      <c r="IH66" s="3">
        <v>27909702.335839801</v>
      </c>
      <c r="II66" s="3">
        <v>0</v>
      </c>
      <c r="IJ66" s="3">
        <v>2221843.4278238555</v>
      </c>
      <c r="IK66" s="3">
        <v>41008986.604117803</v>
      </c>
      <c r="IL66" s="3">
        <v>8266.7803679007393</v>
      </c>
      <c r="IM66" s="3">
        <v>364914.886280854</v>
      </c>
    </row>
    <row r="67" spans="1:247" x14ac:dyDescent="0.25">
      <c r="A67">
        <v>106190170</v>
      </c>
      <c r="B67" s="33" t="s">
        <v>2489</v>
      </c>
      <c r="C67" s="56">
        <v>45108</v>
      </c>
      <c r="D67" s="56">
        <v>45473</v>
      </c>
      <c r="E67">
        <v>366</v>
      </c>
      <c r="F67" s="33" t="s">
        <v>2532</v>
      </c>
      <c r="G67" t="s">
        <v>475</v>
      </c>
      <c r="H67">
        <v>925</v>
      </c>
      <c r="I67" s="33" t="s">
        <v>1046</v>
      </c>
      <c r="J67" t="s">
        <v>3050</v>
      </c>
      <c r="K67" s="33" t="s">
        <v>1023</v>
      </c>
      <c r="L67" s="33" t="s">
        <v>811</v>
      </c>
      <c r="N67" t="s">
        <v>1032</v>
      </c>
      <c r="O67" s="33" t="s">
        <v>2905</v>
      </c>
      <c r="P67" t="s">
        <v>406</v>
      </c>
      <c r="Q67" t="s">
        <v>34</v>
      </c>
      <c r="R67" s="33" t="s">
        <v>2035</v>
      </c>
      <c r="S67" s="33" t="s">
        <v>2449</v>
      </c>
      <c r="T67" s="33" t="s">
        <v>474</v>
      </c>
      <c r="U67" s="33">
        <v>90027</v>
      </c>
      <c r="V67" s="33" t="s">
        <v>1785</v>
      </c>
      <c r="W67">
        <v>1</v>
      </c>
      <c r="X67" s="3">
        <v>495</v>
      </c>
      <c r="Y67" s="3">
        <v>181170</v>
      </c>
      <c r="Z67" s="3">
        <v>413</v>
      </c>
      <c r="AA67" s="3">
        <v>151158</v>
      </c>
      <c r="AB67" s="3">
        <v>340</v>
      </c>
      <c r="AC67" s="3">
        <v>324.3633879781421</v>
      </c>
      <c r="AD67" s="3">
        <v>453.74090838675602</v>
      </c>
      <c r="AE67" s="3">
        <v>212</v>
      </c>
      <c r="AF67" s="3">
        <v>0</v>
      </c>
      <c r="AG67" s="3">
        <v>64980</v>
      </c>
      <c r="AH67" s="3">
        <v>22859</v>
      </c>
      <c r="AI67" s="3">
        <v>0</v>
      </c>
      <c r="AJ67" s="3">
        <v>12760</v>
      </c>
      <c r="AK67" s="3">
        <v>16747</v>
      </c>
      <c r="AL67" s="3">
        <v>0</v>
      </c>
      <c r="AM67" s="3">
        <v>1159</v>
      </c>
      <c r="AN67" s="3">
        <v>118717</v>
      </c>
      <c r="AO67" s="3">
        <v>166069.17246955301</v>
      </c>
      <c r="AP67" s="89">
        <v>526.53078680430895</v>
      </c>
      <c r="AQ67" s="89">
        <v>0</v>
      </c>
      <c r="AR67" s="89">
        <v>83663.464162032993</v>
      </c>
      <c r="AS67" s="89">
        <v>39768.806432140103</v>
      </c>
      <c r="AT67" s="89">
        <v>0</v>
      </c>
      <c r="AU67" s="89">
        <v>16886.554578545351</v>
      </c>
      <c r="AV67" s="89">
        <v>23894.874286292299</v>
      </c>
      <c r="AW67" s="89">
        <v>0</v>
      </c>
      <c r="AX67" s="89">
        <v>2451.3445580872699</v>
      </c>
      <c r="AY67" s="3">
        <v>42</v>
      </c>
      <c r="AZ67" s="3">
        <v>0</v>
      </c>
      <c r="BA67" s="3">
        <v>6964</v>
      </c>
      <c r="BB67" s="3">
        <v>6531</v>
      </c>
      <c r="BC67" s="3">
        <v>0</v>
      </c>
      <c r="BD67" s="3">
        <v>1893</v>
      </c>
      <c r="BE67" s="3">
        <v>2496</v>
      </c>
      <c r="BF67" s="3">
        <v>0</v>
      </c>
      <c r="BG67" s="3">
        <v>149</v>
      </c>
      <c r="BH67" s="3">
        <v>18075</v>
      </c>
      <c r="BI67" s="3">
        <v>495</v>
      </c>
      <c r="BJ67" s="3">
        <v>0</v>
      </c>
      <c r="BK67" s="3">
        <v>0</v>
      </c>
      <c r="BL67" s="3">
        <v>0</v>
      </c>
      <c r="BM67" s="3">
        <v>0</v>
      </c>
      <c r="BN67" s="3">
        <v>0</v>
      </c>
      <c r="BO67" s="3">
        <v>181170</v>
      </c>
      <c r="BP67" s="3">
        <v>0</v>
      </c>
      <c r="BQ67" s="3">
        <v>0</v>
      </c>
      <c r="BR67" s="3">
        <v>0</v>
      </c>
      <c r="BS67" s="3">
        <v>0</v>
      </c>
      <c r="BT67" s="3">
        <v>0</v>
      </c>
      <c r="BU67" s="3">
        <v>118717</v>
      </c>
      <c r="BV67" s="3">
        <v>0</v>
      </c>
      <c r="BW67" s="3">
        <v>0</v>
      </c>
      <c r="BX67" s="3">
        <v>0</v>
      </c>
      <c r="BY67" s="3">
        <v>0</v>
      </c>
      <c r="BZ67" s="57">
        <v>0</v>
      </c>
      <c r="CA67" s="3">
        <v>0</v>
      </c>
      <c r="CB67" s="3">
        <v>18075</v>
      </c>
      <c r="CC67" s="3">
        <v>0</v>
      </c>
      <c r="CD67" s="3">
        <v>0</v>
      </c>
      <c r="CE67" s="3">
        <v>0</v>
      </c>
      <c r="CF67" s="3">
        <v>0</v>
      </c>
      <c r="CG67" s="3">
        <v>0</v>
      </c>
      <c r="CH67" s="3">
        <v>0</v>
      </c>
      <c r="CI67" s="3">
        <v>0</v>
      </c>
      <c r="CJ67" s="3">
        <v>0</v>
      </c>
      <c r="CK67" s="3">
        <v>627</v>
      </c>
      <c r="CL67" s="3">
        <v>0</v>
      </c>
      <c r="CM67" s="3">
        <v>69082</v>
      </c>
      <c r="CN67" s="3">
        <v>128464</v>
      </c>
      <c r="CO67" s="3">
        <v>0</v>
      </c>
      <c r="CP67" s="3">
        <v>57958</v>
      </c>
      <c r="CQ67" s="3">
        <v>33205</v>
      </c>
      <c r="CR67" s="3">
        <v>39</v>
      </c>
      <c r="CS67" s="3">
        <v>8349</v>
      </c>
      <c r="CT67" s="3">
        <v>297724</v>
      </c>
      <c r="CU67" s="3">
        <v>85012</v>
      </c>
      <c r="CV67" s="3">
        <v>201772</v>
      </c>
      <c r="CW67" s="3">
        <v>0</v>
      </c>
      <c r="CX67" s="3">
        <v>50</v>
      </c>
      <c r="CY67" s="3">
        <v>0</v>
      </c>
      <c r="CZ67" s="3">
        <v>19</v>
      </c>
      <c r="DA67" s="3">
        <v>940596</v>
      </c>
      <c r="DB67" s="3">
        <v>1385393</v>
      </c>
      <c r="DC67" s="3">
        <v>6156</v>
      </c>
      <c r="DD67" s="3">
        <v>16657</v>
      </c>
      <c r="DE67" s="3">
        <v>0</v>
      </c>
      <c r="DF67" s="3">
        <v>0</v>
      </c>
      <c r="DG67" s="3">
        <v>4366178639</v>
      </c>
      <c r="DH67" s="3">
        <v>2970368895</v>
      </c>
      <c r="DI67" s="3">
        <v>0</v>
      </c>
      <c r="DJ67" s="3">
        <v>1395809744</v>
      </c>
      <c r="DK67" s="3">
        <v>173579294</v>
      </c>
      <c r="DL67" s="3">
        <v>1569389038</v>
      </c>
      <c r="DM67" s="3">
        <v>1807753594</v>
      </c>
      <c r="DN67" s="3">
        <v>-238364556</v>
      </c>
      <c r="DO67" s="3">
        <v>222167871</v>
      </c>
      <c r="DP67" s="3">
        <v>26017680</v>
      </c>
      <c r="DQ67" s="3">
        <v>0</v>
      </c>
      <c r="DR67" s="3">
        <v>0</v>
      </c>
      <c r="DS67" s="3">
        <v>-42214365</v>
      </c>
      <c r="DT67" s="3">
        <v>5314371</v>
      </c>
      <c r="DU67" s="3">
        <v>0</v>
      </c>
      <c r="DV67" s="3">
        <v>1749997316</v>
      </c>
      <c r="DW67" s="3">
        <v>479953692</v>
      </c>
      <c r="DX67" s="3">
        <v>0</v>
      </c>
      <c r="DY67" s="3">
        <v>89254953</v>
      </c>
      <c r="DZ67" s="3">
        <v>783532423</v>
      </c>
      <c r="EA67" s="3">
        <v>0</v>
      </c>
      <c r="EB67" s="3">
        <v>13174513</v>
      </c>
      <c r="EC67" s="3">
        <v>3121227268</v>
      </c>
      <c r="ED67" s="3">
        <v>7884591</v>
      </c>
      <c r="EE67" s="3">
        <v>0</v>
      </c>
      <c r="EF67" s="3">
        <v>503170393</v>
      </c>
      <c r="EG67" s="3">
        <v>355042829</v>
      </c>
      <c r="EH67" s="3">
        <v>0</v>
      </c>
      <c r="EI67" s="3">
        <v>28864846</v>
      </c>
      <c r="EJ67" s="3">
        <v>334423554</v>
      </c>
      <c r="EK67" s="3">
        <v>874899</v>
      </c>
      <c r="EL67" s="3">
        <v>14690259</v>
      </c>
      <c r="EM67" s="3">
        <v>1244951371</v>
      </c>
      <c r="EN67" s="3">
        <v>10778837</v>
      </c>
      <c r="EO67" s="3">
        <v>0</v>
      </c>
      <c r="EP67" s="3">
        <v>1587605181</v>
      </c>
      <c r="EQ67" s="3">
        <v>554822201</v>
      </c>
      <c r="ER67" s="3">
        <v>-19330915</v>
      </c>
      <c r="ES67" s="3">
        <v>0</v>
      </c>
      <c r="ET67" s="3">
        <v>69847545</v>
      </c>
      <c r="EU67" s="3">
        <v>697451398</v>
      </c>
      <c r="EV67" s="3">
        <v>19088902</v>
      </c>
      <c r="EW67" s="3">
        <v>0</v>
      </c>
      <c r="EX67" s="3">
        <v>14124899</v>
      </c>
      <c r="EY67" s="3">
        <v>0</v>
      </c>
      <c r="EZ67" s="3">
        <v>35980847</v>
      </c>
      <c r="FA67" s="3">
        <v>0</v>
      </c>
      <c r="FB67" s="3">
        <v>0</v>
      </c>
      <c r="FC67" s="3">
        <v>0</v>
      </c>
      <c r="FD67" s="3">
        <v>0</v>
      </c>
      <c r="FE67" s="3">
        <v>2330422</v>
      </c>
      <c r="FF67" s="3">
        <v>0</v>
      </c>
      <c r="FG67" s="3">
        <v>666032202</v>
      </c>
      <c r="FH67" s="3">
        <v>274086523</v>
      </c>
      <c r="FI67" s="3">
        <v>0</v>
      </c>
      <c r="FJ67" s="3">
        <v>41528073</v>
      </c>
      <c r="FK67" s="3">
        <v>397125337</v>
      </c>
      <c r="FL67" s="3">
        <v>0</v>
      </c>
      <c r="FM67" s="3">
        <v>14707187</v>
      </c>
      <c r="FN67" s="3">
        <v>0</v>
      </c>
      <c r="FO67" s="3">
        <v>9033531</v>
      </c>
      <c r="FP67" s="3">
        <v>52841969</v>
      </c>
      <c r="FQ67" s="3">
        <v>28198556</v>
      </c>
      <c r="FR67" s="3">
        <v>0</v>
      </c>
      <c r="FS67" s="3">
        <v>0</v>
      </c>
      <c r="FT67" s="3">
        <v>308091966</v>
      </c>
      <c r="FU67" s="3">
        <v>170505215</v>
      </c>
      <c r="FV67" s="3">
        <v>497530503</v>
      </c>
      <c r="FW67" s="3">
        <v>0</v>
      </c>
      <c r="FX67" s="3">
        <v>0</v>
      </c>
      <c r="FY67" s="3">
        <v>119896989</v>
      </c>
      <c r="FZ67" s="3">
        <v>75245728</v>
      </c>
      <c r="GA67" s="3">
        <v>263720448</v>
      </c>
      <c r="GB67" s="3">
        <v>47326864</v>
      </c>
      <c r="GC67" s="3">
        <v>255971197</v>
      </c>
      <c r="GD67" s="3">
        <v>69464684</v>
      </c>
      <c r="GE67" s="3">
        <v>661700022</v>
      </c>
      <c r="GF67" s="3">
        <v>243612337</v>
      </c>
      <c r="GG67" s="3">
        <v>0</v>
      </c>
      <c r="GH67" s="3">
        <v>237000710</v>
      </c>
      <c r="GI67" s="3">
        <v>265729230</v>
      </c>
      <c r="GJ67" s="3">
        <v>140502681</v>
      </c>
      <c r="GK67" s="3">
        <v>78058423</v>
      </c>
      <c r="GL67" s="3">
        <v>5467016</v>
      </c>
      <c r="GM67" s="3">
        <v>1286449</v>
      </c>
      <c r="GN67" s="3">
        <v>16631032</v>
      </c>
      <c r="GO67" s="3">
        <v>157765694</v>
      </c>
      <c r="GP67" s="3">
        <v>915427648</v>
      </c>
      <c r="GQ67" s="3">
        <v>53715804</v>
      </c>
      <c r="GR67" s="3">
        <v>988535395</v>
      </c>
      <c r="GS67" s="3">
        <v>0</v>
      </c>
      <c r="GT67" s="3">
        <v>121887940</v>
      </c>
      <c r="GU67" s="3">
        <v>0</v>
      </c>
      <c r="GV67" s="3">
        <v>2079566787</v>
      </c>
      <c r="GW67" s="3">
        <v>430510952</v>
      </c>
      <c r="GX67" s="3">
        <v>74757890</v>
      </c>
      <c r="GY67" s="3">
        <v>480185763</v>
      </c>
      <c r="GZ67" s="3">
        <v>1094112182</v>
      </c>
      <c r="HA67" s="3">
        <v>2079566787</v>
      </c>
      <c r="HB67" s="3">
        <v>106006105</v>
      </c>
      <c r="HC67" s="3">
        <v>717681938</v>
      </c>
      <c r="HD67" s="3">
        <v>-332015943</v>
      </c>
      <c r="HE67" s="3">
        <v>2155234385</v>
      </c>
      <c r="HF67" s="3">
        <v>0</v>
      </c>
      <c r="HG67" s="3">
        <v>93470000</v>
      </c>
      <c r="HH67" s="3">
        <v>0</v>
      </c>
      <c r="HI67" s="3">
        <v>0</v>
      </c>
      <c r="HJ67" s="3">
        <v>12175493</v>
      </c>
      <c r="HK67" s="3">
        <v>14089787</v>
      </c>
      <c r="HL67" s="3">
        <v>6598</v>
      </c>
      <c r="HM67" s="3">
        <v>225</v>
      </c>
      <c r="HN67" s="3">
        <v>1378860</v>
      </c>
      <c r="HO67" s="3">
        <v>4097645</v>
      </c>
      <c r="HP67" s="3">
        <v>2466238</v>
      </c>
      <c r="HQ67" s="3">
        <v>118593</v>
      </c>
      <c r="HR67" s="3">
        <v>1019480</v>
      </c>
      <c r="HS67" s="3">
        <v>1754040</v>
      </c>
      <c r="HT67" s="3">
        <v>284831</v>
      </c>
      <c r="HU67" s="3">
        <v>690146</v>
      </c>
      <c r="HV67" s="3">
        <v>334505</v>
      </c>
      <c r="HW67" s="3">
        <v>31155</v>
      </c>
      <c r="HX67" s="3">
        <v>2782538</v>
      </c>
      <c r="HY67" s="3">
        <v>1667251</v>
      </c>
      <c r="HZ67" s="3">
        <v>2199299</v>
      </c>
      <c r="IA67" s="3">
        <v>2267840</v>
      </c>
      <c r="IB67" s="3">
        <v>1436720</v>
      </c>
      <c r="IC67" s="3">
        <v>481910</v>
      </c>
      <c r="ID67" s="3">
        <v>1327822</v>
      </c>
      <c r="IE67" s="3">
        <v>4940110.3964029998</v>
      </c>
      <c r="IF67" s="3">
        <v>0</v>
      </c>
      <c r="IG67" s="3">
        <v>843316105.01419902</v>
      </c>
      <c r="IH67" s="3">
        <v>312522681.27997005</v>
      </c>
      <c r="II67" s="3">
        <v>0</v>
      </c>
      <c r="IJ67" s="3">
        <v>44209904.313758403</v>
      </c>
      <c r="IK67" s="3">
        <v>418428808.62135798</v>
      </c>
      <c r="IL67" s="3">
        <v>327457.38988433999</v>
      </c>
      <c r="IM67" s="3">
        <v>10429232.984426999</v>
      </c>
    </row>
    <row r="68" spans="1:247" x14ac:dyDescent="0.25">
      <c r="A68">
        <v>106300032</v>
      </c>
      <c r="B68" s="33" t="s">
        <v>1134</v>
      </c>
      <c r="C68" s="56">
        <v>45108</v>
      </c>
      <c r="D68" s="56">
        <v>45473</v>
      </c>
      <c r="E68">
        <v>366</v>
      </c>
      <c r="F68" s="33" t="s">
        <v>2689</v>
      </c>
      <c r="G68" t="s">
        <v>1027</v>
      </c>
      <c r="H68">
        <v>1015</v>
      </c>
      <c r="I68" s="33" t="s">
        <v>1046</v>
      </c>
      <c r="J68" t="s">
        <v>3050</v>
      </c>
      <c r="K68" s="33" t="s">
        <v>1023</v>
      </c>
      <c r="L68" s="33" t="s">
        <v>811</v>
      </c>
      <c r="N68" s="91" t="s">
        <v>1032</v>
      </c>
      <c r="O68" s="33" t="s">
        <v>3023</v>
      </c>
      <c r="P68" t="s">
        <v>406</v>
      </c>
      <c r="Q68" t="s">
        <v>34</v>
      </c>
      <c r="R68" s="33" t="s">
        <v>2036</v>
      </c>
      <c r="S68" s="33" t="s">
        <v>3152</v>
      </c>
      <c r="T68" s="33" t="s">
        <v>1127</v>
      </c>
      <c r="U68" s="33">
        <v>92868</v>
      </c>
      <c r="V68" s="33" t="s">
        <v>1132</v>
      </c>
      <c r="W68">
        <v>1</v>
      </c>
      <c r="X68" s="3">
        <v>334</v>
      </c>
      <c r="Y68" s="3">
        <v>122244</v>
      </c>
      <c r="Z68" s="3">
        <v>334</v>
      </c>
      <c r="AA68" s="3">
        <v>122244</v>
      </c>
      <c r="AB68" s="3">
        <v>221</v>
      </c>
      <c r="AC68" s="3">
        <v>220.467213114754</v>
      </c>
      <c r="AD68" s="3">
        <v>348.20934582898002</v>
      </c>
      <c r="AE68" s="3">
        <v>135</v>
      </c>
      <c r="AF68" s="3">
        <v>0</v>
      </c>
      <c r="AG68" s="3">
        <v>23446</v>
      </c>
      <c r="AH68" s="3">
        <v>26715</v>
      </c>
      <c r="AI68" s="3">
        <v>0</v>
      </c>
      <c r="AJ68" s="3">
        <v>802</v>
      </c>
      <c r="AK68" s="3">
        <v>29411</v>
      </c>
      <c r="AL68" s="3">
        <v>2</v>
      </c>
      <c r="AM68" s="3">
        <v>180</v>
      </c>
      <c r="AN68" s="3">
        <v>80691</v>
      </c>
      <c r="AO68" s="3">
        <v>127444.620573407</v>
      </c>
      <c r="AP68" s="89">
        <v>168.96714209617701</v>
      </c>
      <c r="AQ68" s="89">
        <v>0</v>
      </c>
      <c r="AR68" s="89">
        <v>29112.9068857413</v>
      </c>
      <c r="AS68" s="89">
        <v>48557.4175020982</v>
      </c>
      <c r="AT68" s="89">
        <v>0</v>
      </c>
      <c r="AU68" s="89">
        <v>1231.8666409730899</v>
      </c>
      <c r="AV68" s="89">
        <v>46239.107175912803</v>
      </c>
      <c r="AW68" s="89">
        <v>4.2353053678439396</v>
      </c>
      <c r="AX68" s="89">
        <v>354.63120760202702</v>
      </c>
      <c r="AY68" s="3">
        <v>11</v>
      </c>
      <c r="AZ68" s="3">
        <v>0</v>
      </c>
      <c r="BA68" s="3">
        <v>3085</v>
      </c>
      <c r="BB68" s="3">
        <v>4422</v>
      </c>
      <c r="BC68" s="3">
        <v>0</v>
      </c>
      <c r="BD68" s="3">
        <v>137</v>
      </c>
      <c r="BE68" s="3">
        <v>4543</v>
      </c>
      <c r="BF68" s="3">
        <v>1</v>
      </c>
      <c r="BG68" s="3">
        <v>54</v>
      </c>
      <c r="BH68" s="3">
        <v>12253</v>
      </c>
      <c r="BI68" s="3">
        <v>316</v>
      </c>
      <c r="BJ68" s="3">
        <v>18</v>
      </c>
      <c r="BK68" s="3">
        <v>0</v>
      </c>
      <c r="BL68" s="3">
        <v>0</v>
      </c>
      <c r="BM68" s="3">
        <v>0</v>
      </c>
      <c r="BN68" s="3">
        <v>0</v>
      </c>
      <c r="BO68" s="3">
        <v>115656</v>
      </c>
      <c r="BP68" s="3">
        <v>6588</v>
      </c>
      <c r="BQ68" s="3">
        <v>0</v>
      </c>
      <c r="BR68" s="3">
        <v>0</v>
      </c>
      <c r="BS68" s="3">
        <v>0</v>
      </c>
      <c r="BT68" s="3">
        <v>0</v>
      </c>
      <c r="BU68" s="3">
        <v>76499</v>
      </c>
      <c r="BV68" s="3">
        <v>4192</v>
      </c>
      <c r="BW68" s="3">
        <v>0</v>
      </c>
      <c r="BX68" s="3">
        <v>0</v>
      </c>
      <c r="BY68" s="3">
        <v>0</v>
      </c>
      <c r="BZ68" s="57">
        <v>0</v>
      </c>
      <c r="CA68" s="3">
        <v>0</v>
      </c>
      <c r="CB68" s="3">
        <v>11616</v>
      </c>
      <c r="CC68" s="3">
        <v>637</v>
      </c>
      <c r="CD68" s="3">
        <v>0</v>
      </c>
      <c r="CE68" s="3">
        <v>0</v>
      </c>
      <c r="CF68" s="3">
        <v>0</v>
      </c>
      <c r="CG68" s="3">
        <v>0</v>
      </c>
      <c r="CH68" s="3">
        <v>0</v>
      </c>
      <c r="CI68" s="3">
        <v>0</v>
      </c>
      <c r="CJ68" s="3">
        <v>0</v>
      </c>
      <c r="CK68" s="3">
        <v>181</v>
      </c>
      <c r="CL68" s="3">
        <v>0</v>
      </c>
      <c r="CM68" s="3">
        <v>26975</v>
      </c>
      <c r="CN68" s="3">
        <v>119653</v>
      </c>
      <c r="CO68" s="3">
        <v>0</v>
      </c>
      <c r="CP68" s="3">
        <v>1867</v>
      </c>
      <c r="CQ68" s="3">
        <v>60981</v>
      </c>
      <c r="CR68" s="3">
        <v>11</v>
      </c>
      <c r="CS68" s="3">
        <v>1133</v>
      </c>
      <c r="CT68" s="3">
        <v>210801</v>
      </c>
      <c r="CU68" s="3">
        <v>116868</v>
      </c>
      <c r="CV68" s="3">
        <v>81790</v>
      </c>
      <c r="CW68" s="3">
        <v>0</v>
      </c>
      <c r="CX68" s="3">
        <v>7961</v>
      </c>
      <c r="CY68" s="3">
        <v>0</v>
      </c>
      <c r="CZ68" s="3">
        <v>31</v>
      </c>
      <c r="DA68" s="3">
        <v>649534</v>
      </c>
      <c r="DB68" s="3">
        <v>1385292</v>
      </c>
      <c r="DC68" s="3">
        <v>3231</v>
      </c>
      <c r="DD68" s="3">
        <v>10225</v>
      </c>
      <c r="DE68" s="3">
        <v>0</v>
      </c>
      <c r="DF68" s="3">
        <v>0</v>
      </c>
      <c r="DG68" s="3">
        <v>4427923851</v>
      </c>
      <c r="DH68" s="3">
        <v>3428211700</v>
      </c>
      <c r="DI68" s="3">
        <v>101303450</v>
      </c>
      <c r="DJ68" s="3">
        <v>1101015601</v>
      </c>
      <c r="DK68" s="3">
        <v>108262904</v>
      </c>
      <c r="DL68" s="3">
        <v>1209278505</v>
      </c>
      <c r="DM68" s="3">
        <v>1024010702</v>
      </c>
      <c r="DN68" s="3">
        <v>185267803</v>
      </c>
      <c r="DO68" s="3">
        <v>25650462</v>
      </c>
      <c r="DP68" s="3">
        <v>96499470</v>
      </c>
      <c r="DQ68" s="3">
        <v>0</v>
      </c>
      <c r="DR68" s="3">
        <v>0</v>
      </c>
      <c r="DS68" s="3">
        <v>114418795</v>
      </c>
      <c r="DT68" s="3">
        <v>6518036</v>
      </c>
      <c r="DU68" s="3">
        <v>0</v>
      </c>
      <c r="DV68" s="3">
        <v>683990077</v>
      </c>
      <c r="DW68" s="3">
        <v>1007825268</v>
      </c>
      <c r="DX68" s="3">
        <v>0</v>
      </c>
      <c r="DY68" s="3">
        <v>22885095</v>
      </c>
      <c r="DZ68" s="3">
        <v>1077518633</v>
      </c>
      <c r="EA68" s="3">
        <v>31372</v>
      </c>
      <c r="EB68" s="3">
        <v>4751996</v>
      </c>
      <c r="EC68" s="3">
        <v>2803520477</v>
      </c>
      <c r="ED68" s="3">
        <v>1639993</v>
      </c>
      <c r="EE68" s="3">
        <v>0</v>
      </c>
      <c r="EF68" s="3">
        <v>165320655</v>
      </c>
      <c r="EG68" s="3">
        <v>824006748</v>
      </c>
      <c r="EH68" s="3">
        <v>0</v>
      </c>
      <c r="EI68" s="3">
        <v>12266258</v>
      </c>
      <c r="EJ68" s="3">
        <v>616524397</v>
      </c>
      <c r="EK68" s="3">
        <v>35063</v>
      </c>
      <c r="EL68" s="3">
        <v>4610260</v>
      </c>
      <c r="EM68" s="3">
        <v>1624403374</v>
      </c>
      <c r="EN68" s="3">
        <v>7202326</v>
      </c>
      <c r="EO68" s="3">
        <v>0</v>
      </c>
      <c r="EP68" s="3">
        <v>702734979</v>
      </c>
      <c r="EQ68" s="3">
        <v>1571871045</v>
      </c>
      <c r="ER68" s="3">
        <v>-23962722</v>
      </c>
      <c r="ES68" s="3">
        <v>0</v>
      </c>
      <c r="ET68" s="3">
        <v>26989893</v>
      </c>
      <c r="EU68" s="3">
        <v>1088474656</v>
      </c>
      <c r="EV68" s="3">
        <v>47821579</v>
      </c>
      <c r="EW68" s="3">
        <v>0</v>
      </c>
      <c r="EX68" s="3">
        <v>299810</v>
      </c>
      <c r="EY68" s="3">
        <v>0</v>
      </c>
      <c r="EZ68" s="3">
        <v>6780134</v>
      </c>
      <c r="FA68" s="3">
        <v>0</v>
      </c>
      <c r="FB68" s="3">
        <v>101303450</v>
      </c>
      <c r="FC68" s="3">
        <v>0</v>
      </c>
      <c r="FD68" s="3">
        <v>0</v>
      </c>
      <c r="FE68" s="3">
        <v>867596</v>
      </c>
      <c r="FF68" s="3">
        <v>0</v>
      </c>
      <c r="FG68" s="3">
        <v>150326857</v>
      </c>
      <c r="FH68" s="3">
        <v>352519697</v>
      </c>
      <c r="FI68" s="3">
        <v>0</v>
      </c>
      <c r="FJ68" s="3">
        <v>7769503</v>
      </c>
      <c r="FK68" s="3">
        <v>586678908</v>
      </c>
      <c r="FL68" s="3">
        <v>0</v>
      </c>
      <c r="FM68" s="3">
        <v>2853040</v>
      </c>
      <c r="FN68" s="3">
        <v>0</v>
      </c>
      <c r="FO68" s="3">
        <v>0</v>
      </c>
      <c r="FP68" s="3">
        <v>5550533</v>
      </c>
      <c r="FQ68" s="3">
        <v>19336039</v>
      </c>
      <c r="FR68" s="3">
        <v>0</v>
      </c>
      <c r="FS68" s="3">
        <v>0</v>
      </c>
      <c r="FT68" s="3">
        <v>143175240</v>
      </c>
      <c r="FU68" s="3">
        <v>70055657</v>
      </c>
      <c r="FV68" s="3">
        <v>269343843</v>
      </c>
      <c r="FW68" s="3">
        <v>0</v>
      </c>
      <c r="FX68" s="3">
        <v>26292900</v>
      </c>
      <c r="FY68" s="3">
        <v>21306295</v>
      </c>
      <c r="FZ68" s="3">
        <v>24310947</v>
      </c>
      <c r="GA68" s="3">
        <v>200717864</v>
      </c>
      <c r="GB68" s="3">
        <v>52903226</v>
      </c>
      <c r="GC68" s="3">
        <v>198451208</v>
      </c>
      <c r="GD68" s="3">
        <v>17453522</v>
      </c>
      <c r="GE68" s="3">
        <v>377787080</v>
      </c>
      <c r="GF68" s="3">
        <v>143307343</v>
      </c>
      <c r="GG68" s="3">
        <v>10674731</v>
      </c>
      <c r="GH68" s="3">
        <v>52031438</v>
      </c>
      <c r="GI68" s="3">
        <v>165955250</v>
      </c>
      <c r="GJ68" s="3">
        <v>137570367</v>
      </c>
      <c r="GK68" s="3">
        <v>32848484</v>
      </c>
      <c r="GL68" s="3">
        <v>11250091</v>
      </c>
      <c r="GM68" s="3">
        <v>3572683</v>
      </c>
      <c r="GN68" s="3">
        <v>3226634</v>
      </c>
      <c r="GO68" s="3">
        <v>85786601</v>
      </c>
      <c r="GP68" s="3">
        <v>931765643</v>
      </c>
      <c r="GQ68" s="3">
        <v>85447796</v>
      </c>
      <c r="GR68" s="3">
        <v>647102686</v>
      </c>
      <c r="GS68" s="3">
        <v>351383163</v>
      </c>
      <c r="GT68" s="3">
        <v>157035522</v>
      </c>
      <c r="GU68" s="3">
        <v>1216000</v>
      </c>
      <c r="GV68" s="3">
        <v>2173950810</v>
      </c>
      <c r="GW68" s="3">
        <v>514356844</v>
      </c>
      <c r="GX68" s="3">
        <v>9936</v>
      </c>
      <c r="GY68" s="3">
        <v>609950835</v>
      </c>
      <c r="GZ68" s="3">
        <v>1049633195</v>
      </c>
      <c r="HA68" s="3">
        <v>2173950810</v>
      </c>
      <c r="HB68" s="3">
        <v>320427200</v>
      </c>
      <c r="HC68" s="3">
        <v>558637299</v>
      </c>
      <c r="HD68" s="3">
        <v>-274847867</v>
      </c>
      <c r="HE68" s="3">
        <v>1206832410</v>
      </c>
      <c r="HF68" s="3">
        <v>0</v>
      </c>
      <c r="HG68" s="3">
        <v>478870474</v>
      </c>
      <c r="HH68" s="3">
        <v>7623444</v>
      </c>
      <c r="HI68" s="3">
        <v>1356008</v>
      </c>
      <c r="HJ68" s="3">
        <v>7237698</v>
      </c>
      <c r="HK68" s="3">
        <v>8117355</v>
      </c>
      <c r="HL68" s="3">
        <v>3790</v>
      </c>
      <c r="HM68" s="3">
        <v>93</v>
      </c>
      <c r="HN68" s="3">
        <v>711511</v>
      </c>
      <c r="HO68" s="3">
        <v>2570266</v>
      </c>
      <c r="HP68" s="3">
        <v>1394078</v>
      </c>
      <c r="HQ68" s="3">
        <v>29259</v>
      </c>
      <c r="HR68" s="3">
        <v>523885</v>
      </c>
      <c r="HS68" s="3">
        <v>1377350</v>
      </c>
      <c r="HT68" s="3">
        <v>269243</v>
      </c>
      <c r="HU68" s="3">
        <v>128553</v>
      </c>
      <c r="HV68" s="3">
        <v>224643</v>
      </c>
      <c r="HW68" s="3">
        <v>8910</v>
      </c>
      <c r="HX68" s="3">
        <v>1541311</v>
      </c>
      <c r="HY68" s="3">
        <v>930507</v>
      </c>
      <c r="HZ68" s="3">
        <v>1586396</v>
      </c>
      <c r="IA68" s="3">
        <v>366537</v>
      </c>
      <c r="IB68" s="3">
        <v>1083157</v>
      </c>
      <c r="IC68" s="3">
        <v>636120</v>
      </c>
      <c r="ID68" s="3">
        <v>1088776</v>
      </c>
      <c r="IE68" s="3">
        <v>1687178.3129429752</v>
      </c>
      <c r="IF68" s="3">
        <v>0</v>
      </c>
      <c r="IG68" s="3">
        <v>175647653.12554336</v>
      </c>
      <c r="IH68" s="3">
        <v>378844847.248007</v>
      </c>
      <c r="II68" s="3">
        <v>0</v>
      </c>
      <c r="IJ68" s="3">
        <v>7269721.7002051603</v>
      </c>
      <c r="IK68" s="3">
        <v>350348431.14779401</v>
      </c>
      <c r="IL68" s="3">
        <v>13739.555377943198</v>
      </c>
      <c r="IM68" s="3">
        <v>1936226.9101299201</v>
      </c>
    </row>
    <row r="69" spans="1:247" x14ac:dyDescent="0.25">
      <c r="A69">
        <v>106382715</v>
      </c>
      <c r="B69" s="33" t="s">
        <v>1138</v>
      </c>
      <c r="C69" s="56">
        <v>45292</v>
      </c>
      <c r="D69" s="56">
        <v>45657</v>
      </c>
      <c r="E69">
        <v>366</v>
      </c>
      <c r="F69" s="33" t="s">
        <v>2697</v>
      </c>
      <c r="G69" t="s">
        <v>1111</v>
      </c>
      <c r="H69">
        <v>423</v>
      </c>
      <c r="I69" s="33" t="s">
        <v>1046</v>
      </c>
      <c r="J69" t="s">
        <v>3050</v>
      </c>
      <c r="K69" s="33" t="s">
        <v>1023</v>
      </c>
      <c r="L69" s="33" t="s">
        <v>811</v>
      </c>
      <c r="N69" t="s">
        <v>430</v>
      </c>
      <c r="O69" s="33" t="s">
        <v>1139</v>
      </c>
      <c r="P69" t="s">
        <v>407</v>
      </c>
      <c r="Q69" t="s">
        <v>1039</v>
      </c>
      <c r="R69" s="33" t="s">
        <v>2038</v>
      </c>
      <c r="S69" s="33" t="s">
        <v>1140</v>
      </c>
      <c r="T69" s="33" t="s">
        <v>1112</v>
      </c>
      <c r="U69" s="33">
        <v>94133</v>
      </c>
      <c r="V69" s="33" t="s">
        <v>2451</v>
      </c>
      <c r="W69">
        <v>0</v>
      </c>
      <c r="X69" s="3">
        <v>88</v>
      </c>
      <c r="Y69" s="3">
        <v>32208</v>
      </c>
      <c r="Z69" s="3">
        <v>81</v>
      </c>
      <c r="AA69" s="3">
        <v>29646</v>
      </c>
      <c r="AB69" s="3">
        <v>33</v>
      </c>
      <c r="AC69" s="3">
        <v>32.781420765027299</v>
      </c>
      <c r="AD69" s="3">
        <v>98.274885114293795</v>
      </c>
      <c r="AE69" s="3">
        <v>1652</v>
      </c>
      <c r="AF69" s="3">
        <v>2399</v>
      </c>
      <c r="AG69" s="3">
        <v>49</v>
      </c>
      <c r="AH69" s="3">
        <v>330</v>
      </c>
      <c r="AI69" s="3">
        <v>0</v>
      </c>
      <c r="AJ69" s="3">
        <v>7089</v>
      </c>
      <c r="AK69" s="3">
        <v>181</v>
      </c>
      <c r="AL69" s="3">
        <v>0</v>
      </c>
      <c r="AM69" s="3">
        <v>298</v>
      </c>
      <c r="AN69" s="3">
        <v>11998</v>
      </c>
      <c r="AO69" s="3">
        <v>35968.607951831502</v>
      </c>
      <c r="AP69" s="89">
        <v>4570.0374007434903</v>
      </c>
      <c r="AQ69" s="89">
        <v>7287.9173130420404</v>
      </c>
      <c r="AR69" s="89">
        <v>103.132568849875</v>
      </c>
      <c r="AS69" s="89">
        <v>1713.0075837171901</v>
      </c>
      <c r="AT69" s="89">
        <v>0</v>
      </c>
      <c r="AU69" s="89">
        <v>7819.5362970635697</v>
      </c>
      <c r="AV69" s="89">
        <v>1835.3623064553301</v>
      </c>
      <c r="AW69" s="89">
        <v>0</v>
      </c>
      <c r="AX69" s="89">
        <v>517.21848901585804</v>
      </c>
      <c r="AY69" s="3">
        <v>381</v>
      </c>
      <c r="AZ69" s="3">
        <v>552</v>
      </c>
      <c r="BA69" s="3">
        <v>11</v>
      </c>
      <c r="BB69" s="3">
        <v>76</v>
      </c>
      <c r="BC69" s="3">
        <v>0</v>
      </c>
      <c r="BD69" s="3">
        <v>26</v>
      </c>
      <c r="BE69" s="3">
        <v>42</v>
      </c>
      <c r="BF69" s="3">
        <v>0</v>
      </c>
      <c r="BG69" s="3">
        <v>69</v>
      </c>
      <c r="BH69" s="3">
        <v>1157</v>
      </c>
      <c r="BI69" s="3">
        <v>65</v>
      </c>
      <c r="BJ69" s="3">
        <v>0</v>
      </c>
      <c r="BK69" s="3">
        <v>0</v>
      </c>
      <c r="BL69" s="3">
        <v>0</v>
      </c>
      <c r="BM69" s="3">
        <v>23</v>
      </c>
      <c r="BN69" s="3">
        <v>0</v>
      </c>
      <c r="BO69" s="3">
        <v>23790</v>
      </c>
      <c r="BP69" s="3">
        <v>0</v>
      </c>
      <c r="BQ69" s="3">
        <v>0</v>
      </c>
      <c r="BR69" s="3">
        <v>0</v>
      </c>
      <c r="BS69" s="3">
        <v>8418</v>
      </c>
      <c r="BT69" s="3">
        <v>0</v>
      </c>
      <c r="BU69" s="3">
        <v>4920</v>
      </c>
      <c r="BV69" s="3">
        <v>0</v>
      </c>
      <c r="BW69" s="3">
        <v>0</v>
      </c>
      <c r="BX69" s="3">
        <v>0</v>
      </c>
      <c r="BY69" s="3">
        <v>7078</v>
      </c>
      <c r="BZ69" s="57">
        <v>0.58993165527587932</v>
      </c>
      <c r="CA69" s="3">
        <v>0</v>
      </c>
      <c r="CB69" s="3">
        <v>1134</v>
      </c>
      <c r="CC69" s="3">
        <v>0</v>
      </c>
      <c r="CD69" s="3">
        <v>0</v>
      </c>
      <c r="CE69" s="3">
        <v>0</v>
      </c>
      <c r="CF69" s="3">
        <v>23</v>
      </c>
      <c r="CG69" s="3">
        <v>0</v>
      </c>
      <c r="CH69" s="3">
        <v>0</v>
      </c>
      <c r="CI69" s="3">
        <v>0</v>
      </c>
      <c r="CJ69" s="3">
        <v>0</v>
      </c>
      <c r="CK69" s="3">
        <v>19161</v>
      </c>
      <c r="CL69" s="3">
        <v>46528</v>
      </c>
      <c r="CM69" s="3">
        <v>702</v>
      </c>
      <c r="CN69" s="3">
        <v>13332</v>
      </c>
      <c r="CO69" s="3">
        <v>0</v>
      </c>
      <c r="CP69" s="3">
        <v>1214</v>
      </c>
      <c r="CQ69" s="3">
        <v>24992</v>
      </c>
      <c r="CR69" s="3">
        <v>24</v>
      </c>
      <c r="CS69" s="3">
        <v>2257</v>
      </c>
      <c r="CT69" s="3">
        <v>108210</v>
      </c>
      <c r="CU69" s="3">
        <v>8345</v>
      </c>
      <c r="CV69" s="3">
        <v>54681</v>
      </c>
      <c r="CW69" s="3">
        <v>0</v>
      </c>
      <c r="CX69" s="3">
        <v>43077</v>
      </c>
      <c r="CY69" s="3">
        <v>12010</v>
      </c>
      <c r="CZ69" s="3">
        <v>4</v>
      </c>
      <c r="DA69" s="3">
        <v>30109</v>
      </c>
      <c r="DB69" s="3">
        <v>93059</v>
      </c>
      <c r="DC69" s="3">
        <v>253</v>
      </c>
      <c r="DD69" s="3">
        <v>3012</v>
      </c>
      <c r="DE69" s="3">
        <v>0</v>
      </c>
      <c r="DF69" s="3">
        <v>0</v>
      </c>
      <c r="DG69" s="3">
        <v>270421318</v>
      </c>
      <c r="DH69" s="3">
        <v>217698115</v>
      </c>
      <c r="DI69" s="3">
        <v>56866455</v>
      </c>
      <c r="DJ69" s="3">
        <v>109589658</v>
      </c>
      <c r="DK69" s="3">
        <v>9452696</v>
      </c>
      <c r="DL69" s="3">
        <v>119042354</v>
      </c>
      <c r="DM69" s="3">
        <v>154024094</v>
      </c>
      <c r="DN69" s="3">
        <v>-34981740</v>
      </c>
      <c r="DO69" s="3">
        <v>28595339</v>
      </c>
      <c r="DP69" s="3">
        <v>11581161</v>
      </c>
      <c r="DQ69" s="3">
        <v>0</v>
      </c>
      <c r="DR69" s="3">
        <v>0</v>
      </c>
      <c r="DS69" s="3">
        <v>-17967562</v>
      </c>
      <c r="DT69" s="3">
        <v>25377303</v>
      </c>
      <c r="DU69" s="3">
        <v>37496143</v>
      </c>
      <c r="DV69" s="3">
        <v>679413</v>
      </c>
      <c r="DW69" s="3">
        <v>5047261</v>
      </c>
      <c r="DX69" s="3">
        <v>0</v>
      </c>
      <c r="DY69" s="3">
        <v>14894428</v>
      </c>
      <c r="DZ69" s="3">
        <v>3640374</v>
      </c>
      <c r="EA69" s="3">
        <v>0</v>
      </c>
      <c r="EB69" s="3">
        <v>3069152</v>
      </c>
      <c r="EC69" s="3">
        <v>90204074</v>
      </c>
      <c r="ED69" s="3">
        <v>44825617</v>
      </c>
      <c r="EE69" s="3">
        <v>76413315</v>
      </c>
      <c r="EF69" s="3">
        <v>750579</v>
      </c>
      <c r="EG69" s="3">
        <v>21152728</v>
      </c>
      <c r="EH69" s="3">
        <v>0</v>
      </c>
      <c r="EI69" s="3">
        <v>1534902</v>
      </c>
      <c r="EJ69" s="3">
        <v>33273467</v>
      </c>
      <c r="EK69" s="3">
        <v>8868</v>
      </c>
      <c r="EL69" s="3">
        <v>2257768</v>
      </c>
      <c r="EM69" s="3">
        <v>180217244</v>
      </c>
      <c r="EN69" s="3">
        <v>57262363</v>
      </c>
      <c r="EO69" s="3">
        <v>98893251</v>
      </c>
      <c r="EP69" s="3">
        <v>1250733</v>
      </c>
      <c r="EQ69" s="3">
        <v>24466596</v>
      </c>
      <c r="ER69" s="3">
        <v>0</v>
      </c>
      <c r="ES69" s="3">
        <v>0</v>
      </c>
      <c r="ET69" s="3">
        <v>12401799</v>
      </c>
      <c r="EU69" s="3">
        <v>18393992</v>
      </c>
      <c r="EV69" s="3">
        <v>219635</v>
      </c>
      <c r="EW69" s="3">
        <v>0</v>
      </c>
      <c r="EX69" s="3">
        <v>22097</v>
      </c>
      <c r="EY69" s="3">
        <v>0</v>
      </c>
      <c r="EZ69" s="3">
        <v>4787649</v>
      </c>
      <c r="FA69" s="3">
        <v>40918068</v>
      </c>
      <c r="FB69" s="3">
        <v>13255339</v>
      </c>
      <c r="FC69" s="3">
        <v>0</v>
      </c>
      <c r="FD69" s="3">
        <v>2693048</v>
      </c>
      <c r="FE69" s="3">
        <v>12940557</v>
      </c>
      <c r="FF69" s="3">
        <v>55934275</v>
      </c>
      <c r="FG69" s="3">
        <v>179259</v>
      </c>
      <c r="FH69" s="3">
        <v>14988732</v>
      </c>
      <c r="FI69" s="3">
        <v>0</v>
      </c>
      <c r="FJ69" s="3">
        <v>4027531</v>
      </c>
      <c r="FK69" s="3">
        <v>21212897</v>
      </c>
      <c r="FL69" s="3">
        <v>0</v>
      </c>
      <c r="FM69" s="3">
        <v>306407</v>
      </c>
      <c r="FN69" s="3">
        <v>0</v>
      </c>
      <c r="FO69" s="3">
        <v>0</v>
      </c>
      <c r="FP69" s="3">
        <v>4835168</v>
      </c>
      <c r="FQ69" s="3">
        <v>3442193</v>
      </c>
      <c r="FR69" s="3">
        <v>0</v>
      </c>
      <c r="FS69" s="3">
        <v>0</v>
      </c>
      <c r="FT69" s="3">
        <v>13160340</v>
      </c>
      <c r="FU69" s="3">
        <v>13066011</v>
      </c>
      <c r="FV69" s="3">
        <v>32574748</v>
      </c>
      <c r="FW69" s="3">
        <v>44012967</v>
      </c>
      <c r="FX69" s="3">
        <v>0</v>
      </c>
      <c r="FY69" s="3">
        <v>0</v>
      </c>
      <c r="FZ69" s="3">
        <v>0</v>
      </c>
      <c r="GA69" s="3">
        <v>30322388</v>
      </c>
      <c r="GB69" s="3">
        <v>4359566</v>
      </c>
      <c r="GC69" s="3">
        <v>12683470</v>
      </c>
      <c r="GD69" s="3">
        <v>3844604</v>
      </c>
      <c r="GE69" s="3">
        <v>41814294</v>
      </c>
      <c r="GF69" s="3">
        <v>15965832</v>
      </c>
      <c r="GG69" s="3">
        <v>299853</v>
      </c>
      <c r="GH69" s="3">
        <v>8084875</v>
      </c>
      <c r="GI69" s="3">
        <v>11132273</v>
      </c>
      <c r="GJ69" s="3">
        <v>55511851</v>
      </c>
      <c r="GK69" s="3">
        <v>8962378</v>
      </c>
      <c r="GL69" s="3">
        <v>714671</v>
      </c>
      <c r="GM69" s="3">
        <v>324450</v>
      </c>
      <c r="GN69" s="3">
        <v>0</v>
      </c>
      <c r="GO69" s="3">
        <v>11213617</v>
      </c>
      <c r="GP69" s="3">
        <v>87223299</v>
      </c>
      <c r="GQ69" s="3">
        <v>954517</v>
      </c>
      <c r="GR69" s="3">
        <v>24176704</v>
      </c>
      <c r="GS69" s="3">
        <v>197196292</v>
      </c>
      <c r="GT69" s="3">
        <v>0</v>
      </c>
      <c r="GU69" s="3">
        <v>0</v>
      </c>
      <c r="GV69" s="3">
        <v>309550812</v>
      </c>
      <c r="GW69" s="3">
        <v>78650980</v>
      </c>
      <c r="GX69" s="3">
        <v>0</v>
      </c>
      <c r="GY69" s="3">
        <v>110780134</v>
      </c>
      <c r="GZ69" s="3">
        <v>120119698</v>
      </c>
      <c r="HA69" s="3">
        <v>309550812</v>
      </c>
      <c r="HB69" s="3">
        <v>35365342</v>
      </c>
      <c r="HC69" s="3">
        <v>103801889</v>
      </c>
      <c r="HD69" s="3">
        <v>-93480510</v>
      </c>
      <c r="HE69" s="3">
        <v>138488592</v>
      </c>
      <c r="HF69" s="3">
        <v>0</v>
      </c>
      <c r="HG69" s="3">
        <v>110209785</v>
      </c>
      <c r="HH69" s="3">
        <v>0</v>
      </c>
      <c r="HI69" s="3">
        <v>0</v>
      </c>
      <c r="HJ69" s="3">
        <v>678027</v>
      </c>
      <c r="HK69" s="3">
        <v>783737</v>
      </c>
      <c r="HL69" s="3">
        <v>367</v>
      </c>
      <c r="HM69" s="3">
        <v>0</v>
      </c>
      <c r="HN69" s="3">
        <v>78026</v>
      </c>
      <c r="HO69" s="3">
        <v>217701</v>
      </c>
      <c r="HP69" s="3">
        <v>126681</v>
      </c>
      <c r="HQ69" s="3">
        <v>9167</v>
      </c>
      <c r="HR69" s="3">
        <v>28508</v>
      </c>
      <c r="HS69" s="3">
        <v>106554</v>
      </c>
      <c r="HT69" s="3">
        <v>67548</v>
      </c>
      <c r="HU69" s="3">
        <v>24039</v>
      </c>
      <c r="HV69" s="3">
        <v>15854</v>
      </c>
      <c r="HW69" s="3">
        <v>3949</v>
      </c>
      <c r="HX69" s="3">
        <v>112712</v>
      </c>
      <c r="HY69" s="3">
        <v>106758</v>
      </c>
      <c r="HZ69" s="3">
        <v>154980</v>
      </c>
      <c r="IA69" s="3">
        <v>0</v>
      </c>
      <c r="IB69" s="3">
        <v>170371</v>
      </c>
      <c r="IC69" s="3">
        <v>33730</v>
      </c>
      <c r="ID69" s="3">
        <v>76838</v>
      </c>
      <c r="IE69" s="3">
        <v>37531561.354501501</v>
      </c>
      <c r="IF69" s="3">
        <v>60897749.150391601</v>
      </c>
      <c r="IG69" s="3">
        <v>764495.72873103095</v>
      </c>
      <c r="IH69" s="3">
        <v>14006917.2997471</v>
      </c>
      <c r="II69" s="3">
        <v>0</v>
      </c>
      <c r="IJ69" s="3">
        <v>8783372.641883729</v>
      </c>
      <c r="IK69" s="3">
        <v>19734707.4498014</v>
      </c>
      <c r="IL69" s="3">
        <v>4740.9692658328104</v>
      </c>
      <c r="IM69" s="3">
        <v>2847853.4056777302</v>
      </c>
    </row>
    <row r="70" spans="1:247" x14ac:dyDescent="0.25">
      <c r="A70">
        <v>106361144</v>
      </c>
      <c r="B70" s="33" t="s">
        <v>1141</v>
      </c>
      <c r="C70" s="56">
        <v>45292</v>
      </c>
      <c r="D70" s="56">
        <v>45657</v>
      </c>
      <c r="E70">
        <v>366</v>
      </c>
      <c r="F70" s="33" t="s">
        <v>2692</v>
      </c>
      <c r="G70" t="s">
        <v>1063</v>
      </c>
      <c r="H70">
        <v>1207</v>
      </c>
      <c r="I70" s="33" t="s">
        <v>1024</v>
      </c>
      <c r="J70" t="s">
        <v>3051</v>
      </c>
      <c r="K70" s="33" t="s">
        <v>1023</v>
      </c>
      <c r="L70" s="33" t="s">
        <v>811</v>
      </c>
      <c r="N70" t="s">
        <v>1032</v>
      </c>
      <c r="O70" s="33" t="s">
        <v>1870</v>
      </c>
      <c r="P70" t="s">
        <v>1042</v>
      </c>
      <c r="Q70" t="s">
        <v>34</v>
      </c>
      <c r="R70" s="33" t="s">
        <v>2039</v>
      </c>
      <c r="S70" s="33" t="s">
        <v>1142</v>
      </c>
      <c r="T70" s="33" t="s">
        <v>1116</v>
      </c>
      <c r="U70" s="33">
        <v>91710</v>
      </c>
      <c r="V70" s="33" t="s">
        <v>3153</v>
      </c>
      <c r="W70">
        <v>0</v>
      </c>
      <c r="X70" s="3">
        <v>112</v>
      </c>
      <c r="Y70" s="3">
        <v>40992</v>
      </c>
      <c r="Z70" s="3">
        <v>112</v>
      </c>
      <c r="AA70" s="3">
        <v>40992</v>
      </c>
      <c r="AB70" s="3">
        <v>49</v>
      </c>
      <c r="AC70" s="3">
        <v>44.234972677595628</v>
      </c>
      <c r="AD70" s="3">
        <v>78.215751682863612</v>
      </c>
      <c r="AE70" s="3">
        <v>3259</v>
      </c>
      <c r="AF70" s="3">
        <v>4508</v>
      </c>
      <c r="AG70" s="3">
        <v>1535</v>
      </c>
      <c r="AH70" s="3">
        <v>4193</v>
      </c>
      <c r="AI70" s="3">
        <v>0</v>
      </c>
      <c r="AJ70" s="3">
        <v>1675</v>
      </c>
      <c r="AK70" s="3">
        <v>825</v>
      </c>
      <c r="AL70" s="3">
        <v>0</v>
      </c>
      <c r="AM70" s="3">
        <v>195</v>
      </c>
      <c r="AN70" s="3">
        <v>16190</v>
      </c>
      <c r="AO70" s="3">
        <v>28626.965115928084</v>
      </c>
      <c r="AP70" s="89">
        <v>4001.9174979706099</v>
      </c>
      <c r="AQ70" s="89">
        <v>6068.3193670258397</v>
      </c>
      <c r="AR70" s="89">
        <v>2283.4976385301202</v>
      </c>
      <c r="AS70" s="89">
        <v>9379.6309253005893</v>
      </c>
      <c r="AT70" s="89">
        <v>0</v>
      </c>
      <c r="AU70" s="89">
        <v>3804.6635079258399</v>
      </c>
      <c r="AV70" s="89">
        <v>2081.3507764063102</v>
      </c>
      <c r="AW70" s="89">
        <v>0</v>
      </c>
      <c r="AX70" s="89">
        <v>980.75942003951104</v>
      </c>
      <c r="AY70" s="3">
        <v>862</v>
      </c>
      <c r="AZ70" s="3">
        <v>1124</v>
      </c>
      <c r="BA70" s="3">
        <v>378</v>
      </c>
      <c r="BB70" s="3">
        <v>1283</v>
      </c>
      <c r="BC70" s="3">
        <v>0</v>
      </c>
      <c r="BD70" s="3">
        <v>532</v>
      </c>
      <c r="BE70" s="3">
        <v>232</v>
      </c>
      <c r="BF70" s="3">
        <v>0</v>
      </c>
      <c r="BG70" s="3">
        <v>109</v>
      </c>
      <c r="BH70" s="3">
        <v>4520</v>
      </c>
      <c r="BI70" s="3">
        <v>112</v>
      </c>
      <c r="BJ70" s="3">
        <v>0</v>
      </c>
      <c r="BK70" s="3">
        <v>0</v>
      </c>
      <c r="BL70" s="3">
        <v>0</v>
      </c>
      <c r="BM70" s="3">
        <v>0</v>
      </c>
      <c r="BN70" s="3">
        <v>0</v>
      </c>
      <c r="BO70" s="3">
        <v>40992</v>
      </c>
      <c r="BP70" s="3">
        <v>0</v>
      </c>
      <c r="BQ70" s="3">
        <v>0</v>
      </c>
      <c r="BR70" s="3">
        <v>0</v>
      </c>
      <c r="BS70" s="3">
        <v>0</v>
      </c>
      <c r="BT70" s="3">
        <v>0</v>
      </c>
      <c r="BU70" s="3">
        <v>16190</v>
      </c>
      <c r="BV70" s="3">
        <v>0</v>
      </c>
      <c r="BW70" s="3">
        <v>0</v>
      </c>
      <c r="BX70" s="3">
        <v>0</v>
      </c>
      <c r="BY70" s="3">
        <v>0</v>
      </c>
      <c r="BZ70" s="57">
        <v>0</v>
      </c>
      <c r="CA70" s="3">
        <v>0</v>
      </c>
      <c r="CB70" s="3">
        <v>4520</v>
      </c>
      <c r="CC70" s="3">
        <v>0</v>
      </c>
      <c r="CD70" s="3">
        <v>0</v>
      </c>
      <c r="CE70" s="3">
        <v>0</v>
      </c>
      <c r="CF70" s="3">
        <v>0</v>
      </c>
      <c r="CG70" s="3">
        <v>0</v>
      </c>
      <c r="CH70" s="3">
        <v>0</v>
      </c>
      <c r="CI70" s="3">
        <v>0</v>
      </c>
      <c r="CJ70" s="3">
        <v>0</v>
      </c>
      <c r="CK70" s="3">
        <v>1517</v>
      </c>
      <c r="CL70" s="3">
        <v>3494</v>
      </c>
      <c r="CM70" s="3">
        <v>3517</v>
      </c>
      <c r="CN70" s="3">
        <v>22484</v>
      </c>
      <c r="CO70" s="3">
        <v>0</v>
      </c>
      <c r="CP70" s="3">
        <v>8320</v>
      </c>
      <c r="CQ70" s="3">
        <v>1338</v>
      </c>
      <c r="CR70" s="3">
        <v>0</v>
      </c>
      <c r="CS70" s="3">
        <v>3133</v>
      </c>
      <c r="CT70" s="3">
        <v>43803</v>
      </c>
      <c r="CU70" s="3">
        <v>41897</v>
      </c>
      <c r="CV70" s="3">
        <v>0</v>
      </c>
      <c r="CW70" s="3">
        <v>0</v>
      </c>
      <c r="CX70" s="3">
        <v>6303</v>
      </c>
      <c r="CY70" s="3">
        <v>0</v>
      </c>
      <c r="CZ70" s="3">
        <v>7</v>
      </c>
      <c r="DA70" s="3">
        <v>50212</v>
      </c>
      <c r="DB70" s="3">
        <v>18528</v>
      </c>
      <c r="DC70" s="3">
        <v>579</v>
      </c>
      <c r="DD70" s="3">
        <v>202</v>
      </c>
      <c r="DE70" s="3">
        <v>0</v>
      </c>
      <c r="DF70" s="3">
        <v>0</v>
      </c>
      <c r="DG70" s="3">
        <v>525806169</v>
      </c>
      <c r="DH70" s="3">
        <v>416920978</v>
      </c>
      <c r="DI70" s="3">
        <v>4711</v>
      </c>
      <c r="DJ70" s="3">
        <v>108889902</v>
      </c>
      <c r="DK70" s="3">
        <v>1926930</v>
      </c>
      <c r="DL70" s="3">
        <v>110816832</v>
      </c>
      <c r="DM70" s="3">
        <v>91720792</v>
      </c>
      <c r="DN70" s="3">
        <v>19096040</v>
      </c>
      <c r="DO70" s="3">
        <v>275200</v>
      </c>
      <c r="DP70" s="3">
        <v>155677</v>
      </c>
      <c r="DQ70" s="3">
        <v>0</v>
      </c>
      <c r="DR70" s="3">
        <v>0</v>
      </c>
      <c r="DS70" s="3">
        <v>19215563</v>
      </c>
      <c r="DT70" s="3">
        <v>58937629</v>
      </c>
      <c r="DU70" s="3">
        <v>79166833</v>
      </c>
      <c r="DV70" s="3">
        <v>30137797</v>
      </c>
      <c r="DW70" s="3">
        <v>78143525</v>
      </c>
      <c r="DX70" s="3">
        <v>0</v>
      </c>
      <c r="DY70" s="3">
        <v>43892490</v>
      </c>
      <c r="DZ70" s="3">
        <v>3247784</v>
      </c>
      <c r="EA70" s="3">
        <v>0</v>
      </c>
      <c r="EB70" s="3">
        <v>3843986</v>
      </c>
      <c r="EC70" s="3">
        <v>297370044</v>
      </c>
      <c r="ED70" s="3">
        <v>13435347</v>
      </c>
      <c r="EE70" s="3">
        <v>27401407</v>
      </c>
      <c r="EF70" s="3">
        <v>14695811</v>
      </c>
      <c r="EG70" s="3">
        <v>96661489</v>
      </c>
      <c r="EH70" s="3">
        <v>0</v>
      </c>
      <c r="EI70" s="3">
        <v>55806707</v>
      </c>
      <c r="EJ70" s="3">
        <v>4945886</v>
      </c>
      <c r="EK70" s="3">
        <v>0</v>
      </c>
      <c r="EL70" s="3">
        <v>15489478</v>
      </c>
      <c r="EM70" s="3">
        <v>228436125</v>
      </c>
      <c r="EN70" s="3">
        <v>45077228</v>
      </c>
      <c r="EO70" s="3">
        <v>88100796</v>
      </c>
      <c r="EP70" s="3">
        <v>35813177</v>
      </c>
      <c r="EQ70" s="3">
        <v>154169334</v>
      </c>
      <c r="ER70" s="3">
        <v>-1852324</v>
      </c>
      <c r="ES70" s="3">
        <v>0</v>
      </c>
      <c r="ET70" s="3">
        <v>36794851</v>
      </c>
      <c r="EU70" s="3">
        <v>21773928</v>
      </c>
      <c r="EV70" s="3">
        <v>18585831</v>
      </c>
      <c r="EW70" s="3">
        <v>0</v>
      </c>
      <c r="EX70" s="3">
        <v>521183</v>
      </c>
      <c r="EY70" s="3">
        <v>0</v>
      </c>
      <c r="EZ70" s="3">
        <v>17936974</v>
      </c>
      <c r="FA70" s="3">
        <v>4711</v>
      </c>
      <c r="FB70" s="3">
        <v>0</v>
      </c>
      <c r="FC70" s="3">
        <v>0</v>
      </c>
      <c r="FD70" s="3">
        <v>0</v>
      </c>
      <c r="FE70" s="3">
        <v>26516018</v>
      </c>
      <c r="FF70" s="3">
        <v>17898279</v>
      </c>
      <c r="FG70" s="3">
        <v>9344711</v>
      </c>
      <c r="FH70" s="3">
        <v>21891571</v>
      </c>
      <c r="FI70" s="3">
        <v>0</v>
      </c>
      <c r="FJ70" s="3">
        <v>47772184</v>
      </c>
      <c r="FK70" s="3">
        <v>-13623867</v>
      </c>
      <c r="FL70" s="3">
        <v>0</v>
      </c>
      <c r="FM70" s="3">
        <v>-908994</v>
      </c>
      <c r="FN70" s="3">
        <v>0</v>
      </c>
      <c r="FO70" s="3">
        <v>0</v>
      </c>
      <c r="FP70" s="3">
        <v>0</v>
      </c>
      <c r="FQ70" s="3">
        <v>0</v>
      </c>
      <c r="FR70" s="3">
        <v>0</v>
      </c>
      <c r="FS70" s="3">
        <v>0</v>
      </c>
      <c r="FT70" s="3">
        <v>16192237</v>
      </c>
      <c r="FU70" s="3">
        <v>8214246</v>
      </c>
      <c r="FV70" s="3">
        <v>20312471</v>
      </c>
      <c r="FW70" s="3">
        <v>0</v>
      </c>
      <c r="FX70" s="3">
        <v>0</v>
      </c>
      <c r="FY70" s="3">
        <v>0</v>
      </c>
      <c r="FZ70" s="3">
        <v>3671738</v>
      </c>
      <c r="GA70" s="3">
        <v>13156687</v>
      </c>
      <c r="GB70" s="3">
        <v>3200628</v>
      </c>
      <c r="GC70" s="3">
        <v>16734279</v>
      </c>
      <c r="GD70" s="3">
        <v>10238506</v>
      </c>
      <c r="GE70" s="3">
        <v>35489368</v>
      </c>
      <c r="GF70" s="3">
        <v>8599306</v>
      </c>
      <c r="GG70" s="3">
        <v>1522744</v>
      </c>
      <c r="GH70" s="3">
        <v>8246212</v>
      </c>
      <c r="GI70" s="3">
        <v>7485827</v>
      </c>
      <c r="GJ70" s="3">
        <v>11707785</v>
      </c>
      <c r="GK70" s="3">
        <v>3712429</v>
      </c>
      <c r="GL70" s="3">
        <v>255231</v>
      </c>
      <c r="GM70" s="3">
        <v>1362828</v>
      </c>
      <c r="GN70" s="3">
        <v>63771</v>
      </c>
      <c r="GO70" s="3">
        <v>13275291</v>
      </c>
      <c r="GP70" s="3">
        <v>156323569</v>
      </c>
      <c r="GQ70" s="3">
        <v>0</v>
      </c>
      <c r="GR70" s="3">
        <v>38363688</v>
      </c>
      <c r="GS70" s="3">
        <v>979809</v>
      </c>
      <c r="GT70" s="3">
        <v>0</v>
      </c>
      <c r="GU70" s="3">
        <v>0</v>
      </c>
      <c r="GV70" s="3">
        <v>195667066</v>
      </c>
      <c r="GW70" s="3">
        <v>18034986</v>
      </c>
      <c r="GX70" s="3">
        <v>0</v>
      </c>
      <c r="GY70" s="3">
        <v>1498171</v>
      </c>
      <c r="GZ70" s="3">
        <v>176133909</v>
      </c>
      <c r="HA70" s="3">
        <v>195667066</v>
      </c>
      <c r="HB70" s="3">
        <v>5743</v>
      </c>
      <c r="HC70" s="3">
        <v>223393995</v>
      </c>
      <c r="HD70" s="3">
        <v>-211843115</v>
      </c>
      <c r="HE70" s="3">
        <v>94238702</v>
      </c>
      <c r="HF70" s="3">
        <v>0</v>
      </c>
      <c r="HG70" s="3">
        <v>0</v>
      </c>
      <c r="HH70" s="3">
        <v>123281791</v>
      </c>
      <c r="HI70" s="3">
        <v>0</v>
      </c>
      <c r="HJ70" s="3">
        <v>888459</v>
      </c>
      <c r="HK70" s="3">
        <v>1017312</v>
      </c>
      <c r="HL70" s="3">
        <v>462</v>
      </c>
      <c r="HM70" s="3">
        <v>21</v>
      </c>
      <c r="HN70" s="3">
        <v>84784</v>
      </c>
      <c r="HO70" s="3">
        <v>274189</v>
      </c>
      <c r="HP70" s="3">
        <v>180528</v>
      </c>
      <c r="HQ70" s="3">
        <v>19326</v>
      </c>
      <c r="HR70" s="3">
        <v>0</v>
      </c>
      <c r="HS70" s="3">
        <v>153644</v>
      </c>
      <c r="HT70" s="3">
        <v>52966</v>
      </c>
      <c r="HU70" s="3">
        <v>66128</v>
      </c>
      <c r="HV70" s="3">
        <v>56894</v>
      </c>
      <c r="HW70" s="3">
        <v>0</v>
      </c>
      <c r="HX70" s="3">
        <v>198858</v>
      </c>
      <c r="HY70" s="3">
        <v>108272</v>
      </c>
      <c r="HZ70" s="3">
        <v>189203</v>
      </c>
      <c r="IA70" s="3">
        <v>59249</v>
      </c>
      <c r="IB70" s="3">
        <v>204260</v>
      </c>
      <c r="IC70" s="3">
        <v>64749</v>
      </c>
      <c r="ID70" s="3">
        <v>63868</v>
      </c>
      <c r="IE70" s="3">
        <v>12359400.483704301</v>
      </c>
      <c r="IF70" s="3">
        <v>18199052.046768401</v>
      </c>
      <c r="IG70" s="3">
        <v>7656400.8698690198</v>
      </c>
      <c r="IH70" s="3">
        <v>29852098.0342931</v>
      </c>
      <c r="II70" s="3">
        <v>0</v>
      </c>
      <c r="IJ70" s="3">
        <v>17026000.196906801</v>
      </c>
      <c r="IK70" s="3">
        <v>1399263.29630708</v>
      </c>
      <c r="IL70" s="3">
        <v>0</v>
      </c>
      <c r="IM70" s="3">
        <v>3301647.0721513499</v>
      </c>
    </row>
    <row r="71" spans="1:247" x14ac:dyDescent="0.25">
      <c r="A71">
        <v>106314029</v>
      </c>
      <c r="B71" s="33" t="s">
        <v>2599</v>
      </c>
      <c r="C71" s="56">
        <v>45108</v>
      </c>
      <c r="D71" s="56">
        <v>45473</v>
      </c>
      <c r="E71">
        <v>366</v>
      </c>
      <c r="F71" s="33" t="s">
        <v>2700</v>
      </c>
      <c r="G71" t="s">
        <v>1093</v>
      </c>
      <c r="H71">
        <v>309</v>
      </c>
      <c r="I71" s="33" t="s">
        <v>1024</v>
      </c>
      <c r="J71" t="s">
        <v>3050</v>
      </c>
      <c r="K71" s="33" t="s">
        <v>1107</v>
      </c>
      <c r="L71" s="33" t="s">
        <v>653</v>
      </c>
      <c r="N71" t="s">
        <v>430</v>
      </c>
      <c r="O71" s="33" t="s">
        <v>3154</v>
      </c>
      <c r="P71" t="s">
        <v>1080</v>
      </c>
      <c r="Q71" t="s">
        <v>34</v>
      </c>
      <c r="R71" s="33" t="s">
        <v>2491</v>
      </c>
      <c r="S71" s="33" t="s">
        <v>2383</v>
      </c>
      <c r="T71" s="33" t="s">
        <v>1459</v>
      </c>
      <c r="U71" s="33">
        <v>95991</v>
      </c>
      <c r="V71" s="33" t="s">
        <v>2554</v>
      </c>
      <c r="W71">
        <v>0</v>
      </c>
      <c r="X71" s="3">
        <v>16</v>
      </c>
      <c r="Y71" s="3">
        <v>5856</v>
      </c>
      <c r="Z71" s="3">
        <v>16</v>
      </c>
      <c r="AA71" s="3">
        <v>5856</v>
      </c>
      <c r="AB71" s="3">
        <v>16</v>
      </c>
      <c r="AC71" s="3">
        <v>15.1775956284153</v>
      </c>
      <c r="AD71" s="3">
        <v>15.1775956284153</v>
      </c>
      <c r="AE71" s="3">
        <v>0</v>
      </c>
      <c r="AF71" s="3">
        <v>0</v>
      </c>
      <c r="AG71" s="3">
        <v>0</v>
      </c>
      <c r="AH71" s="3">
        <v>0</v>
      </c>
      <c r="AI71" s="3">
        <v>0</v>
      </c>
      <c r="AJ71" s="3">
        <v>0</v>
      </c>
      <c r="AK71" s="3">
        <v>0</v>
      </c>
      <c r="AL71" s="3">
        <v>0</v>
      </c>
      <c r="AM71" s="3">
        <v>5555</v>
      </c>
      <c r="AN71" s="3">
        <v>5555</v>
      </c>
      <c r="AO71" s="3">
        <v>5555</v>
      </c>
      <c r="AP71" s="89">
        <v>0</v>
      </c>
      <c r="AQ71" s="89">
        <v>0</v>
      </c>
      <c r="AR71" s="89">
        <v>0</v>
      </c>
      <c r="AS71" s="89">
        <v>0</v>
      </c>
      <c r="AT71" s="89">
        <v>0</v>
      </c>
      <c r="AU71" s="89">
        <v>0</v>
      </c>
      <c r="AV71" s="89">
        <v>0</v>
      </c>
      <c r="AW71" s="89">
        <v>0</v>
      </c>
      <c r="AX71" s="89">
        <v>0</v>
      </c>
      <c r="AY71" s="3">
        <v>0</v>
      </c>
      <c r="AZ71" s="3">
        <v>0</v>
      </c>
      <c r="BA71" s="3">
        <v>0</v>
      </c>
      <c r="BB71" s="3">
        <v>0</v>
      </c>
      <c r="BC71" s="3">
        <v>0</v>
      </c>
      <c r="BD71" s="3">
        <v>0</v>
      </c>
      <c r="BE71" s="3">
        <v>0</v>
      </c>
      <c r="BF71" s="3">
        <v>0</v>
      </c>
      <c r="BG71" s="3">
        <v>239</v>
      </c>
      <c r="BH71" s="3">
        <v>239</v>
      </c>
      <c r="BI71" s="3">
        <v>0</v>
      </c>
      <c r="BJ71" s="3">
        <v>16</v>
      </c>
      <c r="BK71" s="3">
        <v>0</v>
      </c>
      <c r="BL71" s="3">
        <v>0</v>
      </c>
      <c r="BM71" s="3">
        <v>0</v>
      </c>
      <c r="BN71" s="3">
        <v>0</v>
      </c>
      <c r="BO71" s="3">
        <v>0</v>
      </c>
      <c r="BP71" s="3">
        <v>5856</v>
      </c>
      <c r="BQ71" s="3">
        <v>0</v>
      </c>
      <c r="BR71" s="3">
        <v>0</v>
      </c>
      <c r="BS71" s="3">
        <v>0</v>
      </c>
      <c r="BT71" s="3">
        <v>0</v>
      </c>
      <c r="BU71" s="3">
        <v>0</v>
      </c>
      <c r="BV71" s="3">
        <v>5555</v>
      </c>
      <c r="BW71" s="3">
        <v>0</v>
      </c>
      <c r="BX71" s="3">
        <v>0</v>
      </c>
      <c r="BY71" s="3">
        <v>0</v>
      </c>
      <c r="BZ71" s="57">
        <v>0</v>
      </c>
      <c r="CA71" s="3">
        <v>0</v>
      </c>
      <c r="CB71" s="3">
        <v>0</v>
      </c>
      <c r="CC71" s="3">
        <v>239</v>
      </c>
      <c r="CD71" s="3">
        <v>0</v>
      </c>
      <c r="CE71" s="3">
        <v>0</v>
      </c>
      <c r="CF71" s="3">
        <v>0</v>
      </c>
      <c r="CG71" s="3">
        <v>0</v>
      </c>
      <c r="CH71" s="3">
        <v>0</v>
      </c>
      <c r="CI71" s="3">
        <v>0</v>
      </c>
      <c r="CJ71" s="3">
        <v>0</v>
      </c>
      <c r="CK71" s="3">
        <v>0</v>
      </c>
      <c r="CL71" s="3">
        <v>0</v>
      </c>
      <c r="CM71" s="3">
        <v>0</v>
      </c>
      <c r="CN71" s="3">
        <v>0</v>
      </c>
      <c r="CO71" s="3">
        <v>0</v>
      </c>
      <c r="CP71" s="3">
        <v>0</v>
      </c>
      <c r="CQ71" s="3">
        <v>0</v>
      </c>
      <c r="CR71" s="3">
        <v>0</v>
      </c>
      <c r="CS71" s="3">
        <v>0</v>
      </c>
      <c r="CT71" s="3">
        <v>0</v>
      </c>
      <c r="CU71" s="3">
        <v>0</v>
      </c>
      <c r="CV71" s="3">
        <v>0</v>
      </c>
      <c r="CW71" s="3">
        <v>0</v>
      </c>
      <c r="CX71" s="3">
        <v>0</v>
      </c>
      <c r="CY71" s="3">
        <v>0</v>
      </c>
      <c r="CZ71" s="3">
        <v>0</v>
      </c>
      <c r="DA71" s="3">
        <v>0</v>
      </c>
      <c r="DB71" s="3">
        <v>0</v>
      </c>
      <c r="DC71" s="3">
        <v>0</v>
      </c>
      <c r="DD71" s="3">
        <v>0</v>
      </c>
      <c r="DE71" s="3">
        <v>0</v>
      </c>
      <c r="DF71" s="3">
        <v>0</v>
      </c>
      <c r="DG71" s="3">
        <v>5557640</v>
      </c>
      <c r="DH71" s="3">
        <v>0</v>
      </c>
      <c r="DI71" s="3">
        <v>0</v>
      </c>
      <c r="DJ71" s="3">
        <v>5557640</v>
      </c>
      <c r="DK71" s="3">
        <v>0</v>
      </c>
      <c r="DL71" s="3">
        <v>5557640</v>
      </c>
      <c r="DM71" s="3">
        <v>5553888</v>
      </c>
      <c r="DN71" s="3">
        <v>3752</v>
      </c>
      <c r="DO71" s="3">
        <v>1316</v>
      </c>
      <c r="DP71" s="3">
        <v>0</v>
      </c>
      <c r="DQ71" s="3">
        <v>3930</v>
      </c>
      <c r="DR71" s="3">
        <v>0</v>
      </c>
      <c r="DS71" s="3">
        <v>1138</v>
      </c>
      <c r="DT71" s="3">
        <v>0</v>
      </c>
      <c r="DU71" s="3">
        <v>0</v>
      </c>
      <c r="DV71" s="3">
        <v>0</v>
      </c>
      <c r="DW71" s="3">
        <v>0</v>
      </c>
      <c r="DX71" s="3">
        <v>0</v>
      </c>
      <c r="DY71" s="3">
        <v>0</v>
      </c>
      <c r="DZ71" s="3">
        <v>0</v>
      </c>
      <c r="EA71" s="3">
        <v>0</v>
      </c>
      <c r="EB71" s="3">
        <v>0</v>
      </c>
      <c r="EC71" s="3">
        <v>0</v>
      </c>
      <c r="ED71" s="3">
        <v>0</v>
      </c>
      <c r="EE71" s="3">
        <v>0</v>
      </c>
      <c r="EF71" s="3">
        <v>0</v>
      </c>
      <c r="EG71" s="3">
        <v>0</v>
      </c>
      <c r="EH71" s="3">
        <v>0</v>
      </c>
      <c r="EI71" s="3">
        <v>0</v>
      </c>
      <c r="EJ71" s="3">
        <v>0</v>
      </c>
      <c r="EK71" s="3">
        <v>0</v>
      </c>
      <c r="EL71" s="3">
        <v>0</v>
      </c>
      <c r="EM71" s="3">
        <v>0</v>
      </c>
      <c r="EN71" s="3">
        <v>0</v>
      </c>
      <c r="EO71" s="3">
        <v>0</v>
      </c>
      <c r="EP71" s="3">
        <v>0</v>
      </c>
      <c r="EQ71" s="3">
        <v>0</v>
      </c>
      <c r="ER71" s="3">
        <v>0</v>
      </c>
      <c r="ES71" s="3">
        <v>0</v>
      </c>
      <c r="ET71" s="3">
        <v>0</v>
      </c>
      <c r="EU71" s="3">
        <v>0</v>
      </c>
      <c r="EV71" s="3">
        <v>0</v>
      </c>
      <c r="EW71" s="3">
        <v>0</v>
      </c>
      <c r="EX71" s="3">
        <v>0</v>
      </c>
      <c r="EY71" s="3">
        <v>0</v>
      </c>
      <c r="EZ71" s="3">
        <v>0</v>
      </c>
      <c r="FA71" s="3">
        <v>0</v>
      </c>
      <c r="FB71" s="3">
        <v>0</v>
      </c>
      <c r="FC71" s="3">
        <v>0</v>
      </c>
      <c r="FD71" s="3">
        <v>0</v>
      </c>
      <c r="FE71" s="3">
        <v>0</v>
      </c>
      <c r="FF71" s="3">
        <v>0</v>
      </c>
      <c r="FG71" s="3">
        <v>0</v>
      </c>
      <c r="FH71" s="3">
        <v>0</v>
      </c>
      <c r="FI71" s="3">
        <v>0</v>
      </c>
      <c r="FJ71" s="3">
        <v>0</v>
      </c>
      <c r="FK71" s="3">
        <v>0</v>
      </c>
      <c r="FL71" s="3">
        <v>0</v>
      </c>
      <c r="FM71" s="3">
        <v>0</v>
      </c>
      <c r="FN71" s="3">
        <v>0</v>
      </c>
      <c r="FO71" s="3">
        <v>0</v>
      </c>
      <c r="FP71" s="3">
        <v>0</v>
      </c>
      <c r="FQ71" s="3">
        <v>0</v>
      </c>
      <c r="FR71" s="3">
        <v>0</v>
      </c>
      <c r="FS71" s="3">
        <v>0</v>
      </c>
      <c r="FT71" s="3">
        <v>0</v>
      </c>
      <c r="FU71" s="3">
        <v>0</v>
      </c>
      <c r="FV71" s="3">
        <v>0</v>
      </c>
      <c r="FW71" s="3">
        <v>0</v>
      </c>
      <c r="FX71" s="3">
        <v>0</v>
      </c>
      <c r="FY71" s="3">
        <v>0</v>
      </c>
      <c r="FZ71" s="3">
        <v>0</v>
      </c>
      <c r="GA71" s="3">
        <v>0</v>
      </c>
      <c r="GB71" s="3">
        <v>0</v>
      </c>
      <c r="GC71" s="3">
        <v>0</v>
      </c>
      <c r="GD71" s="3">
        <v>0</v>
      </c>
      <c r="GE71" s="3">
        <v>0</v>
      </c>
      <c r="GF71" s="3">
        <v>0</v>
      </c>
      <c r="GG71" s="3">
        <v>0</v>
      </c>
      <c r="GH71" s="3">
        <v>0</v>
      </c>
      <c r="GI71" s="3">
        <v>0</v>
      </c>
      <c r="GJ71" s="3">
        <v>0</v>
      </c>
      <c r="GK71" s="3">
        <v>0</v>
      </c>
      <c r="GL71" s="3">
        <v>0</v>
      </c>
      <c r="GM71" s="3">
        <v>0</v>
      </c>
      <c r="GN71" s="3">
        <v>0</v>
      </c>
      <c r="GO71" s="3">
        <v>0</v>
      </c>
      <c r="GP71" s="3">
        <v>1265690</v>
      </c>
      <c r="GQ71" s="3">
        <v>0</v>
      </c>
      <c r="GR71" s="3">
        <v>0</v>
      </c>
      <c r="GS71" s="3">
        <v>0</v>
      </c>
      <c r="GT71" s="3">
        <v>0</v>
      </c>
      <c r="GU71" s="3">
        <v>0</v>
      </c>
      <c r="GV71" s="3">
        <v>1265690</v>
      </c>
      <c r="GW71" s="3">
        <v>1269233</v>
      </c>
      <c r="GX71" s="3">
        <v>0</v>
      </c>
      <c r="GY71" s="3">
        <v>0</v>
      </c>
      <c r="GZ71" s="3">
        <v>-3543</v>
      </c>
      <c r="HA71" s="3">
        <v>1265690</v>
      </c>
      <c r="HB71" s="3">
        <v>326354</v>
      </c>
      <c r="HC71" s="3">
        <v>939336</v>
      </c>
      <c r="HD71" s="3">
        <v>0</v>
      </c>
      <c r="HE71" s="3">
        <v>0</v>
      </c>
      <c r="HF71" s="3">
        <v>0</v>
      </c>
      <c r="HG71" s="3">
        <v>0</v>
      </c>
      <c r="HH71" s="3">
        <v>0</v>
      </c>
      <c r="HI71" s="3">
        <v>0</v>
      </c>
      <c r="HJ71" s="3">
        <v>0</v>
      </c>
      <c r="HK71" s="3">
        <v>0</v>
      </c>
      <c r="HL71" s="3">
        <v>0</v>
      </c>
      <c r="HM71" s="3">
        <v>0</v>
      </c>
      <c r="HN71" s="3">
        <v>0</v>
      </c>
      <c r="HO71" s="3">
        <v>0</v>
      </c>
      <c r="HP71" s="3">
        <v>0</v>
      </c>
      <c r="HQ71" s="3">
        <v>0</v>
      </c>
      <c r="HR71" s="3">
        <v>0</v>
      </c>
      <c r="HS71" s="3">
        <v>0</v>
      </c>
      <c r="HT71" s="3">
        <v>0</v>
      </c>
      <c r="HU71" s="3">
        <v>0</v>
      </c>
      <c r="HV71" s="3">
        <v>0</v>
      </c>
      <c r="HW71" s="3">
        <v>0</v>
      </c>
      <c r="HX71" s="3">
        <v>0</v>
      </c>
      <c r="HY71" s="3">
        <v>0</v>
      </c>
      <c r="HZ71" s="3">
        <v>0</v>
      </c>
      <c r="IA71" s="3">
        <v>0</v>
      </c>
      <c r="IB71" s="3">
        <v>0</v>
      </c>
      <c r="IC71" s="3">
        <v>0</v>
      </c>
      <c r="ID71" s="3">
        <v>0</v>
      </c>
      <c r="IE71" s="3">
        <v>0</v>
      </c>
      <c r="IF71" s="3">
        <v>0</v>
      </c>
      <c r="IG71" s="3">
        <v>0</v>
      </c>
      <c r="IH71" s="3">
        <v>0</v>
      </c>
      <c r="II71" s="3">
        <v>0</v>
      </c>
      <c r="IJ71" s="3">
        <v>0</v>
      </c>
      <c r="IK71" s="3">
        <v>0</v>
      </c>
      <c r="IL71" s="3">
        <v>0</v>
      </c>
      <c r="IM71" s="3">
        <v>0</v>
      </c>
    </row>
    <row r="72" spans="1:247" x14ac:dyDescent="0.25">
      <c r="A72">
        <v>106190176</v>
      </c>
      <c r="B72" s="33" t="s">
        <v>1931</v>
      </c>
      <c r="C72" s="56">
        <v>45200</v>
      </c>
      <c r="D72" s="56">
        <v>45565</v>
      </c>
      <c r="E72">
        <v>366</v>
      </c>
      <c r="F72" s="33" t="s">
        <v>2532</v>
      </c>
      <c r="G72" t="s">
        <v>475</v>
      </c>
      <c r="H72">
        <v>913</v>
      </c>
      <c r="I72" s="33" t="s">
        <v>1046</v>
      </c>
      <c r="J72" t="s">
        <v>3050</v>
      </c>
      <c r="K72" s="33" t="s">
        <v>1023</v>
      </c>
      <c r="L72" s="33" t="s">
        <v>1025</v>
      </c>
      <c r="N72" t="s">
        <v>430</v>
      </c>
      <c r="O72" s="33" t="s">
        <v>2040</v>
      </c>
      <c r="P72" t="s">
        <v>1028</v>
      </c>
      <c r="Q72" t="s">
        <v>34</v>
      </c>
      <c r="R72" s="33" t="s">
        <v>2041</v>
      </c>
      <c r="S72" s="33" t="s">
        <v>1143</v>
      </c>
      <c r="T72" s="33" t="s">
        <v>1144</v>
      </c>
      <c r="U72" s="33">
        <v>91010</v>
      </c>
      <c r="V72" s="33" t="s">
        <v>2500</v>
      </c>
      <c r="W72">
        <v>0</v>
      </c>
      <c r="X72" s="3">
        <v>234</v>
      </c>
      <c r="Y72" s="3">
        <v>85644</v>
      </c>
      <c r="Z72" s="3">
        <v>232</v>
      </c>
      <c r="AA72" s="3">
        <v>84912</v>
      </c>
      <c r="AB72" s="3">
        <v>232</v>
      </c>
      <c r="AC72" s="3">
        <v>219.13661202185801</v>
      </c>
      <c r="AD72" s="3">
        <v>722.25808321760303</v>
      </c>
      <c r="AE72" s="3">
        <v>23787</v>
      </c>
      <c r="AF72" s="3">
        <v>5003</v>
      </c>
      <c r="AG72" s="3">
        <v>7472</v>
      </c>
      <c r="AH72" s="3">
        <v>10780</v>
      </c>
      <c r="AI72" s="3">
        <v>0</v>
      </c>
      <c r="AJ72" s="3">
        <v>400</v>
      </c>
      <c r="AK72" s="3">
        <v>32522</v>
      </c>
      <c r="AL72" s="3">
        <v>0</v>
      </c>
      <c r="AM72" s="3">
        <v>240</v>
      </c>
      <c r="AN72" s="3">
        <v>80204</v>
      </c>
      <c r="AO72" s="3">
        <v>264346.45845764264</v>
      </c>
      <c r="AP72" s="89">
        <v>96530.659246682306</v>
      </c>
      <c r="AQ72" s="89">
        <v>18233.911562589863</v>
      </c>
      <c r="AR72" s="89">
        <v>17349.845041062901</v>
      </c>
      <c r="AS72" s="89">
        <v>30859.534465192701</v>
      </c>
      <c r="AT72" s="89">
        <v>0</v>
      </c>
      <c r="AU72" s="89">
        <v>1237.9038151095499</v>
      </c>
      <c r="AV72" s="89">
        <v>99567.374831896916</v>
      </c>
      <c r="AW72" s="89">
        <v>0</v>
      </c>
      <c r="AX72" s="89">
        <v>1513.9289779533078</v>
      </c>
      <c r="AY72" s="3">
        <v>2921</v>
      </c>
      <c r="AZ72" s="3">
        <v>622</v>
      </c>
      <c r="BA72" s="3">
        <v>841</v>
      </c>
      <c r="BB72" s="3">
        <v>1219</v>
      </c>
      <c r="BC72" s="3">
        <v>0</v>
      </c>
      <c r="BD72" s="3">
        <v>35</v>
      </c>
      <c r="BE72" s="3">
        <v>3600</v>
      </c>
      <c r="BF72" s="3">
        <v>0</v>
      </c>
      <c r="BG72" s="3">
        <v>30</v>
      </c>
      <c r="BH72" s="3">
        <v>9268</v>
      </c>
      <c r="BI72" s="3">
        <v>234</v>
      </c>
      <c r="BJ72" s="3">
        <v>0</v>
      </c>
      <c r="BK72" s="3">
        <v>0</v>
      </c>
      <c r="BL72" s="3">
        <v>0</v>
      </c>
      <c r="BM72" s="3">
        <v>0</v>
      </c>
      <c r="BN72" s="3">
        <v>0</v>
      </c>
      <c r="BO72" s="3">
        <v>85644</v>
      </c>
      <c r="BP72" s="3">
        <v>0</v>
      </c>
      <c r="BQ72" s="3">
        <v>0</v>
      </c>
      <c r="BR72" s="3">
        <v>0</v>
      </c>
      <c r="BS72" s="3">
        <v>0</v>
      </c>
      <c r="BT72" s="3">
        <v>0</v>
      </c>
      <c r="BU72" s="3">
        <v>80204</v>
      </c>
      <c r="BV72" s="3">
        <v>0</v>
      </c>
      <c r="BW72" s="3">
        <v>0</v>
      </c>
      <c r="BX72" s="3">
        <v>0</v>
      </c>
      <c r="BY72" s="3">
        <v>0</v>
      </c>
      <c r="BZ72" s="57">
        <v>0</v>
      </c>
      <c r="CA72" s="3">
        <v>0</v>
      </c>
      <c r="CB72" s="3">
        <v>9268</v>
      </c>
      <c r="CC72" s="3">
        <v>0</v>
      </c>
      <c r="CD72" s="3">
        <v>0</v>
      </c>
      <c r="CE72" s="3">
        <v>0</v>
      </c>
      <c r="CF72" s="3">
        <v>0</v>
      </c>
      <c r="CG72" s="3">
        <v>0</v>
      </c>
      <c r="CH72" s="3">
        <v>0</v>
      </c>
      <c r="CI72" s="3">
        <v>0</v>
      </c>
      <c r="CJ72" s="3">
        <v>0</v>
      </c>
      <c r="CK72" s="3">
        <v>138588</v>
      </c>
      <c r="CL72" s="3">
        <v>31033</v>
      </c>
      <c r="CM72" s="3">
        <v>22487</v>
      </c>
      <c r="CN72" s="3">
        <v>47333</v>
      </c>
      <c r="CO72" s="3">
        <v>0</v>
      </c>
      <c r="CP72" s="3">
        <v>1644</v>
      </c>
      <c r="CQ72" s="3">
        <v>152441</v>
      </c>
      <c r="CR72" s="3">
        <v>0</v>
      </c>
      <c r="CS72" s="3">
        <v>4897</v>
      </c>
      <c r="CT72" s="3">
        <v>398423</v>
      </c>
      <c r="CU72" s="3">
        <v>0</v>
      </c>
      <c r="CV72" s="3">
        <v>304611</v>
      </c>
      <c r="CW72" s="3">
        <v>0</v>
      </c>
      <c r="CX72" s="3">
        <v>94215</v>
      </c>
      <c r="CY72" s="3">
        <v>0</v>
      </c>
      <c r="CZ72" s="3">
        <v>6</v>
      </c>
      <c r="DA72" s="3">
        <v>624192</v>
      </c>
      <c r="DB72" s="3">
        <v>686880</v>
      </c>
      <c r="DC72" s="3">
        <v>2795</v>
      </c>
      <c r="DD72" s="3">
        <v>6719</v>
      </c>
      <c r="DE72" s="3">
        <v>0</v>
      </c>
      <c r="DF72" s="3">
        <v>0</v>
      </c>
      <c r="DG72" s="3">
        <v>9179377488</v>
      </c>
      <c r="DH72" s="3">
        <v>6586747528</v>
      </c>
      <c r="DI72" s="3">
        <v>0</v>
      </c>
      <c r="DJ72" s="3">
        <v>2592629960</v>
      </c>
      <c r="DK72" s="3">
        <v>272664311</v>
      </c>
      <c r="DL72" s="3">
        <v>2865294271</v>
      </c>
      <c r="DM72" s="3">
        <v>2718712088</v>
      </c>
      <c r="DN72" s="3">
        <v>146582183</v>
      </c>
      <c r="DO72" s="3">
        <v>83683438</v>
      </c>
      <c r="DP72" s="3">
        <v>19771573</v>
      </c>
      <c r="DQ72" s="3">
        <v>0</v>
      </c>
      <c r="DR72" s="3">
        <v>0</v>
      </c>
      <c r="DS72" s="3">
        <v>210494048</v>
      </c>
      <c r="DT72" s="3">
        <v>795708546</v>
      </c>
      <c r="DU72" s="3">
        <v>182528536</v>
      </c>
      <c r="DV72" s="3">
        <v>248264261</v>
      </c>
      <c r="DW72" s="3">
        <v>356268355</v>
      </c>
      <c r="DX72" s="3">
        <v>0</v>
      </c>
      <c r="DY72" s="3">
        <v>18909706</v>
      </c>
      <c r="DZ72" s="3">
        <v>1181171807</v>
      </c>
      <c r="EA72" s="3">
        <v>0</v>
      </c>
      <c r="EB72" s="3">
        <v>2216523</v>
      </c>
      <c r="EC72" s="3">
        <v>2785067734</v>
      </c>
      <c r="ED72" s="3">
        <v>2433377531</v>
      </c>
      <c r="EE72" s="3">
        <v>482714155</v>
      </c>
      <c r="EF72" s="3">
        <v>328200736</v>
      </c>
      <c r="EG72" s="3">
        <v>663608786</v>
      </c>
      <c r="EH72" s="3">
        <v>0</v>
      </c>
      <c r="EI72" s="3">
        <v>39611287</v>
      </c>
      <c r="EJ72" s="3">
        <v>2435031872</v>
      </c>
      <c r="EK72" s="3">
        <v>0</v>
      </c>
      <c r="EL72" s="3">
        <v>11765387</v>
      </c>
      <c r="EM72" s="3">
        <v>6394309754</v>
      </c>
      <c r="EN72" s="3">
        <v>2493174336</v>
      </c>
      <c r="EO72" s="3">
        <v>513107210</v>
      </c>
      <c r="EP72" s="3">
        <v>435227865</v>
      </c>
      <c r="EQ72" s="3">
        <v>804045298</v>
      </c>
      <c r="ER72" s="3">
        <v>0</v>
      </c>
      <c r="ES72" s="3">
        <v>0</v>
      </c>
      <c r="ET72" s="3">
        <v>-5432666</v>
      </c>
      <c r="EU72" s="3">
        <v>2316515770</v>
      </c>
      <c r="EV72" s="3">
        <v>-3557113</v>
      </c>
      <c r="EW72" s="3">
        <v>0</v>
      </c>
      <c r="EX72" s="3">
        <v>10892511</v>
      </c>
      <c r="EY72" s="3">
        <v>0</v>
      </c>
      <c r="EZ72" s="3">
        <v>22774317</v>
      </c>
      <c r="FA72" s="3">
        <v>0</v>
      </c>
      <c r="FB72" s="3">
        <v>0</v>
      </c>
      <c r="FC72" s="3">
        <v>0</v>
      </c>
      <c r="FD72" s="3">
        <v>0</v>
      </c>
      <c r="FE72" s="3">
        <v>703321251</v>
      </c>
      <c r="FF72" s="3">
        <v>145800887</v>
      </c>
      <c r="FG72" s="3">
        <v>218736735</v>
      </c>
      <c r="FH72" s="3">
        <v>220489396</v>
      </c>
      <c r="FI72" s="3">
        <v>0</v>
      </c>
      <c r="FJ72" s="3">
        <v>39190276</v>
      </c>
      <c r="FK72" s="3">
        <v>1253236804</v>
      </c>
      <c r="FL72" s="3">
        <v>0</v>
      </c>
      <c r="FM72" s="3">
        <v>11854611</v>
      </c>
      <c r="FN72" s="3">
        <v>0</v>
      </c>
      <c r="FO72" s="3">
        <v>0</v>
      </c>
      <c r="FP72" s="3">
        <v>41219713</v>
      </c>
      <c r="FQ72" s="3">
        <v>39456578</v>
      </c>
      <c r="FR72" s="3">
        <v>0</v>
      </c>
      <c r="FS72" s="3">
        <v>0</v>
      </c>
      <c r="FT72" s="3">
        <v>143274285</v>
      </c>
      <c r="FU72" s="3">
        <v>132827780</v>
      </c>
      <c r="FV72" s="3">
        <v>1350172343</v>
      </c>
      <c r="FW72" s="3">
        <v>0</v>
      </c>
      <c r="FX72" s="3">
        <v>0</v>
      </c>
      <c r="FY72" s="3">
        <v>167408069</v>
      </c>
      <c r="FZ72" s="3">
        <v>6719361</v>
      </c>
      <c r="GA72" s="3">
        <v>181573333</v>
      </c>
      <c r="GB72" s="3">
        <v>84380350</v>
      </c>
      <c r="GC72" s="3">
        <v>510565553</v>
      </c>
      <c r="GD72" s="3">
        <v>141791014</v>
      </c>
      <c r="GE72" s="3">
        <v>670643807</v>
      </c>
      <c r="GF72" s="3">
        <v>265401830</v>
      </c>
      <c r="GG72" s="3">
        <v>156361703</v>
      </c>
      <c r="GH72" s="3">
        <v>13231050</v>
      </c>
      <c r="GI72" s="3">
        <v>1095816848</v>
      </c>
      <c r="GJ72" s="3">
        <v>158336902</v>
      </c>
      <c r="GK72" s="3">
        <v>131508337</v>
      </c>
      <c r="GL72" s="3">
        <v>18461420</v>
      </c>
      <c r="GM72" s="3">
        <v>563673</v>
      </c>
      <c r="GN72" s="3">
        <v>90364298</v>
      </c>
      <c r="GO72" s="3">
        <v>118022220</v>
      </c>
      <c r="GP72" s="3">
        <v>1361419820</v>
      </c>
      <c r="GQ72" s="3">
        <v>0</v>
      </c>
      <c r="GR72" s="3">
        <v>1112049609</v>
      </c>
      <c r="GS72" s="3">
        <v>950395374</v>
      </c>
      <c r="GT72" s="3">
        <v>168088840</v>
      </c>
      <c r="GU72" s="3">
        <v>0</v>
      </c>
      <c r="GV72" s="3">
        <v>3591953643</v>
      </c>
      <c r="GW72" s="3">
        <v>528337039</v>
      </c>
      <c r="GX72" s="3">
        <v>30436</v>
      </c>
      <c r="GY72" s="3">
        <v>1985582488</v>
      </c>
      <c r="GZ72" s="3">
        <v>1078003680</v>
      </c>
      <c r="HA72" s="3">
        <v>3591953643</v>
      </c>
      <c r="HB72" s="3">
        <v>223292612</v>
      </c>
      <c r="HC72" s="3">
        <v>1786857284</v>
      </c>
      <c r="HD72" s="3">
        <v>-1298152479</v>
      </c>
      <c r="HE72" s="3">
        <v>2283651346</v>
      </c>
      <c r="HF72" s="3">
        <v>0</v>
      </c>
      <c r="HG72" s="3">
        <v>1763617397</v>
      </c>
      <c r="HH72" s="3">
        <v>437142778</v>
      </c>
      <c r="HI72" s="3">
        <v>0</v>
      </c>
      <c r="HJ72" s="3">
        <v>9948829</v>
      </c>
      <c r="HK72" s="3">
        <v>11442280</v>
      </c>
      <c r="HL72" s="3">
        <v>5501</v>
      </c>
      <c r="HM72" s="3">
        <v>31</v>
      </c>
      <c r="HN72" s="3">
        <v>1563511</v>
      </c>
      <c r="HO72" s="3">
        <v>3363481</v>
      </c>
      <c r="HP72" s="3">
        <v>1822653</v>
      </c>
      <c r="HQ72" s="3">
        <v>0</v>
      </c>
      <c r="HR72" s="3">
        <v>605683</v>
      </c>
      <c r="HS72" s="3">
        <v>1578982</v>
      </c>
      <c r="HT72" s="3">
        <v>349846</v>
      </c>
      <c r="HU72" s="3">
        <v>664673</v>
      </c>
      <c r="HV72" s="3">
        <v>0</v>
      </c>
      <c r="HW72" s="3">
        <v>0</v>
      </c>
      <c r="HX72" s="3">
        <v>1159189</v>
      </c>
      <c r="HY72" s="3">
        <v>1052407</v>
      </c>
      <c r="HZ72" s="3">
        <v>2247716</v>
      </c>
      <c r="IA72" s="3">
        <v>1494050</v>
      </c>
      <c r="IB72" s="3">
        <v>1197548</v>
      </c>
      <c r="IC72" s="3">
        <v>902927</v>
      </c>
      <c r="ID72" s="3">
        <v>1819735</v>
      </c>
      <c r="IE72" s="3">
        <v>860461271.00808704</v>
      </c>
      <c r="IF72" s="3">
        <v>177268601.01496801</v>
      </c>
      <c r="IG72" s="3">
        <v>153611824.57890022</v>
      </c>
      <c r="IH72" s="3">
        <v>271768779.18109298</v>
      </c>
      <c r="II72" s="3">
        <v>0</v>
      </c>
      <c r="IJ72" s="3">
        <v>15594210.5031211</v>
      </c>
      <c r="IK72" s="3">
        <v>963617302.12757695</v>
      </c>
      <c r="IL72" s="3">
        <v>0</v>
      </c>
      <c r="IM72" s="3">
        <v>3725788.5862547359</v>
      </c>
    </row>
    <row r="73" spans="1:247" x14ac:dyDescent="0.25">
      <c r="A73">
        <v>106100005</v>
      </c>
      <c r="B73" s="33" t="s">
        <v>1932</v>
      </c>
      <c r="C73" s="56">
        <v>45170</v>
      </c>
      <c r="D73" s="56">
        <v>45535</v>
      </c>
      <c r="E73">
        <v>366</v>
      </c>
      <c r="F73" s="33" t="s">
        <v>2683</v>
      </c>
      <c r="G73" t="s">
        <v>1079</v>
      </c>
      <c r="H73">
        <v>605</v>
      </c>
      <c r="I73" s="33" t="s">
        <v>1046</v>
      </c>
      <c r="J73" t="s">
        <v>3050</v>
      </c>
      <c r="K73" s="33" t="s">
        <v>1023</v>
      </c>
      <c r="L73" s="33" t="s">
        <v>811</v>
      </c>
      <c r="N73" t="s">
        <v>430</v>
      </c>
      <c r="O73" s="33" t="s">
        <v>3071</v>
      </c>
      <c r="P73" t="s">
        <v>406</v>
      </c>
      <c r="Q73" t="s">
        <v>34</v>
      </c>
      <c r="R73" s="33" t="s">
        <v>2042</v>
      </c>
      <c r="S73" s="33" t="s">
        <v>2906</v>
      </c>
      <c r="T73" s="33" t="s">
        <v>1145</v>
      </c>
      <c r="U73" s="33">
        <v>93611</v>
      </c>
      <c r="V73" s="33" t="s">
        <v>2625</v>
      </c>
      <c r="W73">
        <v>0</v>
      </c>
      <c r="X73" s="3">
        <v>352</v>
      </c>
      <c r="Y73" s="3">
        <v>128832</v>
      </c>
      <c r="Z73" s="3">
        <v>342</v>
      </c>
      <c r="AA73" s="3">
        <v>125172</v>
      </c>
      <c r="AB73" s="3">
        <v>314</v>
      </c>
      <c r="AC73" s="3">
        <v>309.472677595628</v>
      </c>
      <c r="AD73" s="3">
        <v>613.99059257024396</v>
      </c>
      <c r="AE73" s="3">
        <v>37449</v>
      </c>
      <c r="AF73" s="3">
        <v>24942</v>
      </c>
      <c r="AG73" s="3">
        <v>4177</v>
      </c>
      <c r="AH73" s="3">
        <v>24165</v>
      </c>
      <c r="AI73" s="3">
        <v>0</v>
      </c>
      <c r="AJ73" s="3">
        <v>451</v>
      </c>
      <c r="AK73" s="3">
        <v>21766</v>
      </c>
      <c r="AL73" s="3">
        <v>206</v>
      </c>
      <c r="AM73" s="3">
        <v>111</v>
      </c>
      <c r="AN73" s="3">
        <v>113267</v>
      </c>
      <c r="AO73" s="3">
        <v>224720.55688070899</v>
      </c>
      <c r="AP73" s="89">
        <v>66179.399929720399</v>
      </c>
      <c r="AQ73" s="89">
        <v>42388.650877990003</v>
      </c>
      <c r="AR73" s="89">
        <v>6532.21010239922</v>
      </c>
      <c r="AS73" s="89">
        <v>45168.219427300603</v>
      </c>
      <c r="AT73" s="89">
        <v>0</v>
      </c>
      <c r="AU73" s="89">
        <v>2225.0521087433099</v>
      </c>
      <c r="AV73" s="89">
        <v>58065.435523305503</v>
      </c>
      <c r="AW73" s="89">
        <v>888.88393796073399</v>
      </c>
      <c r="AX73" s="89">
        <v>478.96174170406698</v>
      </c>
      <c r="AY73" s="3">
        <v>5759</v>
      </c>
      <c r="AZ73" s="3">
        <v>3836</v>
      </c>
      <c r="BA73" s="3">
        <v>852</v>
      </c>
      <c r="BB73" s="3">
        <v>4928</v>
      </c>
      <c r="BC73" s="3">
        <v>0</v>
      </c>
      <c r="BD73" s="3">
        <v>120</v>
      </c>
      <c r="BE73" s="3">
        <v>5796</v>
      </c>
      <c r="BF73" s="3">
        <v>99</v>
      </c>
      <c r="BG73" s="3">
        <v>53</v>
      </c>
      <c r="BH73" s="3">
        <v>21443</v>
      </c>
      <c r="BI73" s="3">
        <v>352</v>
      </c>
      <c r="BJ73" s="3">
        <v>0</v>
      </c>
      <c r="BK73" s="3">
        <v>0</v>
      </c>
      <c r="BL73" s="3">
        <v>0</v>
      </c>
      <c r="BM73" s="3">
        <v>0</v>
      </c>
      <c r="BN73" s="3">
        <v>0</v>
      </c>
      <c r="BO73" s="3">
        <v>128832</v>
      </c>
      <c r="BP73" s="3">
        <v>0</v>
      </c>
      <c r="BQ73" s="3">
        <v>0</v>
      </c>
      <c r="BR73" s="3">
        <v>0</v>
      </c>
      <c r="BS73" s="3">
        <v>0</v>
      </c>
      <c r="BT73" s="3">
        <v>0</v>
      </c>
      <c r="BU73" s="3">
        <v>113267</v>
      </c>
      <c r="BV73" s="3">
        <v>0</v>
      </c>
      <c r="BW73" s="3">
        <v>0</v>
      </c>
      <c r="BX73" s="3">
        <v>0</v>
      </c>
      <c r="BY73" s="3">
        <v>0</v>
      </c>
      <c r="BZ73" s="57">
        <v>0</v>
      </c>
      <c r="CA73" s="3">
        <v>0</v>
      </c>
      <c r="CB73" s="3">
        <v>21443</v>
      </c>
      <c r="CC73" s="3">
        <v>0</v>
      </c>
      <c r="CD73" s="3">
        <v>0</v>
      </c>
      <c r="CE73" s="3">
        <v>0</v>
      </c>
      <c r="CF73" s="3">
        <v>0</v>
      </c>
      <c r="CG73" s="3">
        <v>0</v>
      </c>
      <c r="CH73" s="3">
        <v>48</v>
      </c>
      <c r="CI73" s="3">
        <v>6389</v>
      </c>
      <c r="CJ73" s="3">
        <v>3841</v>
      </c>
      <c r="CK73" s="3">
        <v>58720</v>
      </c>
      <c r="CL73" s="3">
        <v>46207</v>
      </c>
      <c r="CM73" s="3">
        <v>12712</v>
      </c>
      <c r="CN73" s="3">
        <v>117994</v>
      </c>
      <c r="CO73" s="3">
        <v>0</v>
      </c>
      <c r="CP73" s="3">
        <v>6055</v>
      </c>
      <c r="CQ73" s="3">
        <v>134809</v>
      </c>
      <c r="CR73" s="3">
        <v>6373</v>
      </c>
      <c r="CS73" s="3">
        <v>11830</v>
      </c>
      <c r="CT73" s="3">
        <v>394700</v>
      </c>
      <c r="CU73" s="3">
        <v>85649</v>
      </c>
      <c r="CV73" s="3">
        <v>232019</v>
      </c>
      <c r="CW73" s="3">
        <v>0</v>
      </c>
      <c r="CX73" s="3">
        <v>80891</v>
      </c>
      <c r="CY73" s="3">
        <v>0</v>
      </c>
      <c r="CZ73" s="3">
        <v>10</v>
      </c>
      <c r="DA73" s="3">
        <v>516240</v>
      </c>
      <c r="DB73" s="3">
        <v>936000</v>
      </c>
      <c r="DC73" s="3">
        <v>4841</v>
      </c>
      <c r="DD73" s="3">
        <v>10429</v>
      </c>
      <c r="DE73" s="3">
        <v>2599</v>
      </c>
      <c r="DF73" s="3">
        <v>1515</v>
      </c>
      <c r="DG73" s="3">
        <v>3556209955</v>
      </c>
      <c r="DH73" s="3">
        <v>2820501425</v>
      </c>
      <c r="DI73" s="3">
        <v>42637</v>
      </c>
      <c r="DJ73" s="3">
        <v>735751167</v>
      </c>
      <c r="DK73" s="3">
        <v>72102787</v>
      </c>
      <c r="DL73" s="3">
        <v>807853954</v>
      </c>
      <c r="DM73" s="3">
        <v>775584434</v>
      </c>
      <c r="DN73" s="3">
        <v>32269520</v>
      </c>
      <c r="DO73" s="3">
        <v>2006760</v>
      </c>
      <c r="DP73" s="3">
        <v>123155</v>
      </c>
      <c r="DQ73" s="3">
        <v>0</v>
      </c>
      <c r="DR73" s="3">
        <v>0</v>
      </c>
      <c r="DS73" s="3">
        <v>34153125</v>
      </c>
      <c r="DT73" s="3">
        <v>575279656</v>
      </c>
      <c r="DU73" s="3">
        <v>384415752</v>
      </c>
      <c r="DV73" s="3">
        <v>59113047</v>
      </c>
      <c r="DW73" s="3">
        <v>373824040</v>
      </c>
      <c r="DX73" s="3">
        <v>0</v>
      </c>
      <c r="DY73" s="3">
        <v>7248630</v>
      </c>
      <c r="DZ73" s="3">
        <v>385252054</v>
      </c>
      <c r="EA73" s="3">
        <v>4746091</v>
      </c>
      <c r="EB73" s="3">
        <v>2574605</v>
      </c>
      <c r="EC73" s="3">
        <v>1792453875</v>
      </c>
      <c r="ED73" s="3">
        <v>441347288</v>
      </c>
      <c r="EE73" s="3">
        <v>268894532</v>
      </c>
      <c r="EF73" s="3">
        <v>33331014</v>
      </c>
      <c r="EG73" s="3">
        <v>324912408</v>
      </c>
      <c r="EH73" s="3">
        <v>0</v>
      </c>
      <c r="EI73" s="3">
        <v>28513187</v>
      </c>
      <c r="EJ73" s="3">
        <v>642489759</v>
      </c>
      <c r="EK73" s="3">
        <v>15733152</v>
      </c>
      <c r="EL73" s="3">
        <v>8534740</v>
      </c>
      <c r="EM73" s="3">
        <v>1763756080</v>
      </c>
      <c r="EN73" s="3">
        <v>820373498</v>
      </c>
      <c r="EO73" s="3">
        <v>553864845</v>
      </c>
      <c r="EP73" s="3">
        <v>81744135</v>
      </c>
      <c r="EQ73" s="3">
        <v>588467360</v>
      </c>
      <c r="ER73" s="3">
        <v>0</v>
      </c>
      <c r="ES73" s="3">
        <v>0</v>
      </c>
      <c r="ET73" s="3">
        <v>24456193</v>
      </c>
      <c r="EU73" s="3">
        <v>706040439</v>
      </c>
      <c r="EV73" s="3">
        <v>23021998</v>
      </c>
      <c r="EW73" s="3">
        <v>0</v>
      </c>
      <c r="EX73" s="3">
        <v>22532957</v>
      </c>
      <c r="EY73" s="3">
        <v>0</v>
      </c>
      <c r="EZ73" s="3">
        <v>0</v>
      </c>
      <c r="FA73" s="3">
        <v>0</v>
      </c>
      <c r="FB73" s="3">
        <v>0</v>
      </c>
      <c r="FC73" s="3">
        <v>0</v>
      </c>
      <c r="FD73" s="3">
        <v>42637</v>
      </c>
      <c r="FE73" s="3">
        <v>194911595</v>
      </c>
      <c r="FF73" s="3">
        <v>98513670</v>
      </c>
      <c r="FG73" s="3">
        <v>10414678</v>
      </c>
      <c r="FH73" s="3">
        <v>110225170</v>
      </c>
      <c r="FI73" s="3">
        <v>0</v>
      </c>
      <c r="FJ73" s="3">
        <v>10549957</v>
      </c>
      <c r="FK73" s="3">
        <v>310580628</v>
      </c>
      <c r="FL73" s="3">
        <v>0</v>
      </c>
      <c r="FM73" s="3">
        <v>555469</v>
      </c>
      <c r="FN73" s="3">
        <v>0</v>
      </c>
      <c r="FO73" s="3">
        <v>0</v>
      </c>
      <c r="FP73" s="3">
        <v>0</v>
      </c>
      <c r="FQ73" s="3">
        <v>1941367</v>
      </c>
      <c r="FR73" s="3">
        <v>0</v>
      </c>
      <c r="FS73" s="3">
        <v>0</v>
      </c>
      <c r="FT73" s="3">
        <v>103663549</v>
      </c>
      <c r="FU73" s="3">
        <v>146626339</v>
      </c>
      <c r="FV73" s="3">
        <v>260026476</v>
      </c>
      <c r="FW73" s="3">
        <v>0</v>
      </c>
      <c r="FX73" s="3">
        <v>0</v>
      </c>
      <c r="FY73" s="3">
        <v>0</v>
      </c>
      <c r="FZ73" s="3">
        <v>0</v>
      </c>
      <c r="GA73" s="3">
        <v>67322187</v>
      </c>
      <c r="GB73" s="3">
        <v>5562682</v>
      </c>
      <c r="GC73" s="3">
        <v>143899478</v>
      </c>
      <c r="GD73" s="3">
        <v>48483723</v>
      </c>
      <c r="GE73" s="3">
        <v>226612371</v>
      </c>
      <c r="GF73" s="3">
        <v>44934477</v>
      </c>
      <c r="GG73" s="3">
        <v>49793391</v>
      </c>
      <c r="GH73" s="3">
        <v>16142786</v>
      </c>
      <c r="GI73" s="3">
        <v>174918943</v>
      </c>
      <c r="GJ73" s="3">
        <v>147861408</v>
      </c>
      <c r="GK73" s="3">
        <v>38725550</v>
      </c>
      <c r="GL73" s="3">
        <v>1877004</v>
      </c>
      <c r="GM73" s="3">
        <v>3162544</v>
      </c>
      <c r="GN73" s="3">
        <v>21395014</v>
      </c>
      <c r="GO73" s="3">
        <v>50160946</v>
      </c>
      <c r="GP73" s="3">
        <v>299562026</v>
      </c>
      <c r="GQ73" s="3">
        <v>0</v>
      </c>
      <c r="GR73" s="3">
        <v>741255902</v>
      </c>
      <c r="GS73" s="3">
        <v>30249050</v>
      </c>
      <c r="GT73" s="3">
        <v>9793888</v>
      </c>
      <c r="GU73" s="3">
        <v>0</v>
      </c>
      <c r="GV73" s="3">
        <v>1080860866</v>
      </c>
      <c r="GW73" s="3">
        <v>72572532</v>
      </c>
      <c r="GX73" s="3">
        <v>0</v>
      </c>
      <c r="GY73" s="3">
        <v>624564658</v>
      </c>
      <c r="GZ73" s="3">
        <v>383723676</v>
      </c>
      <c r="HA73" s="3">
        <v>1080860866</v>
      </c>
      <c r="HB73" s="3">
        <v>8910</v>
      </c>
      <c r="HC73" s="3">
        <v>442456223</v>
      </c>
      <c r="HD73" s="3">
        <v>-302470473</v>
      </c>
      <c r="HE73" s="3">
        <v>1066745116</v>
      </c>
      <c r="HF73" s="3">
        <v>0</v>
      </c>
      <c r="HG73" s="3">
        <v>632520322</v>
      </c>
      <c r="HH73" s="3">
        <v>149416128</v>
      </c>
      <c r="HI73" s="3">
        <v>0</v>
      </c>
      <c r="HJ73" s="3">
        <v>4153536</v>
      </c>
      <c r="HK73" s="3">
        <v>4906725</v>
      </c>
      <c r="HL73" s="3">
        <v>2300</v>
      </c>
      <c r="HM73" s="3">
        <v>0</v>
      </c>
      <c r="HN73" s="3">
        <v>157702</v>
      </c>
      <c r="HO73" s="3">
        <v>964856</v>
      </c>
      <c r="HP73" s="3">
        <v>1162242</v>
      </c>
      <c r="HQ73" s="3">
        <v>109412</v>
      </c>
      <c r="HR73" s="3">
        <v>624301</v>
      </c>
      <c r="HS73" s="3">
        <v>323979</v>
      </c>
      <c r="HT73" s="3">
        <v>198101</v>
      </c>
      <c r="HU73" s="3">
        <v>489670</v>
      </c>
      <c r="HV73" s="3">
        <v>38380</v>
      </c>
      <c r="HW73" s="3">
        <v>84893</v>
      </c>
      <c r="HX73" s="3">
        <v>1130293</v>
      </c>
      <c r="HY73" s="3">
        <v>793211</v>
      </c>
      <c r="HZ73" s="3">
        <v>1340361</v>
      </c>
      <c r="IA73" s="3">
        <v>0</v>
      </c>
      <c r="IB73" s="3">
        <v>645978</v>
      </c>
      <c r="IC73" s="3">
        <v>71421</v>
      </c>
      <c r="ID73" s="3">
        <v>172272</v>
      </c>
      <c r="IE73" s="3">
        <v>201106910.446657</v>
      </c>
      <c r="IF73" s="3">
        <v>129236406.28815401</v>
      </c>
      <c r="IG73" s="3">
        <v>18287081.221459702</v>
      </c>
      <c r="IH73" s="3">
        <v>138222510.334874</v>
      </c>
      <c r="II73" s="3">
        <v>0</v>
      </c>
      <c r="IJ73" s="3">
        <v>7074324.1375557603</v>
      </c>
      <c r="IK73" s="3">
        <v>203305629.43379599</v>
      </c>
      <c r="IL73" s="3">
        <v>4051158.8959187898</v>
      </c>
      <c r="IM73" s="3">
        <v>2197626.2415842698</v>
      </c>
    </row>
    <row r="74" spans="1:247" x14ac:dyDescent="0.25">
      <c r="A74">
        <v>106100697</v>
      </c>
      <c r="B74" s="33" t="s">
        <v>2732</v>
      </c>
      <c r="C74" s="56">
        <v>45292</v>
      </c>
      <c r="D74" s="56">
        <v>45657</v>
      </c>
      <c r="E74">
        <v>366</v>
      </c>
      <c r="F74" s="33" t="s">
        <v>2683</v>
      </c>
      <c r="G74" t="s">
        <v>1079</v>
      </c>
      <c r="H74">
        <v>609</v>
      </c>
      <c r="I74" s="33" t="s">
        <v>1024</v>
      </c>
      <c r="J74" t="s">
        <v>2898</v>
      </c>
      <c r="K74" s="33" t="s">
        <v>1023</v>
      </c>
      <c r="L74" s="33" t="s">
        <v>811</v>
      </c>
      <c r="M74" t="s">
        <v>1792</v>
      </c>
      <c r="N74" t="s">
        <v>1032</v>
      </c>
      <c r="O74" s="33" t="s">
        <v>2733</v>
      </c>
      <c r="P74" t="s">
        <v>1042</v>
      </c>
      <c r="Q74" t="s">
        <v>1058</v>
      </c>
      <c r="R74" s="33" t="s">
        <v>2940</v>
      </c>
      <c r="S74" s="33" t="s">
        <v>2734</v>
      </c>
      <c r="T74" s="33" t="s">
        <v>1146</v>
      </c>
      <c r="U74" s="33" t="s">
        <v>2735</v>
      </c>
      <c r="V74" s="33" t="s">
        <v>2553</v>
      </c>
      <c r="W74">
        <v>1</v>
      </c>
      <c r="X74" s="3">
        <v>123</v>
      </c>
      <c r="Y74" s="3">
        <v>45018</v>
      </c>
      <c r="Z74" s="3">
        <v>123</v>
      </c>
      <c r="AA74" s="3">
        <v>45018</v>
      </c>
      <c r="AB74" s="3">
        <v>63</v>
      </c>
      <c r="AC74" s="3">
        <v>61.964480874316898</v>
      </c>
      <c r="AD74" s="3">
        <v>106.662414821068</v>
      </c>
      <c r="AE74" s="3">
        <v>12202</v>
      </c>
      <c r="AF74" s="3">
        <v>0</v>
      </c>
      <c r="AG74" s="3">
        <v>7927</v>
      </c>
      <c r="AH74" s="3">
        <v>0</v>
      </c>
      <c r="AI74" s="3">
        <v>0</v>
      </c>
      <c r="AJ74" s="3">
        <v>2526</v>
      </c>
      <c r="AK74" s="3">
        <v>0</v>
      </c>
      <c r="AL74" s="3">
        <v>0</v>
      </c>
      <c r="AM74" s="3">
        <v>24</v>
      </c>
      <c r="AN74" s="3">
        <v>22679</v>
      </c>
      <c r="AO74" s="3">
        <v>39038.443824511</v>
      </c>
      <c r="AP74" s="89">
        <v>14259.7960917331</v>
      </c>
      <c r="AQ74" s="89">
        <v>0</v>
      </c>
      <c r="AR74" s="89">
        <v>16157.734792362446</v>
      </c>
      <c r="AS74" s="89">
        <v>0</v>
      </c>
      <c r="AT74" s="89">
        <v>0</v>
      </c>
      <c r="AU74" s="89">
        <v>7681.9193257074103</v>
      </c>
      <c r="AV74" s="89">
        <v>0</v>
      </c>
      <c r="AW74" s="89">
        <v>0</v>
      </c>
      <c r="AX74" s="89">
        <v>244.75025027972401</v>
      </c>
      <c r="AY74" s="3">
        <v>153</v>
      </c>
      <c r="AZ74" s="3">
        <v>0</v>
      </c>
      <c r="BA74" s="3">
        <v>112</v>
      </c>
      <c r="BB74" s="3">
        <v>0</v>
      </c>
      <c r="BC74" s="3">
        <v>0</v>
      </c>
      <c r="BD74" s="3">
        <v>107</v>
      </c>
      <c r="BE74" s="3">
        <v>0</v>
      </c>
      <c r="BF74" s="3">
        <v>0</v>
      </c>
      <c r="BG74" s="3">
        <v>8</v>
      </c>
      <c r="BH74" s="3">
        <v>380</v>
      </c>
      <c r="BI74" s="3">
        <v>24</v>
      </c>
      <c r="BJ74" s="3">
        <v>0</v>
      </c>
      <c r="BK74" s="3">
        <v>0</v>
      </c>
      <c r="BL74" s="3">
        <v>0</v>
      </c>
      <c r="BM74" s="3">
        <v>99</v>
      </c>
      <c r="BN74" s="3">
        <v>0</v>
      </c>
      <c r="BO74" s="3">
        <v>8784</v>
      </c>
      <c r="BP74" s="3">
        <v>0</v>
      </c>
      <c r="BQ74" s="3">
        <v>0</v>
      </c>
      <c r="BR74" s="3">
        <v>0</v>
      </c>
      <c r="BS74" s="3">
        <v>36234</v>
      </c>
      <c r="BT74" s="3">
        <v>0</v>
      </c>
      <c r="BU74" s="3">
        <v>5246</v>
      </c>
      <c r="BV74" s="3">
        <v>0</v>
      </c>
      <c r="BW74" s="3">
        <v>0</v>
      </c>
      <c r="BX74" s="3">
        <v>0</v>
      </c>
      <c r="BY74" s="3">
        <v>17433</v>
      </c>
      <c r="BZ74" s="57">
        <v>0.76868468627364517</v>
      </c>
      <c r="CA74" s="3">
        <v>0</v>
      </c>
      <c r="CB74" s="3">
        <v>348</v>
      </c>
      <c r="CC74" s="3">
        <v>0</v>
      </c>
      <c r="CD74" s="3">
        <v>0</v>
      </c>
      <c r="CE74" s="3">
        <v>0</v>
      </c>
      <c r="CF74" s="3">
        <v>32</v>
      </c>
      <c r="CG74" s="3">
        <v>0</v>
      </c>
      <c r="CH74" s="3">
        <v>0</v>
      </c>
      <c r="CI74" s="3">
        <v>0</v>
      </c>
      <c r="CJ74" s="3">
        <v>0</v>
      </c>
      <c r="CK74" s="3">
        <v>1494</v>
      </c>
      <c r="CL74" s="3">
        <v>0</v>
      </c>
      <c r="CM74" s="3">
        <v>8505</v>
      </c>
      <c r="CN74" s="3">
        <v>0</v>
      </c>
      <c r="CO74" s="3">
        <v>0</v>
      </c>
      <c r="CP74" s="3">
        <v>2234</v>
      </c>
      <c r="CQ74" s="3">
        <v>0</v>
      </c>
      <c r="CR74" s="3">
        <v>0</v>
      </c>
      <c r="CS74" s="3">
        <v>641</v>
      </c>
      <c r="CT74" s="3">
        <v>12874</v>
      </c>
      <c r="CU74" s="3">
        <v>10927</v>
      </c>
      <c r="CV74" s="3">
        <v>4223</v>
      </c>
      <c r="CW74" s="3">
        <v>0</v>
      </c>
      <c r="CX74" s="3">
        <v>0</v>
      </c>
      <c r="CY74" s="3">
        <v>0</v>
      </c>
      <c r="CZ74" s="3">
        <v>0</v>
      </c>
      <c r="DA74" s="3">
        <v>0</v>
      </c>
      <c r="DB74" s="3">
        <v>0</v>
      </c>
      <c r="DC74" s="3">
        <v>0</v>
      </c>
      <c r="DD74" s="3">
        <v>0</v>
      </c>
      <c r="DE74" s="3">
        <v>0</v>
      </c>
      <c r="DF74" s="3">
        <v>0</v>
      </c>
      <c r="DG74" s="3">
        <v>123337616</v>
      </c>
      <c r="DH74" s="3">
        <v>82158059</v>
      </c>
      <c r="DI74" s="3">
        <v>0</v>
      </c>
      <c r="DJ74" s="3">
        <v>41179557</v>
      </c>
      <c r="DK74" s="3">
        <v>303096</v>
      </c>
      <c r="DL74" s="3">
        <v>41482653</v>
      </c>
      <c r="DM74" s="3">
        <v>57054844</v>
      </c>
      <c r="DN74" s="3">
        <v>-15572191</v>
      </c>
      <c r="DO74" s="3">
        <v>227880</v>
      </c>
      <c r="DP74" s="3">
        <v>148091</v>
      </c>
      <c r="DQ74" s="3">
        <v>0</v>
      </c>
      <c r="DR74" s="3">
        <v>0</v>
      </c>
      <c r="DS74" s="3">
        <v>-15492402</v>
      </c>
      <c r="DT74" s="3">
        <v>39473711</v>
      </c>
      <c r="DU74" s="3">
        <v>0</v>
      </c>
      <c r="DV74" s="3">
        <v>23743826</v>
      </c>
      <c r="DW74" s="3">
        <v>0</v>
      </c>
      <c r="DX74" s="3">
        <v>0</v>
      </c>
      <c r="DY74" s="3">
        <v>7992732</v>
      </c>
      <c r="DZ74" s="3">
        <v>0</v>
      </c>
      <c r="EA74" s="3">
        <v>0</v>
      </c>
      <c r="EB74" s="3">
        <v>441506</v>
      </c>
      <c r="EC74" s="3">
        <v>71651775</v>
      </c>
      <c r="ED74" s="3">
        <v>6657011</v>
      </c>
      <c r="EE74" s="3">
        <v>0</v>
      </c>
      <c r="EF74" s="3">
        <v>24653606</v>
      </c>
      <c r="EG74" s="3">
        <v>0</v>
      </c>
      <c r="EH74" s="3">
        <v>0</v>
      </c>
      <c r="EI74" s="3">
        <v>16314284</v>
      </c>
      <c r="EJ74" s="3">
        <v>0</v>
      </c>
      <c r="EK74" s="3">
        <v>0</v>
      </c>
      <c r="EL74" s="3">
        <v>4060940</v>
      </c>
      <c r="EM74" s="3">
        <v>51685841</v>
      </c>
      <c r="EN74" s="3">
        <v>20243122</v>
      </c>
      <c r="EO74" s="3">
        <v>0</v>
      </c>
      <c r="EP74" s="3">
        <v>48230847</v>
      </c>
      <c r="EQ74" s="3">
        <v>0</v>
      </c>
      <c r="ER74" s="3">
        <v>-111212</v>
      </c>
      <c r="ES74" s="3">
        <v>0</v>
      </c>
      <c r="ET74" s="3">
        <v>13755257</v>
      </c>
      <c r="EU74" s="3">
        <v>0</v>
      </c>
      <c r="EV74" s="3">
        <v>40045</v>
      </c>
      <c r="EW74" s="3">
        <v>0</v>
      </c>
      <c r="EX74" s="3">
        <v>0</v>
      </c>
      <c r="EY74" s="3">
        <v>0</v>
      </c>
      <c r="EZ74" s="3">
        <v>0</v>
      </c>
      <c r="FA74" s="3">
        <v>0</v>
      </c>
      <c r="FB74" s="3">
        <v>0</v>
      </c>
      <c r="FC74" s="3">
        <v>0</v>
      </c>
      <c r="FD74" s="3">
        <v>0</v>
      </c>
      <c r="FE74" s="3">
        <v>25887600</v>
      </c>
      <c r="FF74" s="3">
        <v>0</v>
      </c>
      <c r="FG74" s="3">
        <v>277797</v>
      </c>
      <c r="FH74" s="3">
        <v>0</v>
      </c>
      <c r="FI74" s="3">
        <v>0</v>
      </c>
      <c r="FJ74" s="3">
        <v>10551759</v>
      </c>
      <c r="FK74" s="3">
        <v>0</v>
      </c>
      <c r="FL74" s="3">
        <v>0</v>
      </c>
      <c r="FM74" s="3">
        <v>4462401</v>
      </c>
      <c r="FN74" s="3">
        <v>0</v>
      </c>
      <c r="FO74" s="3">
        <v>0</v>
      </c>
      <c r="FP74" s="3">
        <v>4890</v>
      </c>
      <c r="FQ74" s="3">
        <v>8794</v>
      </c>
      <c r="FR74" s="3">
        <v>0</v>
      </c>
      <c r="FS74" s="3">
        <v>0</v>
      </c>
      <c r="FT74" s="3">
        <v>22235550</v>
      </c>
      <c r="FU74" s="3">
        <v>5607510</v>
      </c>
      <c r="FV74" s="3">
        <v>5005159</v>
      </c>
      <c r="FW74" s="3">
        <v>0</v>
      </c>
      <c r="FX74" s="3">
        <v>0</v>
      </c>
      <c r="FY74" s="3">
        <v>0</v>
      </c>
      <c r="FZ74" s="3">
        <v>0</v>
      </c>
      <c r="GA74" s="3">
        <v>8467501</v>
      </c>
      <c r="GB74" s="3">
        <v>1510037</v>
      </c>
      <c r="GC74" s="3">
        <v>9754506</v>
      </c>
      <c r="GD74" s="3">
        <v>4474581</v>
      </c>
      <c r="GE74" s="3">
        <v>14910827</v>
      </c>
      <c r="GF74" s="3">
        <v>1925424</v>
      </c>
      <c r="GG74" s="3">
        <v>5507512</v>
      </c>
      <c r="GH74" s="3">
        <v>3012539</v>
      </c>
      <c r="GI74" s="3">
        <v>3602099</v>
      </c>
      <c r="GJ74" s="3">
        <v>9880573</v>
      </c>
      <c r="GK74" s="3">
        <v>204053</v>
      </c>
      <c r="GL74" s="3">
        <v>6281917</v>
      </c>
      <c r="GM74" s="3">
        <v>76611</v>
      </c>
      <c r="GN74" s="3">
        <v>3872685</v>
      </c>
      <c r="GO74" s="3">
        <v>7780604</v>
      </c>
      <c r="GP74" s="3">
        <v>58988888</v>
      </c>
      <c r="GQ74" s="3">
        <v>0</v>
      </c>
      <c r="GR74" s="3">
        <v>1373209</v>
      </c>
      <c r="GS74" s="3">
        <v>0</v>
      </c>
      <c r="GT74" s="3">
        <v>285</v>
      </c>
      <c r="GU74" s="3">
        <v>0</v>
      </c>
      <c r="GV74" s="3">
        <v>60362382</v>
      </c>
      <c r="GW74" s="3">
        <v>103205260</v>
      </c>
      <c r="GX74" s="3">
        <v>0</v>
      </c>
      <c r="GY74" s="3">
        <v>0</v>
      </c>
      <c r="GZ74" s="3">
        <v>-42842878</v>
      </c>
      <c r="HA74" s="3">
        <v>60362382</v>
      </c>
      <c r="HB74" s="3">
        <v>398247</v>
      </c>
      <c r="HC74" s="3">
        <v>158912292</v>
      </c>
      <c r="HD74" s="3">
        <v>-100847528</v>
      </c>
      <c r="HE74" s="3">
        <v>1964521</v>
      </c>
      <c r="HF74" s="3">
        <v>0</v>
      </c>
      <c r="HG74" s="3">
        <v>0</v>
      </c>
      <c r="HH74" s="3">
        <v>122359</v>
      </c>
      <c r="HI74" s="3">
        <v>62180577</v>
      </c>
      <c r="HJ74" s="3">
        <v>374123</v>
      </c>
      <c r="HK74" s="3">
        <v>407953</v>
      </c>
      <c r="HL74" s="3">
        <v>196</v>
      </c>
      <c r="HM74" s="3">
        <v>0</v>
      </c>
      <c r="HN74" s="3">
        <v>43621</v>
      </c>
      <c r="HO74" s="3">
        <v>76446</v>
      </c>
      <c r="HP74" s="3">
        <v>27623</v>
      </c>
      <c r="HQ74" s="3">
        <v>18572</v>
      </c>
      <c r="HR74" s="3">
        <v>78421</v>
      </c>
      <c r="HS74" s="3">
        <v>68837</v>
      </c>
      <c r="HT74" s="3">
        <v>49319</v>
      </c>
      <c r="HU74" s="3">
        <v>11284</v>
      </c>
      <c r="HV74" s="3">
        <v>0</v>
      </c>
      <c r="HW74" s="3">
        <v>0</v>
      </c>
      <c r="HX74" s="3">
        <v>159108</v>
      </c>
      <c r="HY74" s="3">
        <v>30199</v>
      </c>
      <c r="HZ74" s="3">
        <v>45268</v>
      </c>
      <c r="IA74" s="3">
        <v>0</v>
      </c>
      <c r="IB74" s="3">
        <v>73615</v>
      </c>
      <c r="IC74" s="3">
        <v>9459</v>
      </c>
      <c r="ID74" s="3">
        <v>56474</v>
      </c>
      <c r="IE74" s="3">
        <v>21226282.7425013</v>
      </c>
      <c r="IF74" s="3">
        <v>0</v>
      </c>
      <c r="IG74" s="3">
        <v>22269271.563600998</v>
      </c>
      <c r="IH74" s="3">
        <v>0</v>
      </c>
      <c r="II74" s="3">
        <v>0</v>
      </c>
      <c r="IJ74" s="3">
        <v>11184468.221470799</v>
      </c>
      <c r="IK74" s="3">
        <v>0</v>
      </c>
      <c r="IL74" s="3">
        <v>0</v>
      </c>
      <c r="IM74" s="3">
        <v>2071725.4724268999</v>
      </c>
    </row>
    <row r="75" spans="1:247" x14ac:dyDescent="0.25">
      <c r="A75">
        <v>106105051</v>
      </c>
      <c r="B75" s="33" t="s">
        <v>1147</v>
      </c>
      <c r="C75" s="56">
        <v>45108</v>
      </c>
      <c r="D75" s="56">
        <v>45473</v>
      </c>
      <c r="E75">
        <v>366</v>
      </c>
      <c r="F75" s="33" t="s">
        <v>2683</v>
      </c>
      <c r="G75" t="s">
        <v>1079</v>
      </c>
      <c r="H75">
        <v>609</v>
      </c>
      <c r="I75" s="33" t="s">
        <v>891</v>
      </c>
      <c r="J75" t="s">
        <v>3050</v>
      </c>
      <c r="K75" s="33" t="s">
        <v>891</v>
      </c>
      <c r="L75" s="33" t="s">
        <v>1025</v>
      </c>
      <c r="N75" t="s">
        <v>430</v>
      </c>
      <c r="O75" s="33" t="s">
        <v>1787</v>
      </c>
      <c r="P75" t="s">
        <v>1048</v>
      </c>
      <c r="Q75" t="s">
        <v>1058</v>
      </c>
      <c r="R75" s="33" t="s">
        <v>2043</v>
      </c>
      <c r="S75" s="33" t="s">
        <v>3155</v>
      </c>
      <c r="T75" s="33" t="s">
        <v>1146</v>
      </c>
      <c r="U75" s="33">
        <v>93210</v>
      </c>
      <c r="V75" s="33" t="s">
        <v>2677</v>
      </c>
      <c r="W75">
        <v>0</v>
      </c>
      <c r="X75" s="3">
        <v>1500</v>
      </c>
      <c r="Y75" s="3">
        <v>549000</v>
      </c>
      <c r="Z75" s="3">
        <v>1500</v>
      </c>
      <c r="AA75" s="3">
        <v>549000</v>
      </c>
      <c r="AB75" s="3">
        <v>1450</v>
      </c>
      <c r="AC75" s="3">
        <v>1338.89890710383</v>
      </c>
      <c r="AD75" s="3">
        <v>1338.89890710383</v>
      </c>
      <c r="AE75" s="3">
        <v>487400</v>
      </c>
      <c r="AF75" s="3">
        <v>0</v>
      </c>
      <c r="AG75" s="3">
        <v>0</v>
      </c>
      <c r="AH75" s="3">
        <v>0</v>
      </c>
      <c r="AI75" s="3">
        <v>0</v>
      </c>
      <c r="AJ75" s="3">
        <v>335</v>
      </c>
      <c r="AK75" s="3">
        <v>0</v>
      </c>
      <c r="AL75" s="3">
        <v>0</v>
      </c>
      <c r="AM75" s="3">
        <v>2302</v>
      </c>
      <c r="AN75" s="3">
        <v>490037</v>
      </c>
      <c r="AO75" s="3">
        <v>490037</v>
      </c>
      <c r="AP75" s="89">
        <v>0</v>
      </c>
      <c r="AQ75" s="89">
        <v>0</v>
      </c>
      <c r="AR75" s="89">
        <v>0</v>
      </c>
      <c r="AS75" s="89">
        <v>0</v>
      </c>
      <c r="AT75" s="89">
        <v>0</v>
      </c>
      <c r="AU75" s="89">
        <v>0</v>
      </c>
      <c r="AV75" s="89">
        <v>0</v>
      </c>
      <c r="AW75" s="89">
        <v>0</v>
      </c>
      <c r="AX75" s="89">
        <v>0</v>
      </c>
      <c r="AY75" s="3">
        <v>177</v>
      </c>
      <c r="AZ75" s="3">
        <v>0</v>
      </c>
      <c r="BA75" s="3">
        <v>0</v>
      </c>
      <c r="BB75" s="3">
        <v>0</v>
      </c>
      <c r="BC75" s="3">
        <v>0</v>
      </c>
      <c r="BD75" s="3">
        <v>2</v>
      </c>
      <c r="BE75" s="3">
        <v>0</v>
      </c>
      <c r="BF75" s="3">
        <v>0</v>
      </c>
      <c r="BG75" s="3">
        <v>8</v>
      </c>
      <c r="BH75" s="3">
        <v>187</v>
      </c>
      <c r="BI75" s="3">
        <v>0</v>
      </c>
      <c r="BJ75" s="3">
        <v>50</v>
      </c>
      <c r="BK75" s="3">
        <v>0</v>
      </c>
      <c r="BL75" s="3">
        <v>0</v>
      </c>
      <c r="BM75" s="3">
        <v>1450</v>
      </c>
      <c r="BN75" s="3">
        <v>0</v>
      </c>
      <c r="BO75" s="3">
        <v>0</v>
      </c>
      <c r="BP75" s="3">
        <v>18300</v>
      </c>
      <c r="BQ75" s="3">
        <v>0</v>
      </c>
      <c r="BR75" s="3">
        <v>0</v>
      </c>
      <c r="BS75" s="3">
        <v>530700</v>
      </c>
      <c r="BT75" s="3">
        <v>0</v>
      </c>
      <c r="BU75" s="3">
        <v>0</v>
      </c>
      <c r="BV75" s="3">
        <v>12391</v>
      </c>
      <c r="BW75" s="3">
        <v>0</v>
      </c>
      <c r="BX75" s="3">
        <v>0</v>
      </c>
      <c r="BY75" s="3">
        <v>477646</v>
      </c>
      <c r="BZ75" s="57">
        <v>0.9747141542373331</v>
      </c>
      <c r="CA75" s="3">
        <v>0</v>
      </c>
      <c r="CB75" s="3">
        <v>0</v>
      </c>
      <c r="CC75" s="3">
        <v>6</v>
      </c>
      <c r="CD75" s="3">
        <v>0</v>
      </c>
      <c r="CE75" s="3">
        <v>0</v>
      </c>
      <c r="CF75" s="3">
        <v>181</v>
      </c>
      <c r="CG75" s="3">
        <v>0</v>
      </c>
      <c r="CH75" s="3">
        <v>0</v>
      </c>
      <c r="CI75" s="3">
        <v>0</v>
      </c>
      <c r="CJ75" s="3">
        <v>0</v>
      </c>
      <c r="CK75" s="3">
        <v>0</v>
      </c>
      <c r="CL75" s="3">
        <v>0</v>
      </c>
      <c r="CM75" s="3">
        <v>0</v>
      </c>
      <c r="CN75" s="3">
        <v>0</v>
      </c>
      <c r="CO75" s="3">
        <v>0</v>
      </c>
      <c r="CP75" s="3">
        <v>0</v>
      </c>
      <c r="CQ75" s="3">
        <v>0</v>
      </c>
      <c r="CR75" s="3">
        <v>0</v>
      </c>
      <c r="CS75" s="3">
        <v>0</v>
      </c>
      <c r="CT75" s="3">
        <v>0</v>
      </c>
      <c r="CU75" s="3">
        <v>0</v>
      </c>
      <c r="CV75" s="3">
        <v>0</v>
      </c>
      <c r="CW75" s="3">
        <v>0</v>
      </c>
      <c r="CX75" s="3">
        <v>0</v>
      </c>
      <c r="CY75" s="3">
        <v>0</v>
      </c>
      <c r="CZ75" s="3">
        <v>0</v>
      </c>
      <c r="DA75" s="3">
        <v>0</v>
      </c>
      <c r="DB75" s="3">
        <v>0</v>
      </c>
      <c r="DC75" s="3">
        <v>0</v>
      </c>
      <c r="DD75" s="3">
        <v>0</v>
      </c>
      <c r="DE75" s="3">
        <v>0</v>
      </c>
      <c r="DF75" s="3">
        <v>0</v>
      </c>
      <c r="DG75" s="3">
        <v>466837540</v>
      </c>
      <c r="DH75" s="3">
        <v>466837540</v>
      </c>
      <c r="DI75" s="3">
        <v>0</v>
      </c>
      <c r="DJ75" s="3">
        <v>0</v>
      </c>
      <c r="DK75" s="3">
        <v>0</v>
      </c>
      <c r="DL75" s="3">
        <v>0</v>
      </c>
      <c r="DM75" s="3">
        <v>390780531</v>
      </c>
      <c r="DN75" s="3">
        <v>-390780531</v>
      </c>
      <c r="DO75" s="3">
        <v>390780531</v>
      </c>
      <c r="DP75" s="3">
        <v>0</v>
      </c>
      <c r="DQ75" s="3">
        <v>0</v>
      </c>
      <c r="DR75" s="3">
        <v>0</v>
      </c>
      <c r="DS75" s="3">
        <v>0</v>
      </c>
      <c r="DT75" s="3">
        <v>0</v>
      </c>
      <c r="DU75" s="3">
        <v>0</v>
      </c>
      <c r="DV75" s="3">
        <v>0</v>
      </c>
      <c r="DW75" s="3">
        <v>0</v>
      </c>
      <c r="DX75" s="3">
        <v>0</v>
      </c>
      <c r="DY75" s="3">
        <v>0</v>
      </c>
      <c r="DZ75" s="3">
        <v>0</v>
      </c>
      <c r="EA75" s="3">
        <v>0</v>
      </c>
      <c r="EB75" s="3">
        <v>0</v>
      </c>
      <c r="EC75" s="3">
        <v>0</v>
      </c>
      <c r="ED75" s="3">
        <v>0</v>
      </c>
      <c r="EE75" s="3">
        <v>0</v>
      </c>
      <c r="EF75" s="3">
        <v>0</v>
      </c>
      <c r="EG75" s="3">
        <v>0</v>
      </c>
      <c r="EH75" s="3">
        <v>0</v>
      </c>
      <c r="EI75" s="3">
        <v>0</v>
      </c>
      <c r="EJ75" s="3">
        <v>0</v>
      </c>
      <c r="EK75" s="3">
        <v>0</v>
      </c>
      <c r="EL75" s="3">
        <v>0</v>
      </c>
      <c r="EM75" s="3">
        <v>0</v>
      </c>
      <c r="EN75" s="3">
        <v>0</v>
      </c>
      <c r="EO75" s="3">
        <v>0</v>
      </c>
      <c r="EP75" s="3">
        <v>0</v>
      </c>
      <c r="EQ75" s="3">
        <v>0</v>
      </c>
      <c r="ER75" s="3">
        <v>0</v>
      </c>
      <c r="ES75" s="3">
        <v>0</v>
      </c>
      <c r="ET75" s="3">
        <v>0</v>
      </c>
      <c r="EU75" s="3">
        <v>0</v>
      </c>
      <c r="EV75" s="3">
        <v>0</v>
      </c>
      <c r="EW75" s="3">
        <v>0</v>
      </c>
      <c r="EX75" s="3">
        <v>0</v>
      </c>
      <c r="EY75" s="3">
        <v>0</v>
      </c>
      <c r="EZ75" s="3">
        <v>466837540</v>
      </c>
      <c r="FA75" s="3">
        <v>0</v>
      </c>
      <c r="FB75" s="3">
        <v>0</v>
      </c>
      <c r="FC75" s="3">
        <v>0</v>
      </c>
      <c r="FD75" s="3">
        <v>0</v>
      </c>
      <c r="FE75" s="3">
        <v>0</v>
      </c>
      <c r="FF75" s="3">
        <v>0</v>
      </c>
      <c r="FG75" s="3">
        <v>0</v>
      </c>
      <c r="FH75" s="3">
        <v>0</v>
      </c>
      <c r="FI75" s="3">
        <v>0</v>
      </c>
      <c r="FJ75" s="3">
        <v>0</v>
      </c>
      <c r="FK75" s="3">
        <v>0</v>
      </c>
      <c r="FL75" s="3">
        <v>0</v>
      </c>
      <c r="FM75" s="3">
        <v>0</v>
      </c>
      <c r="FN75" s="3">
        <v>0</v>
      </c>
      <c r="FO75" s="3">
        <v>0</v>
      </c>
      <c r="FP75" s="3">
        <v>0</v>
      </c>
      <c r="FQ75" s="3">
        <v>0</v>
      </c>
      <c r="FR75" s="3">
        <v>0</v>
      </c>
      <c r="FS75" s="3">
        <v>0</v>
      </c>
      <c r="FT75" s="3">
        <v>0</v>
      </c>
      <c r="FU75" s="3">
        <v>0</v>
      </c>
      <c r="FV75" s="3">
        <v>0</v>
      </c>
      <c r="FW75" s="3">
        <v>0</v>
      </c>
      <c r="FX75" s="3">
        <v>0</v>
      </c>
      <c r="FY75" s="3">
        <v>0</v>
      </c>
      <c r="FZ75" s="3">
        <v>0</v>
      </c>
      <c r="GA75" s="3">
        <v>0</v>
      </c>
      <c r="GB75" s="3">
        <v>0</v>
      </c>
      <c r="GC75" s="3">
        <v>0</v>
      </c>
      <c r="GD75" s="3">
        <v>0</v>
      </c>
      <c r="GE75" s="3">
        <v>0</v>
      </c>
      <c r="GF75" s="3">
        <v>0</v>
      </c>
      <c r="GG75" s="3">
        <v>0</v>
      </c>
      <c r="GH75" s="3">
        <v>0</v>
      </c>
      <c r="GI75" s="3">
        <v>0</v>
      </c>
      <c r="GJ75" s="3">
        <v>0</v>
      </c>
      <c r="GK75" s="3">
        <v>0</v>
      </c>
      <c r="GL75" s="3">
        <v>0</v>
      </c>
      <c r="GM75" s="3">
        <v>0</v>
      </c>
      <c r="GN75" s="3">
        <v>0</v>
      </c>
      <c r="GO75" s="3">
        <v>0</v>
      </c>
      <c r="GP75" s="3">
        <v>0</v>
      </c>
      <c r="GQ75" s="3">
        <v>0</v>
      </c>
      <c r="GR75" s="3">
        <v>0</v>
      </c>
      <c r="GS75" s="3">
        <v>0</v>
      </c>
      <c r="GT75" s="3">
        <v>0</v>
      </c>
      <c r="GU75" s="3">
        <v>0</v>
      </c>
      <c r="GV75" s="3">
        <v>0</v>
      </c>
      <c r="GW75" s="3">
        <v>0</v>
      </c>
      <c r="GX75" s="3">
        <v>0</v>
      </c>
      <c r="GY75" s="3">
        <v>0</v>
      </c>
      <c r="GZ75" s="3">
        <v>0</v>
      </c>
      <c r="HA75" s="3">
        <v>0</v>
      </c>
      <c r="HB75" s="3">
        <v>0</v>
      </c>
      <c r="HC75" s="3">
        <v>0</v>
      </c>
      <c r="HD75" s="3">
        <v>0</v>
      </c>
      <c r="HE75" s="3">
        <v>0</v>
      </c>
      <c r="HF75" s="3">
        <v>0</v>
      </c>
      <c r="HG75" s="3">
        <v>0</v>
      </c>
      <c r="HH75" s="3">
        <v>0</v>
      </c>
      <c r="HI75" s="3">
        <v>0</v>
      </c>
      <c r="HJ75" s="3">
        <v>0</v>
      </c>
      <c r="HK75" s="3">
        <v>0</v>
      </c>
      <c r="HL75" s="3">
        <v>0</v>
      </c>
      <c r="HM75" s="3">
        <v>0</v>
      </c>
      <c r="HN75" s="3">
        <v>0</v>
      </c>
      <c r="HO75" s="3">
        <v>0</v>
      </c>
      <c r="HP75" s="3">
        <v>0</v>
      </c>
      <c r="HQ75" s="3">
        <v>0</v>
      </c>
      <c r="HR75" s="3">
        <v>0</v>
      </c>
      <c r="HS75" s="3">
        <v>0</v>
      </c>
      <c r="HT75" s="3">
        <v>0</v>
      </c>
      <c r="HU75" s="3">
        <v>0</v>
      </c>
      <c r="HV75" s="3">
        <v>0</v>
      </c>
      <c r="HW75" s="3">
        <v>0</v>
      </c>
      <c r="HX75" s="3">
        <v>0</v>
      </c>
      <c r="HY75" s="3">
        <v>0</v>
      </c>
      <c r="HZ75" s="3">
        <v>0</v>
      </c>
      <c r="IA75" s="3">
        <v>0</v>
      </c>
      <c r="IB75" s="3">
        <v>0</v>
      </c>
      <c r="IC75" s="3">
        <v>0</v>
      </c>
      <c r="ID75" s="3">
        <v>0</v>
      </c>
      <c r="IE75" s="3">
        <v>0</v>
      </c>
      <c r="IF75" s="3">
        <v>0</v>
      </c>
      <c r="IG75" s="3">
        <v>0</v>
      </c>
      <c r="IH75" s="3">
        <v>0</v>
      </c>
      <c r="II75" s="3">
        <v>0</v>
      </c>
      <c r="IJ75" s="3">
        <v>0</v>
      </c>
      <c r="IK75" s="3">
        <v>0</v>
      </c>
      <c r="IL75" s="3">
        <v>0</v>
      </c>
      <c r="IM75" s="3">
        <v>0</v>
      </c>
    </row>
    <row r="76" spans="1:247" x14ac:dyDescent="0.25">
      <c r="A76">
        <v>106190766</v>
      </c>
      <c r="B76" s="33" t="s">
        <v>1871</v>
      </c>
      <c r="C76" s="56">
        <v>45292</v>
      </c>
      <c r="D76" s="56">
        <v>45657</v>
      </c>
      <c r="E76">
        <v>366</v>
      </c>
      <c r="F76" s="33" t="s">
        <v>2532</v>
      </c>
      <c r="G76" t="s">
        <v>475</v>
      </c>
      <c r="H76">
        <v>921</v>
      </c>
      <c r="I76" s="33" t="s">
        <v>1024</v>
      </c>
      <c r="J76" t="s">
        <v>2736</v>
      </c>
      <c r="K76" s="33" t="s">
        <v>1023</v>
      </c>
      <c r="L76" s="33" t="s">
        <v>811</v>
      </c>
      <c r="N76" t="s">
        <v>1032</v>
      </c>
      <c r="O76" s="33" t="s">
        <v>2736</v>
      </c>
      <c r="P76" t="s">
        <v>1042</v>
      </c>
      <c r="Q76" t="s">
        <v>34</v>
      </c>
      <c r="R76" s="33" t="s">
        <v>2044</v>
      </c>
      <c r="S76" s="33" t="s">
        <v>1148</v>
      </c>
      <c r="T76" s="33" t="s">
        <v>1149</v>
      </c>
      <c r="U76" s="33">
        <v>90650</v>
      </c>
      <c r="V76" s="33" t="s">
        <v>2851</v>
      </c>
      <c r="W76">
        <v>0</v>
      </c>
      <c r="X76" s="3">
        <v>117</v>
      </c>
      <c r="Y76" s="3">
        <v>42822</v>
      </c>
      <c r="Z76" s="3">
        <v>117</v>
      </c>
      <c r="AA76" s="3">
        <v>42822</v>
      </c>
      <c r="AB76" s="3">
        <v>52</v>
      </c>
      <c r="AC76" s="3">
        <v>47.822404371584703</v>
      </c>
      <c r="AD76" s="3">
        <v>64.885562093110906</v>
      </c>
      <c r="AE76" s="3">
        <v>4074</v>
      </c>
      <c r="AF76" s="3">
        <v>1815</v>
      </c>
      <c r="AG76" s="3">
        <v>7640</v>
      </c>
      <c r="AH76" s="3">
        <v>3259</v>
      </c>
      <c r="AI76" s="3">
        <v>0</v>
      </c>
      <c r="AJ76" s="3">
        <v>324</v>
      </c>
      <c r="AK76" s="3">
        <v>248</v>
      </c>
      <c r="AL76" s="3">
        <v>4</v>
      </c>
      <c r="AM76" s="3">
        <v>139</v>
      </c>
      <c r="AN76" s="3">
        <v>17503</v>
      </c>
      <c r="AO76" s="3">
        <v>23748.115726078599</v>
      </c>
      <c r="AP76" s="89">
        <v>4650.3418463142898</v>
      </c>
      <c r="AQ76" s="89">
        <v>2427.8239092896802</v>
      </c>
      <c r="AR76" s="89">
        <v>8324.0181544611805</v>
      </c>
      <c r="AS76" s="89">
        <v>5304.3056426088697</v>
      </c>
      <c r="AT76" s="89">
        <v>0</v>
      </c>
      <c r="AU76" s="89">
        <v>650.762670633227</v>
      </c>
      <c r="AV76" s="89">
        <v>540.03387658775796</v>
      </c>
      <c r="AW76" s="89">
        <v>9.7051224611708502</v>
      </c>
      <c r="AX76" s="89">
        <v>337.25309310574698</v>
      </c>
      <c r="AY76" s="3">
        <v>838</v>
      </c>
      <c r="AZ76" s="3">
        <v>392</v>
      </c>
      <c r="BA76" s="3">
        <v>1014</v>
      </c>
      <c r="BB76" s="3">
        <v>658</v>
      </c>
      <c r="BC76" s="3">
        <v>0</v>
      </c>
      <c r="BD76" s="3">
        <v>54</v>
      </c>
      <c r="BE76" s="3">
        <v>52</v>
      </c>
      <c r="BF76" s="3">
        <v>1</v>
      </c>
      <c r="BG76" s="3">
        <v>41</v>
      </c>
      <c r="BH76" s="3">
        <v>3050</v>
      </c>
      <c r="BI76" s="3">
        <v>80</v>
      </c>
      <c r="BJ76" s="3">
        <v>37</v>
      </c>
      <c r="BK76" s="3">
        <v>0</v>
      </c>
      <c r="BL76" s="3">
        <v>0</v>
      </c>
      <c r="BM76" s="3">
        <v>0</v>
      </c>
      <c r="BN76" s="3">
        <v>0</v>
      </c>
      <c r="BO76" s="3">
        <v>29280</v>
      </c>
      <c r="BP76" s="3">
        <v>13542</v>
      </c>
      <c r="BQ76" s="3">
        <v>0</v>
      </c>
      <c r="BR76" s="3">
        <v>0</v>
      </c>
      <c r="BS76" s="3">
        <v>0</v>
      </c>
      <c r="BT76" s="3">
        <v>0</v>
      </c>
      <c r="BU76" s="3">
        <v>9812</v>
      </c>
      <c r="BV76" s="3">
        <v>7691</v>
      </c>
      <c r="BW76" s="3">
        <v>0</v>
      </c>
      <c r="BX76" s="3">
        <v>0</v>
      </c>
      <c r="BY76" s="3">
        <v>0</v>
      </c>
      <c r="BZ76" s="57">
        <v>0</v>
      </c>
      <c r="CA76" s="3">
        <v>0</v>
      </c>
      <c r="CB76" s="3">
        <v>2054</v>
      </c>
      <c r="CC76" s="3">
        <v>996</v>
      </c>
      <c r="CD76" s="3">
        <v>0</v>
      </c>
      <c r="CE76" s="3">
        <v>0</v>
      </c>
      <c r="CF76" s="3">
        <v>0</v>
      </c>
      <c r="CG76" s="3">
        <v>0</v>
      </c>
      <c r="CH76" s="3">
        <v>0</v>
      </c>
      <c r="CI76" s="3">
        <v>0</v>
      </c>
      <c r="CJ76" s="3">
        <v>0</v>
      </c>
      <c r="CK76" s="3">
        <v>1211</v>
      </c>
      <c r="CL76" s="3">
        <v>1564</v>
      </c>
      <c r="CM76" s="3">
        <v>746</v>
      </c>
      <c r="CN76" s="3">
        <v>5588</v>
      </c>
      <c r="CO76" s="3">
        <v>0</v>
      </c>
      <c r="CP76" s="3">
        <v>783</v>
      </c>
      <c r="CQ76" s="3">
        <v>731</v>
      </c>
      <c r="CR76" s="3">
        <v>26</v>
      </c>
      <c r="CS76" s="3">
        <v>790</v>
      </c>
      <c r="CT76" s="3">
        <v>11439</v>
      </c>
      <c r="CU76" s="3">
        <v>11488</v>
      </c>
      <c r="CV76" s="3">
        <v>76</v>
      </c>
      <c r="CW76" s="3">
        <v>0</v>
      </c>
      <c r="CX76" s="3">
        <v>1234</v>
      </c>
      <c r="CY76" s="3">
        <v>0</v>
      </c>
      <c r="CZ76" s="3">
        <v>4</v>
      </c>
      <c r="DA76" s="3">
        <v>19126</v>
      </c>
      <c r="DB76" s="3">
        <v>28314</v>
      </c>
      <c r="DC76" s="3">
        <v>200</v>
      </c>
      <c r="DD76" s="3">
        <v>315</v>
      </c>
      <c r="DE76" s="3">
        <v>0</v>
      </c>
      <c r="DF76" s="3">
        <v>0</v>
      </c>
      <c r="DG76" s="3">
        <v>279097876</v>
      </c>
      <c r="DH76" s="3">
        <v>230858872</v>
      </c>
      <c r="DI76" s="3">
        <v>2351973</v>
      </c>
      <c r="DJ76" s="3">
        <v>50590977</v>
      </c>
      <c r="DK76" s="3">
        <v>187221</v>
      </c>
      <c r="DL76" s="3">
        <v>50778198</v>
      </c>
      <c r="DM76" s="3">
        <v>64476801</v>
      </c>
      <c r="DN76" s="3">
        <v>-13698603</v>
      </c>
      <c r="DO76" s="3">
        <v>789436</v>
      </c>
      <c r="DP76" s="3">
        <v>239897</v>
      </c>
      <c r="DQ76" s="3">
        <v>0</v>
      </c>
      <c r="DR76" s="3">
        <v>0</v>
      </c>
      <c r="DS76" s="3">
        <v>-13149064</v>
      </c>
      <c r="DT76" s="3">
        <v>65301959</v>
      </c>
      <c r="DU76" s="3">
        <v>32527633</v>
      </c>
      <c r="DV76" s="3">
        <v>41035864</v>
      </c>
      <c r="DW76" s="3">
        <v>53087837</v>
      </c>
      <c r="DX76" s="3">
        <v>0</v>
      </c>
      <c r="DY76" s="3">
        <v>5510064</v>
      </c>
      <c r="DZ76" s="3">
        <v>4525013</v>
      </c>
      <c r="EA76" s="3">
        <v>107136</v>
      </c>
      <c r="EB76" s="3">
        <v>3607135</v>
      </c>
      <c r="EC76" s="3">
        <v>205702641</v>
      </c>
      <c r="ED76" s="3">
        <v>9238157</v>
      </c>
      <c r="EE76" s="3">
        <v>10982761</v>
      </c>
      <c r="EF76" s="3">
        <v>3673989</v>
      </c>
      <c r="EG76" s="3">
        <v>33317230</v>
      </c>
      <c r="EH76" s="3">
        <v>0</v>
      </c>
      <c r="EI76" s="3">
        <v>5557047</v>
      </c>
      <c r="EJ76" s="3">
        <v>5328456</v>
      </c>
      <c r="EK76" s="3">
        <v>152806</v>
      </c>
      <c r="EL76" s="3">
        <v>5144789</v>
      </c>
      <c r="EM76" s="3">
        <v>73395235</v>
      </c>
      <c r="EN76" s="3">
        <v>59009941</v>
      </c>
      <c r="EO76" s="3">
        <v>35701265</v>
      </c>
      <c r="EP76" s="3">
        <v>33047663</v>
      </c>
      <c r="EQ76" s="3">
        <v>71723778</v>
      </c>
      <c r="ER76" s="3">
        <v>-562870</v>
      </c>
      <c r="ES76" s="3">
        <v>0</v>
      </c>
      <c r="ET76" s="3">
        <v>7867579</v>
      </c>
      <c r="EU76" s="3">
        <v>7743902</v>
      </c>
      <c r="EV76" s="3">
        <v>5948514</v>
      </c>
      <c r="EW76" s="3">
        <v>0</v>
      </c>
      <c r="EX76" s="3">
        <v>2874105</v>
      </c>
      <c r="EY76" s="3">
        <v>0</v>
      </c>
      <c r="EZ76" s="3">
        <v>7504995</v>
      </c>
      <c r="FA76" s="3">
        <v>0</v>
      </c>
      <c r="FB76" s="3">
        <v>2351973</v>
      </c>
      <c r="FC76" s="3">
        <v>0</v>
      </c>
      <c r="FD76" s="3">
        <v>0</v>
      </c>
      <c r="FE76" s="3">
        <v>10605371</v>
      </c>
      <c r="FF76" s="3">
        <v>7518486</v>
      </c>
      <c r="FG76" s="3">
        <v>11510229</v>
      </c>
      <c r="FH76" s="3">
        <v>16279261</v>
      </c>
      <c r="FI76" s="3">
        <v>0</v>
      </c>
      <c r="FJ76" s="3">
        <v>2093225</v>
      </c>
      <c r="FK76" s="3">
        <v>1703082</v>
      </c>
      <c r="FL76" s="3">
        <v>0</v>
      </c>
      <c r="FM76" s="3">
        <v>881323</v>
      </c>
      <c r="FN76" s="3">
        <v>0</v>
      </c>
      <c r="FO76" s="3">
        <v>0</v>
      </c>
      <c r="FP76" s="3">
        <v>0</v>
      </c>
      <c r="FQ76" s="3">
        <v>0</v>
      </c>
      <c r="FR76" s="3">
        <v>0</v>
      </c>
      <c r="FS76" s="3">
        <v>0</v>
      </c>
      <c r="FT76" s="3">
        <v>16434893</v>
      </c>
      <c r="FU76" s="3">
        <v>4909455</v>
      </c>
      <c r="FV76" s="3">
        <v>10731397</v>
      </c>
      <c r="FW76" s="3">
        <v>0</v>
      </c>
      <c r="FX76" s="3">
        <v>0</v>
      </c>
      <c r="FY76" s="3">
        <v>0</v>
      </c>
      <c r="FZ76" s="3">
        <v>0</v>
      </c>
      <c r="GA76" s="3">
        <v>9748872</v>
      </c>
      <c r="GB76" s="3">
        <v>2697034</v>
      </c>
      <c r="GC76" s="3">
        <v>12015012</v>
      </c>
      <c r="GD76" s="3">
        <v>7940138</v>
      </c>
      <c r="GE76" s="3">
        <v>23271202</v>
      </c>
      <c r="GF76" s="3">
        <v>6368064</v>
      </c>
      <c r="GG76" s="3">
        <v>1957963</v>
      </c>
      <c r="GH76" s="3">
        <v>2818446</v>
      </c>
      <c r="GI76" s="3">
        <v>4730474</v>
      </c>
      <c r="GJ76" s="3">
        <v>9201189</v>
      </c>
      <c r="GK76" s="3">
        <v>1193770</v>
      </c>
      <c r="GL76" s="3">
        <v>5425826</v>
      </c>
      <c r="GM76" s="3">
        <v>414921</v>
      </c>
      <c r="GN76" s="3">
        <v>986533</v>
      </c>
      <c r="GO76" s="3">
        <v>8108413</v>
      </c>
      <c r="GP76" s="3">
        <v>28152933</v>
      </c>
      <c r="GQ76" s="3">
        <v>0</v>
      </c>
      <c r="GR76" s="3">
        <v>10234508</v>
      </c>
      <c r="GS76" s="3">
        <v>916004</v>
      </c>
      <c r="GT76" s="3">
        <v>0</v>
      </c>
      <c r="GU76" s="3">
        <v>0</v>
      </c>
      <c r="GV76" s="3">
        <v>39303445</v>
      </c>
      <c r="GW76" s="3">
        <v>143236455</v>
      </c>
      <c r="GX76" s="3">
        <v>0</v>
      </c>
      <c r="GY76" s="3">
        <v>1252558</v>
      </c>
      <c r="GZ76" s="3">
        <v>-105185568</v>
      </c>
      <c r="HA76" s="3">
        <v>39303445</v>
      </c>
      <c r="HB76" s="3">
        <v>1384587</v>
      </c>
      <c r="HC76" s="3">
        <v>39167560</v>
      </c>
      <c r="HD76" s="3">
        <v>-27185109</v>
      </c>
      <c r="HE76" s="3">
        <v>20772408</v>
      </c>
      <c r="HF76" s="3">
        <v>0</v>
      </c>
      <c r="HG76" s="3">
        <v>0</v>
      </c>
      <c r="HH76" s="3">
        <v>0</v>
      </c>
      <c r="HI76" s="3">
        <v>125483237</v>
      </c>
      <c r="HJ76" s="3">
        <v>531562</v>
      </c>
      <c r="HK76" s="3">
        <v>581015</v>
      </c>
      <c r="HL76" s="3">
        <v>269</v>
      </c>
      <c r="HM76" s="3">
        <v>0</v>
      </c>
      <c r="HN76" s="3">
        <v>63207</v>
      </c>
      <c r="HO76" s="3">
        <v>148873</v>
      </c>
      <c r="HP76" s="3">
        <v>126226</v>
      </c>
      <c r="HQ76" s="3">
        <v>25901</v>
      </c>
      <c r="HR76" s="3">
        <v>24388</v>
      </c>
      <c r="HS76" s="3">
        <v>45259</v>
      </c>
      <c r="HT76" s="3">
        <v>55064</v>
      </c>
      <c r="HU76" s="3">
        <v>20567</v>
      </c>
      <c r="HV76" s="3">
        <v>21568</v>
      </c>
      <c r="HW76" s="3">
        <v>509</v>
      </c>
      <c r="HX76" s="3">
        <v>259881</v>
      </c>
      <c r="HY76" s="3">
        <v>45743</v>
      </c>
      <c r="HZ76" s="3">
        <v>82091</v>
      </c>
      <c r="IA76" s="3">
        <v>0</v>
      </c>
      <c r="IB76" s="3">
        <v>83552</v>
      </c>
      <c r="IC76" s="3">
        <v>14673</v>
      </c>
      <c r="ID76" s="3">
        <v>45622</v>
      </c>
      <c r="IE76" s="3">
        <v>17170151.272635601</v>
      </c>
      <c r="IF76" s="3">
        <v>10022523.2666927</v>
      </c>
      <c r="IG76" s="3">
        <v>10298816.0011355</v>
      </c>
      <c r="IH76" s="3">
        <v>19903216.559418999</v>
      </c>
      <c r="II76" s="3">
        <v>0</v>
      </c>
      <c r="IJ76" s="3">
        <v>2549284.6029519001</v>
      </c>
      <c r="IK76" s="3">
        <v>2269724.8457491663</v>
      </c>
      <c r="IL76" s="3">
        <v>59877.066224466696</v>
      </c>
      <c r="IM76" s="3">
        <v>2015986.3851917</v>
      </c>
    </row>
    <row r="77" spans="1:247" x14ac:dyDescent="0.25">
      <c r="A77">
        <v>106190184</v>
      </c>
      <c r="B77" s="33" t="s">
        <v>1152</v>
      </c>
      <c r="C77" s="56">
        <v>45292</v>
      </c>
      <c r="D77" s="56">
        <v>45657</v>
      </c>
      <c r="E77">
        <v>366</v>
      </c>
      <c r="F77" s="33" t="s">
        <v>2532</v>
      </c>
      <c r="G77" t="s">
        <v>475</v>
      </c>
      <c r="H77">
        <v>921</v>
      </c>
      <c r="I77" s="33" t="s">
        <v>1024</v>
      </c>
      <c r="J77" t="s">
        <v>3054</v>
      </c>
      <c r="K77" s="33" t="s">
        <v>1023</v>
      </c>
      <c r="L77" s="33" t="s">
        <v>653</v>
      </c>
      <c r="N77" t="s">
        <v>430</v>
      </c>
      <c r="O77" s="33" t="s">
        <v>1153</v>
      </c>
      <c r="P77" t="s">
        <v>1038</v>
      </c>
      <c r="Q77" t="s">
        <v>34</v>
      </c>
      <c r="R77" s="33" t="s">
        <v>2045</v>
      </c>
      <c r="S77" s="33" t="s">
        <v>1154</v>
      </c>
      <c r="T77" s="33" t="s">
        <v>1155</v>
      </c>
      <c r="U77" s="33">
        <v>90703</v>
      </c>
      <c r="V77" s="33" t="s">
        <v>1156</v>
      </c>
      <c r="W77">
        <v>0</v>
      </c>
      <c r="X77" s="3">
        <v>187</v>
      </c>
      <c r="Y77" s="3">
        <v>68442</v>
      </c>
      <c r="Z77" s="3">
        <v>187</v>
      </c>
      <c r="AA77" s="3">
        <v>68442</v>
      </c>
      <c r="AB77" s="3">
        <v>178</v>
      </c>
      <c r="AC77" s="3">
        <v>177.44262295082001</v>
      </c>
      <c r="AD77" s="3">
        <v>220.95244531039901</v>
      </c>
      <c r="AE77" s="3">
        <v>8418</v>
      </c>
      <c r="AF77" s="3">
        <v>3399</v>
      </c>
      <c r="AG77" s="3">
        <v>6229</v>
      </c>
      <c r="AH77" s="3">
        <v>0</v>
      </c>
      <c r="AI77" s="3">
        <v>0</v>
      </c>
      <c r="AJ77" s="3">
        <v>36847</v>
      </c>
      <c r="AK77" s="3">
        <v>9886</v>
      </c>
      <c r="AL77" s="3">
        <v>97</v>
      </c>
      <c r="AM77" s="3">
        <v>68</v>
      </c>
      <c r="AN77" s="3">
        <v>64944</v>
      </c>
      <c r="AO77" s="3">
        <v>80868.594983606105</v>
      </c>
      <c r="AP77" s="89">
        <v>19898.192328601799</v>
      </c>
      <c r="AQ77" s="89">
        <v>5619.5885184075896</v>
      </c>
      <c r="AR77" s="89">
        <v>6229</v>
      </c>
      <c r="AS77" s="89">
        <v>0</v>
      </c>
      <c r="AT77" s="89">
        <v>0</v>
      </c>
      <c r="AU77" s="89">
        <v>36910.056967338001</v>
      </c>
      <c r="AV77" s="89">
        <v>12841.938296777153</v>
      </c>
      <c r="AW77" s="89">
        <v>97</v>
      </c>
      <c r="AX77" s="89">
        <v>73.694291986827665</v>
      </c>
      <c r="AY77" s="3">
        <v>336</v>
      </c>
      <c r="AZ77" s="3">
        <v>251</v>
      </c>
      <c r="BA77" s="3">
        <v>574</v>
      </c>
      <c r="BB77" s="3">
        <v>0</v>
      </c>
      <c r="BC77" s="3">
        <v>0</v>
      </c>
      <c r="BD77" s="3">
        <v>1172</v>
      </c>
      <c r="BE77" s="3">
        <v>1043</v>
      </c>
      <c r="BF77" s="3">
        <v>9</v>
      </c>
      <c r="BG77" s="3">
        <v>10</v>
      </c>
      <c r="BH77" s="3">
        <v>3395</v>
      </c>
      <c r="BI77" s="3">
        <v>0</v>
      </c>
      <c r="BJ77" s="3">
        <v>187</v>
      </c>
      <c r="BK77" s="3">
        <v>0</v>
      </c>
      <c r="BL77" s="3">
        <v>0</v>
      </c>
      <c r="BM77" s="3">
        <v>0</v>
      </c>
      <c r="BN77" s="3">
        <v>0</v>
      </c>
      <c r="BO77" s="3">
        <v>0</v>
      </c>
      <c r="BP77" s="3">
        <v>68442</v>
      </c>
      <c r="BQ77" s="3">
        <v>0</v>
      </c>
      <c r="BR77" s="3">
        <v>0</v>
      </c>
      <c r="BS77" s="3">
        <v>0</v>
      </c>
      <c r="BT77" s="3">
        <v>0</v>
      </c>
      <c r="BU77" s="3">
        <v>0</v>
      </c>
      <c r="BV77" s="3">
        <v>64944</v>
      </c>
      <c r="BW77" s="3">
        <v>0</v>
      </c>
      <c r="BX77" s="3">
        <v>0</v>
      </c>
      <c r="BY77" s="3">
        <v>0</v>
      </c>
      <c r="BZ77" s="57">
        <v>0</v>
      </c>
      <c r="CA77" s="3">
        <v>0</v>
      </c>
      <c r="CB77" s="3">
        <v>0</v>
      </c>
      <c r="CC77" s="3">
        <v>3395</v>
      </c>
      <c r="CD77" s="3">
        <v>0</v>
      </c>
      <c r="CE77" s="3">
        <v>0</v>
      </c>
      <c r="CF77" s="3">
        <v>0</v>
      </c>
      <c r="CG77" s="3">
        <v>0</v>
      </c>
      <c r="CH77" s="3">
        <v>0</v>
      </c>
      <c r="CI77" s="3">
        <v>0</v>
      </c>
      <c r="CJ77" s="3">
        <v>0</v>
      </c>
      <c r="CK77" s="3">
        <v>33234</v>
      </c>
      <c r="CL77" s="3">
        <v>6863</v>
      </c>
      <c r="CM77" s="3">
        <v>0</v>
      </c>
      <c r="CN77" s="3">
        <v>0</v>
      </c>
      <c r="CO77" s="3">
        <v>0</v>
      </c>
      <c r="CP77" s="3">
        <v>208</v>
      </c>
      <c r="CQ77" s="3">
        <v>9148</v>
      </c>
      <c r="CR77" s="3">
        <v>0</v>
      </c>
      <c r="CS77" s="3">
        <v>18</v>
      </c>
      <c r="CT77" s="3">
        <v>49471</v>
      </c>
      <c r="CU77" s="3">
        <v>0</v>
      </c>
      <c r="CV77" s="3">
        <v>0</v>
      </c>
      <c r="CW77" s="3">
        <v>0</v>
      </c>
      <c r="CX77" s="3">
        <v>1051</v>
      </c>
      <c r="CY77" s="3">
        <v>0</v>
      </c>
      <c r="CZ77" s="3">
        <v>0</v>
      </c>
      <c r="DA77" s="3">
        <v>0</v>
      </c>
      <c r="DB77" s="3">
        <v>0</v>
      </c>
      <c r="DC77" s="3">
        <v>0</v>
      </c>
      <c r="DD77" s="3">
        <v>0</v>
      </c>
      <c r="DE77" s="3">
        <v>0</v>
      </c>
      <c r="DF77" s="3">
        <v>0</v>
      </c>
      <c r="DG77" s="3">
        <v>167606033</v>
      </c>
      <c r="DH77" s="3">
        <v>84692687</v>
      </c>
      <c r="DI77" s="3">
        <v>0</v>
      </c>
      <c r="DJ77" s="3">
        <v>82913346</v>
      </c>
      <c r="DK77" s="3">
        <v>128036</v>
      </c>
      <c r="DL77" s="3">
        <v>83041382</v>
      </c>
      <c r="DM77" s="3">
        <v>81501308</v>
      </c>
      <c r="DN77" s="3">
        <v>1540074</v>
      </c>
      <c r="DO77" s="3">
        <v>171544</v>
      </c>
      <c r="DP77" s="3">
        <v>0</v>
      </c>
      <c r="DQ77" s="3">
        <v>0</v>
      </c>
      <c r="DR77" s="3">
        <v>0</v>
      </c>
      <c r="DS77" s="3">
        <v>1711618</v>
      </c>
      <c r="DT77" s="3">
        <v>16323074</v>
      </c>
      <c r="DU77" s="3">
        <v>7111470</v>
      </c>
      <c r="DV77" s="3">
        <v>10177159</v>
      </c>
      <c r="DW77" s="3">
        <v>0</v>
      </c>
      <c r="DX77" s="3">
        <v>0</v>
      </c>
      <c r="DY77" s="3">
        <v>80791488</v>
      </c>
      <c r="DZ77" s="3">
        <v>19897502</v>
      </c>
      <c r="EA77" s="3">
        <v>176565</v>
      </c>
      <c r="EB77" s="3">
        <v>123896</v>
      </c>
      <c r="EC77" s="3">
        <v>134601154</v>
      </c>
      <c r="ED77" s="3">
        <v>22260873</v>
      </c>
      <c r="EE77" s="3">
        <v>4645969</v>
      </c>
      <c r="EF77" s="3">
        <v>0</v>
      </c>
      <c r="EG77" s="3">
        <v>0</v>
      </c>
      <c r="EH77" s="3">
        <v>0</v>
      </c>
      <c r="EI77" s="3">
        <v>138260</v>
      </c>
      <c r="EJ77" s="3">
        <v>5949402</v>
      </c>
      <c r="EK77" s="3">
        <v>0</v>
      </c>
      <c r="EL77" s="3">
        <v>10375</v>
      </c>
      <c r="EM77" s="3">
        <v>33004879</v>
      </c>
      <c r="EN77" s="3">
        <v>13333132</v>
      </c>
      <c r="EO77" s="3">
        <v>4062920</v>
      </c>
      <c r="EP77" s="3">
        <v>5098555</v>
      </c>
      <c r="EQ77" s="3">
        <v>0</v>
      </c>
      <c r="ER77" s="3">
        <v>0</v>
      </c>
      <c r="ES77" s="3">
        <v>0</v>
      </c>
      <c r="ET77" s="3">
        <v>44845918</v>
      </c>
      <c r="EU77" s="3">
        <v>14740487</v>
      </c>
      <c r="EV77" s="3">
        <v>1970218</v>
      </c>
      <c r="EW77" s="3">
        <v>0</v>
      </c>
      <c r="EX77" s="3">
        <v>50438</v>
      </c>
      <c r="EY77" s="3">
        <v>0</v>
      </c>
      <c r="EZ77" s="3">
        <v>591019</v>
      </c>
      <c r="FA77" s="3">
        <v>0</v>
      </c>
      <c r="FB77" s="3">
        <v>0</v>
      </c>
      <c r="FC77" s="3">
        <v>0</v>
      </c>
      <c r="FD77" s="3">
        <v>0</v>
      </c>
      <c r="FE77" s="3">
        <v>25250815</v>
      </c>
      <c r="FF77" s="3">
        <v>7694519</v>
      </c>
      <c r="FG77" s="3">
        <v>5078604</v>
      </c>
      <c r="FH77" s="3">
        <v>0</v>
      </c>
      <c r="FI77" s="3">
        <v>0</v>
      </c>
      <c r="FJ77" s="3">
        <v>36083830</v>
      </c>
      <c r="FK77" s="3">
        <v>8679451</v>
      </c>
      <c r="FL77" s="3">
        <v>126127</v>
      </c>
      <c r="FM77" s="3">
        <v>0</v>
      </c>
      <c r="FN77" s="3">
        <v>0</v>
      </c>
      <c r="FO77" s="3">
        <v>0</v>
      </c>
      <c r="FP77" s="3">
        <v>0</v>
      </c>
      <c r="FQ77" s="3">
        <v>171544</v>
      </c>
      <c r="FR77" s="3">
        <v>0</v>
      </c>
      <c r="FS77" s="3">
        <v>0</v>
      </c>
      <c r="FT77" s="3">
        <v>24974174</v>
      </c>
      <c r="FU77" s="3">
        <v>11269355</v>
      </c>
      <c r="FV77" s="3">
        <v>1056699</v>
      </c>
      <c r="FW77" s="3">
        <v>0</v>
      </c>
      <c r="FX77" s="3">
        <v>0</v>
      </c>
      <c r="FY77" s="3">
        <v>0</v>
      </c>
      <c r="FZ77" s="3">
        <v>0</v>
      </c>
      <c r="GA77" s="3">
        <v>9448219</v>
      </c>
      <c r="GB77" s="3">
        <v>3521842</v>
      </c>
      <c r="GC77" s="3">
        <v>24298936</v>
      </c>
      <c r="GD77" s="3">
        <v>6932083</v>
      </c>
      <c r="GE77" s="3">
        <v>39641376</v>
      </c>
      <c r="GF77" s="3">
        <v>11270319</v>
      </c>
      <c r="GG77" s="3">
        <v>3048262</v>
      </c>
      <c r="GH77" s="3">
        <v>1011440</v>
      </c>
      <c r="GI77" s="3">
        <v>1749330</v>
      </c>
      <c r="GJ77" s="3">
        <v>8196116</v>
      </c>
      <c r="GK77" s="3">
        <v>1141147</v>
      </c>
      <c r="GL77" s="3">
        <v>6263501</v>
      </c>
      <c r="GM77" s="3">
        <v>1049148</v>
      </c>
      <c r="GN77" s="3">
        <v>0</v>
      </c>
      <c r="GO77" s="3">
        <v>8130669</v>
      </c>
      <c r="GP77" s="3">
        <v>12746262</v>
      </c>
      <c r="GQ77" s="3">
        <v>0</v>
      </c>
      <c r="GR77" s="3">
        <v>38027143</v>
      </c>
      <c r="GS77" s="3">
        <v>2380986</v>
      </c>
      <c r="GT77" s="3">
        <v>9911847</v>
      </c>
      <c r="GU77" s="3">
        <v>996240</v>
      </c>
      <c r="GV77" s="3">
        <v>64062478</v>
      </c>
      <c r="GW77" s="3">
        <v>27435993</v>
      </c>
      <c r="GX77" s="3">
        <v>0</v>
      </c>
      <c r="GY77" s="3">
        <v>29413612</v>
      </c>
      <c r="GZ77" s="3">
        <v>7212873</v>
      </c>
      <c r="HA77" s="3">
        <v>64062478</v>
      </c>
      <c r="HB77" s="3">
        <v>386512</v>
      </c>
      <c r="HC77" s="3">
        <v>15354709</v>
      </c>
      <c r="HD77" s="3">
        <v>-3780285</v>
      </c>
      <c r="HE77" s="3">
        <v>71173709</v>
      </c>
      <c r="HF77" s="3">
        <v>0</v>
      </c>
      <c r="HG77" s="3">
        <v>0</v>
      </c>
      <c r="HH77" s="3">
        <v>9911847</v>
      </c>
      <c r="HI77" s="3">
        <v>0</v>
      </c>
      <c r="HJ77" s="3">
        <v>1370831</v>
      </c>
      <c r="HK77" s="3">
        <v>1506443</v>
      </c>
      <c r="HL77" s="3">
        <v>723</v>
      </c>
      <c r="HM77" s="3">
        <v>0</v>
      </c>
      <c r="HN77" s="3">
        <v>18096</v>
      </c>
      <c r="HO77" s="3">
        <v>447119</v>
      </c>
      <c r="HP77" s="3">
        <v>341288</v>
      </c>
      <c r="HQ77" s="3">
        <v>25896</v>
      </c>
      <c r="HR77" s="3">
        <v>435914</v>
      </c>
      <c r="HS77" s="3">
        <v>29475</v>
      </c>
      <c r="HT77" s="3">
        <v>22575</v>
      </c>
      <c r="HU77" s="3">
        <v>48899</v>
      </c>
      <c r="HV77" s="3">
        <v>1318</v>
      </c>
      <c r="HW77" s="3">
        <v>251</v>
      </c>
      <c r="HX77" s="3">
        <v>867060</v>
      </c>
      <c r="HY77" s="3">
        <v>144481</v>
      </c>
      <c r="HZ77" s="3">
        <v>0</v>
      </c>
      <c r="IA77" s="3">
        <v>0</v>
      </c>
      <c r="IB77" s="3">
        <v>104795</v>
      </c>
      <c r="IC77" s="3">
        <v>80444</v>
      </c>
      <c r="ID77" s="3">
        <v>174051</v>
      </c>
      <c r="IE77" s="3">
        <v>18732631.265514076</v>
      </c>
      <c r="IF77" s="3">
        <v>5708274.7240393702</v>
      </c>
      <c r="IG77" s="3">
        <v>4941043.6645454597</v>
      </c>
      <c r="IH77" s="3">
        <v>0</v>
      </c>
      <c r="II77" s="3">
        <v>0</v>
      </c>
      <c r="IJ77" s="3">
        <v>39291654.834975161</v>
      </c>
      <c r="IK77" s="3">
        <v>12548755.625937928</v>
      </c>
      <c r="IL77" s="3">
        <v>85722.879502076103</v>
      </c>
      <c r="IM77" s="3">
        <v>65189.005485930204</v>
      </c>
    </row>
    <row r="78" spans="1:247" x14ac:dyDescent="0.25">
      <c r="A78">
        <v>106301155</v>
      </c>
      <c r="B78" s="33" t="s">
        <v>1157</v>
      </c>
      <c r="C78" s="56">
        <v>45292</v>
      </c>
      <c r="D78" s="56">
        <v>45657</v>
      </c>
      <c r="E78">
        <v>366</v>
      </c>
      <c r="F78" s="33" t="s">
        <v>2689</v>
      </c>
      <c r="G78" t="s">
        <v>1027</v>
      </c>
      <c r="H78">
        <v>1016</v>
      </c>
      <c r="I78" s="33" t="s">
        <v>1024</v>
      </c>
      <c r="J78" t="s">
        <v>3054</v>
      </c>
      <c r="K78" s="33" t="s">
        <v>1023</v>
      </c>
      <c r="L78" s="33" t="s">
        <v>653</v>
      </c>
      <c r="N78" t="s">
        <v>1032</v>
      </c>
      <c r="O78" s="33" t="s">
        <v>3072</v>
      </c>
      <c r="P78" t="s">
        <v>1042</v>
      </c>
      <c r="Q78" t="s">
        <v>34</v>
      </c>
      <c r="R78" s="33" t="s">
        <v>2046</v>
      </c>
      <c r="S78" s="33" t="s">
        <v>1158</v>
      </c>
      <c r="T78" s="33" t="s">
        <v>1159</v>
      </c>
      <c r="U78" s="33">
        <v>92627</v>
      </c>
      <c r="V78" s="33" t="s">
        <v>2820</v>
      </c>
      <c r="W78">
        <v>0</v>
      </c>
      <c r="X78" s="3">
        <v>122</v>
      </c>
      <c r="Y78" s="3">
        <v>44652</v>
      </c>
      <c r="Z78" s="3">
        <v>122</v>
      </c>
      <c r="AA78" s="3">
        <v>44652</v>
      </c>
      <c r="AB78" s="3">
        <v>113</v>
      </c>
      <c r="AC78" s="3">
        <v>112.32786885245901</v>
      </c>
      <c r="AD78" s="3">
        <v>123.24955967936148</v>
      </c>
      <c r="AE78" s="3">
        <v>1337</v>
      </c>
      <c r="AF78" s="3">
        <v>692</v>
      </c>
      <c r="AG78" s="3">
        <v>34968</v>
      </c>
      <c r="AH78" s="3">
        <v>97</v>
      </c>
      <c r="AI78" s="3">
        <v>1384</v>
      </c>
      <c r="AJ78" s="3">
        <v>138</v>
      </c>
      <c r="AK78" s="3">
        <v>2492</v>
      </c>
      <c r="AL78" s="3">
        <v>0</v>
      </c>
      <c r="AM78" s="3">
        <v>4</v>
      </c>
      <c r="AN78" s="3">
        <v>41112</v>
      </c>
      <c r="AO78" s="3">
        <v>45109.338842646299</v>
      </c>
      <c r="AP78" s="89">
        <v>3185.98216955525</v>
      </c>
      <c r="AQ78" s="89">
        <v>1552.1525847514658</v>
      </c>
      <c r="AR78" s="89">
        <v>34980.461410593001</v>
      </c>
      <c r="AS78" s="89">
        <v>179.104557664677</v>
      </c>
      <c r="AT78" s="89">
        <v>1384.7683736466829</v>
      </c>
      <c r="AU78" s="89">
        <v>138.05493251527199</v>
      </c>
      <c r="AV78" s="89">
        <v>3586.6314609769302</v>
      </c>
      <c r="AW78" s="89">
        <v>0</v>
      </c>
      <c r="AX78" s="89">
        <v>14.466830466830499</v>
      </c>
      <c r="AY78" s="3">
        <v>76</v>
      </c>
      <c r="AZ78" s="3">
        <v>96</v>
      </c>
      <c r="BA78" s="3">
        <v>3315</v>
      </c>
      <c r="BB78" s="3">
        <v>32</v>
      </c>
      <c r="BC78" s="3">
        <v>147</v>
      </c>
      <c r="BD78" s="3">
        <v>21</v>
      </c>
      <c r="BE78" s="3">
        <v>507</v>
      </c>
      <c r="BF78" s="3">
        <v>0</v>
      </c>
      <c r="BG78" s="3">
        <v>1</v>
      </c>
      <c r="BH78" s="3">
        <v>4195</v>
      </c>
      <c r="BI78" s="3">
        <v>5</v>
      </c>
      <c r="BJ78" s="3">
        <v>104</v>
      </c>
      <c r="BK78" s="3">
        <v>13</v>
      </c>
      <c r="BL78" s="3">
        <v>0</v>
      </c>
      <c r="BM78" s="3">
        <v>0</v>
      </c>
      <c r="BN78" s="3">
        <v>0</v>
      </c>
      <c r="BO78" s="3">
        <v>1830</v>
      </c>
      <c r="BP78" s="3">
        <v>38064</v>
      </c>
      <c r="BQ78" s="3">
        <v>4758</v>
      </c>
      <c r="BR78" s="3">
        <v>0</v>
      </c>
      <c r="BS78" s="3">
        <v>0</v>
      </c>
      <c r="BT78" s="3">
        <v>0</v>
      </c>
      <c r="BU78" s="3">
        <v>0</v>
      </c>
      <c r="BV78" s="3">
        <v>35889</v>
      </c>
      <c r="BW78" s="3">
        <v>5223</v>
      </c>
      <c r="BX78" s="3">
        <v>0</v>
      </c>
      <c r="BY78" s="3">
        <v>0</v>
      </c>
      <c r="BZ78" s="57">
        <v>0</v>
      </c>
      <c r="CA78" s="3">
        <v>0</v>
      </c>
      <c r="CB78" s="3">
        <v>0</v>
      </c>
      <c r="CC78" s="3">
        <v>2635</v>
      </c>
      <c r="CD78" s="3">
        <v>1560</v>
      </c>
      <c r="CE78" s="3">
        <v>0</v>
      </c>
      <c r="CF78" s="3">
        <v>0</v>
      </c>
      <c r="CG78" s="3">
        <v>0</v>
      </c>
      <c r="CH78" s="3">
        <v>0</v>
      </c>
      <c r="CI78" s="3">
        <v>0</v>
      </c>
      <c r="CJ78" s="3">
        <v>0</v>
      </c>
      <c r="CK78" s="3">
        <v>8116</v>
      </c>
      <c r="CL78" s="3">
        <v>3624</v>
      </c>
      <c r="CM78" s="3">
        <v>0</v>
      </c>
      <c r="CN78" s="3">
        <v>0</v>
      </c>
      <c r="CO78" s="3">
        <v>0</v>
      </c>
      <c r="CP78" s="3">
        <v>0</v>
      </c>
      <c r="CQ78" s="3">
        <v>2844</v>
      </c>
      <c r="CR78" s="3">
        <v>0</v>
      </c>
      <c r="CS78" s="3">
        <v>29</v>
      </c>
      <c r="CT78" s="3">
        <v>14613</v>
      </c>
      <c r="CU78" s="3">
        <v>0</v>
      </c>
      <c r="CV78" s="3">
        <v>0</v>
      </c>
      <c r="CW78" s="3">
        <v>0</v>
      </c>
      <c r="CX78" s="3">
        <v>0</v>
      </c>
      <c r="CY78" s="3">
        <v>0</v>
      </c>
      <c r="CZ78" s="3">
        <v>0</v>
      </c>
      <c r="DA78" s="3">
        <v>0</v>
      </c>
      <c r="DB78" s="3">
        <v>0</v>
      </c>
      <c r="DC78" s="3">
        <v>0</v>
      </c>
      <c r="DD78" s="3">
        <v>0</v>
      </c>
      <c r="DE78" s="3">
        <v>0</v>
      </c>
      <c r="DF78" s="3">
        <v>0</v>
      </c>
      <c r="DG78" s="3">
        <v>112156381</v>
      </c>
      <c r="DH78" s="3">
        <v>-8311661</v>
      </c>
      <c r="DI78" s="3">
        <v>0</v>
      </c>
      <c r="DJ78" s="3">
        <v>120468042</v>
      </c>
      <c r="DK78" s="3">
        <v>951914</v>
      </c>
      <c r="DL78" s="3">
        <v>121419956</v>
      </c>
      <c r="DM78" s="3">
        <v>89046306</v>
      </c>
      <c r="DN78" s="3">
        <v>32373650</v>
      </c>
      <c r="DO78" s="3">
        <v>1232498</v>
      </c>
      <c r="DP78" s="3">
        <v>786647</v>
      </c>
      <c r="DQ78" s="3">
        <v>0</v>
      </c>
      <c r="DR78" s="3">
        <v>0</v>
      </c>
      <c r="DS78" s="3">
        <v>32819501</v>
      </c>
      <c r="DT78" s="3">
        <v>3451288</v>
      </c>
      <c r="DU78" s="3">
        <v>1790559</v>
      </c>
      <c r="DV78" s="3">
        <v>86991995</v>
      </c>
      <c r="DW78" s="3">
        <v>224106</v>
      </c>
      <c r="DX78" s="3">
        <v>3236769</v>
      </c>
      <c r="DY78" s="3">
        <v>376826</v>
      </c>
      <c r="DZ78" s="3">
        <v>6138023</v>
      </c>
      <c r="EA78" s="3">
        <v>0</v>
      </c>
      <c r="EB78" s="3">
        <v>8140</v>
      </c>
      <c r="EC78" s="3">
        <v>102217706</v>
      </c>
      <c r="ED78" s="3">
        <v>4772902</v>
      </c>
      <c r="EE78" s="3">
        <v>2225656</v>
      </c>
      <c r="EF78" s="3">
        <v>31001</v>
      </c>
      <c r="EG78" s="3">
        <v>189692</v>
      </c>
      <c r="EH78" s="3">
        <v>1797</v>
      </c>
      <c r="EI78" s="3">
        <v>150</v>
      </c>
      <c r="EJ78" s="3">
        <v>2696177</v>
      </c>
      <c r="EK78" s="3">
        <v>0</v>
      </c>
      <c r="EL78" s="3">
        <v>21300</v>
      </c>
      <c r="EM78" s="3">
        <v>9938675</v>
      </c>
      <c r="EN78" s="3">
        <v>2683452</v>
      </c>
      <c r="EO78" s="3">
        <v>2091654</v>
      </c>
      <c r="EP78" s="3">
        <v>47806343</v>
      </c>
      <c r="EQ78" s="3">
        <v>-55490267</v>
      </c>
      <c r="ER78" s="3">
        <v>-13068046</v>
      </c>
      <c r="ES78" s="3">
        <v>1688382</v>
      </c>
      <c r="ET78" s="3">
        <v>131638</v>
      </c>
      <c r="EU78" s="3">
        <v>4580240</v>
      </c>
      <c r="EV78" s="3">
        <v>745580</v>
      </c>
      <c r="EW78" s="3">
        <v>0</v>
      </c>
      <c r="EX78" s="3">
        <v>433133</v>
      </c>
      <c r="EY78" s="3">
        <v>0</v>
      </c>
      <c r="EZ78" s="3">
        <v>86230</v>
      </c>
      <c r="FA78" s="3">
        <v>0</v>
      </c>
      <c r="FB78" s="3">
        <v>0</v>
      </c>
      <c r="FC78" s="3">
        <v>0</v>
      </c>
      <c r="FD78" s="3">
        <v>0</v>
      </c>
      <c r="FE78" s="3">
        <v>5116806</v>
      </c>
      <c r="FF78" s="3">
        <v>1717974</v>
      </c>
      <c r="FG78" s="3">
        <v>51799377</v>
      </c>
      <c r="FH78" s="3">
        <v>55903496</v>
      </c>
      <c r="FI78" s="3">
        <v>1548386</v>
      </c>
      <c r="FJ78" s="3">
        <v>245009</v>
      </c>
      <c r="FK78" s="3">
        <v>4125704</v>
      </c>
      <c r="FL78" s="3">
        <v>0</v>
      </c>
      <c r="FM78" s="3">
        <v>11290</v>
      </c>
      <c r="FN78" s="3">
        <v>0</v>
      </c>
      <c r="FO78" s="3">
        <v>0</v>
      </c>
      <c r="FP78" s="3">
        <v>0</v>
      </c>
      <c r="FQ78" s="3">
        <v>286573</v>
      </c>
      <c r="FR78" s="3">
        <v>0</v>
      </c>
      <c r="FS78" s="3">
        <v>0</v>
      </c>
      <c r="FT78" s="3">
        <v>24160813</v>
      </c>
      <c r="FU78" s="3">
        <v>2653695</v>
      </c>
      <c r="FV78" s="3">
        <v>2380454</v>
      </c>
      <c r="FW78" s="3">
        <v>0</v>
      </c>
      <c r="FX78" s="3">
        <v>0</v>
      </c>
      <c r="FY78" s="3">
        <v>0</v>
      </c>
      <c r="FZ78" s="3">
        <v>0</v>
      </c>
      <c r="GA78" s="3">
        <v>9589725</v>
      </c>
      <c r="GB78" s="3">
        <v>5178675</v>
      </c>
      <c r="GC78" s="3">
        <v>40780953</v>
      </c>
      <c r="GD78" s="3">
        <v>4301991</v>
      </c>
      <c r="GE78" s="3">
        <v>33623227</v>
      </c>
      <c r="GF78" s="3">
        <v>5965636</v>
      </c>
      <c r="GG78" s="3">
        <v>2320012</v>
      </c>
      <c r="GH78" s="3">
        <v>1413556</v>
      </c>
      <c r="GI78" s="3">
        <v>1974800</v>
      </c>
      <c r="GJ78" s="3">
        <v>16250615</v>
      </c>
      <c r="GK78" s="3">
        <v>435157</v>
      </c>
      <c r="GL78" s="3">
        <v>4838355</v>
      </c>
      <c r="GM78" s="3">
        <v>713708</v>
      </c>
      <c r="GN78" s="3">
        <v>0</v>
      </c>
      <c r="GO78" s="3">
        <v>21511240</v>
      </c>
      <c r="GP78" s="3">
        <v>11989799</v>
      </c>
      <c r="GQ78" s="3">
        <v>0</v>
      </c>
      <c r="GR78" s="3">
        <v>1911119</v>
      </c>
      <c r="GS78" s="3">
        <v>1229240</v>
      </c>
      <c r="GT78" s="3">
        <v>35707812</v>
      </c>
      <c r="GU78" s="3">
        <v>0</v>
      </c>
      <c r="GV78" s="3">
        <v>50837970</v>
      </c>
      <c r="GW78" s="3">
        <v>13234012</v>
      </c>
      <c r="GX78" s="3">
        <v>38830676</v>
      </c>
      <c r="GY78" s="3">
        <v>0</v>
      </c>
      <c r="GZ78" s="3">
        <v>-1226718</v>
      </c>
      <c r="HA78" s="3">
        <v>50837970</v>
      </c>
      <c r="HB78" s="3">
        <v>231720</v>
      </c>
      <c r="HC78" s="3">
        <v>9334225</v>
      </c>
      <c r="HD78" s="3">
        <v>-1139156</v>
      </c>
      <c r="HE78" s="3">
        <v>13124683</v>
      </c>
      <c r="HF78" s="3">
        <v>0</v>
      </c>
      <c r="HG78" s="3">
        <v>0</v>
      </c>
      <c r="HH78" s="3">
        <v>0</v>
      </c>
      <c r="HI78" s="3">
        <v>4993075</v>
      </c>
      <c r="HJ78" s="3">
        <v>783131</v>
      </c>
      <c r="HK78" s="3">
        <v>853867</v>
      </c>
      <c r="HL78" s="3">
        <v>411</v>
      </c>
      <c r="HM78" s="3">
        <v>0</v>
      </c>
      <c r="HN78" s="3">
        <v>47177</v>
      </c>
      <c r="HO78" s="3">
        <v>150284</v>
      </c>
      <c r="HP78" s="3">
        <v>248711</v>
      </c>
      <c r="HQ78" s="3">
        <v>33598</v>
      </c>
      <c r="HR78" s="3">
        <v>180301</v>
      </c>
      <c r="HS78" s="3">
        <v>77836</v>
      </c>
      <c r="HT78" s="3">
        <v>6541</v>
      </c>
      <c r="HU78" s="3">
        <v>38683</v>
      </c>
      <c r="HV78" s="3">
        <v>0</v>
      </c>
      <c r="HW78" s="3">
        <v>0</v>
      </c>
      <c r="HX78" s="3">
        <v>468511</v>
      </c>
      <c r="HY78" s="3">
        <v>36752</v>
      </c>
      <c r="HZ78" s="3">
        <v>29899</v>
      </c>
      <c r="IA78" s="3">
        <v>0</v>
      </c>
      <c r="IB78" s="3">
        <v>69668</v>
      </c>
      <c r="IC78" s="3">
        <v>53216</v>
      </c>
      <c r="ID78" s="3">
        <v>109011</v>
      </c>
      <c r="IE78" s="3">
        <v>6459775.2823575865</v>
      </c>
      <c r="IF78" s="3">
        <v>3154577.7013461199</v>
      </c>
      <c r="IG78" s="3">
        <v>68353114.234654486</v>
      </c>
      <c r="IH78" s="3">
        <v>325021.92827366601</v>
      </c>
      <c r="II78" s="3">
        <v>2543765.2336684437</v>
      </c>
      <c r="IJ78" s="3">
        <v>296099.70669963001</v>
      </c>
      <c r="IK78" s="3">
        <v>6938913.9598432658</v>
      </c>
      <c r="IL78" s="3">
        <v>0</v>
      </c>
      <c r="IM78" s="3">
        <v>23123.953156798092</v>
      </c>
    </row>
    <row r="79" spans="1:247" x14ac:dyDescent="0.25">
      <c r="A79">
        <v>106190587</v>
      </c>
      <c r="B79" s="33" t="s">
        <v>1838</v>
      </c>
      <c r="C79" s="56">
        <v>45292</v>
      </c>
      <c r="D79" s="56">
        <v>45657</v>
      </c>
      <c r="E79">
        <v>366</v>
      </c>
      <c r="F79" s="33" t="s">
        <v>2532</v>
      </c>
      <c r="G79" t="s">
        <v>475</v>
      </c>
      <c r="H79">
        <v>933</v>
      </c>
      <c r="I79" s="33" t="s">
        <v>1024</v>
      </c>
      <c r="J79" t="s">
        <v>3054</v>
      </c>
      <c r="K79" s="33" t="s">
        <v>1023</v>
      </c>
      <c r="L79" s="33" t="s">
        <v>811</v>
      </c>
      <c r="N79" t="s">
        <v>1032</v>
      </c>
      <c r="O79" s="33" t="s">
        <v>1913</v>
      </c>
      <c r="P79" t="s">
        <v>1028</v>
      </c>
      <c r="Q79" t="s">
        <v>34</v>
      </c>
      <c r="R79" s="33" t="s">
        <v>2452</v>
      </c>
      <c r="S79" s="33" t="s">
        <v>3156</v>
      </c>
      <c r="T79" s="33" t="s">
        <v>1164</v>
      </c>
      <c r="U79" s="33">
        <v>90806</v>
      </c>
      <c r="V79" s="33" t="s">
        <v>1839</v>
      </c>
      <c r="W79">
        <v>0</v>
      </c>
      <c r="X79" s="3">
        <v>221</v>
      </c>
      <c r="Y79" s="3">
        <v>80886</v>
      </c>
      <c r="Z79" s="3">
        <v>221</v>
      </c>
      <c r="AA79" s="3">
        <v>80886</v>
      </c>
      <c r="AB79" s="3">
        <v>186</v>
      </c>
      <c r="AC79" s="3">
        <v>168.46174863387978</v>
      </c>
      <c r="AD79" s="3">
        <v>202.87343022550201</v>
      </c>
      <c r="AE79" s="3">
        <v>5185</v>
      </c>
      <c r="AF79" s="3">
        <v>2772</v>
      </c>
      <c r="AG79" s="3">
        <v>48473</v>
      </c>
      <c r="AH79" s="3">
        <v>3927</v>
      </c>
      <c r="AI79" s="3">
        <v>0</v>
      </c>
      <c r="AJ79" s="3">
        <v>909</v>
      </c>
      <c r="AK79" s="3">
        <v>0</v>
      </c>
      <c r="AL79" s="3">
        <v>185</v>
      </c>
      <c r="AM79" s="3">
        <v>206</v>
      </c>
      <c r="AN79" s="3">
        <v>61657</v>
      </c>
      <c r="AO79" s="3">
        <v>74251.675462533749</v>
      </c>
      <c r="AP79" s="89">
        <v>7162.3967579557202</v>
      </c>
      <c r="AQ79" s="89">
        <v>3151.4240383172801</v>
      </c>
      <c r="AR79" s="89">
        <v>49314.157752687395</v>
      </c>
      <c r="AS79" s="89">
        <v>5758.5573281212801</v>
      </c>
      <c r="AT79" s="89">
        <v>0</v>
      </c>
      <c r="AU79" s="89">
        <v>1722.6124522661389</v>
      </c>
      <c r="AV79" s="89">
        <v>0</v>
      </c>
      <c r="AW79" s="89">
        <v>213.42331067250399</v>
      </c>
      <c r="AX79" s="89">
        <v>1689.3876521123661</v>
      </c>
      <c r="AY79" s="3">
        <v>810</v>
      </c>
      <c r="AZ79" s="3">
        <v>457</v>
      </c>
      <c r="BA79" s="3">
        <v>5584</v>
      </c>
      <c r="BB79" s="3">
        <v>830</v>
      </c>
      <c r="BC79" s="3">
        <v>0</v>
      </c>
      <c r="BD79" s="3">
        <v>171</v>
      </c>
      <c r="BE79" s="3">
        <v>0</v>
      </c>
      <c r="BF79" s="3">
        <v>29</v>
      </c>
      <c r="BG79" s="3">
        <v>41</v>
      </c>
      <c r="BH79" s="3">
        <v>7922</v>
      </c>
      <c r="BI79" s="3">
        <v>84</v>
      </c>
      <c r="BJ79" s="3">
        <v>137</v>
      </c>
      <c r="BK79" s="3">
        <v>0</v>
      </c>
      <c r="BL79" s="3">
        <v>0</v>
      </c>
      <c r="BM79" s="3">
        <v>0</v>
      </c>
      <c r="BN79" s="3">
        <v>0</v>
      </c>
      <c r="BO79" s="3">
        <v>30744</v>
      </c>
      <c r="BP79" s="3">
        <v>50142</v>
      </c>
      <c r="BQ79" s="3">
        <v>0</v>
      </c>
      <c r="BR79" s="3">
        <v>0</v>
      </c>
      <c r="BS79" s="3">
        <v>0</v>
      </c>
      <c r="BT79" s="3">
        <v>0</v>
      </c>
      <c r="BU79" s="3">
        <v>11530</v>
      </c>
      <c r="BV79" s="3">
        <v>50127</v>
      </c>
      <c r="BW79" s="3">
        <v>0</v>
      </c>
      <c r="BX79" s="3">
        <v>0</v>
      </c>
      <c r="BY79" s="3">
        <v>0</v>
      </c>
      <c r="BZ79" s="57">
        <v>0</v>
      </c>
      <c r="CA79" s="3">
        <v>0</v>
      </c>
      <c r="CB79" s="3">
        <v>2592</v>
      </c>
      <c r="CC79" s="3">
        <v>5330</v>
      </c>
      <c r="CD79" s="3">
        <v>0</v>
      </c>
      <c r="CE79" s="3">
        <v>0</v>
      </c>
      <c r="CF79" s="3">
        <v>0</v>
      </c>
      <c r="CG79" s="3">
        <v>0</v>
      </c>
      <c r="CH79" s="3">
        <v>0</v>
      </c>
      <c r="CI79" s="3">
        <v>0</v>
      </c>
      <c r="CJ79" s="3">
        <v>0</v>
      </c>
      <c r="CK79" s="3">
        <v>11444</v>
      </c>
      <c r="CL79" s="3">
        <v>2971</v>
      </c>
      <c r="CM79" s="3">
        <v>1003</v>
      </c>
      <c r="CN79" s="3">
        <v>6474</v>
      </c>
      <c r="CO79" s="3">
        <v>0</v>
      </c>
      <c r="CP79" s="3">
        <v>1660</v>
      </c>
      <c r="CQ79" s="3">
        <v>0</v>
      </c>
      <c r="CR79" s="3">
        <v>41</v>
      </c>
      <c r="CS79" s="3">
        <v>2722</v>
      </c>
      <c r="CT79" s="3">
        <v>26315</v>
      </c>
      <c r="CU79" s="3">
        <v>11753</v>
      </c>
      <c r="CV79" s="3">
        <v>0</v>
      </c>
      <c r="CW79" s="3">
        <v>0</v>
      </c>
      <c r="CX79" s="3">
        <v>8834</v>
      </c>
      <c r="CY79" s="3">
        <v>0</v>
      </c>
      <c r="CZ79" s="3">
        <v>6</v>
      </c>
      <c r="DA79" s="3">
        <v>11121</v>
      </c>
      <c r="DB79" s="3">
        <v>2202</v>
      </c>
      <c r="DC79" s="3">
        <v>159</v>
      </c>
      <c r="DD79" s="3">
        <v>30</v>
      </c>
      <c r="DE79" s="3">
        <v>0</v>
      </c>
      <c r="DF79" s="3">
        <v>0</v>
      </c>
      <c r="DG79" s="3">
        <v>271696098</v>
      </c>
      <c r="DH79" s="3">
        <v>83769138</v>
      </c>
      <c r="DI79" s="3">
        <v>0</v>
      </c>
      <c r="DJ79" s="3">
        <v>187926960</v>
      </c>
      <c r="DK79" s="3">
        <v>1508966</v>
      </c>
      <c r="DL79" s="3">
        <v>189435926</v>
      </c>
      <c r="DM79" s="3">
        <v>178572065</v>
      </c>
      <c r="DN79" s="3">
        <v>10863861</v>
      </c>
      <c r="DO79" s="3">
        <v>5487312</v>
      </c>
      <c r="DP79" s="3">
        <v>10999</v>
      </c>
      <c r="DQ79" s="3">
        <v>3130349</v>
      </c>
      <c r="DR79" s="3">
        <v>0</v>
      </c>
      <c r="DS79" s="3">
        <v>13209825</v>
      </c>
      <c r="DT79" s="3">
        <v>33825633</v>
      </c>
      <c r="DU79" s="3">
        <v>22848388</v>
      </c>
      <c r="DV79" s="3">
        <v>123847532</v>
      </c>
      <c r="DW79" s="3">
        <v>37304807</v>
      </c>
      <c r="DX79" s="3">
        <v>0</v>
      </c>
      <c r="DY79" s="3">
        <v>5740160</v>
      </c>
      <c r="DZ79" s="3">
        <v>0</v>
      </c>
      <c r="EA79" s="3">
        <v>1326371</v>
      </c>
      <c r="EB79" s="3">
        <v>717726</v>
      </c>
      <c r="EC79" s="3">
        <v>225610617</v>
      </c>
      <c r="ED79" s="3">
        <v>12900038</v>
      </c>
      <c r="EE79" s="3">
        <v>3127427</v>
      </c>
      <c r="EF79" s="3">
        <v>2149141</v>
      </c>
      <c r="EG79" s="3">
        <v>17399005</v>
      </c>
      <c r="EH79" s="3">
        <v>0</v>
      </c>
      <c r="EI79" s="3">
        <v>5137806</v>
      </c>
      <c r="EJ79" s="3">
        <v>0</v>
      </c>
      <c r="EK79" s="3">
        <v>203783</v>
      </c>
      <c r="EL79" s="3">
        <v>5168281</v>
      </c>
      <c r="EM79" s="3">
        <v>46085481</v>
      </c>
      <c r="EN79" s="3">
        <v>30627823</v>
      </c>
      <c r="EO79" s="3">
        <v>18763192</v>
      </c>
      <c r="EP79" s="3">
        <v>60486470</v>
      </c>
      <c r="EQ79" s="3">
        <v>-22911491</v>
      </c>
      <c r="ER79" s="3">
        <v>-21874984</v>
      </c>
      <c r="ES79" s="3">
        <v>0</v>
      </c>
      <c r="ET79" s="3">
        <v>6299690</v>
      </c>
      <c r="EU79" s="3">
        <v>0</v>
      </c>
      <c r="EV79" s="3">
        <v>6236137</v>
      </c>
      <c r="EW79" s="3">
        <v>0</v>
      </c>
      <c r="EX79" s="3">
        <v>2927284</v>
      </c>
      <c r="EY79" s="3">
        <v>0</v>
      </c>
      <c r="EZ79" s="3">
        <v>3215017</v>
      </c>
      <c r="FA79" s="3">
        <v>0</v>
      </c>
      <c r="FB79" s="3">
        <v>0</v>
      </c>
      <c r="FC79" s="3">
        <v>0</v>
      </c>
      <c r="FD79" s="3">
        <v>0</v>
      </c>
      <c r="FE79" s="3">
        <v>14378745</v>
      </c>
      <c r="FF79" s="3">
        <v>6749493</v>
      </c>
      <c r="FG79" s="3">
        <v>86038963</v>
      </c>
      <c r="FH79" s="3">
        <v>77480040</v>
      </c>
      <c r="FI79" s="3">
        <v>0</v>
      </c>
      <c r="FJ79" s="3">
        <v>3091378</v>
      </c>
      <c r="FK79" s="3">
        <v>0</v>
      </c>
      <c r="FL79" s="3">
        <v>0</v>
      </c>
      <c r="FM79" s="3">
        <v>188341</v>
      </c>
      <c r="FN79" s="3">
        <v>0</v>
      </c>
      <c r="FO79" s="3">
        <v>0</v>
      </c>
      <c r="FP79" s="3">
        <v>0</v>
      </c>
      <c r="FQ79" s="3">
        <v>1124658</v>
      </c>
      <c r="FR79" s="3">
        <v>0</v>
      </c>
      <c r="FS79" s="3">
        <v>0</v>
      </c>
      <c r="FT79" s="3">
        <v>47390778</v>
      </c>
      <c r="FU79" s="3">
        <v>9067634</v>
      </c>
      <c r="FV79" s="3">
        <v>14579413</v>
      </c>
      <c r="FW79" s="3">
        <v>0</v>
      </c>
      <c r="FX79" s="3">
        <v>0</v>
      </c>
      <c r="FY79" s="3">
        <v>0</v>
      </c>
      <c r="FZ79" s="3">
        <v>3765211</v>
      </c>
      <c r="GA79" s="3">
        <v>25439177</v>
      </c>
      <c r="GB79" s="3">
        <v>5653143</v>
      </c>
      <c r="GC79" s="3">
        <v>64615287</v>
      </c>
      <c r="GD79" s="3">
        <v>8061422</v>
      </c>
      <c r="GE79" s="3">
        <v>68310334</v>
      </c>
      <c r="GF79" s="3">
        <v>18675386</v>
      </c>
      <c r="GG79" s="3">
        <v>4561668</v>
      </c>
      <c r="GH79" s="3">
        <v>5898214</v>
      </c>
      <c r="GI79" s="3">
        <v>6633588</v>
      </c>
      <c r="GJ79" s="3">
        <v>27642185</v>
      </c>
      <c r="GK79" s="3">
        <v>1074727</v>
      </c>
      <c r="GL79" s="3">
        <v>48627</v>
      </c>
      <c r="GM79" s="3">
        <v>1469784</v>
      </c>
      <c r="GN79" s="3">
        <v>5356606</v>
      </c>
      <c r="GO79" s="3">
        <v>38900946</v>
      </c>
      <c r="GP79" s="3">
        <v>38872058</v>
      </c>
      <c r="GQ79" s="3">
        <v>0</v>
      </c>
      <c r="GR79" s="3">
        <v>21559850</v>
      </c>
      <c r="GS79" s="3">
        <v>25503523</v>
      </c>
      <c r="GT79" s="3">
        <v>57272167</v>
      </c>
      <c r="GU79" s="3">
        <v>0</v>
      </c>
      <c r="GV79" s="3">
        <v>143207598</v>
      </c>
      <c r="GW79" s="3">
        <v>47396313</v>
      </c>
      <c r="GX79" s="3">
        <v>0</v>
      </c>
      <c r="GY79" s="3">
        <v>23077441</v>
      </c>
      <c r="GZ79" s="3">
        <v>72733844</v>
      </c>
      <c r="HA79" s="3">
        <v>143207598</v>
      </c>
      <c r="HB79" s="3">
        <v>10871617</v>
      </c>
      <c r="HC79" s="3">
        <v>47221786</v>
      </c>
      <c r="HD79" s="3">
        <v>-31161037</v>
      </c>
      <c r="HE79" s="3">
        <v>45605979</v>
      </c>
      <c r="HF79" s="3">
        <v>0</v>
      </c>
      <c r="HG79" s="3">
        <v>0</v>
      </c>
      <c r="HH79" s="3">
        <v>38830844</v>
      </c>
      <c r="HI79" s="3">
        <v>9303501</v>
      </c>
      <c r="HJ79" s="3">
        <v>1709175</v>
      </c>
      <c r="HK79" s="3">
        <v>1826638</v>
      </c>
      <c r="HL79" s="3">
        <v>878</v>
      </c>
      <c r="HM79" s="3">
        <v>19</v>
      </c>
      <c r="HN79" s="3">
        <v>205979</v>
      </c>
      <c r="HO79" s="3">
        <v>421761</v>
      </c>
      <c r="HP79" s="3">
        <v>298947</v>
      </c>
      <c r="HQ79" s="3">
        <v>118184</v>
      </c>
      <c r="HR79" s="3">
        <v>94514</v>
      </c>
      <c r="HS79" s="3">
        <v>445905</v>
      </c>
      <c r="HT79" s="3">
        <v>44280</v>
      </c>
      <c r="HU79" s="3">
        <v>79605</v>
      </c>
      <c r="HV79" s="3">
        <v>0</v>
      </c>
      <c r="HW79" s="3">
        <v>0</v>
      </c>
      <c r="HX79" s="3">
        <v>845349</v>
      </c>
      <c r="HY79" s="3">
        <v>119421</v>
      </c>
      <c r="HZ79" s="3">
        <v>118603</v>
      </c>
      <c r="IA79" s="3">
        <v>52362</v>
      </c>
      <c r="IB79" s="3">
        <v>254103</v>
      </c>
      <c r="IC79" s="3">
        <v>111010</v>
      </c>
      <c r="ID79" s="3">
        <v>208327</v>
      </c>
      <c r="IE79" s="3">
        <v>30450905.1510722</v>
      </c>
      <c r="IF79" s="3">
        <v>16928319.312670801</v>
      </c>
      <c r="IG79" s="3">
        <v>82111453.014204204</v>
      </c>
      <c r="IH79" s="3">
        <v>35650222.992283799</v>
      </c>
      <c r="II79" s="3">
        <v>0</v>
      </c>
      <c r="IJ79" s="3">
        <v>7089120.4730390897</v>
      </c>
      <c r="IK79" s="3">
        <v>0</v>
      </c>
      <c r="IL79" s="3">
        <v>997194.33286541351</v>
      </c>
      <c r="IM79" s="3">
        <v>3835883.7238644962</v>
      </c>
    </row>
    <row r="80" spans="1:247" x14ac:dyDescent="0.25">
      <c r="A80">
        <v>106361458</v>
      </c>
      <c r="B80" s="33" t="s">
        <v>1160</v>
      </c>
      <c r="C80" s="56">
        <v>45292</v>
      </c>
      <c r="D80" s="56">
        <v>45657</v>
      </c>
      <c r="E80">
        <v>366</v>
      </c>
      <c r="F80" s="33" t="s">
        <v>2692</v>
      </c>
      <c r="G80" t="s">
        <v>1063</v>
      </c>
      <c r="H80">
        <v>1215</v>
      </c>
      <c r="I80" s="33" t="s">
        <v>1046</v>
      </c>
      <c r="J80" t="s">
        <v>3050</v>
      </c>
      <c r="K80" s="33" t="s">
        <v>1023</v>
      </c>
      <c r="L80" s="33" t="s">
        <v>811</v>
      </c>
      <c r="M80" t="s">
        <v>1792</v>
      </c>
      <c r="N80" t="s">
        <v>1032</v>
      </c>
      <c r="O80" s="33" t="s">
        <v>1822</v>
      </c>
      <c r="P80" t="s">
        <v>1080</v>
      </c>
      <c r="Q80" t="s">
        <v>34</v>
      </c>
      <c r="R80" s="33" t="s">
        <v>2047</v>
      </c>
      <c r="S80" s="33" t="s">
        <v>3157</v>
      </c>
      <c r="T80" s="33" t="s">
        <v>1161</v>
      </c>
      <c r="U80" s="33">
        <v>92363</v>
      </c>
      <c r="V80" s="33" t="s">
        <v>2737</v>
      </c>
      <c r="W80">
        <v>0</v>
      </c>
      <c r="X80" s="3">
        <v>25</v>
      </c>
      <c r="Y80" s="3">
        <v>9150</v>
      </c>
      <c r="Z80" s="3">
        <v>25</v>
      </c>
      <c r="AA80" s="3">
        <v>9150</v>
      </c>
      <c r="AB80" s="3">
        <v>1</v>
      </c>
      <c r="AC80" s="3">
        <v>1.0163934426229499</v>
      </c>
      <c r="AD80" s="3">
        <v>11.5075672366647</v>
      </c>
      <c r="AE80" s="3">
        <v>133</v>
      </c>
      <c r="AF80" s="3">
        <v>44</v>
      </c>
      <c r="AG80" s="3">
        <v>16</v>
      </c>
      <c r="AH80" s="3">
        <v>137</v>
      </c>
      <c r="AI80" s="3">
        <v>0</v>
      </c>
      <c r="AJ80" s="3">
        <v>34</v>
      </c>
      <c r="AK80" s="3">
        <v>0</v>
      </c>
      <c r="AL80" s="3">
        <v>0</v>
      </c>
      <c r="AM80" s="3">
        <v>8</v>
      </c>
      <c r="AN80" s="3">
        <v>372</v>
      </c>
      <c r="AO80" s="3">
        <v>4211.76960861927</v>
      </c>
      <c r="AP80" s="89">
        <v>1155.9980558918301</v>
      </c>
      <c r="AQ80" s="89">
        <v>401.24028603429002</v>
      </c>
      <c r="AR80" s="89">
        <v>204.870400313587</v>
      </c>
      <c r="AS80" s="89">
        <v>1713.6358934403499</v>
      </c>
      <c r="AT80" s="89">
        <v>0</v>
      </c>
      <c r="AU80" s="89">
        <v>498.09821123390702</v>
      </c>
      <c r="AV80" s="89">
        <v>0</v>
      </c>
      <c r="AW80" s="89">
        <v>0</v>
      </c>
      <c r="AX80" s="89">
        <v>147.19755157005599</v>
      </c>
      <c r="AY80" s="3">
        <v>66</v>
      </c>
      <c r="AZ80" s="3">
        <v>16</v>
      </c>
      <c r="BA80" s="3">
        <v>10</v>
      </c>
      <c r="BB80" s="3">
        <v>82</v>
      </c>
      <c r="BC80" s="3">
        <v>0</v>
      </c>
      <c r="BD80" s="3">
        <v>19</v>
      </c>
      <c r="BE80" s="3">
        <v>0</v>
      </c>
      <c r="BF80" s="3">
        <v>0</v>
      </c>
      <c r="BG80" s="3">
        <v>6</v>
      </c>
      <c r="BH80" s="3">
        <v>199</v>
      </c>
      <c r="BI80" s="3">
        <v>25</v>
      </c>
      <c r="BJ80" s="3">
        <v>0</v>
      </c>
      <c r="BK80" s="3">
        <v>0</v>
      </c>
      <c r="BL80" s="3">
        <v>0</v>
      </c>
      <c r="BM80" s="3">
        <v>0</v>
      </c>
      <c r="BN80" s="3">
        <v>0</v>
      </c>
      <c r="BO80" s="3">
        <v>9150</v>
      </c>
      <c r="BP80" s="3">
        <v>0</v>
      </c>
      <c r="BQ80" s="3">
        <v>0</v>
      </c>
      <c r="BR80" s="3">
        <v>0</v>
      </c>
      <c r="BS80" s="3">
        <v>0</v>
      </c>
      <c r="BT80" s="3">
        <v>0</v>
      </c>
      <c r="BU80" s="3">
        <v>372</v>
      </c>
      <c r="BV80" s="3">
        <v>0</v>
      </c>
      <c r="BW80" s="3">
        <v>0</v>
      </c>
      <c r="BX80" s="3">
        <v>0</v>
      </c>
      <c r="BY80" s="3">
        <v>0</v>
      </c>
      <c r="BZ80" s="57">
        <v>0</v>
      </c>
      <c r="CA80" s="3">
        <v>0</v>
      </c>
      <c r="CB80" s="3">
        <v>199</v>
      </c>
      <c r="CC80" s="3">
        <v>0</v>
      </c>
      <c r="CD80" s="3">
        <v>0</v>
      </c>
      <c r="CE80" s="3">
        <v>0</v>
      </c>
      <c r="CF80" s="3">
        <v>0</v>
      </c>
      <c r="CG80" s="3">
        <v>0</v>
      </c>
      <c r="CH80" s="3">
        <v>0</v>
      </c>
      <c r="CI80" s="3">
        <v>0</v>
      </c>
      <c r="CJ80" s="3">
        <v>0</v>
      </c>
      <c r="CK80" s="3">
        <v>831</v>
      </c>
      <c r="CL80" s="3">
        <v>461</v>
      </c>
      <c r="CM80" s="3">
        <v>256</v>
      </c>
      <c r="CN80" s="3">
        <v>2361</v>
      </c>
      <c r="CO80" s="3">
        <v>0</v>
      </c>
      <c r="CP80" s="3">
        <v>701</v>
      </c>
      <c r="CQ80" s="3">
        <v>0</v>
      </c>
      <c r="CR80" s="3">
        <v>0</v>
      </c>
      <c r="CS80" s="3">
        <v>284</v>
      </c>
      <c r="CT80" s="3">
        <v>4894</v>
      </c>
      <c r="CU80" s="3">
        <v>4777</v>
      </c>
      <c r="CV80" s="3">
        <v>0</v>
      </c>
      <c r="CW80" s="3">
        <v>0</v>
      </c>
      <c r="CX80" s="3">
        <v>131</v>
      </c>
      <c r="CY80" s="3">
        <v>0</v>
      </c>
      <c r="CZ80" s="3">
        <v>2</v>
      </c>
      <c r="DA80" s="3">
        <v>35</v>
      </c>
      <c r="DB80" s="3">
        <v>1820</v>
      </c>
      <c r="DC80" s="3">
        <v>1</v>
      </c>
      <c r="DD80" s="3">
        <v>52</v>
      </c>
      <c r="DE80" s="3">
        <v>0</v>
      </c>
      <c r="DF80" s="3">
        <v>0</v>
      </c>
      <c r="DG80" s="3">
        <v>29961861</v>
      </c>
      <c r="DH80" s="3">
        <v>19765403</v>
      </c>
      <c r="DI80" s="3">
        <v>0</v>
      </c>
      <c r="DJ80" s="3">
        <v>10196458</v>
      </c>
      <c r="DK80" s="3">
        <v>1257361</v>
      </c>
      <c r="DL80" s="3">
        <v>11453819</v>
      </c>
      <c r="DM80" s="3">
        <v>9526808</v>
      </c>
      <c r="DN80" s="3">
        <v>1927011</v>
      </c>
      <c r="DO80" s="3">
        <v>301947</v>
      </c>
      <c r="DP80" s="3">
        <v>0</v>
      </c>
      <c r="DQ80" s="3">
        <v>0</v>
      </c>
      <c r="DR80" s="3">
        <v>0</v>
      </c>
      <c r="DS80" s="3">
        <v>2228958</v>
      </c>
      <c r="DT80" s="3">
        <v>783907</v>
      </c>
      <c r="DU80" s="3">
        <v>383031</v>
      </c>
      <c r="DV80" s="3">
        <v>102045</v>
      </c>
      <c r="DW80" s="3">
        <v>997263</v>
      </c>
      <c r="DX80" s="3">
        <v>0</v>
      </c>
      <c r="DY80" s="3">
        <v>298418</v>
      </c>
      <c r="DZ80" s="3">
        <v>0</v>
      </c>
      <c r="EA80" s="3">
        <v>0</v>
      </c>
      <c r="EB80" s="3">
        <v>81685</v>
      </c>
      <c r="EC80" s="3">
        <v>2646349</v>
      </c>
      <c r="ED80" s="3">
        <v>6029589</v>
      </c>
      <c r="EE80" s="3">
        <v>3109866</v>
      </c>
      <c r="EF80" s="3">
        <v>1204580</v>
      </c>
      <c r="EG80" s="3">
        <v>11476793</v>
      </c>
      <c r="EH80" s="3">
        <v>0</v>
      </c>
      <c r="EI80" s="3">
        <v>4073390</v>
      </c>
      <c r="EJ80" s="3">
        <v>0</v>
      </c>
      <c r="EK80" s="3">
        <v>0</v>
      </c>
      <c r="EL80" s="3">
        <v>1421294</v>
      </c>
      <c r="EM80" s="3">
        <v>27315512</v>
      </c>
      <c r="EN80" s="3">
        <v>5820165</v>
      </c>
      <c r="EO80" s="3">
        <v>1722289</v>
      </c>
      <c r="EP80" s="3">
        <v>1139223</v>
      </c>
      <c r="EQ80" s="3">
        <v>10657637</v>
      </c>
      <c r="ER80" s="3">
        <v>-4488384</v>
      </c>
      <c r="ES80" s="3">
        <v>0</v>
      </c>
      <c r="ET80" s="3">
        <v>2491513</v>
      </c>
      <c r="EU80" s="3">
        <v>0</v>
      </c>
      <c r="EV80" s="3">
        <v>1683610</v>
      </c>
      <c r="EW80" s="3">
        <v>0</v>
      </c>
      <c r="EX80" s="3">
        <v>0</v>
      </c>
      <c r="EY80" s="3">
        <v>0</v>
      </c>
      <c r="EZ80" s="3">
        <v>739350</v>
      </c>
      <c r="FA80" s="3">
        <v>0</v>
      </c>
      <c r="FB80" s="3">
        <v>0</v>
      </c>
      <c r="FC80" s="3">
        <v>0</v>
      </c>
      <c r="FD80" s="3">
        <v>0</v>
      </c>
      <c r="FE80" s="3">
        <v>519507</v>
      </c>
      <c r="FF80" s="3">
        <v>1737881</v>
      </c>
      <c r="FG80" s="3">
        <v>489950</v>
      </c>
      <c r="FH80" s="3">
        <v>5862170</v>
      </c>
      <c r="FI80" s="3">
        <v>0</v>
      </c>
      <c r="FJ80" s="3">
        <v>1664589</v>
      </c>
      <c r="FK80" s="3">
        <v>0</v>
      </c>
      <c r="FL80" s="3">
        <v>0</v>
      </c>
      <c r="FM80" s="3">
        <v>-77639</v>
      </c>
      <c r="FN80" s="3">
        <v>0</v>
      </c>
      <c r="FO80" s="3">
        <v>0</v>
      </c>
      <c r="FP80" s="3">
        <v>0</v>
      </c>
      <c r="FQ80" s="3">
        <v>137659</v>
      </c>
      <c r="FR80" s="3">
        <v>0</v>
      </c>
      <c r="FS80" s="3">
        <v>0</v>
      </c>
      <c r="FT80" s="3">
        <v>511395</v>
      </c>
      <c r="FU80" s="3">
        <v>1788912</v>
      </c>
      <c r="FV80" s="3">
        <v>2583172</v>
      </c>
      <c r="FW80" s="3">
        <v>0</v>
      </c>
      <c r="FX80" s="3">
        <v>0</v>
      </c>
      <c r="FY80" s="3">
        <v>0</v>
      </c>
      <c r="FZ80" s="3">
        <v>0</v>
      </c>
      <c r="GA80" s="3">
        <v>2079643</v>
      </c>
      <c r="GB80" s="3">
        <v>614906</v>
      </c>
      <c r="GC80" s="3">
        <v>1194965</v>
      </c>
      <c r="GD80" s="3">
        <v>753815</v>
      </c>
      <c r="GE80" s="3">
        <v>4453702</v>
      </c>
      <c r="GF80" s="3">
        <v>620684</v>
      </c>
      <c r="GG80" s="3">
        <v>984778</v>
      </c>
      <c r="GH80" s="3">
        <v>0</v>
      </c>
      <c r="GI80" s="3">
        <v>734865</v>
      </c>
      <c r="GJ80" s="3">
        <v>1439201</v>
      </c>
      <c r="GK80" s="3">
        <v>315005</v>
      </c>
      <c r="GL80" s="3">
        <v>0</v>
      </c>
      <c r="GM80" s="3">
        <v>254441</v>
      </c>
      <c r="GN80" s="3">
        <v>134938</v>
      </c>
      <c r="GO80" s="3">
        <v>589194</v>
      </c>
      <c r="GP80" s="3">
        <v>10076167</v>
      </c>
      <c r="GQ80" s="3">
        <v>0</v>
      </c>
      <c r="GR80" s="3">
        <v>2898545</v>
      </c>
      <c r="GS80" s="3">
        <v>546343</v>
      </c>
      <c r="GT80" s="3">
        <v>0</v>
      </c>
      <c r="GU80" s="3">
        <v>0</v>
      </c>
      <c r="GV80" s="3">
        <v>13521055</v>
      </c>
      <c r="GW80" s="3">
        <v>4168601</v>
      </c>
      <c r="GX80" s="3">
        <v>0</v>
      </c>
      <c r="GY80" s="3">
        <v>2368144</v>
      </c>
      <c r="GZ80" s="3">
        <v>6984310</v>
      </c>
      <c r="HA80" s="3">
        <v>13521055</v>
      </c>
      <c r="HB80" s="3">
        <v>5334060</v>
      </c>
      <c r="HC80" s="3">
        <v>7853773</v>
      </c>
      <c r="HD80" s="3">
        <v>-3423238</v>
      </c>
      <c r="HE80" s="3">
        <v>7196024</v>
      </c>
      <c r="HF80" s="3">
        <v>0</v>
      </c>
      <c r="HG80" s="3">
        <v>0</v>
      </c>
      <c r="HH80" s="3">
        <v>0</v>
      </c>
      <c r="HI80" s="3">
        <v>0</v>
      </c>
      <c r="HJ80" s="3">
        <v>140029</v>
      </c>
      <c r="HK80" s="3">
        <v>164353</v>
      </c>
      <c r="HL80" s="3">
        <v>79</v>
      </c>
      <c r="HM80" s="3">
        <v>0</v>
      </c>
      <c r="HN80" s="3">
        <v>24421</v>
      </c>
      <c r="HO80" s="3">
        <v>44526</v>
      </c>
      <c r="HP80" s="3">
        <v>25405</v>
      </c>
      <c r="HQ80" s="3">
        <v>3472</v>
      </c>
      <c r="HR80" s="3">
        <v>768</v>
      </c>
      <c r="HS80" s="3">
        <v>18902</v>
      </c>
      <c r="HT80" s="3">
        <v>16370</v>
      </c>
      <c r="HU80" s="3">
        <v>6165</v>
      </c>
      <c r="HV80" s="3">
        <v>0</v>
      </c>
      <c r="HW80" s="3">
        <v>0</v>
      </c>
      <c r="HX80" s="3">
        <v>22686</v>
      </c>
      <c r="HY80" s="3">
        <v>16986</v>
      </c>
      <c r="HZ80" s="3">
        <v>34953</v>
      </c>
      <c r="IA80" s="3">
        <v>0</v>
      </c>
      <c r="IB80" s="3">
        <v>25038</v>
      </c>
      <c r="IC80" s="3">
        <v>20879</v>
      </c>
      <c r="ID80" s="3">
        <v>19487</v>
      </c>
      <c r="IE80" s="3">
        <v>1880518.8388235299</v>
      </c>
      <c r="IF80" s="3">
        <v>964036.46682557499</v>
      </c>
      <c r="IG80" s="3">
        <v>360627.33841449302</v>
      </c>
      <c r="IH80" s="3">
        <v>3442828.36660353</v>
      </c>
      <c r="II80" s="3">
        <v>0</v>
      </c>
      <c r="IJ80" s="3">
        <v>1206615.12147647</v>
      </c>
      <c r="IK80" s="3">
        <v>0</v>
      </c>
      <c r="IL80" s="3">
        <v>0</v>
      </c>
      <c r="IM80" s="3">
        <v>414820.86785640602</v>
      </c>
    </row>
    <row r="81" spans="1:247" x14ac:dyDescent="0.25">
      <c r="A81">
        <v>106060870</v>
      </c>
      <c r="B81" s="33" t="s">
        <v>2663</v>
      </c>
      <c r="C81" s="56">
        <v>45292</v>
      </c>
      <c r="D81" s="56">
        <v>45657</v>
      </c>
      <c r="E81">
        <v>366</v>
      </c>
      <c r="F81" s="33" t="s">
        <v>2701</v>
      </c>
      <c r="G81" t="s">
        <v>1086</v>
      </c>
      <c r="H81">
        <v>225</v>
      </c>
      <c r="I81" s="33" t="s">
        <v>1024</v>
      </c>
      <c r="J81" t="s">
        <v>2898</v>
      </c>
      <c r="K81" s="33" t="s">
        <v>1023</v>
      </c>
      <c r="L81" s="33" t="s">
        <v>811</v>
      </c>
      <c r="M81" t="s">
        <v>1792</v>
      </c>
      <c r="N81" t="s">
        <v>430</v>
      </c>
      <c r="O81" s="33" t="s">
        <v>3158</v>
      </c>
      <c r="P81" t="s">
        <v>1080</v>
      </c>
      <c r="Q81" t="s">
        <v>1049</v>
      </c>
      <c r="R81" s="33" t="s">
        <v>2938</v>
      </c>
      <c r="S81" s="33" t="s">
        <v>3159</v>
      </c>
      <c r="T81" s="33" t="s">
        <v>2664</v>
      </c>
      <c r="U81" s="33" t="s">
        <v>2665</v>
      </c>
      <c r="V81" s="33" t="s">
        <v>2501</v>
      </c>
      <c r="W81">
        <v>0</v>
      </c>
      <c r="X81" s="3">
        <v>48</v>
      </c>
      <c r="Y81" s="3">
        <v>17568</v>
      </c>
      <c r="Z81" s="3">
        <v>48</v>
      </c>
      <c r="AA81" s="3">
        <v>17568</v>
      </c>
      <c r="AB81" s="3">
        <v>27</v>
      </c>
      <c r="AC81" s="3">
        <v>26.5</v>
      </c>
      <c r="AD81" s="3">
        <v>70.574450479885797</v>
      </c>
      <c r="AE81" s="3">
        <v>2264</v>
      </c>
      <c r="AF81" s="3">
        <v>0</v>
      </c>
      <c r="AG81" s="3">
        <v>7058</v>
      </c>
      <c r="AH81" s="3">
        <v>0</v>
      </c>
      <c r="AI81" s="3">
        <v>0</v>
      </c>
      <c r="AJ81" s="3">
        <v>351</v>
      </c>
      <c r="AK81" s="3">
        <v>0</v>
      </c>
      <c r="AL81" s="3">
        <v>0</v>
      </c>
      <c r="AM81" s="3">
        <v>26</v>
      </c>
      <c r="AN81" s="3">
        <v>9699</v>
      </c>
      <c r="AO81" s="3">
        <v>25830.248875638201</v>
      </c>
      <c r="AP81" s="89">
        <v>5645.3542815916762</v>
      </c>
      <c r="AQ81" s="89">
        <v>0</v>
      </c>
      <c r="AR81" s="89">
        <v>16379.1917550935</v>
      </c>
      <c r="AS81" s="89">
        <v>0</v>
      </c>
      <c r="AT81" s="89">
        <v>0</v>
      </c>
      <c r="AU81" s="89">
        <v>2348.88229710019</v>
      </c>
      <c r="AV81" s="89">
        <v>0</v>
      </c>
      <c r="AW81" s="89">
        <v>0</v>
      </c>
      <c r="AX81" s="89">
        <v>238.22579765475868</v>
      </c>
      <c r="AY81" s="3">
        <v>331</v>
      </c>
      <c r="AZ81" s="3">
        <v>0</v>
      </c>
      <c r="BA81" s="3">
        <v>317</v>
      </c>
      <c r="BB81" s="3">
        <v>0</v>
      </c>
      <c r="BC81" s="3">
        <v>0</v>
      </c>
      <c r="BD81" s="3">
        <v>84</v>
      </c>
      <c r="BE81" s="3">
        <v>0</v>
      </c>
      <c r="BF81" s="3">
        <v>0</v>
      </c>
      <c r="BG81" s="3">
        <v>10</v>
      </c>
      <c r="BH81" s="3">
        <v>742</v>
      </c>
      <c r="BI81" s="3">
        <v>42</v>
      </c>
      <c r="BJ81" s="3">
        <v>0</v>
      </c>
      <c r="BK81" s="3">
        <v>0</v>
      </c>
      <c r="BL81" s="3">
        <v>0</v>
      </c>
      <c r="BM81" s="3">
        <v>6</v>
      </c>
      <c r="BN81" s="3">
        <v>0</v>
      </c>
      <c r="BO81" s="3">
        <v>15372</v>
      </c>
      <c r="BP81" s="3">
        <v>0</v>
      </c>
      <c r="BQ81" s="3">
        <v>0</v>
      </c>
      <c r="BR81" s="3">
        <v>0</v>
      </c>
      <c r="BS81" s="3">
        <v>2196</v>
      </c>
      <c r="BT81" s="3">
        <v>0</v>
      </c>
      <c r="BU81" s="3">
        <v>8321</v>
      </c>
      <c r="BV81" s="3">
        <v>0</v>
      </c>
      <c r="BW81" s="3">
        <v>0</v>
      </c>
      <c r="BX81" s="3">
        <v>0</v>
      </c>
      <c r="BY81" s="3">
        <v>1378</v>
      </c>
      <c r="BZ81" s="57">
        <v>0.14207650273224001</v>
      </c>
      <c r="CA81" s="3">
        <v>0</v>
      </c>
      <c r="CB81" s="3">
        <v>716</v>
      </c>
      <c r="CC81" s="3">
        <v>0</v>
      </c>
      <c r="CD81" s="3">
        <v>0</v>
      </c>
      <c r="CE81" s="3">
        <v>0</v>
      </c>
      <c r="CF81" s="3">
        <v>26</v>
      </c>
      <c r="CG81" s="3">
        <v>0</v>
      </c>
      <c r="CH81" s="3">
        <v>0</v>
      </c>
      <c r="CI81" s="3">
        <v>0</v>
      </c>
      <c r="CJ81" s="3">
        <v>0</v>
      </c>
      <c r="CK81" s="3">
        <v>18356</v>
      </c>
      <c r="CL81" s="3">
        <v>0</v>
      </c>
      <c r="CM81" s="3">
        <v>33685</v>
      </c>
      <c r="CN81" s="3">
        <v>0</v>
      </c>
      <c r="CO81" s="3">
        <v>0</v>
      </c>
      <c r="CP81" s="3">
        <v>16454</v>
      </c>
      <c r="CQ81" s="3">
        <v>0</v>
      </c>
      <c r="CR81" s="3">
        <v>0</v>
      </c>
      <c r="CS81" s="3">
        <v>1259</v>
      </c>
      <c r="CT81" s="3">
        <v>69754</v>
      </c>
      <c r="CU81" s="3">
        <v>5597</v>
      </c>
      <c r="CV81" s="3">
        <v>54815</v>
      </c>
      <c r="CW81" s="3">
        <v>8701</v>
      </c>
      <c r="CX81" s="3">
        <v>0</v>
      </c>
      <c r="CY81" s="3">
        <v>0</v>
      </c>
      <c r="CZ81" s="3">
        <v>1</v>
      </c>
      <c r="DA81" s="3">
        <v>0</v>
      </c>
      <c r="DB81" s="3">
        <v>11402</v>
      </c>
      <c r="DC81" s="3">
        <v>0</v>
      </c>
      <c r="DD81" s="3">
        <v>965</v>
      </c>
      <c r="DE81" s="3">
        <v>0</v>
      </c>
      <c r="DF81" s="3">
        <v>0</v>
      </c>
      <c r="DG81" s="3">
        <v>108140570</v>
      </c>
      <c r="DH81" s="3">
        <v>66948333</v>
      </c>
      <c r="DI81" s="3">
        <v>0</v>
      </c>
      <c r="DJ81" s="3">
        <v>41192237</v>
      </c>
      <c r="DK81" s="3">
        <v>231911</v>
      </c>
      <c r="DL81" s="3">
        <v>41424148</v>
      </c>
      <c r="DM81" s="3">
        <v>36518081</v>
      </c>
      <c r="DN81" s="3">
        <v>4906067</v>
      </c>
      <c r="DO81" s="3">
        <v>398956</v>
      </c>
      <c r="DP81" s="3">
        <v>0</v>
      </c>
      <c r="DQ81" s="3">
        <v>0</v>
      </c>
      <c r="DR81" s="3">
        <v>0</v>
      </c>
      <c r="DS81" s="3">
        <v>5305023</v>
      </c>
      <c r="DT81" s="3">
        <v>12234971</v>
      </c>
      <c r="DU81" s="3">
        <v>0</v>
      </c>
      <c r="DV81" s="3">
        <v>25807497</v>
      </c>
      <c r="DW81" s="3">
        <v>0</v>
      </c>
      <c r="DX81" s="3">
        <v>0</v>
      </c>
      <c r="DY81" s="3">
        <v>2324879</v>
      </c>
      <c r="DZ81" s="3">
        <v>0</v>
      </c>
      <c r="EA81" s="3">
        <v>0</v>
      </c>
      <c r="EB81" s="3">
        <v>238355</v>
      </c>
      <c r="EC81" s="3">
        <v>40605702</v>
      </c>
      <c r="ED81" s="3">
        <v>18273309</v>
      </c>
      <c r="EE81" s="3">
        <v>0</v>
      </c>
      <c r="EF81" s="3">
        <v>34082832</v>
      </c>
      <c r="EG81" s="3">
        <v>0</v>
      </c>
      <c r="EH81" s="3">
        <v>0</v>
      </c>
      <c r="EI81" s="3">
        <v>13233147</v>
      </c>
      <c r="EJ81" s="3">
        <v>0</v>
      </c>
      <c r="EK81" s="3">
        <v>0</v>
      </c>
      <c r="EL81" s="3">
        <v>1945580</v>
      </c>
      <c r="EM81" s="3">
        <v>67534868</v>
      </c>
      <c r="EN81" s="3">
        <v>15325082</v>
      </c>
      <c r="EO81" s="3">
        <v>0</v>
      </c>
      <c r="EP81" s="3">
        <v>45410458</v>
      </c>
      <c r="EQ81" s="3">
        <v>0</v>
      </c>
      <c r="ER81" s="3">
        <v>0</v>
      </c>
      <c r="ES81" s="3">
        <v>0</v>
      </c>
      <c r="ET81" s="3">
        <v>5005587</v>
      </c>
      <c r="EU81" s="3">
        <v>0</v>
      </c>
      <c r="EV81" s="3">
        <v>1207206</v>
      </c>
      <c r="EW81" s="3">
        <v>0</v>
      </c>
      <c r="EX81" s="3">
        <v>0</v>
      </c>
      <c r="EY81" s="3">
        <v>0</v>
      </c>
      <c r="EZ81" s="3">
        <v>0</v>
      </c>
      <c r="FA81" s="3">
        <v>0</v>
      </c>
      <c r="FB81" s="3">
        <v>0</v>
      </c>
      <c r="FC81" s="3">
        <v>0</v>
      </c>
      <c r="FD81" s="3">
        <v>0</v>
      </c>
      <c r="FE81" s="3">
        <v>15183198</v>
      </c>
      <c r="FF81" s="3">
        <v>0</v>
      </c>
      <c r="FG81" s="3">
        <v>14479871</v>
      </c>
      <c r="FH81" s="3">
        <v>0</v>
      </c>
      <c r="FI81" s="3">
        <v>0</v>
      </c>
      <c r="FJ81" s="3">
        <v>10552439</v>
      </c>
      <c r="FK81" s="3">
        <v>0</v>
      </c>
      <c r="FL81" s="3">
        <v>0</v>
      </c>
      <c r="FM81" s="3">
        <v>976729</v>
      </c>
      <c r="FN81" s="3">
        <v>0</v>
      </c>
      <c r="FO81" s="3">
        <v>0</v>
      </c>
      <c r="FP81" s="3">
        <v>341773</v>
      </c>
      <c r="FQ81" s="3">
        <v>0</v>
      </c>
      <c r="FR81" s="3">
        <v>0</v>
      </c>
      <c r="FS81" s="3">
        <v>0</v>
      </c>
      <c r="FT81" s="3">
        <v>5495816</v>
      </c>
      <c r="FU81" s="3">
        <v>14856282</v>
      </c>
      <c r="FV81" s="3">
        <v>3287402</v>
      </c>
      <c r="FW81" s="3">
        <v>0</v>
      </c>
      <c r="FX81" s="3">
        <v>0</v>
      </c>
      <c r="FY81" s="3">
        <v>0</v>
      </c>
      <c r="FZ81" s="3">
        <v>0</v>
      </c>
      <c r="GA81" s="3">
        <v>3377152</v>
      </c>
      <c r="GB81" s="3">
        <v>690281</v>
      </c>
      <c r="GC81" s="3">
        <v>7709342</v>
      </c>
      <c r="GD81" s="3">
        <v>1101806</v>
      </c>
      <c r="GE81" s="3">
        <v>14635868</v>
      </c>
      <c r="GF81" s="3">
        <v>2661151</v>
      </c>
      <c r="GG81" s="3">
        <v>1238000</v>
      </c>
      <c r="GH81" s="3">
        <v>5023092</v>
      </c>
      <c r="GI81" s="3">
        <v>2610226</v>
      </c>
      <c r="GJ81" s="3">
        <v>5337898</v>
      </c>
      <c r="GK81" s="3">
        <v>58161</v>
      </c>
      <c r="GL81" s="3">
        <v>798226</v>
      </c>
      <c r="GM81" s="3">
        <v>334830</v>
      </c>
      <c r="GN81" s="3">
        <v>266562</v>
      </c>
      <c r="GO81" s="3">
        <v>3554067</v>
      </c>
      <c r="GP81" s="3">
        <v>49856979</v>
      </c>
      <c r="GQ81" s="3">
        <v>0</v>
      </c>
      <c r="GR81" s="3">
        <v>35055</v>
      </c>
      <c r="GS81" s="3">
        <v>0</v>
      </c>
      <c r="GT81" s="3">
        <v>1487908</v>
      </c>
      <c r="GU81" s="3">
        <v>0</v>
      </c>
      <c r="GV81" s="3">
        <v>51379942</v>
      </c>
      <c r="GW81" s="3">
        <v>48313754</v>
      </c>
      <c r="GX81" s="3">
        <v>0</v>
      </c>
      <c r="GY81" s="3">
        <v>1503617</v>
      </c>
      <c r="GZ81" s="3">
        <v>1562571</v>
      </c>
      <c r="HA81" s="3">
        <v>51379942</v>
      </c>
      <c r="HB81" s="3">
        <v>787510</v>
      </c>
      <c r="HC81" s="3">
        <v>111165214</v>
      </c>
      <c r="HD81" s="3">
        <v>-77387647</v>
      </c>
      <c r="HE81" s="3">
        <v>3599866</v>
      </c>
      <c r="HF81" s="3">
        <v>0</v>
      </c>
      <c r="HG81" s="3">
        <v>0</v>
      </c>
      <c r="HH81" s="3">
        <v>14707165</v>
      </c>
      <c r="HI81" s="3">
        <v>34888432</v>
      </c>
      <c r="HJ81" s="3">
        <v>431226</v>
      </c>
      <c r="HK81" s="3">
        <v>465520</v>
      </c>
      <c r="HL81" s="3">
        <v>199</v>
      </c>
      <c r="HM81" s="3">
        <v>0</v>
      </c>
      <c r="HN81" s="3">
        <v>30819</v>
      </c>
      <c r="HO81" s="3">
        <v>29437</v>
      </c>
      <c r="HP81" s="3">
        <v>26776</v>
      </c>
      <c r="HQ81" s="3">
        <v>0</v>
      </c>
      <c r="HR81" s="3">
        <v>140653</v>
      </c>
      <c r="HS81" s="3">
        <v>115401</v>
      </c>
      <c r="HT81" s="3">
        <v>26166</v>
      </c>
      <c r="HU81" s="3">
        <v>11266</v>
      </c>
      <c r="HV81" s="3">
        <v>0</v>
      </c>
      <c r="HW81" s="3">
        <v>50708</v>
      </c>
      <c r="HX81" s="3">
        <v>101483</v>
      </c>
      <c r="HY81" s="3">
        <v>224727</v>
      </c>
      <c r="HZ81" s="3">
        <v>38468</v>
      </c>
      <c r="IA81" s="3">
        <v>0</v>
      </c>
      <c r="IB81" s="3">
        <v>40186</v>
      </c>
      <c r="IC81" s="3">
        <v>9100</v>
      </c>
      <c r="ID81" s="3">
        <v>17262</v>
      </c>
      <c r="IE81" s="3">
        <v>10236940.997144699</v>
      </c>
      <c r="IF81" s="3">
        <v>0</v>
      </c>
      <c r="IG81" s="3">
        <v>20095979.329958498</v>
      </c>
      <c r="IH81" s="3">
        <v>0</v>
      </c>
      <c r="II81" s="3">
        <v>0</v>
      </c>
      <c r="IJ81" s="3">
        <v>5220438.3267114302</v>
      </c>
      <c r="IK81" s="3">
        <v>0</v>
      </c>
      <c r="IL81" s="3">
        <v>0</v>
      </c>
      <c r="IM81" s="3">
        <v>732811.34618534008</v>
      </c>
    </row>
    <row r="82" spans="1:247" x14ac:dyDescent="0.25">
      <c r="A82">
        <v>106190197</v>
      </c>
      <c r="B82" s="33" t="s">
        <v>1872</v>
      </c>
      <c r="C82" s="56">
        <v>45292</v>
      </c>
      <c r="D82" s="56">
        <v>45657</v>
      </c>
      <c r="E82">
        <v>366</v>
      </c>
      <c r="F82" s="33" t="s">
        <v>2532</v>
      </c>
      <c r="G82" t="s">
        <v>475</v>
      </c>
      <c r="H82">
        <v>923</v>
      </c>
      <c r="I82" s="33" t="s">
        <v>1024</v>
      </c>
      <c r="J82" t="s">
        <v>2736</v>
      </c>
      <c r="K82" s="33" t="s">
        <v>1023</v>
      </c>
      <c r="L82" s="33" t="s">
        <v>811</v>
      </c>
      <c r="N82" t="s">
        <v>1032</v>
      </c>
      <c r="O82" s="33" t="s">
        <v>2736</v>
      </c>
      <c r="P82" t="s">
        <v>407</v>
      </c>
      <c r="Q82" t="s">
        <v>34</v>
      </c>
      <c r="R82" s="33" t="s">
        <v>2049</v>
      </c>
      <c r="S82" s="33" t="s">
        <v>2555</v>
      </c>
      <c r="T82" s="33" t="s">
        <v>1162</v>
      </c>
      <c r="U82" s="33">
        <v>90255</v>
      </c>
      <c r="V82" s="33" t="s">
        <v>2512</v>
      </c>
      <c r="W82">
        <v>0</v>
      </c>
      <c r="X82" s="3">
        <v>81</v>
      </c>
      <c r="Y82" s="3">
        <v>29646</v>
      </c>
      <c r="Z82" s="3">
        <v>81</v>
      </c>
      <c r="AA82" s="3">
        <v>29646</v>
      </c>
      <c r="AB82" s="3">
        <v>42</v>
      </c>
      <c r="AC82" s="3">
        <v>38.754098360655703</v>
      </c>
      <c r="AD82" s="3">
        <v>67.701849849476304</v>
      </c>
      <c r="AE82" s="3">
        <v>2220</v>
      </c>
      <c r="AF82" s="3">
        <v>2579</v>
      </c>
      <c r="AG82" s="3">
        <v>1676</v>
      </c>
      <c r="AH82" s="3">
        <v>7134</v>
      </c>
      <c r="AI82" s="3">
        <v>0</v>
      </c>
      <c r="AJ82" s="3">
        <v>218</v>
      </c>
      <c r="AK82" s="3">
        <v>264</v>
      </c>
      <c r="AL82" s="3">
        <v>12</v>
      </c>
      <c r="AM82" s="3">
        <v>81</v>
      </c>
      <c r="AN82" s="3">
        <v>14184</v>
      </c>
      <c r="AO82" s="3">
        <v>24778.877044908299</v>
      </c>
      <c r="AP82" s="89">
        <v>2846.2314892515506</v>
      </c>
      <c r="AQ82" s="89">
        <v>3587.3527651645672</v>
      </c>
      <c r="AR82" s="89">
        <v>2535.14676074829</v>
      </c>
      <c r="AS82" s="89">
        <v>14078.532012596201</v>
      </c>
      <c r="AT82" s="89">
        <v>0</v>
      </c>
      <c r="AU82" s="89">
        <v>541.60238162852204</v>
      </c>
      <c r="AV82" s="89">
        <v>590.12840889143195</v>
      </c>
      <c r="AW82" s="89">
        <v>97.336417909311905</v>
      </c>
      <c r="AX82" s="89">
        <v>657.02155740288595</v>
      </c>
      <c r="AY82" s="3">
        <v>702</v>
      </c>
      <c r="AZ82" s="3">
        <v>782</v>
      </c>
      <c r="BA82" s="3">
        <v>477</v>
      </c>
      <c r="BB82" s="3">
        <v>1753</v>
      </c>
      <c r="BC82" s="3">
        <v>0</v>
      </c>
      <c r="BD82" s="3">
        <v>59</v>
      </c>
      <c r="BE82" s="3">
        <v>69</v>
      </c>
      <c r="BF82" s="3">
        <v>3</v>
      </c>
      <c r="BG82" s="3">
        <v>27</v>
      </c>
      <c r="BH82" s="3">
        <v>3872</v>
      </c>
      <c r="BI82" s="3">
        <v>81</v>
      </c>
      <c r="BJ82" s="3">
        <v>0</v>
      </c>
      <c r="BK82" s="3">
        <v>0</v>
      </c>
      <c r="BL82" s="3">
        <v>0</v>
      </c>
      <c r="BM82" s="3">
        <v>0</v>
      </c>
      <c r="BN82" s="3">
        <v>0</v>
      </c>
      <c r="BO82" s="3">
        <v>29646</v>
      </c>
      <c r="BP82" s="3">
        <v>0</v>
      </c>
      <c r="BQ82" s="3">
        <v>0</v>
      </c>
      <c r="BR82" s="3">
        <v>0</v>
      </c>
      <c r="BS82" s="3">
        <v>0</v>
      </c>
      <c r="BT82" s="3">
        <v>0</v>
      </c>
      <c r="BU82" s="3">
        <v>14184</v>
      </c>
      <c r="BV82" s="3">
        <v>0</v>
      </c>
      <c r="BW82" s="3">
        <v>0</v>
      </c>
      <c r="BX82" s="3">
        <v>0</v>
      </c>
      <c r="BY82" s="3">
        <v>0</v>
      </c>
      <c r="BZ82" s="57">
        <v>0</v>
      </c>
      <c r="CA82" s="3">
        <v>0</v>
      </c>
      <c r="CB82" s="3">
        <v>3872</v>
      </c>
      <c r="CC82" s="3">
        <v>0</v>
      </c>
      <c r="CD82" s="3">
        <v>0</v>
      </c>
      <c r="CE82" s="3">
        <v>0</v>
      </c>
      <c r="CF82" s="3">
        <v>0</v>
      </c>
      <c r="CG82" s="3">
        <v>0</v>
      </c>
      <c r="CH82" s="3">
        <v>0</v>
      </c>
      <c r="CI82" s="3">
        <v>0</v>
      </c>
      <c r="CJ82" s="3">
        <v>0</v>
      </c>
      <c r="CK82" s="3">
        <v>2016</v>
      </c>
      <c r="CL82" s="3">
        <v>3381</v>
      </c>
      <c r="CM82" s="3">
        <v>3428</v>
      </c>
      <c r="CN82" s="3">
        <v>22957</v>
      </c>
      <c r="CO82" s="3">
        <v>0</v>
      </c>
      <c r="CP82" s="3">
        <v>1236</v>
      </c>
      <c r="CQ82" s="3">
        <v>1198</v>
      </c>
      <c r="CR82" s="3">
        <v>415</v>
      </c>
      <c r="CS82" s="3">
        <v>3253</v>
      </c>
      <c r="CT82" s="3">
        <v>37884</v>
      </c>
      <c r="CU82" s="3">
        <v>37950</v>
      </c>
      <c r="CV82" s="3">
        <v>0</v>
      </c>
      <c r="CW82" s="3">
        <v>0</v>
      </c>
      <c r="CX82" s="3">
        <v>2257</v>
      </c>
      <c r="CY82" s="3">
        <v>0</v>
      </c>
      <c r="CZ82" s="3">
        <v>2</v>
      </c>
      <c r="DA82" s="3">
        <v>35414</v>
      </c>
      <c r="DB82" s="3">
        <v>17188</v>
      </c>
      <c r="DC82" s="3">
        <v>491</v>
      </c>
      <c r="DD82" s="3">
        <v>238</v>
      </c>
      <c r="DE82" s="3">
        <v>0</v>
      </c>
      <c r="DF82" s="3">
        <v>0</v>
      </c>
      <c r="DG82" s="3">
        <v>430589246</v>
      </c>
      <c r="DH82" s="3">
        <v>374738483</v>
      </c>
      <c r="DI82" s="3">
        <v>18870062</v>
      </c>
      <c r="DJ82" s="3">
        <v>74720825</v>
      </c>
      <c r="DK82" s="3">
        <v>199659</v>
      </c>
      <c r="DL82" s="3">
        <v>74920484</v>
      </c>
      <c r="DM82" s="3">
        <v>68212954</v>
      </c>
      <c r="DN82" s="3">
        <v>6707530</v>
      </c>
      <c r="DO82" s="3">
        <v>454567</v>
      </c>
      <c r="DP82" s="3">
        <v>357296</v>
      </c>
      <c r="DQ82" s="3">
        <v>0</v>
      </c>
      <c r="DR82" s="3">
        <v>0</v>
      </c>
      <c r="DS82" s="3">
        <v>6804801</v>
      </c>
      <c r="DT82" s="3">
        <v>43530047</v>
      </c>
      <c r="DU82" s="3">
        <v>49568840</v>
      </c>
      <c r="DV82" s="3">
        <v>31708635</v>
      </c>
      <c r="DW82" s="3">
        <v>110220473</v>
      </c>
      <c r="DX82" s="3">
        <v>0</v>
      </c>
      <c r="DY82" s="3">
        <v>4320741</v>
      </c>
      <c r="DZ82" s="3">
        <v>4802331</v>
      </c>
      <c r="EA82" s="3">
        <v>262813</v>
      </c>
      <c r="EB82" s="3">
        <v>2065323</v>
      </c>
      <c r="EC82" s="3">
        <v>246479203</v>
      </c>
      <c r="ED82" s="3">
        <v>12279228</v>
      </c>
      <c r="EE82" s="3">
        <v>19380720</v>
      </c>
      <c r="EF82" s="3">
        <v>16254398</v>
      </c>
      <c r="EG82" s="3">
        <v>107293188</v>
      </c>
      <c r="EH82" s="3">
        <v>0</v>
      </c>
      <c r="EI82" s="3">
        <v>6413771</v>
      </c>
      <c r="EJ82" s="3">
        <v>5932487</v>
      </c>
      <c r="EK82" s="3">
        <v>1868960</v>
      </c>
      <c r="EL82" s="3">
        <v>14687291</v>
      </c>
      <c r="EM82" s="3">
        <v>184110043</v>
      </c>
      <c r="EN82" s="3">
        <v>45424671</v>
      </c>
      <c r="EO82" s="3">
        <v>57117797</v>
      </c>
      <c r="EP82" s="3">
        <v>34728596</v>
      </c>
      <c r="EQ82" s="3">
        <v>199666128</v>
      </c>
      <c r="ER82" s="3">
        <v>-3611801</v>
      </c>
      <c r="ES82" s="3">
        <v>0</v>
      </c>
      <c r="ET82" s="3">
        <v>6814444</v>
      </c>
      <c r="EU82" s="3">
        <v>5796434</v>
      </c>
      <c r="EV82" s="3">
        <v>17740712</v>
      </c>
      <c r="EW82" s="3">
        <v>0</v>
      </c>
      <c r="EX82" s="3">
        <v>8151721</v>
      </c>
      <c r="EY82" s="3">
        <v>0</v>
      </c>
      <c r="EZ82" s="3">
        <v>2909781</v>
      </c>
      <c r="FA82" s="3">
        <v>0</v>
      </c>
      <c r="FB82" s="3">
        <v>18870062</v>
      </c>
      <c r="FC82" s="3">
        <v>0</v>
      </c>
      <c r="FD82" s="3">
        <v>0</v>
      </c>
      <c r="FE82" s="3">
        <v>9595223</v>
      </c>
      <c r="FF82" s="3">
        <v>11207517</v>
      </c>
      <c r="FG82" s="3">
        <v>12919434</v>
      </c>
      <c r="FH82" s="3">
        <v>36275839</v>
      </c>
      <c r="FI82" s="3">
        <v>0</v>
      </c>
      <c r="FJ82" s="3">
        <v>2245700</v>
      </c>
      <c r="FK82" s="3">
        <v>1981568</v>
      </c>
      <c r="FL82" s="3">
        <v>0</v>
      </c>
      <c r="FM82" s="3">
        <v>495544</v>
      </c>
      <c r="FN82" s="3">
        <v>0</v>
      </c>
      <c r="FO82" s="3">
        <v>0</v>
      </c>
      <c r="FP82" s="3">
        <v>0</v>
      </c>
      <c r="FQ82" s="3">
        <v>0</v>
      </c>
      <c r="FR82" s="3">
        <v>0</v>
      </c>
      <c r="FS82" s="3">
        <v>0</v>
      </c>
      <c r="FT82" s="3">
        <v>12113843</v>
      </c>
      <c r="FU82" s="3">
        <v>9833194</v>
      </c>
      <c r="FV82" s="3">
        <v>13680406</v>
      </c>
      <c r="FW82" s="3">
        <v>0</v>
      </c>
      <c r="FX82" s="3">
        <v>0</v>
      </c>
      <c r="FY82" s="3">
        <v>0</v>
      </c>
      <c r="FZ82" s="3">
        <v>0</v>
      </c>
      <c r="GA82" s="3">
        <v>9113111</v>
      </c>
      <c r="GB82" s="3">
        <v>3161827</v>
      </c>
      <c r="GC82" s="3">
        <v>16169033</v>
      </c>
      <c r="GD82" s="3">
        <v>4141540</v>
      </c>
      <c r="GE82" s="3">
        <v>25196954</v>
      </c>
      <c r="GF82" s="3">
        <v>6695891</v>
      </c>
      <c r="GG82" s="3">
        <v>2209433</v>
      </c>
      <c r="GH82" s="3">
        <v>4078296</v>
      </c>
      <c r="GI82" s="3">
        <v>5244627</v>
      </c>
      <c r="GJ82" s="3">
        <v>9695283</v>
      </c>
      <c r="GK82" s="3">
        <v>743605</v>
      </c>
      <c r="GL82" s="3">
        <v>2101654</v>
      </c>
      <c r="GM82" s="3">
        <v>351108</v>
      </c>
      <c r="GN82" s="3">
        <v>1051531</v>
      </c>
      <c r="GO82" s="3">
        <v>10844572</v>
      </c>
      <c r="GP82" s="3">
        <v>97981430</v>
      </c>
      <c r="GQ82" s="3">
        <v>0</v>
      </c>
      <c r="GR82" s="3">
        <v>2791880</v>
      </c>
      <c r="GS82" s="3">
        <v>312346</v>
      </c>
      <c r="GT82" s="3">
        <v>0</v>
      </c>
      <c r="GU82" s="3">
        <v>0</v>
      </c>
      <c r="GV82" s="3">
        <v>101085656</v>
      </c>
      <c r="GW82" s="3">
        <v>80722385</v>
      </c>
      <c r="GX82" s="3">
        <v>0</v>
      </c>
      <c r="GY82" s="3">
        <v>1061970</v>
      </c>
      <c r="GZ82" s="3">
        <v>19301301</v>
      </c>
      <c r="HA82" s="3">
        <v>101085656</v>
      </c>
      <c r="HB82" s="3">
        <v>93636</v>
      </c>
      <c r="HC82" s="3">
        <v>45127938</v>
      </c>
      <c r="HD82" s="3">
        <v>-38223942</v>
      </c>
      <c r="HE82" s="3">
        <v>12273771</v>
      </c>
      <c r="HF82" s="3">
        <v>0</v>
      </c>
      <c r="HG82" s="3">
        <v>0</v>
      </c>
      <c r="HH82" s="3">
        <v>59168574</v>
      </c>
      <c r="HI82" s="3">
        <v>56545171</v>
      </c>
      <c r="HJ82" s="3">
        <v>664017</v>
      </c>
      <c r="HK82" s="3">
        <v>718165</v>
      </c>
      <c r="HL82" s="3">
        <v>328</v>
      </c>
      <c r="HM82" s="3">
        <v>0</v>
      </c>
      <c r="HN82" s="3">
        <v>64542</v>
      </c>
      <c r="HO82" s="3">
        <v>185202</v>
      </c>
      <c r="HP82" s="3">
        <v>145465</v>
      </c>
      <c r="HQ82" s="3">
        <v>40986</v>
      </c>
      <c r="HR82" s="3">
        <v>26905</v>
      </c>
      <c r="HS82" s="3">
        <v>64341</v>
      </c>
      <c r="HT82" s="3">
        <v>75961</v>
      </c>
      <c r="HU82" s="3">
        <v>24582</v>
      </c>
      <c r="HV82" s="3">
        <v>35725</v>
      </c>
      <c r="HW82" s="3">
        <v>308</v>
      </c>
      <c r="HX82" s="3">
        <v>189657</v>
      </c>
      <c r="HY82" s="3">
        <v>127589</v>
      </c>
      <c r="HZ82" s="3">
        <v>113470</v>
      </c>
      <c r="IA82" s="3">
        <v>0</v>
      </c>
      <c r="IB82" s="3">
        <v>118423</v>
      </c>
      <c r="IC82" s="3">
        <v>31027</v>
      </c>
      <c r="ID82" s="3">
        <v>83851</v>
      </c>
      <c r="IE82" s="3">
        <v>8815298.3837202601</v>
      </c>
      <c r="IF82" s="3">
        <v>10890858.998369399</v>
      </c>
      <c r="IG82" s="3">
        <v>7575953.0523057599</v>
      </c>
      <c r="IH82" s="3">
        <v>34357153.434628494</v>
      </c>
      <c r="II82" s="3">
        <v>0</v>
      </c>
      <c r="IJ82" s="3">
        <v>1695559.1392940599</v>
      </c>
      <c r="IK82" s="3">
        <v>1695607.47321894</v>
      </c>
      <c r="IL82" s="3">
        <v>336722.078567738</v>
      </c>
      <c r="IM82" s="3">
        <v>2646142.4398953286</v>
      </c>
    </row>
    <row r="83" spans="1:247" x14ac:dyDescent="0.25">
      <c r="A83">
        <v>106361323</v>
      </c>
      <c r="B83" s="33" t="s">
        <v>1165</v>
      </c>
      <c r="C83" s="56">
        <v>45108</v>
      </c>
      <c r="D83" s="56">
        <v>45473</v>
      </c>
      <c r="E83">
        <v>366</v>
      </c>
      <c r="F83" s="33" t="s">
        <v>2692</v>
      </c>
      <c r="G83" t="s">
        <v>1063</v>
      </c>
      <c r="H83">
        <v>1209</v>
      </c>
      <c r="I83" s="33" t="s">
        <v>1046</v>
      </c>
      <c r="J83" t="s">
        <v>1764</v>
      </c>
      <c r="K83" s="33" t="s">
        <v>1023</v>
      </c>
      <c r="L83" s="33" t="s">
        <v>811</v>
      </c>
      <c r="N83" t="s">
        <v>1032</v>
      </c>
      <c r="O83" s="33" t="s">
        <v>1764</v>
      </c>
      <c r="P83" t="s">
        <v>406</v>
      </c>
      <c r="Q83" t="s">
        <v>1033</v>
      </c>
      <c r="R83" s="33" t="s">
        <v>2050</v>
      </c>
      <c r="S83" s="33" t="s">
        <v>1166</v>
      </c>
      <c r="T83" s="33" t="s">
        <v>1084</v>
      </c>
      <c r="U83" s="33">
        <v>92411</v>
      </c>
      <c r="V83" s="33" t="s">
        <v>1773</v>
      </c>
      <c r="W83">
        <v>0</v>
      </c>
      <c r="X83" s="3">
        <v>347</v>
      </c>
      <c r="Y83" s="3">
        <v>127002</v>
      </c>
      <c r="Z83" s="3">
        <v>347</v>
      </c>
      <c r="AA83" s="3">
        <v>127002</v>
      </c>
      <c r="AB83" s="3">
        <v>233</v>
      </c>
      <c r="AC83" s="3">
        <v>222.49726775956285</v>
      </c>
      <c r="AD83" s="3">
        <v>330.73790987896399</v>
      </c>
      <c r="AE83" s="3">
        <v>6080</v>
      </c>
      <c r="AF83" s="3">
        <v>6762</v>
      </c>
      <c r="AG83" s="3">
        <v>29020</v>
      </c>
      <c r="AH83" s="3">
        <v>35177</v>
      </c>
      <c r="AI83" s="3">
        <v>0</v>
      </c>
      <c r="AJ83" s="3">
        <v>250</v>
      </c>
      <c r="AK83" s="3">
        <v>2949</v>
      </c>
      <c r="AL83" s="3">
        <v>1196</v>
      </c>
      <c r="AM83" s="3">
        <v>0</v>
      </c>
      <c r="AN83" s="3">
        <v>81434</v>
      </c>
      <c r="AO83" s="3">
        <v>121050.075015701</v>
      </c>
      <c r="AP83" s="89">
        <v>7788.8441216131077</v>
      </c>
      <c r="AQ83" s="89">
        <v>9820.5942071628197</v>
      </c>
      <c r="AR83" s="89">
        <v>34948.256373463351</v>
      </c>
      <c r="AS83" s="89">
        <v>55341.341105581698</v>
      </c>
      <c r="AT83" s="89">
        <v>0</v>
      </c>
      <c r="AU83" s="89">
        <v>439.42120092908903</v>
      </c>
      <c r="AV83" s="89">
        <v>6468.0310270440696</v>
      </c>
      <c r="AW83" s="89">
        <v>3006.6646872812398</v>
      </c>
      <c r="AX83" s="89">
        <v>0</v>
      </c>
      <c r="AY83" s="3">
        <v>931</v>
      </c>
      <c r="AZ83" s="3">
        <v>1266</v>
      </c>
      <c r="BA83" s="3">
        <v>4517</v>
      </c>
      <c r="BB83" s="3">
        <v>4413</v>
      </c>
      <c r="BC83" s="3">
        <v>0</v>
      </c>
      <c r="BD83" s="3">
        <v>44</v>
      </c>
      <c r="BE83" s="3">
        <v>729</v>
      </c>
      <c r="BF83" s="3">
        <v>267</v>
      </c>
      <c r="BG83" s="3">
        <v>0</v>
      </c>
      <c r="BH83" s="3">
        <v>12167</v>
      </c>
      <c r="BI83" s="3">
        <v>185</v>
      </c>
      <c r="BJ83" s="3">
        <v>74</v>
      </c>
      <c r="BK83" s="3">
        <v>0</v>
      </c>
      <c r="BL83" s="3">
        <v>0</v>
      </c>
      <c r="BM83" s="3">
        <v>88</v>
      </c>
      <c r="BN83" s="3">
        <v>0</v>
      </c>
      <c r="BO83" s="3">
        <v>67710</v>
      </c>
      <c r="BP83" s="3">
        <v>27084</v>
      </c>
      <c r="BQ83" s="3">
        <v>0</v>
      </c>
      <c r="BR83" s="3">
        <v>0</v>
      </c>
      <c r="BS83" s="3">
        <v>32208</v>
      </c>
      <c r="BT83" s="3">
        <v>0</v>
      </c>
      <c r="BU83" s="3">
        <v>24309</v>
      </c>
      <c r="BV83" s="3">
        <v>25182</v>
      </c>
      <c r="BW83" s="3">
        <v>0</v>
      </c>
      <c r="BX83" s="3">
        <v>0</v>
      </c>
      <c r="BY83" s="3">
        <v>31943</v>
      </c>
      <c r="BZ83" s="57">
        <v>0.39225630571997</v>
      </c>
      <c r="CA83" s="3">
        <v>0</v>
      </c>
      <c r="CB83" s="3">
        <v>6432</v>
      </c>
      <c r="CC83" s="3">
        <v>4654</v>
      </c>
      <c r="CD83" s="3">
        <v>0</v>
      </c>
      <c r="CE83" s="3">
        <v>0</v>
      </c>
      <c r="CF83" s="3">
        <v>1081</v>
      </c>
      <c r="CG83" s="3">
        <v>0</v>
      </c>
      <c r="CH83" s="3">
        <v>0</v>
      </c>
      <c r="CI83" s="3">
        <v>2410</v>
      </c>
      <c r="CJ83" s="3">
        <v>1316</v>
      </c>
      <c r="CK83" s="3">
        <v>3578</v>
      </c>
      <c r="CL83" s="3">
        <v>8862</v>
      </c>
      <c r="CM83" s="3">
        <v>8518</v>
      </c>
      <c r="CN83" s="3">
        <v>42847</v>
      </c>
      <c r="CO83" s="3">
        <v>0</v>
      </c>
      <c r="CP83" s="3">
        <v>393</v>
      </c>
      <c r="CQ83" s="3">
        <v>7209</v>
      </c>
      <c r="CR83" s="3">
        <v>3376</v>
      </c>
      <c r="CS83" s="3">
        <v>96</v>
      </c>
      <c r="CT83" s="3">
        <v>74879</v>
      </c>
      <c r="CU83" s="3">
        <v>65186</v>
      </c>
      <c r="CV83" s="3">
        <v>0</v>
      </c>
      <c r="CW83" s="3">
        <v>0</v>
      </c>
      <c r="CX83" s="3">
        <v>11488</v>
      </c>
      <c r="CY83" s="3">
        <v>0</v>
      </c>
      <c r="CZ83" s="3">
        <v>4</v>
      </c>
      <c r="DA83" s="3">
        <v>125925</v>
      </c>
      <c r="DB83" s="3">
        <v>146760</v>
      </c>
      <c r="DC83" s="3">
        <v>1487</v>
      </c>
      <c r="DD83" s="3">
        <v>1345</v>
      </c>
      <c r="DE83" s="3">
        <v>909</v>
      </c>
      <c r="DF83" s="3">
        <v>535</v>
      </c>
      <c r="DG83" s="3">
        <v>1328503495</v>
      </c>
      <c r="DH83" s="3">
        <v>961764840</v>
      </c>
      <c r="DI83" s="3">
        <v>6030</v>
      </c>
      <c r="DJ83" s="3">
        <v>366744685</v>
      </c>
      <c r="DK83" s="3">
        <v>910071</v>
      </c>
      <c r="DL83" s="3">
        <v>367654756</v>
      </c>
      <c r="DM83" s="3">
        <v>322802509</v>
      </c>
      <c r="DN83" s="3">
        <v>44852247</v>
      </c>
      <c r="DO83" s="3">
        <v>3378849</v>
      </c>
      <c r="DP83" s="3">
        <v>3195684</v>
      </c>
      <c r="DQ83" s="3">
        <v>0</v>
      </c>
      <c r="DR83" s="3">
        <v>0</v>
      </c>
      <c r="DS83" s="3">
        <v>45035412</v>
      </c>
      <c r="DT83" s="3">
        <v>68060032</v>
      </c>
      <c r="DU83" s="3">
        <v>107081173</v>
      </c>
      <c r="DV83" s="3">
        <v>226590971</v>
      </c>
      <c r="DW83" s="3">
        <v>434827760</v>
      </c>
      <c r="DX83" s="3">
        <v>0</v>
      </c>
      <c r="DY83" s="3">
        <v>3067092</v>
      </c>
      <c r="DZ83" s="3">
        <v>42248820</v>
      </c>
      <c r="EA83" s="3">
        <v>11848122</v>
      </c>
      <c r="EB83" s="3">
        <v>0</v>
      </c>
      <c r="EC83" s="3">
        <v>893723970</v>
      </c>
      <c r="ED83" s="3">
        <v>19128945</v>
      </c>
      <c r="EE83" s="3">
        <v>48435057</v>
      </c>
      <c r="EF83" s="3">
        <v>46288400</v>
      </c>
      <c r="EG83" s="3">
        <v>249254208</v>
      </c>
      <c r="EH83" s="3">
        <v>0</v>
      </c>
      <c r="EI83" s="3">
        <v>2323889</v>
      </c>
      <c r="EJ83" s="3">
        <v>50415364</v>
      </c>
      <c r="EK83" s="3">
        <v>17937271</v>
      </c>
      <c r="EL83" s="3">
        <v>996391</v>
      </c>
      <c r="EM83" s="3">
        <v>434779525</v>
      </c>
      <c r="EN83" s="3">
        <v>71382158</v>
      </c>
      <c r="EO83" s="3">
        <v>126931561</v>
      </c>
      <c r="EP83" s="3">
        <v>146814346</v>
      </c>
      <c r="EQ83" s="3">
        <v>542870557</v>
      </c>
      <c r="ER83" s="3">
        <v>-33707812</v>
      </c>
      <c r="ES83" s="3">
        <v>0</v>
      </c>
      <c r="ET83" s="3">
        <v>3986640</v>
      </c>
      <c r="EU83" s="3">
        <v>52436969</v>
      </c>
      <c r="EV83" s="3">
        <v>7736397</v>
      </c>
      <c r="EW83" s="3">
        <v>0</v>
      </c>
      <c r="EX83" s="3">
        <v>29503135</v>
      </c>
      <c r="EY83" s="3">
        <v>0</v>
      </c>
      <c r="EZ83" s="3">
        <v>13810889</v>
      </c>
      <c r="FA83" s="3">
        <v>0</v>
      </c>
      <c r="FB83" s="3">
        <v>511</v>
      </c>
      <c r="FC83" s="3">
        <v>0</v>
      </c>
      <c r="FD83" s="3">
        <v>5519</v>
      </c>
      <c r="FE83" s="3">
        <v>14258814</v>
      </c>
      <c r="FF83" s="3">
        <v>26441883</v>
      </c>
      <c r="FG83" s="3">
        <v>132544995</v>
      </c>
      <c r="FH83" s="3">
        <v>156207458</v>
      </c>
      <c r="FI83" s="3">
        <v>0</v>
      </c>
      <c r="FJ83" s="3">
        <v>781858</v>
      </c>
      <c r="FK83" s="3">
        <v>35399774</v>
      </c>
      <c r="FL83" s="3">
        <v>1043726</v>
      </c>
      <c r="FM83" s="3">
        <v>66177</v>
      </c>
      <c r="FN83" s="3">
        <v>0</v>
      </c>
      <c r="FO83" s="3">
        <v>0</v>
      </c>
      <c r="FP83" s="3">
        <v>0</v>
      </c>
      <c r="FQ83" s="3">
        <v>146092</v>
      </c>
      <c r="FR83" s="3">
        <v>0</v>
      </c>
      <c r="FS83" s="3">
        <v>0</v>
      </c>
      <c r="FT83" s="3">
        <v>81158991</v>
      </c>
      <c r="FU83" s="3">
        <v>14504538</v>
      </c>
      <c r="FV83" s="3">
        <v>63663059</v>
      </c>
      <c r="FW83" s="3">
        <v>0</v>
      </c>
      <c r="FX83" s="3">
        <v>0</v>
      </c>
      <c r="FY83" s="3">
        <v>0</v>
      </c>
      <c r="FZ83" s="3">
        <v>0</v>
      </c>
      <c r="GA83" s="3">
        <v>49322572</v>
      </c>
      <c r="GB83" s="3">
        <v>10849739</v>
      </c>
      <c r="GC83" s="3">
        <v>81439190</v>
      </c>
      <c r="GD83" s="3">
        <v>21864420</v>
      </c>
      <c r="GE83" s="3">
        <v>105324757</v>
      </c>
      <c r="GF83" s="3">
        <v>56189822</v>
      </c>
      <c r="GG83" s="3">
        <v>19661376</v>
      </c>
      <c r="GH83" s="3">
        <v>5987665</v>
      </c>
      <c r="GI83" s="3">
        <v>21079254</v>
      </c>
      <c r="GJ83" s="3">
        <v>37543527</v>
      </c>
      <c r="GK83" s="3">
        <v>9485869</v>
      </c>
      <c r="GL83" s="3">
        <v>730740</v>
      </c>
      <c r="GM83" s="3">
        <v>2760382</v>
      </c>
      <c r="GN83" s="3">
        <v>10659223</v>
      </c>
      <c r="GO83" s="3">
        <v>53379894</v>
      </c>
      <c r="GP83" s="3">
        <v>143864693</v>
      </c>
      <c r="GQ83" s="3">
        <v>0</v>
      </c>
      <c r="GR83" s="3">
        <v>50843101</v>
      </c>
      <c r="GS83" s="3">
        <v>6661592</v>
      </c>
      <c r="GT83" s="3">
        <v>33544951</v>
      </c>
      <c r="GU83" s="3">
        <v>0</v>
      </c>
      <c r="GV83" s="3">
        <v>234914337</v>
      </c>
      <c r="GW83" s="3">
        <v>73578852</v>
      </c>
      <c r="GX83" s="3">
        <v>0</v>
      </c>
      <c r="GY83" s="3">
        <v>201615125</v>
      </c>
      <c r="GZ83" s="3">
        <v>-40279640</v>
      </c>
      <c r="HA83" s="3">
        <v>234914337</v>
      </c>
      <c r="HB83" s="3">
        <v>39187853</v>
      </c>
      <c r="HC83" s="3">
        <v>218021253</v>
      </c>
      <c r="HD83" s="3">
        <v>-188333795</v>
      </c>
      <c r="HE83" s="3">
        <v>87073322</v>
      </c>
      <c r="HF83" s="3">
        <v>0</v>
      </c>
      <c r="HG83" s="3">
        <v>1633333</v>
      </c>
      <c r="HH83" s="3">
        <v>0</v>
      </c>
      <c r="HI83" s="3">
        <v>200134394</v>
      </c>
      <c r="HJ83" s="3">
        <v>1989445</v>
      </c>
      <c r="HK83" s="3">
        <v>2324988</v>
      </c>
      <c r="HL83" s="3">
        <v>1103</v>
      </c>
      <c r="HM83" s="3">
        <v>0</v>
      </c>
      <c r="HN83" s="3">
        <v>142170</v>
      </c>
      <c r="HO83" s="3">
        <v>409044</v>
      </c>
      <c r="HP83" s="3">
        <v>544819</v>
      </c>
      <c r="HQ83" s="3">
        <v>166161</v>
      </c>
      <c r="HR83" s="3">
        <v>172903</v>
      </c>
      <c r="HS83" s="3">
        <v>201249</v>
      </c>
      <c r="HT83" s="3">
        <v>226266</v>
      </c>
      <c r="HU83" s="3">
        <v>95403</v>
      </c>
      <c r="HV83" s="3">
        <v>26479</v>
      </c>
      <c r="HW83" s="3">
        <v>4951</v>
      </c>
      <c r="HX83" s="3">
        <v>822219</v>
      </c>
      <c r="HY83" s="3">
        <v>132568</v>
      </c>
      <c r="HZ83" s="3">
        <v>394283</v>
      </c>
      <c r="IA83" s="3">
        <v>0</v>
      </c>
      <c r="IB83" s="3">
        <v>385348</v>
      </c>
      <c r="IC83" s="3">
        <v>90517</v>
      </c>
      <c r="ID83" s="3">
        <v>159100</v>
      </c>
      <c r="IE83" s="3">
        <v>21125629.310637198</v>
      </c>
      <c r="IF83" s="3">
        <v>37681119.102564901</v>
      </c>
      <c r="IG83" s="3">
        <v>66117858.433708102</v>
      </c>
      <c r="IH83" s="3">
        <v>165751022.33461401</v>
      </c>
      <c r="II83" s="3">
        <v>0</v>
      </c>
      <c r="IJ83" s="3">
        <v>1306218.6315901801</v>
      </c>
      <c r="IK83" s="3">
        <v>22452255.651040301</v>
      </c>
      <c r="IL83" s="3">
        <v>7216911.9657138223</v>
      </c>
      <c r="IM83" s="3">
        <v>241422.570131257</v>
      </c>
    </row>
    <row r="84" spans="1:247" x14ac:dyDescent="0.25">
      <c r="A84">
        <v>106270744</v>
      </c>
      <c r="B84" s="33" t="s">
        <v>1933</v>
      </c>
      <c r="C84" s="56">
        <v>45292</v>
      </c>
      <c r="D84" s="56">
        <v>45657</v>
      </c>
      <c r="E84">
        <v>366</v>
      </c>
      <c r="F84" s="33" t="s">
        <v>2702</v>
      </c>
      <c r="G84" t="s">
        <v>1065</v>
      </c>
      <c r="H84">
        <v>707</v>
      </c>
      <c r="I84" s="33" t="s">
        <v>1046</v>
      </c>
      <c r="J84" t="s">
        <v>3050</v>
      </c>
      <c r="K84" s="33" t="s">
        <v>1023</v>
      </c>
      <c r="L84" s="33" t="s">
        <v>811</v>
      </c>
      <c r="N84" t="s">
        <v>430</v>
      </c>
      <c r="O84" s="33" t="s">
        <v>3160</v>
      </c>
      <c r="P84" t="s">
        <v>1028</v>
      </c>
      <c r="Q84" t="s">
        <v>1049</v>
      </c>
      <c r="R84" s="33" t="s">
        <v>2051</v>
      </c>
      <c r="S84" s="33" t="s">
        <v>1167</v>
      </c>
      <c r="T84" s="33" t="s">
        <v>1168</v>
      </c>
      <c r="U84" s="33">
        <v>93940</v>
      </c>
      <c r="V84" s="33" t="s">
        <v>3161</v>
      </c>
      <c r="W84">
        <v>0</v>
      </c>
      <c r="X84" s="3">
        <v>286</v>
      </c>
      <c r="Y84" s="3">
        <v>104676</v>
      </c>
      <c r="Z84" s="3">
        <v>286</v>
      </c>
      <c r="AA84" s="3">
        <v>104676</v>
      </c>
      <c r="AB84" s="3">
        <v>212</v>
      </c>
      <c r="AC84" s="3">
        <v>202.833333333333</v>
      </c>
      <c r="AD84" s="3">
        <v>336.37533387869564</v>
      </c>
      <c r="AE84" s="3">
        <v>39220</v>
      </c>
      <c r="AF84" s="3">
        <v>7211</v>
      </c>
      <c r="AG84" s="3">
        <v>2641</v>
      </c>
      <c r="AH84" s="3">
        <v>9488</v>
      </c>
      <c r="AI84" s="3">
        <v>0</v>
      </c>
      <c r="AJ84" s="3">
        <v>3608</v>
      </c>
      <c r="AK84" s="3">
        <v>11465</v>
      </c>
      <c r="AL84" s="3">
        <v>0</v>
      </c>
      <c r="AM84" s="3">
        <v>604</v>
      </c>
      <c r="AN84" s="3">
        <v>74237</v>
      </c>
      <c r="AO84" s="3">
        <v>123113.37219960301</v>
      </c>
      <c r="AP84" s="89">
        <v>62396.844684559037</v>
      </c>
      <c r="AQ84" s="89">
        <v>10313.916557684701</v>
      </c>
      <c r="AR84" s="89">
        <v>3046.7906357684101</v>
      </c>
      <c r="AS84" s="89">
        <v>16428.332371651417</v>
      </c>
      <c r="AT84" s="89">
        <v>0</v>
      </c>
      <c r="AU84" s="89">
        <v>5838.8690057737003</v>
      </c>
      <c r="AV84" s="89">
        <v>23178.356849032101</v>
      </c>
      <c r="AW84" s="89">
        <v>0</v>
      </c>
      <c r="AX84" s="89">
        <v>1323.3667483781521</v>
      </c>
      <c r="AY84" s="3">
        <v>6952</v>
      </c>
      <c r="AZ84" s="3">
        <v>1313</v>
      </c>
      <c r="BA84" s="3">
        <v>546</v>
      </c>
      <c r="BB84" s="3">
        <v>1959</v>
      </c>
      <c r="BC84" s="3">
        <v>0</v>
      </c>
      <c r="BD84" s="3">
        <v>854</v>
      </c>
      <c r="BE84" s="3">
        <v>2988</v>
      </c>
      <c r="BF84" s="3">
        <v>0</v>
      </c>
      <c r="BG84" s="3">
        <v>142</v>
      </c>
      <c r="BH84" s="3">
        <v>14754</v>
      </c>
      <c r="BI84" s="3">
        <v>227</v>
      </c>
      <c r="BJ84" s="3">
        <v>18</v>
      </c>
      <c r="BK84" s="3">
        <v>0</v>
      </c>
      <c r="BL84" s="3">
        <v>13</v>
      </c>
      <c r="BM84" s="3">
        <v>28</v>
      </c>
      <c r="BN84" s="3">
        <v>0</v>
      </c>
      <c r="BO84" s="3">
        <v>83082</v>
      </c>
      <c r="BP84" s="3">
        <v>6588</v>
      </c>
      <c r="BQ84" s="3">
        <v>0</v>
      </c>
      <c r="BR84" s="3">
        <v>4758</v>
      </c>
      <c r="BS84" s="3">
        <v>10248</v>
      </c>
      <c r="BT84" s="3">
        <v>0</v>
      </c>
      <c r="BU84" s="3">
        <v>57454</v>
      </c>
      <c r="BV84" s="3">
        <v>4219</v>
      </c>
      <c r="BW84" s="3">
        <v>0</v>
      </c>
      <c r="BX84" s="3">
        <v>3621</v>
      </c>
      <c r="BY84" s="3">
        <v>8943</v>
      </c>
      <c r="BZ84" s="57">
        <v>0.12046553605345001</v>
      </c>
      <c r="CA84" s="3">
        <v>0</v>
      </c>
      <c r="CB84" s="3">
        <v>13220</v>
      </c>
      <c r="CC84" s="3">
        <v>652</v>
      </c>
      <c r="CD84" s="3">
        <v>0</v>
      </c>
      <c r="CE84" s="3">
        <v>280</v>
      </c>
      <c r="CF84" s="3">
        <v>602</v>
      </c>
      <c r="CG84" s="3">
        <v>0</v>
      </c>
      <c r="CH84" s="3">
        <v>0</v>
      </c>
      <c r="CI84" s="3">
        <v>0</v>
      </c>
      <c r="CJ84" s="3">
        <v>0</v>
      </c>
      <c r="CK84" s="3">
        <v>225705</v>
      </c>
      <c r="CL84" s="3">
        <v>35617</v>
      </c>
      <c r="CM84" s="3">
        <v>2438</v>
      </c>
      <c r="CN84" s="3">
        <v>76844</v>
      </c>
      <c r="CO84" s="3">
        <v>0</v>
      </c>
      <c r="CP84" s="3">
        <v>23053</v>
      </c>
      <c r="CQ84" s="3">
        <v>143266</v>
      </c>
      <c r="CR84" s="3">
        <v>0</v>
      </c>
      <c r="CS84" s="3">
        <v>48382</v>
      </c>
      <c r="CT84" s="3">
        <v>555305</v>
      </c>
      <c r="CU84" s="3">
        <v>60658</v>
      </c>
      <c r="CV84" s="3">
        <v>56260</v>
      </c>
      <c r="CW84" s="3">
        <v>0</v>
      </c>
      <c r="CX84" s="3">
        <v>420202</v>
      </c>
      <c r="CY84" s="3">
        <v>0</v>
      </c>
      <c r="CZ84" s="3">
        <v>12</v>
      </c>
      <c r="DA84" s="3">
        <v>410920</v>
      </c>
      <c r="DB84" s="3">
        <v>419428</v>
      </c>
      <c r="DC84" s="3">
        <v>3772</v>
      </c>
      <c r="DD84" s="3">
        <v>5739</v>
      </c>
      <c r="DE84" s="3">
        <v>784</v>
      </c>
      <c r="DF84" s="3">
        <v>283</v>
      </c>
      <c r="DG84" s="3">
        <v>3050088801</v>
      </c>
      <c r="DH84" s="3">
        <v>2226746694</v>
      </c>
      <c r="DI84" s="3">
        <v>0</v>
      </c>
      <c r="DJ84" s="3">
        <v>823342107</v>
      </c>
      <c r="DK84" s="3">
        <v>9432101</v>
      </c>
      <c r="DL84" s="3">
        <v>832774208</v>
      </c>
      <c r="DM84" s="3">
        <v>760485743</v>
      </c>
      <c r="DN84" s="3">
        <v>72288465</v>
      </c>
      <c r="DO84" s="3">
        <v>4026186</v>
      </c>
      <c r="DP84" s="3">
        <v>2585877</v>
      </c>
      <c r="DQ84" s="3">
        <v>0</v>
      </c>
      <c r="DR84" s="3">
        <v>0</v>
      </c>
      <c r="DS84" s="3">
        <v>73728774</v>
      </c>
      <c r="DT84" s="3">
        <v>912813788</v>
      </c>
      <c r="DU84" s="3">
        <v>219452264</v>
      </c>
      <c r="DV84" s="3">
        <v>49815577</v>
      </c>
      <c r="DW84" s="3">
        <v>246216546</v>
      </c>
      <c r="DX84" s="3">
        <v>0</v>
      </c>
      <c r="DY84" s="3">
        <v>95044418</v>
      </c>
      <c r="DZ84" s="3">
        <v>269662197</v>
      </c>
      <c r="EA84" s="3">
        <v>0</v>
      </c>
      <c r="EB84" s="3">
        <v>46189753</v>
      </c>
      <c r="EC84" s="3">
        <v>1839194543</v>
      </c>
      <c r="ED84" s="3">
        <v>539422320</v>
      </c>
      <c r="EE84" s="3">
        <v>94431017</v>
      </c>
      <c r="EF84" s="3">
        <v>7654182</v>
      </c>
      <c r="EG84" s="3">
        <v>180103780</v>
      </c>
      <c r="EH84" s="3">
        <v>0</v>
      </c>
      <c r="EI84" s="3">
        <v>58767086</v>
      </c>
      <c r="EJ84" s="3">
        <v>275503667</v>
      </c>
      <c r="EK84" s="3">
        <v>0</v>
      </c>
      <c r="EL84" s="3">
        <v>55012206</v>
      </c>
      <c r="EM84" s="3">
        <v>1210894258</v>
      </c>
      <c r="EN84" s="3">
        <v>1138111387</v>
      </c>
      <c r="EO84" s="3">
        <v>286305810</v>
      </c>
      <c r="EP84" s="3">
        <v>48293552</v>
      </c>
      <c r="EQ84" s="3">
        <v>348375236</v>
      </c>
      <c r="ER84" s="3">
        <v>0</v>
      </c>
      <c r="ES84" s="3">
        <v>0</v>
      </c>
      <c r="ET84" s="3">
        <v>117148632</v>
      </c>
      <c r="EU84" s="3">
        <v>138380891</v>
      </c>
      <c r="EV84" s="3">
        <v>7581142</v>
      </c>
      <c r="EW84" s="3">
        <v>0</v>
      </c>
      <c r="EX84" s="3">
        <v>16740404</v>
      </c>
      <c r="EY84" s="3">
        <v>0</v>
      </c>
      <c r="EZ84" s="3">
        <v>125809640</v>
      </c>
      <c r="FA84" s="3">
        <v>0</v>
      </c>
      <c r="FB84" s="3">
        <v>0</v>
      </c>
      <c r="FC84" s="3">
        <v>0</v>
      </c>
      <c r="FD84" s="3">
        <v>0</v>
      </c>
      <c r="FE84" s="3">
        <v>298503599</v>
      </c>
      <c r="FF84" s="3">
        <v>25871785</v>
      </c>
      <c r="FG84" s="3">
        <v>7012749</v>
      </c>
      <c r="FH84" s="3">
        <v>70925606</v>
      </c>
      <c r="FI84" s="3">
        <v>0</v>
      </c>
      <c r="FJ84" s="3">
        <v>35966681</v>
      </c>
      <c r="FK84" s="3">
        <v>355421928</v>
      </c>
      <c r="FL84" s="3">
        <v>0</v>
      </c>
      <c r="FM84" s="3">
        <v>29639759</v>
      </c>
      <c r="FN84" s="3">
        <v>0</v>
      </c>
      <c r="FO84" s="3">
        <v>0</v>
      </c>
      <c r="FP84" s="3">
        <v>0</v>
      </c>
      <c r="FQ84" s="3">
        <v>553405</v>
      </c>
      <c r="FR84" s="3">
        <v>0</v>
      </c>
      <c r="FS84" s="3">
        <v>0</v>
      </c>
      <c r="FT84" s="3">
        <v>135724235</v>
      </c>
      <c r="FU84" s="3">
        <v>63113603</v>
      </c>
      <c r="FV84" s="3">
        <v>218522167</v>
      </c>
      <c r="FW84" s="3">
        <v>0</v>
      </c>
      <c r="FX84" s="3">
        <v>0</v>
      </c>
      <c r="FY84" s="3">
        <v>0</v>
      </c>
      <c r="FZ84" s="3">
        <v>0</v>
      </c>
      <c r="GA84" s="3">
        <v>160885294</v>
      </c>
      <c r="GB84" s="3">
        <v>24001238</v>
      </c>
      <c r="GC84" s="3">
        <v>122826965</v>
      </c>
      <c r="GD84" s="3">
        <v>35412241</v>
      </c>
      <c r="GE84" s="3">
        <v>297684550</v>
      </c>
      <c r="GF84" s="3">
        <v>117508473</v>
      </c>
      <c r="GG84" s="3">
        <v>36384829</v>
      </c>
      <c r="GH84" s="3">
        <v>22751209</v>
      </c>
      <c r="GI84" s="3">
        <v>108161598</v>
      </c>
      <c r="GJ84" s="3">
        <v>33395729</v>
      </c>
      <c r="GK84" s="3">
        <v>54867535</v>
      </c>
      <c r="GL84" s="3">
        <v>6856906</v>
      </c>
      <c r="GM84" s="3">
        <v>2105406</v>
      </c>
      <c r="GN84" s="3">
        <v>5537146</v>
      </c>
      <c r="GO84" s="3">
        <v>75232362</v>
      </c>
      <c r="GP84" s="3">
        <v>222721626</v>
      </c>
      <c r="GQ84" s="3">
        <v>91130</v>
      </c>
      <c r="GR84" s="3">
        <v>415342202</v>
      </c>
      <c r="GS84" s="3">
        <v>47525905</v>
      </c>
      <c r="GT84" s="3">
        <v>24708491</v>
      </c>
      <c r="GU84" s="3">
        <v>0</v>
      </c>
      <c r="GV84" s="3">
        <v>710389354</v>
      </c>
      <c r="GW84" s="3">
        <v>165671369</v>
      </c>
      <c r="GX84" s="3">
        <v>70805651</v>
      </c>
      <c r="GY84" s="3">
        <v>161558227</v>
      </c>
      <c r="GZ84" s="3">
        <v>312354107</v>
      </c>
      <c r="HA84" s="3">
        <v>710389354</v>
      </c>
      <c r="HB84" s="3">
        <v>25871399</v>
      </c>
      <c r="HC84" s="3">
        <v>287840124</v>
      </c>
      <c r="HD84" s="3">
        <v>-166429281</v>
      </c>
      <c r="HE84" s="3">
        <v>1079712234</v>
      </c>
      <c r="HF84" s="3">
        <v>0</v>
      </c>
      <c r="HG84" s="3">
        <v>146961668</v>
      </c>
      <c r="HH84" s="3">
        <v>36722526</v>
      </c>
      <c r="HI84" s="3">
        <v>6044382</v>
      </c>
      <c r="HJ84" s="3">
        <v>3920749</v>
      </c>
      <c r="HK84" s="3">
        <v>4456850</v>
      </c>
      <c r="HL84" s="3">
        <v>2081</v>
      </c>
      <c r="HM84" s="3">
        <v>0</v>
      </c>
      <c r="HN84" s="3">
        <v>182392</v>
      </c>
      <c r="HO84" s="3">
        <v>994058</v>
      </c>
      <c r="HP84" s="3">
        <v>1044755</v>
      </c>
      <c r="HQ84" s="3">
        <v>22886</v>
      </c>
      <c r="HR84" s="3">
        <v>376322</v>
      </c>
      <c r="HS84" s="3">
        <v>513554</v>
      </c>
      <c r="HT84" s="3">
        <v>324409</v>
      </c>
      <c r="HU84" s="3">
        <v>333244</v>
      </c>
      <c r="HV84" s="3">
        <v>0</v>
      </c>
      <c r="HW84" s="3">
        <v>129129</v>
      </c>
      <c r="HX84" s="3">
        <v>1020199</v>
      </c>
      <c r="HY84" s="3">
        <v>486833</v>
      </c>
      <c r="HZ84" s="3">
        <v>867019</v>
      </c>
      <c r="IA84" s="3">
        <v>0</v>
      </c>
      <c r="IB84" s="3">
        <v>990009</v>
      </c>
      <c r="IC84" s="3">
        <v>279283</v>
      </c>
      <c r="ID84" s="3">
        <v>277406</v>
      </c>
      <c r="IE84" s="3">
        <v>357598512.41042799</v>
      </c>
      <c r="IF84" s="3">
        <v>77290596.024833396</v>
      </c>
      <c r="IG84" s="3">
        <v>14151349.2288031</v>
      </c>
      <c r="IH84" s="3">
        <v>104977085.714996</v>
      </c>
      <c r="II84" s="3">
        <v>0</v>
      </c>
      <c r="IJ84" s="3">
        <v>37874533.430903099</v>
      </c>
      <c r="IK84" s="3">
        <v>134241602.25008401</v>
      </c>
      <c r="IL84" s="3">
        <v>0</v>
      </c>
      <c r="IM84" s="3">
        <v>24919962.939952672</v>
      </c>
    </row>
    <row r="85" spans="1:247" x14ac:dyDescent="0.25">
      <c r="A85">
        <v>106270020</v>
      </c>
      <c r="B85" s="33" t="s">
        <v>3162</v>
      </c>
      <c r="C85" s="56">
        <v>45292</v>
      </c>
      <c r="D85" s="56">
        <v>45657</v>
      </c>
      <c r="E85">
        <v>366</v>
      </c>
      <c r="F85" s="33" t="s">
        <v>2702</v>
      </c>
      <c r="G85" t="s">
        <v>1065</v>
      </c>
      <c r="H85">
        <v>707</v>
      </c>
      <c r="I85" s="33" t="s">
        <v>1046</v>
      </c>
      <c r="J85" t="s">
        <v>3050</v>
      </c>
      <c r="K85" s="33" t="s">
        <v>1023</v>
      </c>
      <c r="L85" s="33" t="s">
        <v>653</v>
      </c>
      <c r="N85" t="s">
        <v>430</v>
      </c>
      <c r="O85" s="33" t="s">
        <v>1933</v>
      </c>
      <c r="P85" t="s">
        <v>1080</v>
      </c>
      <c r="Q85" t="s">
        <v>34</v>
      </c>
      <c r="R85" s="33" t="s">
        <v>3163</v>
      </c>
      <c r="S85" s="33" t="s">
        <v>3164</v>
      </c>
      <c r="T85" s="33" t="s">
        <v>1168</v>
      </c>
      <c r="U85" s="33">
        <v>93940</v>
      </c>
      <c r="V85" s="33" t="s">
        <v>3165</v>
      </c>
      <c r="W85">
        <v>0</v>
      </c>
      <c r="X85" s="3">
        <v>16</v>
      </c>
      <c r="Y85" s="3">
        <v>5856</v>
      </c>
      <c r="Z85" s="3">
        <v>16</v>
      </c>
      <c r="AA85" s="3">
        <v>5856</v>
      </c>
      <c r="AB85" s="3">
        <v>2</v>
      </c>
      <c r="AC85" s="3">
        <v>1.35245901639344</v>
      </c>
      <c r="AD85" s="3">
        <v>9.89961245072484</v>
      </c>
      <c r="AE85" s="3">
        <v>0</v>
      </c>
      <c r="AF85" s="3">
        <v>0</v>
      </c>
      <c r="AG85" s="3">
        <v>0</v>
      </c>
      <c r="AH85" s="3">
        <v>0</v>
      </c>
      <c r="AI85" s="3">
        <v>0</v>
      </c>
      <c r="AJ85" s="3">
        <v>0</v>
      </c>
      <c r="AK85" s="3">
        <v>454</v>
      </c>
      <c r="AL85" s="3">
        <v>0</v>
      </c>
      <c r="AM85" s="3">
        <v>41</v>
      </c>
      <c r="AN85" s="3">
        <v>495</v>
      </c>
      <c r="AO85" s="3">
        <v>3623.2581569652907</v>
      </c>
      <c r="AP85" s="89">
        <v>0</v>
      </c>
      <c r="AQ85" s="89">
        <v>0</v>
      </c>
      <c r="AR85" s="89">
        <v>0</v>
      </c>
      <c r="AS85" s="89">
        <v>0</v>
      </c>
      <c r="AT85" s="89">
        <v>0</v>
      </c>
      <c r="AU85" s="89">
        <v>0</v>
      </c>
      <c r="AV85" s="89">
        <v>3022.80005276357</v>
      </c>
      <c r="AW85" s="89">
        <v>0</v>
      </c>
      <c r="AX85" s="89">
        <v>387.706572925648</v>
      </c>
      <c r="AY85" s="3">
        <v>0</v>
      </c>
      <c r="AZ85" s="3">
        <v>0</v>
      </c>
      <c r="BA85" s="3">
        <v>0</v>
      </c>
      <c r="BB85" s="3">
        <v>0</v>
      </c>
      <c r="BC85" s="3">
        <v>0</v>
      </c>
      <c r="BD85" s="3">
        <v>0</v>
      </c>
      <c r="BE85" s="3">
        <v>20</v>
      </c>
      <c r="BF85" s="3">
        <v>0</v>
      </c>
      <c r="BG85" s="3">
        <v>1</v>
      </c>
      <c r="BH85" s="3">
        <v>21</v>
      </c>
      <c r="BI85" s="3">
        <v>0</v>
      </c>
      <c r="BJ85" s="3">
        <v>16</v>
      </c>
      <c r="BK85" s="3">
        <v>0</v>
      </c>
      <c r="BL85" s="3">
        <v>0</v>
      </c>
      <c r="BM85" s="3">
        <v>0</v>
      </c>
      <c r="BN85" s="3">
        <v>0</v>
      </c>
      <c r="BO85" s="3">
        <v>0</v>
      </c>
      <c r="BP85" s="3">
        <v>5856</v>
      </c>
      <c r="BQ85" s="3">
        <v>0</v>
      </c>
      <c r="BR85" s="3">
        <v>0</v>
      </c>
      <c r="BS85" s="3">
        <v>0</v>
      </c>
      <c r="BT85" s="3">
        <v>0</v>
      </c>
      <c r="BU85" s="3">
        <v>0</v>
      </c>
      <c r="BV85" s="3">
        <v>495</v>
      </c>
      <c r="BW85" s="3">
        <v>0</v>
      </c>
      <c r="BX85" s="3">
        <v>0</v>
      </c>
      <c r="BY85" s="3">
        <v>0</v>
      </c>
      <c r="BZ85" s="57">
        <v>0</v>
      </c>
      <c r="CA85" s="3">
        <v>0</v>
      </c>
      <c r="CB85" s="3">
        <v>0</v>
      </c>
      <c r="CC85" s="3">
        <v>21</v>
      </c>
      <c r="CD85" s="3">
        <v>0</v>
      </c>
      <c r="CE85" s="3">
        <v>0</v>
      </c>
      <c r="CF85" s="3">
        <v>0</v>
      </c>
      <c r="CG85" s="3">
        <v>0</v>
      </c>
      <c r="CH85" s="3">
        <v>0</v>
      </c>
      <c r="CI85" s="3">
        <v>0</v>
      </c>
      <c r="CJ85" s="3">
        <v>0</v>
      </c>
      <c r="CK85" s="3">
        <v>0</v>
      </c>
      <c r="CL85" s="3">
        <v>0</v>
      </c>
      <c r="CM85" s="3">
        <v>1</v>
      </c>
      <c r="CN85" s="3">
        <v>172</v>
      </c>
      <c r="CO85" s="3">
        <v>0</v>
      </c>
      <c r="CP85" s="3">
        <v>1967</v>
      </c>
      <c r="CQ85" s="3">
        <v>25756</v>
      </c>
      <c r="CR85" s="3">
        <v>0</v>
      </c>
      <c r="CS85" s="3">
        <v>3441</v>
      </c>
      <c r="CT85" s="3">
        <v>31337</v>
      </c>
      <c r="CU85" s="3">
        <v>0</v>
      </c>
      <c r="CV85" s="3">
        <v>0</v>
      </c>
      <c r="CW85" s="3">
        <v>0</v>
      </c>
      <c r="CX85" s="3">
        <v>31337</v>
      </c>
      <c r="CY85" s="3">
        <v>0</v>
      </c>
      <c r="CZ85" s="3">
        <v>0</v>
      </c>
      <c r="DA85" s="3">
        <v>0</v>
      </c>
      <c r="DB85" s="3">
        <v>0</v>
      </c>
      <c r="DC85" s="3">
        <v>0</v>
      </c>
      <c r="DD85" s="3">
        <v>0</v>
      </c>
      <c r="DE85" s="3">
        <v>0</v>
      </c>
      <c r="DF85" s="3">
        <v>0</v>
      </c>
      <c r="DG85" s="3">
        <v>10760213</v>
      </c>
      <c r="DH85" s="3">
        <v>2460297</v>
      </c>
      <c r="DI85" s="3">
        <v>0</v>
      </c>
      <c r="DJ85" s="3">
        <v>8299916</v>
      </c>
      <c r="DK85" s="3">
        <v>4274591</v>
      </c>
      <c r="DL85" s="3">
        <v>12574507</v>
      </c>
      <c r="DM85" s="3">
        <v>18731609</v>
      </c>
      <c r="DN85" s="3">
        <v>-6157102</v>
      </c>
      <c r="DO85" s="3">
        <v>0</v>
      </c>
      <c r="DP85" s="3">
        <v>0</v>
      </c>
      <c r="DQ85" s="3">
        <v>0</v>
      </c>
      <c r="DR85" s="3">
        <v>0</v>
      </c>
      <c r="DS85" s="3">
        <v>-6157102</v>
      </c>
      <c r="DT85" s="3">
        <v>0</v>
      </c>
      <c r="DU85" s="3">
        <v>0</v>
      </c>
      <c r="DV85" s="3">
        <v>0</v>
      </c>
      <c r="DW85" s="3">
        <v>0</v>
      </c>
      <c r="DX85" s="3">
        <v>0</v>
      </c>
      <c r="DY85" s="3">
        <v>0</v>
      </c>
      <c r="DZ85" s="3">
        <v>1349416</v>
      </c>
      <c r="EA85" s="3">
        <v>0</v>
      </c>
      <c r="EB85" s="3">
        <v>120616</v>
      </c>
      <c r="EC85" s="3">
        <v>1470032</v>
      </c>
      <c r="ED85" s="3">
        <v>0</v>
      </c>
      <c r="EE85" s="3">
        <v>0</v>
      </c>
      <c r="EF85" s="3">
        <v>337</v>
      </c>
      <c r="EG85" s="3">
        <v>51629</v>
      </c>
      <c r="EH85" s="3">
        <v>0</v>
      </c>
      <c r="EI85" s="3">
        <v>583057</v>
      </c>
      <c r="EJ85" s="3">
        <v>7635198</v>
      </c>
      <c r="EK85" s="3">
        <v>0</v>
      </c>
      <c r="EL85" s="3">
        <v>1019960</v>
      </c>
      <c r="EM85" s="3">
        <v>9290181</v>
      </c>
      <c r="EN85" s="3">
        <v>0</v>
      </c>
      <c r="EO85" s="3">
        <v>0</v>
      </c>
      <c r="EP85" s="3">
        <v>275</v>
      </c>
      <c r="EQ85" s="3">
        <v>28396</v>
      </c>
      <c r="ER85" s="3">
        <v>0</v>
      </c>
      <c r="ES85" s="3">
        <v>0</v>
      </c>
      <c r="ET85" s="3">
        <v>443420</v>
      </c>
      <c r="EU85" s="3">
        <v>1929298</v>
      </c>
      <c r="EV85" s="3">
        <v>12049</v>
      </c>
      <c r="EW85" s="3">
        <v>0</v>
      </c>
      <c r="EX85" s="3">
        <v>20948</v>
      </c>
      <c r="EY85" s="3">
        <v>0</v>
      </c>
      <c r="EZ85" s="3">
        <v>25911</v>
      </c>
      <c r="FA85" s="3">
        <v>0</v>
      </c>
      <c r="FB85" s="3">
        <v>0</v>
      </c>
      <c r="FC85" s="3">
        <v>0</v>
      </c>
      <c r="FD85" s="3">
        <v>0</v>
      </c>
      <c r="FE85" s="3">
        <v>0</v>
      </c>
      <c r="FF85" s="3">
        <v>0</v>
      </c>
      <c r="FG85" s="3">
        <v>62</v>
      </c>
      <c r="FH85" s="3">
        <v>23233</v>
      </c>
      <c r="FI85" s="3">
        <v>0</v>
      </c>
      <c r="FJ85" s="3">
        <v>139637</v>
      </c>
      <c r="FK85" s="3">
        <v>7023670</v>
      </c>
      <c r="FL85" s="3">
        <v>0</v>
      </c>
      <c r="FM85" s="3">
        <v>1113314</v>
      </c>
      <c r="FN85" s="3">
        <v>0</v>
      </c>
      <c r="FO85" s="3">
        <v>0</v>
      </c>
      <c r="FP85" s="3">
        <v>0</v>
      </c>
      <c r="FQ85" s="3">
        <v>0</v>
      </c>
      <c r="FR85" s="3">
        <v>0</v>
      </c>
      <c r="FS85" s="3">
        <v>0</v>
      </c>
      <c r="FT85" s="3">
        <v>1370143</v>
      </c>
      <c r="FU85" s="3">
        <v>0</v>
      </c>
      <c r="FV85" s="3">
        <v>13099136</v>
      </c>
      <c r="FW85" s="3">
        <v>0</v>
      </c>
      <c r="FX85" s="3">
        <v>0</v>
      </c>
      <c r="FY85" s="3">
        <v>0</v>
      </c>
      <c r="FZ85" s="3">
        <v>0</v>
      </c>
      <c r="GA85" s="3">
        <v>1708379</v>
      </c>
      <c r="GB85" s="3">
        <v>0</v>
      </c>
      <c r="GC85" s="3">
        <v>2396040</v>
      </c>
      <c r="GD85" s="3">
        <v>157911</v>
      </c>
      <c r="GE85" s="3">
        <v>10769286</v>
      </c>
      <c r="GF85" s="3">
        <v>6024030</v>
      </c>
      <c r="GG85" s="3">
        <v>773425</v>
      </c>
      <c r="GH85" s="3">
        <v>233737</v>
      </c>
      <c r="GI85" s="3">
        <v>516328</v>
      </c>
      <c r="GJ85" s="3">
        <v>54978</v>
      </c>
      <c r="GK85" s="3">
        <v>144789</v>
      </c>
      <c r="GL85" s="3">
        <v>4353</v>
      </c>
      <c r="GM85" s="3">
        <v>0</v>
      </c>
      <c r="GN85" s="3">
        <v>0</v>
      </c>
      <c r="GO85" s="3">
        <v>210683</v>
      </c>
      <c r="GP85" s="3">
        <v>0</v>
      </c>
      <c r="GQ85" s="3">
        <v>0</v>
      </c>
      <c r="GR85" s="3">
        <v>58453123</v>
      </c>
      <c r="GS85" s="3">
        <v>0</v>
      </c>
      <c r="GT85" s="3">
        <v>0</v>
      </c>
      <c r="GU85" s="3">
        <v>0</v>
      </c>
      <c r="GV85" s="3">
        <v>58453123</v>
      </c>
      <c r="GW85" s="3">
        <v>0</v>
      </c>
      <c r="GX85" s="3">
        <v>0</v>
      </c>
      <c r="GY85" s="3">
        <v>0</v>
      </c>
      <c r="GZ85" s="3">
        <v>58453123</v>
      </c>
      <c r="HA85" s="3">
        <v>58453123</v>
      </c>
      <c r="HB85" s="3">
        <v>0</v>
      </c>
      <c r="HC85" s="3">
        <v>0</v>
      </c>
      <c r="HD85" s="3">
        <v>0</v>
      </c>
      <c r="HE85" s="3">
        <v>60744455</v>
      </c>
      <c r="HF85" s="3">
        <v>0</v>
      </c>
      <c r="HG85" s="3">
        <v>0</v>
      </c>
      <c r="HH85" s="3">
        <v>0</v>
      </c>
      <c r="HI85" s="3">
        <v>0</v>
      </c>
      <c r="HJ85" s="3">
        <v>164051</v>
      </c>
      <c r="HK85" s="3">
        <v>183280</v>
      </c>
      <c r="HL85" s="3">
        <v>88</v>
      </c>
      <c r="HM85" s="3">
        <v>0</v>
      </c>
      <c r="HN85" s="3">
        <v>3680</v>
      </c>
      <c r="HO85" s="3">
        <v>86807</v>
      </c>
      <c r="HP85" s="3">
        <v>10861</v>
      </c>
      <c r="HQ85" s="3">
        <v>0</v>
      </c>
      <c r="HR85" s="3">
        <v>13959</v>
      </c>
      <c r="HS85" s="3">
        <v>21094</v>
      </c>
      <c r="HT85" s="3">
        <v>20650</v>
      </c>
      <c r="HU85" s="3">
        <v>7000</v>
      </c>
      <c r="HV85" s="3">
        <v>0</v>
      </c>
      <c r="HW85" s="3">
        <v>0</v>
      </c>
      <c r="HX85" s="3">
        <v>9601</v>
      </c>
      <c r="HY85" s="3">
        <v>0</v>
      </c>
      <c r="HZ85" s="3">
        <v>106647</v>
      </c>
      <c r="IA85" s="3">
        <v>0</v>
      </c>
      <c r="IB85" s="3">
        <v>22915</v>
      </c>
      <c r="IC85" s="3">
        <v>0</v>
      </c>
      <c r="ID85" s="3">
        <v>24888</v>
      </c>
      <c r="IE85" s="3">
        <v>0</v>
      </c>
      <c r="IF85" s="3">
        <v>0</v>
      </c>
      <c r="IG85" s="3">
        <v>452.78054124021497</v>
      </c>
      <c r="IH85" s="3">
        <v>69366.7850554631</v>
      </c>
      <c r="II85" s="3">
        <v>0</v>
      </c>
      <c r="IJ85" s="3">
        <v>783373.483780107</v>
      </c>
      <c r="IK85" s="3">
        <v>12071389.880576899</v>
      </c>
      <c r="IL85" s="3">
        <v>0</v>
      </c>
      <c r="IM85" s="3">
        <v>1532435.0700462901</v>
      </c>
    </row>
    <row r="86" spans="1:247" x14ac:dyDescent="0.25">
      <c r="A86">
        <v>106560501</v>
      </c>
      <c r="B86" s="33" t="s">
        <v>3018</v>
      </c>
      <c r="C86" s="56">
        <v>45292</v>
      </c>
      <c r="D86" s="56">
        <v>45657</v>
      </c>
      <c r="E86">
        <v>366</v>
      </c>
      <c r="F86" s="33" t="s">
        <v>2684</v>
      </c>
      <c r="G86" t="s">
        <v>1076</v>
      </c>
      <c r="H86">
        <v>809</v>
      </c>
      <c r="I86" s="33" t="s">
        <v>1046</v>
      </c>
      <c r="J86" t="s">
        <v>3050</v>
      </c>
      <c r="K86" s="33" t="s">
        <v>1023</v>
      </c>
      <c r="L86" s="33" t="s">
        <v>811</v>
      </c>
      <c r="M86" t="s">
        <v>1792</v>
      </c>
      <c r="N86" t="s">
        <v>1032</v>
      </c>
      <c r="O86" s="33" t="s">
        <v>1475</v>
      </c>
      <c r="P86" t="s">
        <v>1042</v>
      </c>
      <c r="Q86" t="s">
        <v>1058</v>
      </c>
      <c r="R86" s="33" t="s">
        <v>2212</v>
      </c>
      <c r="S86" s="33" t="s">
        <v>1476</v>
      </c>
      <c r="T86" s="33" t="s">
        <v>1477</v>
      </c>
      <c r="U86" s="33">
        <v>93023</v>
      </c>
      <c r="V86" s="33" t="s">
        <v>2821</v>
      </c>
      <c r="W86">
        <v>0</v>
      </c>
      <c r="X86" s="3">
        <v>100</v>
      </c>
      <c r="Y86" s="3">
        <v>36600</v>
      </c>
      <c r="Z86" s="3">
        <v>100</v>
      </c>
      <c r="AA86" s="3">
        <v>36600</v>
      </c>
      <c r="AB86" s="3">
        <v>83</v>
      </c>
      <c r="AC86" s="3">
        <v>81.896174863387984</v>
      </c>
      <c r="AD86" s="3">
        <v>127.90850570623699</v>
      </c>
      <c r="AE86" s="3">
        <v>5419</v>
      </c>
      <c r="AF86" s="3">
        <v>2934</v>
      </c>
      <c r="AG86" s="3">
        <v>4320</v>
      </c>
      <c r="AH86" s="3">
        <v>16095</v>
      </c>
      <c r="AI86" s="3">
        <v>0</v>
      </c>
      <c r="AJ86" s="3">
        <v>95</v>
      </c>
      <c r="AK86" s="3">
        <v>1095</v>
      </c>
      <c r="AL86" s="3">
        <v>10</v>
      </c>
      <c r="AM86" s="3">
        <v>6</v>
      </c>
      <c r="AN86" s="3">
        <v>29974</v>
      </c>
      <c r="AO86" s="3">
        <v>46814.513088482803</v>
      </c>
      <c r="AP86" s="89">
        <v>10974.2815736886</v>
      </c>
      <c r="AQ86" s="89">
        <v>4942.6245545074598</v>
      </c>
      <c r="AR86" s="89">
        <v>4890.8405442845296</v>
      </c>
      <c r="AS86" s="89">
        <v>18540.0649693005</v>
      </c>
      <c r="AT86" s="89">
        <v>0</v>
      </c>
      <c r="AU86" s="89">
        <v>411.05855896949402</v>
      </c>
      <c r="AV86" s="89">
        <v>5578.7093640049497</v>
      </c>
      <c r="AW86" s="89">
        <v>144.70486941547901</v>
      </c>
      <c r="AX86" s="89">
        <v>202.05571797076499</v>
      </c>
      <c r="AY86" s="3">
        <v>335</v>
      </c>
      <c r="AZ86" s="3">
        <v>119</v>
      </c>
      <c r="BA86" s="3">
        <v>17</v>
      </c>
      <c r="BB86" s="3">
        <v>49</v>
      </c>
      <c r="BC86" s="3">
        <v>0</v>
      </c>
      <c r="BD86" s="3">
        <v>6</v>
      </c>
      <c r="BE86" s="3">
        <v>52</v>
      </c>
      <c r="BF86" s="3">
        <v>7</v>
      </c>
      <c r="BG86" s="3">
        <v>2</v>
      </c>
      <c r="BH86" s="3">
        <v>587</v>
      </c>
      <c r="BI86" s="3">
        <v>25</v>
      </c>
      <c r="BJ86" s="3">
        <v>0</v>
      </c>
      <c r="BK86" s="3">
        <v>0</v>
      </c>
      <c r="BL86" s="3">
        <v>0</v>
      </c>
      <c r="BM86" s="3">
        <v>75</v>
      </c>
      <c r="BN86" s="3">
        <v>0</v>
      </c>
      <c r="BO86" s="3">
        <v>9150</v>
      </c>
      <c r="BP86" s="3">
        <v>0</v>
      </c>
      <c r="BQ86" s="3">
        <v>0</v>
      </c>
      <c r="BR86" s="3">
        <v>0</v>
      </c>
      <c r="BS86" s="3">
        <v>27450</v>
      </c>
      <c r="BT86" s="3">
        <v>0</v>
      </c>
      <c r="BU86" s="3">
        <v>3753</v>
      </c>
      <c r="BV86" s="3">
        <v>0</v>
      </c>
      <c r="BW86" s="3">
        <v>0</v>
      </c>
      <c r="BX86" s="3">
        <v>0</v>
      </c>
      <c r="BY86" s="3">
        <v>26221</v>
      </c>
      <c r="BZ86" s="57">
        <v>0.87479148595449385</v>
      </c>
      <c r="CA86" s="3">
        <v>0</v>
      </c>
      <c r="CB86" s="3">
        <v>378</v>
      </c>
      <c r="CC86" s="3">
        <v>0</v>
      </c>
      <c r="CD86" s="3">
        <v>0</v>
      </c>
      <c r="CE86" s="3">
        <v>0</v>
      </c>
      <c r="CF86" s="3">
        <v>209</v>
      </c>
      <c r="CG86" s="3">
        <v>0</v>
      </c>
      <c r="CH86" s="3">
        <v>0</v>
      </c>
      <c r="CI86" s="3">
        <v>0</v>
      </c>
      <c r="CJ86" s="3">
        <v>0</v>
      </c>
      <c r="CK86" s="3">
        <v>15679</v>
      </c>
      <c r="CL86" s="3">
        <v>5265</v>
      </c>
      <c r="CM86" s="3">
        <v>1400</v>
      </c>
      <c r="CN86" s="3">
        <v>5348</v>
      </c>
      <c r="CO86" s="3">
        <v>0</v>
      </c>
      <c r="CP86" s="3">
        <v>1212</v>
      </c>
      <c r="CQ86" s="3">
        <v>10108</v>
      </c>
      <c r="CR86" s="3">
        <v>112</v>
      </c>
      <c r="CS86" s="3">
        <v>680</v>
      </c>
      <c r="CT86" s="3">
        <v>39804</v>
      </c>
      <c r="CU86" s="3">
        <v>9554</v>
      </c>
      <c r="CV86" s="3">
        <v>14059</v>
      </c>
      <c r="CW86" s="3">
        <v>0</v>
      </c>
      <c r="CX86" s="3">
        <v>16855</v>
      </c>
      <c r="CY86" s="3">
        <v>0</v>
      </c>
      <c r="CZ86" s="3">
        <v>1</v>
      </c>
      <c r="DA86" s="3">
        <v>43</v>
      </c>
      <c r="DB86" s="3">
        <v>585</v>
      </c>
      <c r="DC86" s="3">
        <v>1</v>
      </c>
      <c r="DD86" s="3">
        <v>12</v>
      </c>
      <c r="DE86" s="3">
        <v>0</v>
      </c>
      <c r="DF86" s="3">
        <v>0</v>
      </c>
      <c r="DG86" s="3">
        <v>92339870</v>
      </c>
      <c r="DH86" s="3">
        <v>47810637</v>
      </c>
      <c r="DI86" s="3">
        <v>0</v>
      </c>
      <c r="DJ86" s="3">
        <v>44529233</v>
      </c>
      <c r="DK86" s="3">
        <v>344974</v>
      </c>
      <c r="DL86" s="3">
        <v>44874207</v>
      </c>
      <c r="DM86" s="3">
        <v>54103628</v>
      </c>
      <c r="DN86" s="3">
        <v>-9229421</v>
      </c>
      <c r="DO86" s="3">
        <v>1358978</v>
      </c>
      <c r="DP86" s="3">
        <v>379</v>
      </c>
      <c r="DQ86" s="3">
        <v>0</v>
      </c>
      <c r="DR86" s="3">
        <v>0</v>
      </c>
      <c r="DS86" s="3">
        <v>-7870822</v>
      </c>
      <c r="DT86" s="3">
        <v>12284184</v>
      </c>
      <c r="DU86" s="3">
        <v>6829239</v>
      </c>
      <c r="DV86" s="3">
        <v>6928582</v>
      </c>
      <c r="DW86" s="3">
        <v>30650938</v>
      </c>
      <c r="DX86" s="3">
        <v>0</v>
      </c>
      <c r="DY86" s="3">
        <v>219232</v>
      </c>
      <c r="DZ86" s="3">
        <v>2182517</v>
      </c>
      <c r="EA86" s="3">
        <v>10453</v>
      </c>
      <c r="EB86" s="3">
        <v>17445</v>
      </c>
      <c r="EC86" s="3">
        <v>59122590</v>
      </c>
      <c r="ED86" s="3">
        <v>12593117</v>
      </c>
      <c r="EE86" s="3">
        <v>4675316</v>
      </c>
      <c r="EF86" s="3">
        <v>915536</v>
      </c>
      <c r="EG86" s="3">
        <v>4656324</v>
      </c>
      <c r="EH86" s="3">
        <v>0</v>
      </c>
      <c r="EI86" s="3">
        <v>729370</v>
      </c>
      <c r="EJ86" s="3">
        <v>8936778</v>
      </c>
      <c r="EK86" s="3">
        <v>140807</v>
      </c>
      <c r="EL86" s="3">
        <v>570032</v>
      </c>
      <c r="EM86" s="3">
        <v>33217280</v>
      </c>
      <c r="EN86" s="3">
        <v>9010686</v>
      </c>
      <c r="EO86" s="3">
        <v>3041923</v>
      </c>
      <c r="EP86" s="3">
        <v>4513170</v>
      </c>
      <c r="EQ86" s="3">
        <v>30457487</v>
      </c>
      <c r="ER86" s="3">
        <v>-28288</v>
      </c>
      <c r="ES86" s="3">
        <v>0</v>
      </c>
      <c r="ET86" s="3">
        <v>250659</v>
      </c>
      <c r="EU86" s="3">
        <v>-2522658</v>
      </c>
      <c r="EV86" s="3">
        <v>2615390</v>
      </c>
      <c r="EW86" s="3">
        <v>0</v>
      </c>
      <c r="EX86" s="3">
        <v>151260</v>
      </c>
      <c r="EY86" s="3">
        <v>0</v>
      </c>
      <c r="EZ86" s="3">
        <v>321008</v>
      </c>
      <c r="FA86" s="3">
        <v>0</v>
      </c>
      <c r="FB86" s="3">
        <v>0</v>
      </c>
      <c r="FC86" s="3">
        <v>0</v>
      </c>
      <c r="FD86" s="3">
        <v>0</v>
      </c>
      <c r="FE86" s="3">
        <v>15442773</v>
      </c>
      <c r="FF86" s="3">
        <v>8349298</v>
      </c>
      <c r="FG86" s="3">
        <v>3179368</v>
      </c>
      <c r="FH86" s="3">
        <v>3833998</v>
      </c>
      <c r="FI86" s="3">
        <v>0</v>
      </c>
      <c r="FJ86" s="3">
        <v>646034</v>
      </c>
      <c r="FK86" s="3">
        <v>12970801</v>
      </c>
      <c r="FL86" s="3">
        <v>0</v>
      </c>
      <c r="FM86" s="3">
        <v>106961</v>
      </c>
      <c r="FN86" s="3">
        <v>0</v>
      </c>
      <c r="FO86" s="3">
        <v>0</v>
      </c>
      <c r="FP86" s="3">
        <v>0</v>
      </c>
      <c r="FQ86" s="3">
        <v>0</v>
      </c>
      <c r="FR86" s="3">
        <v>0</v>
      </c>
      <c r="FS86" s="3">
        <v>0</v>
      </c>
      <c r="FT86" s="3">
        <v>13694578</v>
      </c>
      <c r="FU86" s="3">
        <v>6400755</v>
      </c>
      <c r="FV86" s="3">
        <v>9018322</v>
      </c>
      <c r="FW86" s="3">
        <v>0</v>
      </c>
      <c r="FX86" s="3">
        <v>0</v>
      </c>
      <c r="FY86" s="3">
        <v>0</v>
      </c>
      <c r="FZ86" s="3">
        <v>0</v>
      </c>
      <c r="GA86" s="3">
        <v>12109445</v>
      </c>
      <c r="GB86" s="3">
        <v>3039173</v>
      </c>
      <c r="GC86" s="3">
        <v>8061860</v>
      </c>
      <c r="GD86" s="3">
        <v>1779495</v>
      </c>
      <c r="GE86" s="3">
        <v>24531289</v>
      </c>
      <c r="GF86" s="3">
        <v>9633868</v>
      </c>
      <c r="GG86" s="3">
        <v>785272</v>
      </c>
      <c r="GH86" s="3">
        <v>1617276</v>
      </c>
      <c r="GI86" s="3">
        <v>4107288</v>
      </c>
      <c r="GJ86" s="3">
        <v>8440356</v>
      </c>
      <c r="GK86" s="3">
        <v>2825259</v>
      </c>
      <c r="GL86" s="3">
        <v>826029</v>
      </c>
      <c r="GM86" s="3">
        <v>61287</v>
      </c>
      <c r="GN86" s="3">
        <v>0</v>
      </c>
      <c r="GO86" s="3">
        <v>1275704</v>
      </c>
      <c r="GP86" s="3">
        <v>9967663</v>
      </c>
      <c r="GQ86" s="3">
        <v>581895</v>
      </c>
      <c r="GR86" s="3">
        <v>27517354</v>
      </c>
      <c r="GS86" s="3">
        <v>1094512</v>
      </c>
      <c r="GT86" s="3">
        <v>3940285</v>
      </c>
      <c r="GU86" s="3">
        <v>142000</v>
      </c>
      <c r="GV86" s="3">
        <v>43243709</v>
      </c>
      <c r="GW86" s="3">
        <v>95816752</v>
      </c>
      <c r="GX86" s="3">
        <v>0</v>
      </c>
      <c r="GY86" s="3">
        <v>3044435</v>
      </c>
      <c r="GZ86" s="3">
        <v>-55617478</v>
      </c>
      <c r="HA86" s="3">
        <v>43243709</v>
      </c>
      <c r="HB86" s="3">
        <v>0</v>
      </c>
      <c r="HC86" s="3">
        <v>22041538</v>
      </c>
      <c r="HD86" s="3">
        <v>-15304947</v>
      </c>
      <c r="HE86" s="3">
        <v>44602709</v>
      </c>
      <c r="HF86" s="3">
        <v>2054081</v>
      </c>
      <c r="HG86" s="3">
        <v>0</v>
      </c>
      <c r="HH86" s="3">
        <v>0</v>
      </c>
      <c r="HI86" s="3">
        <v>87943224</v>
      </c>
      <c r="HJ86" s="3">
        <v>511297</v>
      </c>
      <c r="HK86" s="3">
        <v>568232</v>
      </c>
      <c r="HL86" s="3">
        <v>263</v>
      </c>
      <c r="HM86" s="3">
        <v>0</v>
      </c>
      <c r="HN86" s="3">
        <v>100639</v>
      </c>
      <c r="HO86" s="3">
        <v>84099</v>
      </c>
      <c r="HP86" s="3">
        <v>89673</v>
      </c>
      <c r="HQ86" s="3">
        <v>20368</v>
      </c>
      <c r="HR86" s="3">
        <v>89244</v>
      </c>
      <c r="HS86" s="3">
        <v>30009</v>
      </c>
      <c r="HT86" s="3">
        <v>58280</v>
      </c>
      <c r="HU86" s="3">
        <v>17914</v>
      </c>
      <c r="HV86" s="3">
        <v>15544</v>
      </c>
      <c r="HW86" s="3">
        <v>5527</v>
      </c>
      <c r="HX86" s="3">
        <v>200901</v>
      </c>
      <c r="HY86" s="3">
        <v>69025</v>
      </c>
      <c r="HZ86" s="3">
        <v>72548</v>
      </c>
      <c r="IA86" s="3">
        <v>728</v>
      </c>
      <c r="IB86" s="3">
        <v>115333</v>
      </c>
      <c r="IC86" s="3">
        <v>7273</v>
      </c>
      <c r="ID86" s="3">
        <v>45489</v>
      </c>
      <c r="IE86" s="3">
        <v>14483128.651933927</v>
      </c>
      <c r="IF86" s="3">
        <v>6697750.2964750798</v>
      </c>
      <c r="IG86" s="3">
        <v>4566708.0265238797</v>
      </c>
      <c r="IH86" s="3">
        <v>20555269.154541198</v>
      </c>
      <c r="II86" s="3">
        <v>0</v>
      </c>
      <c r="IJ86" s="3">
        <v>552259.45955639752</v>
      </c>
      <c r="IK86" s="3">
        <v>6473458.6763976384</v>
      </c>
      <c r="IL86" s="3">
        <v>88060.921073854697</v>
      </c>
      <c r="IM86" s="3">
        <v>342018.81349798298</v>
      </c>
    </row>
    <row r="87" spans="1:247" x14ac:dyDescent="0.25">
      <c r="A87">
        <v>106560473</v>
      </c>
      <c r="B87" s="33" t="s">
        <v>1934</v>
      </c>
      <c r="C87" s="56">
        <v>45292</v>
      </c>
      <c r="D87" s="56">
        <v>45657</v>
      </c>
      <c r="E87">
        <v>366</v>
      </c>
      <c r="F87" s="33" t="s">
        <v>2684</v>
      </c>
      <c r="G87" t="s">
        <v>1076</v>
      </c>
      <c r="H87">
        <v>809</v>
      </c>
      <c r="I87" s="33" t="s">
        <v>1046</v>
      </c>
      <c r="J87" t="s">
        <v>3050</v>
      </c>
      <c r="K87" s="33" t="s">
        <v>1023</v>
      </c>
      <c r="L87" s="33" t="s">
        <v>811</v>
      </c>
      <c r="N87" t="s">
        <v>430</v>
      </c>
      <c r="O87" s="33" t="s">
        <v>1475</v>
      </c>
      <c r="P87" t="s">
        <v>1028</v>
      </c>
      <c r="Q87" t="s">
        <v>34</v>
      </c>
      <c r="R87" s="33" t="s">
        <v>2052</v>
      </c>
      <c r="S87" s="33" t="s">
        <v>1169</v>
      </c>
      <c r="T87" s="33" t="s">
        <v>1078</v>
      </c>
      <c r="U87" s="33" t="s">
        <v>2053</v>
      </c>
      <c r="V87" s="33" t="s">
        <v>2821</v>
      </c>
      <c r="W87">
        <v>0</v>
      </c>
      <c r="X87" s="3">
        <v>250</v>
      </c>
      <c r="Y87" s="3">
        <v>91500</v>
      </c>
      <c r="Z87" s="3">
        <v>250</v>
      </c>
      <c r="AA87" s="3">
        <v>91500</v>
      </c>
      <c r="AB87" s="3">
        <v>148</v>
      </c>
      <c r="AC87" s="3">
        <v>147.625683060109</v>
      </c>
      <c r="AD87" s="3">
        <v>322.11243013834599</v>
      </c>
      <c r="AE87" s="3">
        <v>13390</v>
      </c>
      <c r="AF87" s="3">
        <v>15757</v>
      </c>
      <c r="AG87" s="3">
        <v>1497</v>
      </c>
      <c r="AH87" s="3">
        <v>7935</v>
      </c>
      <c r="AI87" s="3">
        <v>0</v>
      </c>
      <c r="AJ87" s="3">
        <v>1024</v>
      </c>
      <c r="AK87" s="3">
        <v>14191</v>
      </c>
      <c r="AL87" s="3">
        <v>28</v>
      </c>
      <c r="AM87" s="3">
        <v>209</v>
      </c>
      <c r="AN87" s="3">
        <v>54031</v>
      </c>
      <c r="AO87" s="3">
        <v>117893.14943063501</v>
      </c>
      <c r="AP87" s="89">
        <v>27665.3968140416</v>
      </c>
      <c r="AQ87" s="89">
        <v>31047.4641183479</v>
      </c>
      <c r="AR87" s="89">
        <v>2613.7942357441775</v>
      </c>
      <c r="AS87" s="89">
        <v>20755.620695362501</v>
      </c>
      <c r="AT87" s="89">
        <v>0</v>
      </c>
      <c r="AU87" s="89">
        <v>2884.9753257994034</v>
      </c>
      <c r="AV87" s="89">
        <v>34847.524602465797</v>
      </c>
      <c r="AW87" s="89">
        <v>68.080598997800806</v>
      </c>
      <c r="AX87" s="89">
        <v>248.82455766332308</v>
      </c>
      <c r="AY87" s="3">
        <v>3312</v>
      </c>
      <c r="AZ87" s="3">
        <v>3686</v>
      </c>
      <c r="BA87" s="3">
        <v>341</v>
      </c>
      <c r="BB87" s="3">
        <v>2032</v>
      </c>
      <c r="BC87" s="3">
        <v>0</v>
      </c>
      <c r="BD87" s="3">
        <v>305</v>
      </c>
      <c r="BE87" s="3">
        <v>3925</v>
      </c>
      <c r="BF87" s="3">
        <v>15</v>
      </c>
      <c r="BG87" s="3">
        <v>68</v>
      </c>
      <c r="BH87" s="3">
        <v>13684</v>
      </c>
      <c r="BI87" s="3">
        <v>250</v>
      </c>
      <c r="BJ87" s="3">
        <v>0</v>
      </c>
      <c r="BK87" s="3">
        <v>0</v>
      </c>
      <c r="BL87" s="3">
        <v>0</v>
      </c>
      <c r="BM87" s="3">
        <v>0</v>
      </c>
      <c r="BN87" s="3">
        <v>0</v>
      </c>
      <c r="BO87" s="3">
        <v>91500</v>
      </c>
      <c r="BP87" s="3">
        <v>0</v>
      </c>
      <c r="BQ87" s="3">
        <v>0</v>
      </c>
      <c r="BR87" s="3">
        <v>0</v>
      </c>
      <c r="BS87" s="3">
        <v>0</v>
      </c>
      <c r="BT87" s="3">
        <v>0</v>
      </c>
      <c r="BU87" s="3">
        <v>54031</v>
      </c>
      <c r="BV87" s="3">
        <v>0</v>
      </c>
      <c r="BW87" s="3">
        <v>0</v>
      </c>
      <c r="BX87" s="3">
        <v>0</v>
      </c>
      <c r="BY87" s="3">
        <v>0</v>
      </c>
      <c r="BZ87" s="57">
        <v>0</v>
      </c>
      <c r="CA87" s="3">
        <v>0</v>
      </c>
      <c r="CB87" s="3">
        <v>13684</v>
      </c>
      <c r="CC87" s="3">
        <v>0</v>
      </c>
      <c r="CD87" s="3">
        <v>0</v>
      </c>
      <c r="CE87" s="3">
        <v>0</v>
      </c>
      <c r="CF87" s="3">
        <v>0</v>
      </c>
      <c r="CG87" s="3">
        <v>0</v>
      </c>
      <c r="CH87" s="3">
        <v>20</v>
      </c>
      <c r="CI87" s="3">
        <v>3938</v>
      </c>
      <c r="CJ87" s="3">
        <v>2405</v>
      </c>
      <c r="CK87" s="3">
        <v>119163</v>
      </c>
      <c r="CL87" s="3">
        <v>83406</v>
      </c>
      <c r="CM87" s="3">
        <v>17222</v>
      </c>
      <c r="CN87" s="3">
        <v>145744</v>
      </c>
      <c r="CO87" s="3">
        <v>0</v>
      </c>
      <c r="CP87" s="3">
        <v>6737</v>
      </c>
      <c r="CQ87" s="3">
        <v>164834</v>
      </c>
      <c r="CR87" s="3">
        <v>750</v>
      </c>
      <c r="CS87" s="3">
        <v>4438</v>
      </c>
      <c r="CT87" s="3">
        <v>542294</v>
      </c>
      <c r="CU87" s="3">
        <v>68878</v>
      </c>
      <c r="CV87" s="3">
        <v>344233</v>
      </c>
      <c r="CW87" s="3">
        <v>0</v>
      </c>
      <c r="CX87" s="3">
        <v>100255</v>
      </c>
      <c r="CY87" s="3">
        <v>0</v>
      </c>
      <c r="CZ87" s="3">
        <v>14</v>
      </c>
      <c r="DA87" s="3">
        <v>625584</v>
      </c>
      <c r="DB87" s="3">
        <v>2262317</v>
      </c>
      <c r="DC87" s="3">
        <v>6388</v>
      </c>
      <c r="DD87" s="3">
        <v>44201</v>
      </c>
      <c r="DE87" s="3">
        <v>1739</v>
      </c>
      <c r="DF87" s="3">
        <v>658</v>
      </c>
      <c r="DG87" s="3">
        <v>1832172587</v>
      </c>
      <c r="DH87" s="3">
        <v>1246239789</v>
      </c>
      <c r="DI87" s="3">
        <v>0</v>
      </c>
      <c r="DJ87" s="3">
        <v>585932798</v>
      </c>
      <c r="DK87" s="3">
        <v>34557773</v>
      </c>
      <c r="DL87" s="3">
        <v>620490571</v>
      </c>
      <c r="DM87" s="3">
        <v>592555384</v>
      </c>
      <c r="DN87" s="3">
        <v>27935187</v>
      </c>
      <c r="DO87" s="3">
        <v>12701858</v>
      </c>
      <c r="DP87" s="3">
        <v>5427104</v>
      </c>
      <c r="DQ87" s="3">
        <v>0</v>
      </c>
      <c r="DR87" s="3">
        <v>0</v>
      </c>
      <c r="DS87" s="3">
        <v>35209941</v>
      </c>
      <c r="DT87" s="3">
        <v>216388260</v>
      </c>
      <c r="DU87" s="3">
        <v>247332842</v>
      </c>
      <c r="DV87" s="3">
        <v>20401454</v>
      </c>
      <c r="DW87" s="3">
        <v>105157520</v>
      </c>
      <c r="DX87" s="3">
        <v>0</v>
      </c>
      <c r="DY87" s="3">
        <v>16207212</v>
      </c>
      <c r="DZ87" s="3">
        <v>206792829</v>
      </c>
      <c r="EA87" s="3">
        <v>775295</v>
      </c>
      <c r="EB87" s="3">
        <v>26638137</v>
      </c>
      <c r="EC87" s="3">
        <v>839693549</v>
      </c>
      <c r="ED87" s="3">
        <v>230696660</v>
      </c>
      <c r="EE87" s="3">
        <v>240009770</v>
      </c>
      <c r="EF87" s="3">
        <v>15219924</v>
      </c>
      <c r="EG87" s="3">
        <v>169903551</v>
      </c>
      <c r="EH87" s="3">
        <v>0</v>
      </c>
      <c r="EI87" s="3">
        <v>29454318</v>
      </c>
      <c r="EJ87" s="3">
        <v>301009172</v>
      </c>
      <c r="EK87" s="3">
        <v>1109796</v>
      </c>
      <c r="EL87" s="3">
        <v>5075847</v>
      </c>
      <c r="EM87" s="3">
        <v>992479038</v>
      </c>
      <c r="EN87" s="3">
        <v>316626558</v>
      </c>
      <c r="EO87" s="3">
        <v>375120632</v>
      </c>
      <c r="EP87" s="3">
        <v>16062050</v>
      </c>
      <c r="EQ87" s="3">
        <v>176129169</v>
      </c>
      <c r="ER87" s="3">
        <v>0</v>
      </c>
      <c r="ES87" s="3">
        <v>0</v>
      </c>
      <c r="ET87" s="3">
        <v>34517132</v>
      </c>
      <c r="EU87" s="3">
        <v>291193556</v>
      </c>
      <c r="EV87" s="3">
        <v>11893327</v>
      </c>
      <c r="EW87" s="3">
        <v>0</v>
      </c>
      <c r="EX87" s="3">
        <v>1885086</v>
      </c>
      <c r="EY87" s="3">
        <v>0</v>
      </c>
      <c r="EZ87" s="3">
        <v>22812279</v>
      </c>
      <c r="FA87" s="3">
        <v>0</v>
      </c>
      <c r="FB87" s="3">
        <v>0</v>
      </c>
      <c r="FC87" s="3">
        <v>0</v>
      </c>
      <c r="FD87" s="3">
        <v>0</v>
      </c>
      <c r="FE87" s="3">
        <v>129445217</v>
      </c>
      <c r="FF87" s="3">
        <v>111296612</v>
      </c>
      <c r="FG87" s="3">
        <v>18981594</v>
      </c>
      <c r="FH87" s="3">
        <v>96331234</v>
      </c>
      <c r="FI87" s="3">
        <v>0</v>
      </c>
      <c r="FJ87" s="3">
        <v>10921346</v>
      </c>
      <c r="FK87" s="3">
        <v>210470387</v>
      </c>
      <c r="FL87" s="3">
        <v>5</v>
      </c>
      <c r="FM87" s="3">
        <v>8486403</v>
      </c>
      <c r="FN87" s="3">
        <v>0</v>
      </c>
      <c r="FO87" s="3">
        <v>0</v>
      </c>
      <c r="FP87" s="3">
        <v>18578</v>
      </c>
      <c r="FQ87" s="3">
        <v>9661076</v>
      </c>
      <c r="FR87" s="3">
        <v>0</v>
      </c>
      <c r="FS87" s="3">
        <v>0</v>
      </c>
      <c r="FT87" s="3">
        <v>84198530</v>
      </c>
      <c r="FU87" s="3">
        <v>74121875</v>
      </c>
      <c r="FV87" s="3">
        <v>196982088</v>
      </c>
      <c r="FW87" s="3">
        <v>0</v>
      </c>
      <c r="FX87" s="3">
        <v>0</v>
      </c>
      <c r="FY87" s="3">
        <v>0</v>
      </c>
      <c r="FZ87" s="3">
        <v>9445177</v>
      </c>
      <c r="GA87" s="3">
        <v>90896648</v>
      </c>
      <c r="GB87" s="3">
        <v>16021177</v>
      </c>
      <c r="GC87" s="3">
        <v>87540261</v>
      </c>
      <c r="GD87" s="3">
        <v>33349628</v>
      </c>
      <c r="GE87" s="3">
        <v>214922690</v>
      </c>
      <c r="GF87" s="3">
        <v>88166995</v>
      </c>
      <c r="GG87" s="3">
        <v>21191232</v>
      </c>
      <c r="GH87" s="3">
        <v>8451358</v>
      </c>
      <c r="GI87" s="3">
        <v>109330997</v>
      </c>
      <c r="GJ87" s="3">
        <v>56931848</v>
      </c>
      <c r="GK87" s="3">
        <v>25272634</v>
      </c>
      <c r="GL87" s="3">
        <v>5648285</v>
      </c>
      <c r="GM87" s="3">
        <v>5100445</v>
      </c>
      <c r="GN87" s="3">
        <v>10667870</v>
      </c>
      <c r="GO87" s="3">
        <v>46871030</v>
      </c>
      <c r="GP87" s="3">
        <v>254746667</v>
      </c>
      <c r="GQ87" s="3">
        <v>45102637</v>
      </c>
      <c r="GR87" s="3">
        <v>448555524</v>
      </c>
      <c r="GS87" s="3">
        <v>23305556</v>
      </c>
      <c r="GT87" s="3">
        <v>215853336</v>
      </c>
      <c r="GU87" s="3">
        <v>0</v>
      </c>
      <c r="GV87" s="3">
        <v>987563720</v>
      </c>
      <c r="GW87" s="3">
        <v>154740064</v>
      </c>
      <c r="GX87" s="3">
        <v>0</v>
      </c>
      <c r="GY87" s="3">
        <v>367799699</v>
      </c>
      <c r="GZ87" s="3">
        <v>465023957</v>
      </c>
      <c r="HA87" s="3">
        <v>987563720</v>
      </c>
      <c r="HB87" s="3">
        <v>59769298</v>
      </c>
      <c r="HC87" s="3">
        <v>196681783</v>
      </c>
      <c r="HD87" s="3">
        <v>-124723743</v>
      </c>
      <c r="HE87" s="3">
        <v>717362381</v>
      </c>
      <c r="HF87" s="3">
        <v>330171188</v>
      </c>
      <c r="HG87" s="3">
        <v>0</v>
      </c>
      <c r="HH87" s="3">
        <v>86457847</v>
      </c>
      <c r="HI87" s="3">
        <v>0</v>
      </c>
      <c r="HJ87" s="3">
        <v>4406557</v>
      </c>
      <c r="HK87" s="3">
        <v>4916233</v>
      </c>
      <c r="HL87" s="3">
        <v>2338</v>
      </c>
      <c r="HM87" s="3">
        <v>95</v>
      </c>
      <c r="HN87" s="3">
        <v>392592</v>
      </c>
      <c r="HO87" s="3">
        <v>1039189</v>
      </c>
      <c r="HP87" s="3">
        <v>1178802</v>
      </c>
      <c r="HQ87" s="3">
        <v>38579</v>
      </c>
      <c r="HR87" s="3">
        <v>228152</v>
      </c>
      <c r="HS87" s="3">
        <v>705567</v>
      </c>
      <c r="HT87" s="3">
        <v>290187</v>
      </c>
      <c r="HU87" s="3">
        <v>479759</v>
      </c>
      <c r="HV87" s="3">
        <v>23575</v>
      </c>
      <c r="HW87" s="3">
        <v>30155</v>
      </c>
      <c r="HX87" s="3">
        <v>1126777</v>
      </c>
      <c r="HY87" s="3">
        <v>1029482</v>
      </c>
      <c r="HZ87" s="3">
        <v>1052511</v>
      </c>
      <c r="IA87" s="3">
        <v>20192</v>
      </c>
      <c r="IB87" s="3">
        <v>754830</v>
      </c>
      <c r="IC87" s="3">
        <v>66426</v>
      </c>
      <c r="ID87" s="3">
        <v>356339</v>
      </c>
      <c r="IE87" s="3">
        <v>136162018.27504301</v>
      </c>
      <c r="IF87" s="3">
        <v>148422706.00706199</v>
      </c>
      <c r="IG87" s="3">
        <v>10848674.3910267</v>
      </c>
      <c r="IH87" s="3">
        <v>83771267.830404103</v>
      </c>
      <c r="II87" s="3">
        <v>0</v>
      </c>
      <c r="IJ87" s="3">
        <v>13906454.4658013</v>
      </c>
      <c r="IK87" s="3">
        <v>154653718.44853368</v>
      </c>
      <c r="IL87" s="3">
        <v>574114.18661161372</v>
      </c>
      <c r="IM87" s="3">
        <v>9658657.3955176324</v>
      </c>
    </row>
    <row r="88" spans="1:247" x14ac:dyDescent="0.25">
      <c r="A88">
        <v>106100717</v>
      </c>
      <c r="B88" s="33" t="s">
        <v>1935</v>
      </c>
      <c r="C88" s="56">
        <v>45170</v>
      </c>
      <c r="D88" s="56">
        <v>45535</v>
      </c>
      <c r="E88">
        <v>366</v>
      </c>
      <c r="F88" s="33" t="s">
        <v>2683</v>
      </c>
      <c r="G88" t="s">
        <v>1079</v>
      </c>
      <c r="H88">
        <v>605</v>
      </c>
      <c r="I88" s="33" t="s">
        <v>1046</v>
      </c>
      <c r="J88" t="s">
        <v>3050</v>
      </c>
      <c r="K88" s="33" t="s">
        <v>1023</v>
      </c>
      <c r="L88" s="33" t="s">
        <v>811</v>
      </c>
      <c r="M88" t="s">
        <v>2658</v>
      </c>
      <c r="N88" t="s">
        <v>1032</v>
      </c>
      <c r="O88" s="33" t="s">
        <v>3071</v>
      </c>
      <c r="P88" t="s">
        <v>1048</v>
      </c>
      <c r="Q88" t="s">
        <v>1049</v>
      </c>
      <c r="R88" s="33" t="s">
        <v>2054</v>
      </c>
      <c r="S88" s="33" t="s">
        <v>1170</v>
      </c>
      <c r="T88" s="33" t="s">
        <v>1171</v>
      </c>
      <c r="U88" s="33">
        <v>93715</v>
      </c>
      <c r="V88" s="33" t="s">
        <v>3166</v>
      </c>
      <c r="W88">
        <v>1</v>
      </c>
      <c r="X88" s="3">
        <v>921</v>
      </c>
      <c r="Y88" s="3">
        <v>337086</v>
      </c>
      <c r="Z88" s="3">
        <v>921</v>
      </c>
      <c r="AA88" s="3">
        <v>337086</v>
      </c>
      <c r="AB88" s="3">
        <v>826</v>
      </c>
      <c r="AC88" s="3">
        <v>820.49453551912598</v>
      </c>
      <c r="AD88" s="3">
        <v>1167.5423841221059</v>
      </c>
      <c r="AE88" s="3">
        <v>57807</v>
      </c>
      <c r="AF88" s="3">
        <v>43912</v>
      </c>
      <c r="AG88" s="3">
        <v>57336</v>
      </c>
      <c r="AH88" s="3">
        <v>100969</v>
      </c>
      <c r="AI88" s="3">
        <v>0</v>
      </c>
      <c r="AJ88" s="3">
        <v>1776</v>
      </c>
      <c r="AK88" s="3">
        <v>36932</v>
      </c>
      <c r="AL88" s="3">
        <v>1569</v>
      </c>
      <c r="AM88" s="3">
        <v>0</v>
      </c>
      <c r="AN88" s="3">
        <v>300301</v>
      </c>
      <c r="AO88" s="3">
        <v>427320.51258869102</v>
      </c>
      <c r="AP88" s="89">
        <v>84867.22281983195</v>
      </c>
      <c r="AQ88" s="89">
        <v>59673.730858362498</v>
      </c>
      <c r="AR88" s="89">
        <v>63903.062653650297</v>
      </c>
      <c r="AS88" s="89">
        <v>146432.84783376637</v>
      </c>
      <c r="AT88" s="89">
        <v>0</v>
      </c>
      <c r="AU88" s="89">
        <v>2508.6563325267002</v>
      </c>
      <c r="AV88" s="89">
        <v>59052.826910222102</v>
      </c>
      <c r="AW88" s="89">
        <v>3984.576514616163</v>
      </c>
      <c r="AX88" s="89">
        <v>0</v>
      </c>
      <c r="AY88" s="3">
        <v>7476</v>
      </c>
      <c r="AZ88" s="3">
        <v>5235</v>
      </c>
      <c r="BA88" s="3">
        <v>3653</v>
      </c>
      <c r="BB88" s="3">
        <v>14035</v>
      </c>
      <c r="BC88" s="3">
        <v>0</v>
      </c>
      <c r="BD88" s="3">
        <v>196</v>
      </c>
      <c r="BE88" s="3">
        <v>6638</v>
      </c>
      <c r="BF88" s="3">
        <v>470</v>
      </c>
      <c r="BG88" s="3">
        <v>0</v>
      </c>
      <c r="BH88" s="3">
        <v>37703</v>
      </c>
      <c r="BI88" s="3">
        <v>710</v>
      </c>
      <c r="BJ88" s="3">
        <v>73</v>
      </c>
      <c r="BK88" s="3">
        <v>0</v>
      </c>
      <c r="BL88" s="3">
        <v>32</v>
      </c>
      <c r="BM88" s="3">
        <v>106</v>
      </c>
      <c r="BN88" s="3">
        <v>0</v>
      </c>
      <c r="BO88" s="3">
        <v>259860</v>
      </c>
      <c r="BP88" s="3">
        <v>26718</v>
      </c>
      <c r="BQ88" s="3">
        <v>0</v>
      </c>
      <c r="BR88" s="3">
        <v>11712</v>
      </c>
      <c r="BS88" s="3">
        <v>38796</v>
      </c>
      <c r="BT88" s="3">
        <v>0</v>
      </c>
      <c r="BU88" s="3">
        <v>236249</v>
      </c>
      <c r="BV88" s="3">
        <v>19653</v>
      </c>
      <c r="BW88" s="3">
        <v>0</v>
      </c>
      <c r="BX88" s="3">
        <v>10166</v>
      </c>
      <c r="BY88" s="3">
        <v>34233</v>
      </c>
      <c r="BZ88" s="57">
        <v>0.11399562439019501</v>
      </c>
      <c r="CA88" s="3">
        <v>0</v>
      </c>
      <c r="CB88" s="3">
        <v>34044</v>
      </c>
      <c r="CC88" s="3">
        <v>2670</v>
      </c>
      <c r="CD88" s="3">
        <v>0</v>
      </c>
      <c r="CE88" s="3">
        <v>777</v>
      </c>
      <c r="CF88" s="3">
        <v>212</v>
      </c>
      <c r="CG88" s="3">
        <v>0</v>
      </c>
      <c r="CH88" s="3">
        <v>70</v>
      </c>
      <c r="CI88" s="3">
        <v>6783</v>
      </c>
      <c r="CJ88" s="3">
        <v>3419</v>
      </c>
      <c r="CK88" s="3">
        <v>51470</v>
      </c>
      <c r="CL88" s="3">
        <v>38217</v>
      </c>
      <c r="CM88" s="3">
        <v>17110</v>
      </c>
      <c r="CN88" s="3">
        <v>121838</v>
      </c>
      <c r="CO88" s="3">
        <v>0</v>
      </c>
      <c r="CP88" s="3">
        <v>2423</v>
      </c>
      <c r="CQ88" s="3">
        <v>38998</v>
      </c>
      <c r="CR88" s="3">
        <v>20541</v>
      </c>
      <c r="CS88" s="3">
        <v>0</v>
      </c>
      <c r="CT88" s="3">
        <v>290597</v>
      </c>
      <c r="CU88" s="3">
        <v>99290</v>
      </c>
      <c r="CV88" s="3">
        <v>38723</v>
      </c>
      <c r="CW88" s="3">
        <v>68798</v>
      </c>
      <c r="CX88" s="3">
        <v>34479</v>
      </c>
      <c r="CY88" s="3">
        <v>0</v>
      </c>
      <c r="CZ88" s="3">
        <v>26</v>
      </c>
      <c r="DA88" s="3">
        <v>4827540</v>
      </c>
      <c r="DB88" s="3">
        <v>2398440</v>
      </c>
      <c r="DC88" s="3">
        <v>11963</v>
      </c>
      <c r="DD88" s="3">
        <v>7832</v>
      </c>
      <c r="DE88" s="3">
        <v>3147</v>
      </c>
      <c r="DF88" s="3">
        <v>1280</v>
      </c>
      <c r="DG88" s="3">
        <v>6556282840</v>
      </c>
      <c r="DH88" s="3">
        <v>4912430326</v>
      </c>
      <c r="DI88" s="3">
        <v>16422</v>
      </c>
      <c r="DJ88" s="3">
        <v>1643868936</v>
      </c>
      <c r="DK88" s="3">
        <v>179016425</v>
      </c>
      <c r="DL88" s="3">
        <v>1822885361</v>
      </c>
      <c r="DM88" s="3">
        <v>1620424829</v>
      </c>
      <c r="DN88" s="3">
        <v>202460532</v>
      </c>
      <c r="DO88" s="3">
        <v>80065788</v>
      </c>
      <c r="DP88" s="3">
        <v>2749413</v>
      </c>
      <c r="DQ88" s="3">
        <v>0</v>
      </c>
      <c r="DR88" s="3">
        <v>0</v>
      </c>
      <c r="DS88" s="3">
        <v>279776907</v>
      </c>
      <c r="DT88" s="3">
        <v>964094646</v>
      </c>
      <c r="DU88" s="3">
        <v>719515872</v>
      </c>
      <c r="DV88" s="3">
        <v>678018963</v>
      </c>
      <c r="DW88" s="3">
        <v>1436102102</v>
      </c>
      <c r="DX88" s="3">
        <v>0</v>
      </c>
      <c r="DY88" s="3">
        <v>35915648</v>
      </c>
      <c r="DZ88" s="3">
        <v>734817749</v>
      </c>
      <c r="EA88" s="3">
        <v>38985950</v>
      </c>
      <c r="EB88" s="3">
        <v>0</v>
      </c>
      <c r="EC88" s="3">
        <v>4607450930</v>
      </c>
      <c r="ED88" s="3">
        <v>451305481</v>
      </c>
      <c r="EE88" s="3">
        <v>258262332</v>
      </c>
      <c r="EF88" s="3">
        <v>77657894</v>
      </c>
      <c r="EG88" s="3">
        <v>646641320</v>
      </c>
      <c r="EH88" s="3">
        <v>0</v>
      </c>
      <c r="EI88" s="3">
        <v>14816344</v>
      </c>
      <c r="EJ88" s="3">
        <v>440127159</v>
      </c>
      <c r="EK88" s="3">
        <v>60021380</v>
      </c>
      <c r="EL88" s="3">
        <v>0</v>
      </c>
      <c r="EM88" s="3">
        <v>1948831910</v>
      </c>
      <c r="EN88" s="3">
        <v>1029678812</v>
      </c>
      <c r="EO88" s="3">
        <v>820922307</v>
      </c>
      <c r="EP88" s="3">
        <v>361705574</v>
      </c>
      <c r="EQ88" s="3">
        <v>1872070646</v>
      </c>
      <c r="ER88" s="3">
        <v>-87800073</v>
      </c>
      <c r="ES88" s="3">
        <v>0</v>
      </c>
      <c r="ET88" s="3">
        <v>44389162</v>
      </c>
      <c r="EU88" s="3">
        <v>726005974</v>
      </c>
      <c r="EV88" s="3">
        <v>91137498</v>
      </c>
      <c r="EW88" s="3">
        <v>0</v>
      </c>
      <c r="EX88" s="3">
        <v>54320426</v>
      </c>
      <c r="EY88" s="3">
        <v>0</v>
      </c>
      <c r="EZ88" s="3">
        <v>0</v>
      </c>
      <c r="FA88" s="3">
        <v>0</v>
      </c>
      <c r="FB88" s="3">
        <v>0</v>
      </c>
      <c r="FC88" s="3">
        <v>0</v>
      </c>
      <c r="FD88" s="3">
        <v>16422</v>
      </c>
      <c r="FE88" s="3">
        <v>383637438</v>
      </c>
      <c r="FF88" s="3">
        <v>155194504</v>
      </c>
      <c r="FG88" s="3">
        <v>422129611</v>
      </c>
      <c r="FH88" s="3">
        <v>270314521</v>
      </c>
      <c r="FI88" s="3">
        <v>0</v>
      </c>
      <c r="FJ88" s="3">
        <v>4006019</v>
      </c>
      <c r="FK88" s="3">
        <v>402403880</v>
      </c>
      <c r="FL88" s="3">
        <v>6182963</v>
      </c>
      <c r="FM88" s="3">
        <v>0</v>
      </c>
      <c r="FN88" s="3">
        <v>0</v>
      </c>
      <c r="FO88" s="3">
        <v>0</v>
      </c>
      <c r="FP88" s="3">
        <v>0</v>
      </c>
      <c r="FQ88" s="3">
        <v>75688327</v>
      </c>
      <c r="FR88" s="3">
        <v>0</v>
      </c>
      <c r="FS88" s="3">
        <v>0</v>
      </c>
      <c r="FT88" s="3">
        <v>247852596</v>
      </c>
      <c r="FU88" s="3">
        <v>149058196</v>
      </c>
      <c r="FV88" s="3">
        <v>496982964</v>
      </c>
      <c r="FW88" s="3">
        <v>0</v>
      </c>
      <c r="FX88" s="3">
        <v>0</v>
      </c>
      <c r="FY88" s="3">
        <v>0</v>
      </c>
      <c r="FZ88" s="3">
        <v>104445615</v>
      </c>
      <c r="GA88" s="3">
        <v>146678895</v>
      </c>
      <c r="GB88" s="3">
        <v>23956096</v>
      </c>
      <c r="GC88" s="3">
        <v>414809022</v>
      </c>
      <c r="GD88" s="3">
        <v>36641445</v>
      </c>
      <c r="GE88" s="3">
        <v>445209414</v>
      </c>
      <c r="GF88" s="3">
        <v>157581835</v>
      </c>
      <c r="GG88" s="3">
        <v>179598055</v>
      </c>
      <c r="GH88" s="3">
        <v>22512703</v>
      </c>
      <c r="GI88" s="3">
        <v>294962583</v>
      </c>
      <c r="GJ88" s="3">
        <v>291513717</v>
      </c>
      <c r="GK88" s="3">
        <v>36016375</v>
      </c>
      <c r="GL88" s="3">
        <v>4695268</v>
      </c>
      <c r="GM88" s="3">
        <v>7514408</v>
      </c>
      <c r="GN88" s="3">
        <v>7349306</v>
      </c>
      <c r="GO88" s="3">
        <v>173471165</v>
      </c>
      <c r="GP88" s="3">
        <v>765296500</v>
      </c>
      <c r="GQ88" s="3">
        <v>802986806</v>
      </c>
      <c r="GR88" s="3">
        <v>376923287</v>
      </c>
      <c r="GS88" s="3">
        <v>16293547</v>
      </c>
      <c r="GT88" s="3">
        <v>34811256</v>
      </c>
      <c r="GU88" s="3">
        <v>45648973</v>
      </c>
      <c r="GV88" s="3">
        <v>2041960369</v>
      </c>
      <c r="GW88" s="3">
        <v>214689905</v>
      </c>
      <c r="GX88" s="3">
        <v>0</v>
      </c>
      <c r="GY88" s="3">
        <v>254128632</v>
      </c>
      <c r="GZ88" s="3">
        <v>1573141832</v>
      </c>
      <c r="HA88" s="3">
        <v>2041960369</v>
      </c>
      <c r="HB88" s="3">
        <v>18494716</v>
      </c>
      <c r="HC88" s="3">
        <v>1066129120</v>
      </c>
      <c r="HD88" s="3">
        <v>-860901396</v>
      </c>
      <c r="HE88" s="3">
        <v>954204139</v>
      </c>
      <c r="HF88" s="3">
        <v>0</v>
      </c>
      <c r="HG88" s="3">
        <v>183914962</v>
      </c>
      <c r="HH88" s="3">
        <v>339827603</v>
      </c>
      <c r="HI88" s="3">
        <v>0</v>
      </c>
      <c r="HJ88" s="3">
        <v>8284455</v>
      </c>
      <c r="HK88" s="3">
        <v>9948555</v>
      </c>
      <c r="HL88" s="3">
        <v>4692</v>
      </c>
      <c r="HM88" s="3">
        <v>218</v>
      </c>
      <c r="HN88" s="3">
        <v>349265</v>
      </c>
      <c r="HO88" s="3">
        <v>1825038</v>
      </c>
      <c r="HP88" s="3">
        <v>2681287</v>
      </c>
      <c r="HQ88" s="3">
        <v>299322</v>
      </c>
      <c r="HR88" s="3">
        <v>1351040</v>
      </c>
      <c r="HS88" s="3">
        <v>666816</v>
      </c>
      <c r="HT88" s="3">
        <v>393600</v>
      </c>
      <c r="HU88" s="3">
        <v>528770</v>
      </c>
      <c r="HV88" s="3">
        <v>58936</v>
      </c>
      <c r="HW88" s="3">
        <v>130381</v>
      </c>
      <c r="HX88" s="3">
        <v>2831176</v>
      </c>
      <c r="HY88" s="3">
        <v>1249784</v>
      </c>
      <c r="HZ88" s="3">
        <v>2513313</v>
      </c>
      <c r="IA88" s="3">
        <v>11357</v>
      </c>
      <c r="IB88" s="3">
        <v>1289841</v>
      </c>
      <c r="IC88" s="3">
        <v>149314</v>
      </c>
      <c r="ID88" s="3">
        <v>239670</v>
      </c>
      <c r="IE88" s="3">
        <v>311177795.081285</v>
      </c>
      <c r="IF88" s="3">
        <v>214965973.08081201</v>
      </c>
      <c r="IG88" s="3">
        <v>166136665.9996179</v>
      </c>
      <c r="IH88" s="3">
        <v>457894197.84191591</v>
      </c>
      <c r="II88" s="3">
        <v>0</v>
      </c>
      <c r="IJ88" s="3">
        <v>11153502.892572099</v>
      </c>
      <c r="IK88" s="3">
        <v>258313362.30579799</v>
      </c>
      <c r="IL88" s="3">
        <v>21766906.797999199</v>
      </c>
      <c r="IM88" s="3">
        <v>0</v>
      </c>
    </row>
    <row r="89" spans="1:247" x14ac:dyDescent="0.25">
      <c r="A89">
        <v>106070924</v>
      </c>
      <c r="B89" s="33" t="s">
        <v>1936</v>
      </c>
      <c r="C89" s="56">
        <v>45108</v>
      </c>
      <c r="D89" s="56">
        <v>45473</v>
      </c>
      <c r="E89">
        <v>366</v>
      </c>
      <c r="F89" s="33" t="s">
        <v>2703</v>
      </c>
      <c r="G89" t="s">
        <v>1030</v>
      </c>
      <c r="H89">
        <v>411</v>
      </c>
      <c r="I89" s="33" t="s">
        <v>1031</v>
      </c>
      <c r="J89" t="s">
        <v>3050</v>
      </c>
      <c r="K89" s="33" t="s">
        <v>1023</v>
      </c>
      <c r="L89" s="33" t="s">
        <v>811</v>
      </c>
      <c r="N89" t="s">
        <v>1032</v>
      </c>
      <c r="O89" s="33" t="s">
        <v>3073</v>
      </c>
      <c r="P89" t="s">
        <v>1038</v>
      </c>
      <c r="Q89" t="s">
        <v>34</v>
      </c>
      <c r="R89" s="33" t="s">
        <v>2055</v>
      </c>
      <c r="S89" s="33" t="s">
        <v>1172</v>
      </c>
      <c r="T89" s="33" t="s">
        <v>1173</v>
      </c>
      <c r="U89" s="33">
        <v>94533</v>
      </c>
      <c r="V89" s="33" t="s">
        <v>2822</v>
      </c>
      <c r="W89">
        <v>0</v>
      </c>
      <c r="X89" s="3">
        <v>167</v>
      </c>
      <c r="Y89" s="3">
        <v>61122</v>
      </c>
      <c r="Z89" s="3">
        <v>167</v>
      </c>
      <c r="AA89" s="3">
        <v>61122</v>
      </c>
      <c r="AB89" s="3">
        <v>114</v>
      </c>
      <c r="AC89" s="3">
        <v>112.94262295082</v>
      </c>
      <c r="AD89" s="3">
        <v>268.8782219863736</v>
      </c>
      <c r="AE89" s="3">
        <v>8370</v>
      </c>
      <c r="AF89" s="3">
        <v>0</v>
      </c>
      <c r="AG89" s="3">
        <v>13305</v>
      </c>
      <c r="AH89" s="3">
        <v>14725</v>
      </c>
      <c r="AI89" s="3">
        <v>396</v>
      </c>
      <c r="AJ89" s="3">
        <v>3051</v>
      </c>
      <c r="AK89" s="3">
        <v>1429</v>
      </c>
      <c r="AL89" s="3">
        <v>0</v>
      </c>
      <c r="AM89" s="3">
        <v>61</v>
      </c>
      <c r="AN89" s="3">
        <v>41337</v>
      </c>
      <c r="AO89" s="3">
        <v>98409.429247012697</v>
      </c>
      <c r="AP89" s="89">
        <v>18177.841613196673</v>
      </c>
      <c r="AQ89" s="89">
        <v>0</v>
      </c>
      <c r="AR89" s="89">
        <v>21049.239124782402</v>
      </c>
      <c r="AS89" s="89">
        <v>42284.215134814942</v>
      </c>
      <c r="AT89" s="89">
        <v>1665.0568059412101</v>
      </c>
      <c r="AU89" s="89">
        <v>5261.8676029333801</v>
      </c>
      <c r="AV89" s="89">
        <v>10883.773041927399</v>
      </c>
      <c r="AW89" s="89">
        <v>0</v>
      </c>
      <c r="AX89" s="89">
        <v>235.11662722115784</v>
      </c>
      <c r="AY89" s="3">
        <v>982</v>
      </c>
      <c r="AZ89" s="3">
        <v>0</v>
      </c>
      <c r="BA89" s="3">
        <v>1520</v>
      </c>
      <c r="BB89" s="3">
        <v>4027</v>
      </c>
      <c r="BC89" s="3">
        <v>103</v>
      </c>
      <c r="BD89" s="3">
        <v>380</v>
      </c>
      <c r="BE89" s="3">
        <v>176</v>
      </c>
      <c r="BF89" s="3">
        <v>0</v>
      </c>
      <c r="BG89" s="3">
        <v>8</v>
      </c>
      <c r="BH89" s="3">
        <v>7196</v>
      </c>
      <c r="BI89" s="3">
        <v>124</v>
      </c>
      <c r="BJ89" s="3">
        <v>43</v>
      </c>
      <c r="BK89" s="3">
        <v>0</v>
      </c>
      <c r="BL89" s="3">
        <v>0</v>
      </c>
      <c r="BM89" s="3">
        <v>0</v>
      </c>
      <c r="BN89" s="3">
        <v>0</v>
      </c>
      <c r="BO89" s="3">
        <v>45384</v>
      </c>
      <c r="BP89" s="3">
        <v>15738</v>
      </c>
      <c r="BQ89" s="3">
        <v>0</v>
      </c>
      <c r="BR89" s="3">
        <v>0</v>
      </c>
      <c r="BS89" s="3">
        <v>0</v>
      </c>
      <c r="BT89" s="3">
        <v>0</v>
      </c>
      <c r="BU89" s="3">
        <v>28635</v>
      </c>
      <c r="BV89" s="3">
        <v>12702</v>
      </c>
      <c r="BW89" s="3">
        <v>0</v>
      </c>
      <c r="BX89" s="3">
        <v>0</v>
      </c>
      <c r="BY89" s="3">
        <v>0</v>
      </c>
      <c r="BZ89" s="57">
        <v>0</v>
      </c>
      <c r="CA89" s="3">
        <v>0</v>
      </c>
      <c r="CB89" s="3">
        <v>6311</v>
      </c>
      <c r="CC89" s="3">
        <v>885</v>
      </c>
      <c r="CD89" s="3">
        <v>0</v>
      </c>
      <c r="CE89" s="3">
        <v>0</v>
      </c>
      <c r="CF89" s="3">
        <v>0</v>
      </c>
      <c r="CG89" s="3">
        <v>0</v>
      </c>
      <c r="CH89" s="3">
        <v>0</v>
      </c>
      <c r="CI89" s="3">
        <v>2645</v>
      </c>
      <c r="CJ89" s="3">
        <v>1427</v>
      </c>
      <c r="CK89" s="3">
        <v>89948</v>
      </c>
      <c r="CL89" s="3">
        <v>0</v>
      </c>
      <c r="CM89" s="3">
        <v>63701</v>
      </c>
      <c r="CN89" s="3">
        <v>413918</v>
      </c>
      <c r="CO89" s="3">
        <v>8658</v>
      </c>
      <c r="CP89" s="3">
        <v>12803</v>
      </c>
      <c r="CQ89" s="3">
        <v>23023</v>
      </c>
      <c r="CR89" s="3">
        <v>0</v>
      </c>
      <c r="CS89" s="3">
        <v>538</v>
      </c>
      <c r="CT89" s="3">
        <v>612589</v>
      </c>
      <c r="CU89" s="3">
        <v>40769</v>
      </c>
      <c r="CV89" s="3">
        <v>545842</v>
      </c>
      <c r="CW89" s="3">
        <v>0</v>
      </c>
      <c r="CX89" s="3">
        <v>14714</v>
      </c>
      <c r="CY89" s="3">
        <v>0</v>
      </c>
      <c r="CZ89" s="3">
        <v>4</v>
      </c>
      <c r="DA89" s="3">
        <v>153120</v>
      </c>
      <c r="DB89" s="3">
        <v>237360</v>
      </c>
      <c r="DC89" s="3">
        <v>1797</v>
      </c>
      <c r="DD89" s="3">
        <v>2411</v>
      </c>
      <c r="DE89" s="3">
        <v>1823</v>
      </c>
      <c r="DF89" s="3">
        <v>804</v>
      </c>
      <c r="DG89" s="3">
        <v>806470453</v>
      </c>
      <c r="DH89" s="3">
        <v>89313117</v>
      </c>
      <c r="DI89" s="3">
        <v>0</v>
      </c>
      <c r="DJ89" s="3">
        <v>717157336</v>
      </c>
      <c r="DK89" s="3">
        <v>15276326</v>
      </c>
      <c r="DL89" s="3">
        <v>732433662</v>
      </c>
      <c r="DM89" s="3">
        <v>796580938</v>
      </c>
      <c r="DN89" s="3">
        <v>-64147276</v>
      </c>
      <c r="DO89" s="3">
        <v>135109120</v>
      </c>
      <c r="DP89" s="3">
        <v>0</v>
      </c>
      <c r="DQ89" s="3">
        <v>0</v>
      </c>
      <c r="DR89" s="3">
        <v>0</v>
      </c>
      <c r="DS89" s="3">
        <v>70961844</v>
      </c>
      <c r="DT89" s="3">
        <v>74872210</v>
      </c>
      <c r="DU89" s="3">
        <v>0</v>
      </c>
      <c r="DV89" s="3">
        <v>85438773</v>
      </c>
      <c r="DW89" s="3">
        <v>145776424</v>
      </c>
      <c r="DX89" s="3">
        <v>3939940</v>
      </c>
      <c r="DY89" s="3">
        <v>24561662</v>
      </c>
      <c r="DZ89" s="3">
        <v>4010168</v>
      </c>
      <c r="EA89" s="3">
        <v>0</v>
      </c>
      <c r="EB89" s="3">
        <v>159714</v>
      </c>
      <c r="EC89" s="3">
        <v>338758891</v>
      </c>
      <c r="ED89" s="3">
        <v>87734143</v>
      </c>
      <c r="EE89" s="3">
        <v>0</v>
      </c>
      <c r="EF89" s="3">
        <v>49730048</v>
      </c>
      <c r="EG89" s="3">
        <v>272834216</v>
      </c>
      <c r="EH89" s="3">
        <v>12626282</v>
      </c>
      <c r="EI89" s="3">
        <v>17798290</v>
      </c>
      <c r="EJ89" s="3">
        <v>26532700</v>
      </c>
      <c r="EK89" s="3">
        <v>0</v>
      </c>
      <c r="EL89" s="3">
        <v>455883</v>
      </c>
      <c r="EM89" s="3">
        <v>467711562</v>
      </c>
      <c r="EN89" s="3">
        <v>129168248</v>
      </c>
      <c r="EO89" s="3">
        <v>0</v>
      </c>
      <c r="EP89" s="3">
        <v>-178977802</v>
      </c>
      <c r="EQ89" s="3">
        <v>116029235</v>
      </c>
      <c r="ER89" s="3">
        <v>-30306287</v>
      </c>
      <c r="ES89" s="3">
        <v>13649476</v>
      </c>
      <c r="ET89" s="3">
        <v>30697539</v>
      </c>
      <c r="EU89" s="3">
        <v>8465780</v>
      </c>
      <c r="EV89" s="3">
        <v>586928</v>
      </c>
      <c r="EW89" s="3">
        <v>0</v>
      </c>
      <c r="EX89" s="3">
        <v>0</v>
      </c>
      <c r="EY89" s="3">
        <v>0</v>
      </c>
      <c r="EZ89" s="3">
        <v>0</v>
      </c>
      <c r="FA89" s="3">
        <v>0</v>
      </c>
      <c r="FB89" s="3">
        <v>0</v>
      </c>
      <c r="FC89" s="3">
        <v>0</v>
      </c>
      <c r="FD89" s="3">
        <v>0</v>
      </c>
      <c r="FE89" s="3">
        <v>33438105</v>
      </c>
      <c r="FF89" s="3">
        <v>0</v>
      </c>
      <c r="FG89" s="3">
        <v>325345420</v>
      </c>
      <c r="FH89" s="3">
        <v>321688895</v>
      </c>
      <c r="FI89" s="3">
        <v>2916746</v>
      </c>
      <c r="FJ89" s="3">
        <v>11662413</v>
      </c>
      <c r="FK89" s="3">
        <v>22077088</v>
      </c>
      <c r="FL89" s="3">
        <v>0</v>
      </c>
      <c r="FM89" s="3">
        <v>28669</v>
      </c>
      <c r="FN89" s="3">
        <v>0</v>
      </c>
      <c r="FO89" s="3">
        <v>0</v>
      </c>
      <c r="FP89" s="3">
        <v>0</v>
      </c>
      <c r="FQ89" s="3">
        <v>5861384</v>
      </c>
      <c r="FR89" s="3">
        <v>0</v>
      </c>
      <c r="FS89" s="3">
        <v>129247736</v>
      </c>
      <c r="FT89" s="3">
        <v>142635376</v>
      </c>
      <c r="FU89" s="3">
        <v>253436226</v>
      </c>
      <c r="FV89" s="3">
        <v>144877878</v>
      </c>
      <c r="FW89" s="3">
        <v>0</v>
      </c>
      <c r="FX89" s="3">
        <v>0</v>
      </c>
      <c r="FY89" s="3">
        <v>0</v>
      </c>
      <c r="FZ89" s="3">
        <v>5449702</v>
      </c>
      <c r="GA89" s="3">
        <v>149546692</v>
      </c>
      <c r="GB89" s="3">
        <v>29887206</v>
      </c>
      <c r="GC89" s="3">
        <v>50719051</v>
      </c>
      <c r="GD89" s="3">
        <v>20028807</v>
      </c>
      <c r="GE89" s="3">
        <v>304910547</v>
      </c>
      <c r="GF89" s="3">
        <v>224354595</v>
      </c>
      <c r="GG89" s="3">
        <v>27951894</v>
      </c>
      <c r="GH89" s="3">
        <v>28632944</v>
      </c>
      <c r="GI89" s="3">
        <v>77561521</v>
      </c>
      <c r="GJ89" s="3">
        <v>79813629</v>
      </c>
      <c r="GK89" s="3">
        <v>10559848</v>
      </c>
      <c r="GL89" s="3">
        <v>8996885</v>
      </c>
      <c r="GM89" s="3">
        <v>943560</v>
      </c>
      <c r="GN89" s="3">
        <v>1664959</v>
      </c>
      <c r="GO89" s="3">
        <v>31190556</v>
      </c>
      <c r="GP89" s="3">
        <v>546986069</v>
      </c>
      <c r="GQ89" s="3">
        <v>0</v>
      </c>
      <c r="GR89" s="3">
        <v>146274370</v>
      </c>
      <c r="GS89" s="3">
        <v>8569698</v>
      </c>
      <c r="GT89" s="3">
        <v>0</v>
      </c>
      <c r="GU89" s="3">
        <v>1329207</v>
      </c>
      <c r="GV89" s="3">
        <v>703159344</v>
      </c>
      <c r="GW89" s="3">
        <v>122456100</v>
      </c>
      <c r="GX89" s="3">
        <v>24592110</v>
      </c>
      <c r="GY89" s="3">
        <v>140879113</v>
      </c>
      <c r="GZ89" s="3">
        <v>415232021</v>
      </c>
      <c r="HA89" s="3">
        <v>703159344</v>
      </c>
      <c r="HB89" s="3">
        <v>103314357</v>
      </c>
      <c r="HC89" s="3">
        <v>250788181</v>
      </c>
      <c r="HD89" s="3">
        <v>-135882918</v>
      </c>
      <c r="HE89" s="3">
        <v>372249722</v>
      </c>
      <c r="HF89" s="3">
        <v>0</v>
      </c>
      <c r="HG89" s="3">
        <v>148014003</v>
      </c>
      <c r="HH89" s="3">
        <v>0</v>
      </c>
      <c r="HI89" s="3">
        <v>0</v>
      </c>
      <c r="HJ89" s="3">
        <v>6864254</v>
      </c>
      <c r="HK89" s="3">
        <v>7996556</v>
      </c>
      <c r="HL89" s="3">
        <v>3817</v>
      </c>
      <c r="HM89" s="3">
        <v>61</v>
      </c>
      <c r="HN89" s="3">
        <v>445758</v>
      </c>
      <c r="HO89" s="3">
        <v>1206582</v>
      </c>
      <c r="HP89" s="3">
        <v>2343103</v>
      </c>
      <c r="HQ89" s="3">
        <v>488487</v>
      </c>
      <c r="HR89" s="3">
        <v>472953</v>
      </c>
      <c r="HS89" s="3">
        <v>971325</v>
      </c>
      <c r="HT89" s="3">
        <v>266471</v>
      </c>
      <c r="HU89" s="3">
        <v>613366</v>
      </c>
      <c r="HV89" s="3">
        <v>34630</v>
      </c>
      <c r="HW89" s="3">
        <v>21579</v>
      </c>
      <c r="HX89" s="3">
        <v>801892</v>
      </c>
      <c r="HY89" s="3">
        <v>1453780</v>
      </c>
      <c r="HZ89" s="3">
        <v>2893254</v>
      </c>
      <c r="IA89" s="3">
        <v>133963</v>
      </c>
      <c r="IB89" s="3">
        <v>734319</v>
      </c>
      <c r="IC89" s="3">
        <v>459372</v>
      </c>
      <c r="ID89" s="3">
        <v>387674</v>
      </c>
      <c r="IE89" s="3">
        <v>157532235.76487315</v>
      </c>
      <c r="IF89" s="3">
        <v>0</v>
      </c>
      <c r="IG89" s="3">
        <v>130950889.58690301</v>
      </c>
      <c r="IH89" s="3">
        <v>405547931.04648501</v>
      </c>
      <c r="II89" s="3">
        <v>16049274.4698433</v>
      </c>
      <c r="IJ89" s="3">
        <v>41038113.347592898</v>
      </c>
      <c r="IK89" s="3">
        <v>29589780.435647599</v>
      </c>
      <c r="IL89" s="3">
        <v>0</v>
      </c>
      <c r="IM89" s="3">
        <v>596387.34865512059</v>
      </c>
    </row>
    <row r="90" spans="1:247" x14ac:dyDescent="0.25">
      <c r="A90">
        <v>106331152</v>
      </c>
      <c r="B90" s="33" t="s">
        <v>1174</v>
      </c>
      <c r="C90" s="56">
        <v>45292</v>
      </c>
      <c r="D90" s="56">
        <v>45657</v>
      </c>
      <c r="E90">
        <v>366</v>
      </c>
      <c r="F90" s="33" t="s">
        <v>2704</v>
      </c>
      <c r="G90" t="s">
        <v>1063</v>
      </c>
      <c r="H90">
        <v>1111</v>
      </c>
      <c r="I90" s="33" t="s">
        <v>1024</v>
      </c>
      <c r="J90" t="s">
        <v>1763</v>
      </c>
      <c r="K90" s="33" t="s">
        <v>1023</v>
      </c>
      <c r="L90" s="33" t="s">
        <v>811</v>
      </c>
      <c r="N90" t="s">
        <v>1032</v>
      </c>
      <c r="O90" s="33" t="s">
        <v>3069</v>
      </c>
      <c r="P90" t="s">
        <v>1028</v>
      </c>
      <c r="Q90" t="s">
        <v>1033</v>
      </c>
      <c r="R90" s="33" t="s">
        <v>2056</v>
      </c>
      <c r="S90" s="33" t="s">
        <v>2502</v>
      </c>
      <c r="T90" s="33" t="s">
        <v>1175</v>
      </c>
      <c r="U90" s="33">
        <v>92880</v>
      </c>
      <c r="V90" s="33" t="s">
        <v>3167</v>
      </c>
      <c r="W90">
        <v>0</v>
      </c>
      <c r="X90" s="3">
        <v>259</v>
      </c>
      <c r="Y90" s="3">
        <v>94794</v>
      </c>
      <c r="Z90" s="3">
        <v>259</v>
      </c>
      <c r="AA90" s="3">
        <v>94794</v>
      </c>
      <c r="AB90" s="3">
        <v>186</v>
      </c>
      <c r="AC90" s="3">
        <v>184.37704918032799</v>
      </c>
      <c r="AD90" s="3">
        <v>348.34439968687138</v>
      </c>
      <c r="AE90" s="3">
        <v>14915</v>
      </c>
      <c r="AF90" s="3">
        <v>13033</v>
      </c>
      <c r="AG90" s="3">
        <v>10591</v>
      </c>
      <c r="AH90" s="3">
        <v>20812</v>
      </c>
      <c r="AI90" s="3">
        <v>0</v>
      </c>
      <c r="AJ90" s="3">
        <v>956</v>
      </c>
      <c r="AK90" s="3">
        <v>6563</v>
      </c>
      <c r="AL90" s="3">
        <v>12</v>
      </c>
      <c r="AM90" s="3">
        <v>600</v>
      </c>
      <c r="AN90" s="3">
        <v>67482</v>
      </c>
      <c r="AO90" s="3">
        <v>127494.050285395</v>
      </c>
      <c r="AP90" s="89">
        <v>20847.4577758011</v>
      </c>
      <c r="AQ90" s="89">
        <v>22109.583137692302</v>
      </c>
      <c r="AR90" s="89">
        <v>15658.715558105199</v>
      </c>
      <c r="AS90" s="89">
        <v>42459.630262608101</v>
      </c>
      <c r="AT90" s="89">
        <v>0</v>
      </c>
      <c r="AU90" s="89">
        <v>2327.8879439603202</v>
      </c>
      <c r="AV90" s="89">
        <v>16271.888833585146</v>
      </c>
      <c r="AW90" s="89">
        <v>140.65567862548099</v>
      </c>
      <c r="AX90" s="89">
        <v>2145.3977956499921</v>
      </c>
      <c r="AY90" s="3">
        <v>1774</v>
      </c>
      <c r="AZ90" s="3">
        <v>2372</v>
      </c>
      <c r="BA90" s="3">
        <v>1505</v>
      </c>
      <c r="BB90" s="3">
        <v>3059</v>
      </c>
      <c r="BC90" s="3">
        <v>0</v>
      </c>
      <c r="BD90" s="3">
        <v>265</v>
      </c>
      <c r="BE90" s="3">
        <v>1876</v>
      </c>
      <c r="BF90" s="3">
        <v>5</v>
      </c>
      <c r="BG90" s="3">
        <v>193</v>
      </c>
      <c r="BH90" s="3">
        <v>11049</v>
      </c>
      <c r="BI90" s="3">
        <v>160</v>
      </c>
      <c r="BJ90" s="3">
        <v>38</v>
      </c>
      <c r="BK90" s="3">
        <v>0</v>
      </c>
      <c r="BL90" s="3">
        <v>0</v>
      </c>
      <c r="BM90" s="3">
        <v>61</v>
      </c>
      <c r="BN90" s="3">
        <v>0</v>
      </c>
      <c r="BO90" s="3">
        <v>58560</v>
      </c>
      <c r="BP90" s="3">
        <v>13908</v>
      </c>
      <c r="BQ90" s="3">
        <v>0</v>
      </c>
      <c r="BR90" s="3">
        <v>0</v>
      </c>
      <c r="BS90" s="3">
        <v>22326</v>
      </c>
      <c r="BT90" s="3">
        <v>0</v>
      </c>
      <c r="BU90" s="3">
        <v>35316</v>
      </c>
      <c r="BV90" s="3">
        <v>10532</v>
      </c>
      <c r="BW90" s="3">
        <v>0</v>
      </c>
      <c r="BX90" s="3">
        <v>0</v>
      </c>
      <c r="BY90" s="3">
        <v>21634</v>
      </c>
      <c r="BZ90" s="57">
        <v>0.32058919415547799</v>
      </c>
      <c r="CA90" s="3">
        <v>0</v>
      </c>
      <c r="CB90" s="3">
        <v>9557</v>
      </c>
      <c r="CC90" s="3">
        <v>1362</v>
      </c>
      <c r="CD90" s="3">
        <v>0</v>
      </c>
      <c r="CE90" s="3">
        <v>0</v>
      </c>
      <c r="CF90" s="3">
        <v>130</v>
      </c>
      <c r="CG90" s="3">
        <v>0</v>
      </c>
      <c r="CH90" s="3">
        <v>0</v>
      </c>
      <c r="CI90" s="3">
        <v>1512</v>
      </c>
      <c r="CJ90" s="3">
        <v>1049</v>
      </c>
      <c r="CK90" s="3">
        <v>11315</v>
      </c>
      <c r="CL90" s="3">
        <v>17155</v>
      </c>
      <c r="CM90" s="3">
        <v>7192</v>
      </c>
      <c r="CN90" s="3">
        <v>46353</v>
      </c>
      <c r="CO90" s="3">
        <v>0</v>
      </c>
      <c r="CP90" s="3">
        <v>2282</v>
      </c>
      <c r="CQ90" s="3">
        <v>32055</v>
      </c>
      <c r="CR90" s="3">
        <v>692</v>
      </c>
      <c r="CS90" s="3">
        <v>5816</v>
      </c>
      <c r="CT90" s="3">
        <v>122860</v>
      </c>
      <c r="CU90" s="3">
        <v>58648</v>
      </c>
      <c r="CV90" s="3">
        <v>1492</v>
      </c>
      <c r="CW90" s="3">
        <v>7494</v>
      </c>
      <c r="CX90" s="3">
        <v>22338</v>
      </c>
      <c r="CY90" s="3">
        <v>0</v>
      </c>
      <c r="CZ90" s="3">
        <v>5</v>
      </c>
      <c r="DA90" s="3">
        <v>204459</v>
      </c>
      <c r="DB90" s="3">
        <v>178366</v>
      </c>
      <c r="DC90" s="3">
        <v>1827</v>
      </c>
      <c r="DD90" s="3">
        <v>2151</v>
      </c>
      <c r="DE90" s="3">
        <v>748</v>
      </c>
      <c r="DF90" s="3">
        <v>301</v>
      </c>
      <c r="DG90" s="3">
        <v>2259980125</v>
      </c>
      <c r="DH90" s="3">
        <v>1986927977</v>
      </c>
      <c r="DI90" s="3">
        <v>0</v>
      </c>
      <c r="DJ90" s="3">
        <v>273052148</v>
      </c>
      <c r="DK90" s="3">
        <v>1559128</v>
      </c>
      <c r="DL90" s="3">
        <v>274611276</v>
      </c>
      <c r="DM90" s="3">
        <v>263497466</v>
      </c>
      <c r="DN90" s="3">
        <v>11113810</v>
      </c>
      <c r="DO90" s="3">
        <v>0</v>
      </c>
      <c r="DP90" s="3">
        <v>0</v>
      </c>
      <c r="DQ90" s="3">
        <v>0</v>
      </c>
      <c r="DR90" s="3">
        <v>0</v>
      </c>
      <c r="DS90" s="3">
        <v>11113810</v>
      </c>
      <c r="DT90" s="3">
        <v>204179836</v>
      </c>
      <c r="DU90" s="3">
        <v>286382510</v>
      </c>
      <c r="DV90" s="3">
        <v>117520146</v>
      </c>
      <c r="DW90" s="3">
        <v>372729421</v>
      </c>
      <c r="DX90" s="3">
        <v>0</v>
      </c>
      <c r="DY90" s="3">
        <v>24014984</v>
      </c>
      <c r="DZ90" s="3">
        <v>173516489</v>
      </c>
      <c r="EA90" s="3">
        <v>253063</v>
      </c>
      <c r="EB90" s="3">
        <v>17600381</v>
      </c>
      <c r="EC90" s="3">
        <v>1196196830</v>
      </c>
      <c r="ED90" s="3">
        <v>81212756</v>
      </c>
      <c r="EE90" s="3">
        <v>199445612</v>
      </c>
      <c r="EF90" s="3">
        <v>56232525</v>
      </c>
      <c r="EG90" s="3">
        <v>387695017</v>
      </c>
      <c r="EH90" s="3">
        <v>0</v>
      </c>
      <c r="EI90" s="3">
        <v>34462204</v>
      </c>
      <c r="EJ90" s="3">
        <v>256689365</v>
      </c>
      <c r="EK90" s="3">
        <v>2713166</v>
      </c>
      <c r="EL90" s="3">
        <v>45332650</v>
      </c>
      <c r="EM90" s="3">
        <v>1063783295</v>
      </c>
      <c r="EN90" s="3">
        <v>258764330</v>
      </c>
      <c r="EO90" s="3">
        <v>441670250</v>
      </c>
      <c r="EP90" s="3">
        <v>160844885</v>
      </c>
      <c r="EQ90" s="3">
        <v>652642474</v>
      </c>
      <c r="ER90" s="3">
        <v>-4441596</v>
      </c>
      <c r="ES90" s="3">
        <v>0</v>
      </c>
      <c r="ET90" s="3">
        <v>44719339</v>
      </c>
      <c r="EU90" s="3">
        <v>360071966</v>
      </c>
      <c r="EV90" s="3">
        <v>28080373</v>
      </c>
      <c r="EW90" s="3">
        <v>0</v>
      </c>
      <c r="EX90" s="3">
        <v>4203736</v>
      </c>
      <c r="EY90" s="3">
        <v>0</v>
      </c>
      <c r="EZ90" s="3">
        <v>40372220</v>
      </c>
      <c r="FA90" s="3">
        <v>0</v>
      </c>
      <c r="FB90" s="3">
        <v>0</v>
      </c>
      <c r="FC90" s="3">
        <v>0</v>
      </c>
      <c r="FD90" s="3">
        <v>0</v>
      </c>
      <c r="FE90" s="3">
        <v>25879359</v>
      </c>
      <c r="FF90" s="3">
        <v>44071821</v>
      </c>
      <c r="FG90" s="3">
        <v>17193848</v>
      </c>
      <c r="FH90" s="3">
        <v>107619876</v>
      </c>
      <c r="FI90" s="3">
        <v>0</v>
      </c>
      <c r="FJ90" s="3">
        <v>9986784</v>
      </c>
      <c r="FK90" s="3">
        <v>64642917</v>
      </c>
      <c r="FL90" s="3">
        <v>57458</v>
      </c>
      <c r="FM90" s="3">
        <v>3600085</v>
      </c>
      <c r="FN90" s="3">
        <v>0</v>
      </c>
      <c r="FO90" s="3">
        <v>0</v>
      </c>
      <c r="FP90" s="3">
        <v>0</v>
      </c>
      <c r="FQ90" s="3">
        <v>0</v>
      </c>
      <c r="FR90" s="3">
        <v>0</v>
      </c>
      <c r="FS90" s="3">
        <v>0</v>
      </c>
      <c r="FT90" s="3">
        <v>63068647</v>
      </c>
      <c r="FU90" s="3">
        <v>23550312</v>
      </c>
      <c r="FV90" s="3">
        <v>59960162</v>
      </c>
      <c r="FW90" s="3">
        <v>0</v>
      </c>
      <c r="FX90" s="3">
        <v>0</v>
      </c>
      <c r="FY90" s="3">
        <v>0</v>
      </c>
      <c r="FZ90" s="3">
        <v>1771796</v>
      </c>
      <c r="GA90" s="3">
        <v>32642308</v>
      </c>
      <c r="GB90" s="3">
        <v>5378502</v>
      </c>
      <c r="GC90" s="3">
        <v>63311279</v>
      </c>
      <c r="GD90" s="3">
        <v>13814460</v>
      </c>
      <c r="GE90" s="3">
        <v>101047182</v>
      </c>
      <c r="GF90" s="3">
        <v>19346847</v>
      </c>
      <c r="GG90" s="3">
        <v>11270219</v>
      </c>
      <c r="GH90" s="3">
        <v>14754688</v>
      </c>
      <c r="GI90" s="3">
        <v>30368179</v>
      </c>
      <c r="GJ90" s="3">
        <v>21463867</v>
      </c>
      <c r="GK90" s="3">
        <v>7473251</v>
      </c>
      <c r="GL90" s="3">
        <v>1160912</v>
      </c>
      <c r="GM90" s="3">
        <v>4828348</v>
      </c>
      <c r="GN90" s="3">
        <v>0</v>
      </c>
      <c r="GO90" s="3">
        <v>51783973</v>
      </c>
      <c r="GP90" s="3">
        <v>101339929</v>
      </c>
      <c r="GQ90" s="3">
        <v>0</v>
      </c>
      <c r="GR90" s="3">
        <v>85911612</v>
      </c>
      <c r="GS90" s="3">
        <v>11474789</v>
      </c>
      <c r="GT90" s="3">
        <v>0</v>
      </c>
      <c r="GU90" s="3">
        <v>40598438</v>
      </c>
      <c r="GV90" s="3">
        <v>239324768</v>
      </c>
      <c r="GW90" s="3">
        <v>111721758</v>
      </c>
      <c r="GX90" s="3">
        <v>0</v>
      </c>
      <c r="GY90" s="3">
        <v>0</v>
      </c>
      <c r="GZ90" s="3">
        <v>127603010</v>
      </c>
      <c r="HA90" s="3">
        <v>239324768</v>
      </c>
      <c r="HB90" s="3">
        <v>1082</v>
      </c>
      <c r="HC90" s="3">
        <v>127471797</v>
      </c>
      <c r="HD90" s="3">
        <v>-82680949</v>
      </c>
      <c r="HE90" s="3">
        <v>203245942</v>
      </c>
      <c r="HF90" s="3">
        <v>0</v>
      </c>
      <c r="HG90" s="3">
        <v>0</v>
      </c>
      <c r="HH90" s="3">
        <v>51160745</v>
      </c>
      <c r="HI90" s="3">
        <v>62996316</v>
      </c>
      <c r="HJ90" s="3">
        <v>2041418</v>
      </c>
      <c r="HK90" s="3">
        <v>2270307</v>
      </c>
      <c r="HL90" s="3">
        <v>1027</v>
      </c>
      <c r="HM90" s="3">
        <v>118</v>
      </c>
      <c r="HN90" s="3">
        <v>202037</v>
      </c>
      <c r="HO90" s="3">
        <v>500297</v>
      </c>
      <c r="HP90" s="3">
        <v>642588</v>
      </c>
      <c r="HQ90" s="3">
        <v>91851</v>
      </c>
      <c r="HR90" s="3">
        <v>181811</v>
      </c>
      <c r="HS90" s="3">
        <v>127505</v>
      </c>
      <c r="HT90" s="3">
        <v>160526</v>
      </c>
      <c r="HU90" s="3">
        <v>0</v>
      </c>
      <c r="HV90" s="3">
        <v>130527</v>
      </c>
      <c r="HW90" s="3">
        <v>4276</v>
      </c>
      <c r="HX90" s="3">
        <v>822108</v>
      </c>
      <c r="HY90" s="3">
        <v>268766</v>
      </c>
      <c r="HZ90" s="3">
        <v>460559</v>
      </c>
      <c r="IA90" s="3">
        <v>0</v>
      </c>
      <c r="IB90" s="3">
        <v>318776</v>
      </c>
      <c r="IC90" s="3">
        <v>53136</v>
      </c>
      <c r="ID90" s="3">
        <v>118073</v>
      </c>
      <c r="IE90" s="3">
        <v>33077840.109763</v>
      </c>
      <c r="IF90" s="3">
        <v>56308907.066313803</v>
      </c>
      <c r="IG90" s="3">
        <v>20138445.1842473</v>
      </c>
      <c r="IH90" s="3">
        <v>88135427.060140207</v>
      </c>
      <c r="II90" s="3">
        <v>0</v>
      </c>
      <c r="IJ90" s="3">
        <v>6777677.9389303504</v>
      </c>
      <c r="IK90" s="3">
        <v>49862122.745274432</v>
      </c>
      <c r="IL90" s="3">
        <v>343794.65810010303</v>
      </c>
      <c r="IM90" s="3">
        <v>7294123.2372308904</v>
      </c>
    </row>
    <row r="91" spans="1:247" x14ac:dyDescent="0.25">
      <c r="A91">
        <v>106154160</v>
      </c>
      <c r="B91" s="33" t="s">
        <v>1873</v>
      </c>
      <c r="C91" s="56">
        <v>45292</v>
      </c>
      <c r="D91" s="56">
        <v>45657</v>
      </c>
      <c r="E91">
        <v>366</v>
      </c>
      <c r="F91" s="33" t="s">
        <v>2679</v>
      </c>
      <c r="G91" t="s">
        <v>1079</v>
      </c>
      <c r="H91">
        <v>617</v>
      </c>
      <c r="I91" s="33" t="s">
        <v>1024</v>
      </c>
      <c r="J91" t="s">
        <v>1176</v>
      </c>
      <c r="K91" s="33" t="s">
        <v>1107</v>
      </c>
      <c r="L91" s="33" t="s">
        <v>653</v>
      </c>
      <c r="N91" t="s">
        <v>430</v>
      </c>
      <c r="O91" s="33" t="s">
        <v>1176</v>
      </c>
      <c r="P91" t="s">
        <v>1080</v>
      </c>
      <c r="Q91" t="s">
        <v>34</v>
      </c>
      <c r="R91" s="33" t="s">
        <v>2057</v>
      </c>
      <c r="S91" s="33" t="s">
        <v>2907</v>
      </c>
      <c r="T91" s="33" t="s">
        <v>1081</v>
      </c>
      <c r="U91" s="33">
        <v>93306</v>
      </c>
      <c r="V91" s="33" t="s">
        <v>2626</v>
      </c>
      <c r="W91">
        <v>0</v>
      </c>
      <c r="X91" s="3">
        <v>16</v>
      </c>
      <c r="Y91" s="3">
        <v>5856</v>
      </c>
      <c r="Z91" s="3">
        <v>16</v>
      </c>
      <c r="AA91" s="3">
        <v>5856</v>
      </c>
      <c r="AB91" s="3">
        <v>13</v>
      </c>
      <c r="AC91" s="3">
        <v>12.0355191256831</v>
      </c>
      <c r="AD91" s="3">
        <v>12.0355191256831</v>
      </c>
      <c r="AE91" s="3">
        <v>0</v>
      </c>
      <c r="AF91" s="3">
        <v>0</v>
      </c>
      <c r="AG91" s="3">
        <v>0</v>
      </c>
      <c r="AH91" s="3">
        <v>0</v>
      </c>
      <c r="AI91" s="3">
        <v>4405</v>
      </c>
      <c r="AJ91" s="3">
        <v>0</v>
      </c>
      <c r="AK91" s="3">
        <v>0</v>
      </c>
      <c r="AL91" s="3">
        <v>0</v>
      </c>
      <c r="AM91" s="3">
        <v>0</v>
      </c>
      <c r="AN91" s="3">
        <v>4405</v>
      </c>
      <c r="AO91" s="3">
        <v>4405</v>
      </c>
      <c r="AP91" s="89">
        <v>0</v>
      </c>
      <c r="AQ91" s="89">
        <v>0</v>
      </c>
      <c r="AR91" s="89">
        <v>0</v>
      </c>
      <c r="AS91" s="89">
        <v>0</v>
      </c>
      <c r="AT91" s="89">
        <v>4405</v>
      </c>
      <c r="AU91" s="89">
        <v>0</v>
      </c>
      <c r="AV91" s="89">
        <v>0</v>
      </c>
      <c r="AW91" s="89">
        <v>0</v>
      </c>
      <c r="AX91" s="89">
        <v>0</v>
      </c>
      <c r="AY91" s="3">
        <v>0</v>
      </c>
      <c r="AZ91" s="3">
        <v>0</v>
      </c>
      <c r="BA91" s="3">
        <v>0</v>
      </c>
      <c r="BB91" s="3">
        <v>0</v>
      </c>
      <c r="BC91" s="3">
        <v>326</v>
      </c>
      <c r="BD91" s="3">
        <v>0</v>
      </c>
      <c r="BE91" s="3">
        <v>0</v>
      </c>
      <c r="BF91" s="3">
        <v>0</v>
      </c>
      <c r="BG91" s="3">
        <v>0</v>
      </c>
      <c r="BH91" s="3">
        <v>326</v>
      </c>
      <c r="BI91" s="3">
        <v>0</v>
      </c>
      <c r="BJ91" s="3">
        <v>16</v>
      </c>
      <c r="BK91" s="3">
        <v>0</v>
      </c>
      <c r="BL91" s="3">
        <v>0</v>
      </c>
      <c r="BM91" s="3">
        <v>0</v>
      </c>
      <c r="BN91" s="3">
        <v>0</v>
      </c>
      <c r="BO91" s="3">
        <v>0</v>
      </c>
      <c r="BP91" s="3">
        <v>5856</v>
      </c>
      <c r="BQ91" s="3">
        <v>0</v>
      </c>
      <c r="BR91" s="3">
        <v>0</v>
      </c>
      <c r="BS91" s="3">
        <v>0</v>
      </c>
      <c r="BT91" s="3">
        <v>0</v>
      </c>
      <c r="BU91" s="3">
        <v>0</v>
      </c>
      <c r="BV91" s="3">
        <v>4405</v>
      </c>
      <c r="BW91" s="3">
        <v>0</v>
      </c>
      <c r="BX91" s="3">
        <v>0</v>
      </c>
      <c r="BY91" s="3">
        <v>0</v>
      </c>
      <c r="BZ91" s="57">
        <v>0</v>
      </c>
      <c r="CA91" s="3">
        <v>0</v>
      </c>
      <c r="CB91" s="3">
        <v>0</v>
      </c>
      <c r="CC91" s="3">
        <v>326</v>
      </c>
      <c r="CD91" s="3">
        <v>0</v>
      </c>
      <c r="CE91" s="3">
        <v>0</v>
      </c>
      <c r="CF91" s="3">
        <v>0</v>
      </c>
      <c r="CG91" s="3">
        <v>0</v>
      </c>
      <c r="CH91" s="3">
        <v>0</v>
      </c>
      <c r="CI91" s="3">
        <v>0</v>
      </c>
      <c r="CJ91" s="3">
        <v>0</v>
      </c>
      <c r="CK91" s="3">
        <v>0</v>
      </c>
      <c r="CL91" s="3">
        <v>0</v>
      </c>
      <c r="CM91" s="3">
        <v>0</v>
      </c>
      <c r="CN91" s="3">
        <v>0</v>
      </c>
      <c r="CO91" s="3">
        <v>0</v>
      </c>
      <c r="CP91" s="3">
        <v>0</v>
      </c>
      <c r="CQ91" s="3">
        <v>0</v>
      </c>
      <c r="CR91" s="3">
        <v>0</v>
      </c>
      <c r="CS91" s="3">
        <v>0</v>
      </c>
      <c r="CT91" s="3">
        <v>0</v>
      </c>
      <c r="CU91" s="3">
        <v>0</v>
      </c>
      <c r="CV91" s="3">
        <v>0</v>
      </c>
      <c r="CW91" s="3">
        <v>0</v>
      </c>
      <c r="CX91" s="3">
        <v>0</v>
      </c>
      <c r="CY91" s="3">
        <v>0</v>
      </c>
      <c r="CZ91" s="3">
        <v>0</v>
      </c>
      <c r="DA91" s="3">
        <v>0</v>
      </c>
      <c r="DB91" s="3">
        <v>0</v>
      </c>
      <c r="DC91" s="3">
        <v>0</v>
      </c>
      <c r="DD91" s="3">
        <v>0</v>
      </c>
      <c r="DE91" s="3">
        <v>0</v>
      </c>
      <c r="DF91" s="3">
        <v>0</v>
      </c>
      <c r="DG91" s="3">
        <v>6884347</v>
      </c>
      <c r="DH91" s="3">
        <v>2297984</v>
      </c>
      <c r="DI91" s="3">
        <v>0</v>
      </c>
      <c r="DJ91" s="3">
        <v>4586363</v>
      </c>
      <c r="DK91" s="3">
        <v>776293</v>
      </c>
      <c r="DL91" s="3">
        <v>5362656</v>
      </c>
      <c r="DM91" s="3">
        <v>5071287</v>
      </c>
      <c r="DN91" s="3">
        <v>291369</v>
      </c>
      <c r="DO91" s="3">
        <v>0</v>
      </c>
      <c r="DP91" s="3">
        <v>0</v>
      </c>
      <c r="DQ91" s="3">
        <v>0</v>
      </c>
      <c r="DR91" s="3">
        <v>0</v>
      </c>
      <c r="DS91" s="3">
        <v>291369</v>
      </c>
      <c r="DT91" s="3">
        <v>0</v>
      </c>
      <c r="DU91" s="3">
        <v>0</v>
      </c>
      <c r="DV91" s="3">
        <v>0</v>
      </c>
      <c r="DW91" s="3">
        <v>0</v>
      </c>
      <c r="DX91" s="3">
        <v>6884347</v>
      </c>
      <c r="DY91" s="3">
        <v>0</v>
      </c>
      <c r="DZ91" s="3">
        <v>0</v>
      </c>
      <c r="EA91" s="3">
        <v>0</v>
      </c>
      <c r="EB91" s="3">
        <v>0</v>
      </c>
      <c r="EC91" s="3">
        <v>6884347</v>
      </c>
      <c r="ED91" s="3">
        <v>0</v>
      </c>
      <c r="EE91" s="3">
        <v>0</v>
      </c>
      <c r="EF91" s="3">
        <v>0</v>
      </c>
      <c r="EG91" s="3">
        <v>0</v>
      </c>
      <c r="EH91" s="3">
        <v>0</v>
      </c>
      <c r="EI91" s="3">
        <v>0</v>
      </c>
      <c r="EJ91" s="3">
        <v>0</v>
      </c>
      <c r="EK91" s="3">
        <v>0</v>
      </c>
      <c r="EL91" s="3">
        <v>0</v>
      </c>
      <c r="EM91" s="3">
        <v>0</v>
      </c>
      <c r="EN91" s="3">
        <v>0</v>
      </c>
      <c r="EO91" s="3">
        <v>0</v>
      </c>
      <c r="EP91" s="3">
        <v>0</v>
      </c>
      <c r="EQ91" s="3">
        <v>0</v>
      </c>
      <c r="ER91" s="3">
        <v>0</v>
      </c>
      <c r="ES91" s="3">
        <v>2297984</v>
      </c>
      <c r="ET91" s="3">
        <v>0</v>
      </c>
      <c r="EU91" s="3">
        <v>0</v>
      </c>
      <c r="EV91" s="3">
        <v>0</v>
      </c>
      <c r="EW91" s="3">
        <v>0</v>
      </c>
      <c r="EX91" s="3">
        <v>0</v>
      </c>
      <c r="EY91" s="3">
        <v>0</v>
      </c>
      <c r="EZ91" s="3">
        <v>0</v>
      </c>
      <c r="FA91" s="3">
        <v>0</v>
      </c>
      <c r="FB91" s="3">
        <v>0</v>
      </c>
      <c r="FC91" s="3">
        <v>0</v>
      </c>
      <c r="FD91" s="3">
        <v>0</v>
      </c>
      <c r="FE91" s="3">
        <v>0</v>
      </c>
      <c r="FF91" s="3">
        <v>0</v>
      </c>
      <c r="FG91" s="3">
        <v>0</v>
      </c>
      <c r="FH91" s="3">
        <v>0</v>
      </c>
      <c r="FI91" s="3">
        <v>4586363</v>
      </c>
      <c r="FJ91" s="3">
        <v>0</v>
      </c>
      <c r="FK91" s="3">
        <v>0</v>
      </c>
      <c r="FL91" s="3">
        <v>0</v>
      </c>
      <c r="FM91" s="3">
        <v>0</v>
      </c>
      <c r="FN91" s="3">
        <v>0</v>
      </c>
      <c r="FO91" s="3">
        <v>0</v>
      </c>
      <c r="FP91" s="3">
        <v>0</v>
      </c>
      <c r="FQ91" s="3">
        <v>0</v>
      </c>
      <c r="FR91" s="3">
        <v>0</v>
      </c>
      <c r="FS91" s="3">
        <v>0</v>
      </c>
      <c r="FT91" s="3">
        <v>3436082</v>
      </c>
      <c r="FU91" s="3">
        <v>0</v>
      </c>
      <c r="FV91" s="3">
        <v>41252</v>
      </c>
      <c r="FW91" s="3">
        <v>0</v>
      </c>
      <c r="FX91" s="3">
        <v>0</v>
      </c>
      <c r="FY91" s="3">
        <v>0</v>
      </c>
      <c r="FZ91" s="3">
        <v>0</v>
      </c>
      <c r="GA91" s="3">
        <v>358002</v>
      </c>
      <c r="GB91" s="3">
        <v>0</v>
      </c>
      <c r="GC91" s="3">
        <v>1088599</v>
      </c>
      <c r="GD91" s="3">
        <v>147352</v>
      </c>
      <c r="GE91" s="3">
        <v>2406557</v>
      </c>
      <c r="GF91" s="3">
        <v>853735</v>
      </c>
      <c r="GG91" s="3">
        <v>0</v>
      </c>
      <c r="GH91" s="3">
        <v>975</v>
      </c>
      <c r="GI91" s="3">
        <v>171830</v>
      </c>
      <c r="GJ91" s="3">
        <v>1417287</v>
      </c>
      <c r="GK91" s="3">
        <v>44745</v>
      </c>
      <c r="GL91" s="3">
        <v>62120</v>
      </c>
      <c r="GM91" s="3">
        <v>15287</v>
      </c>
      <c r="GN91" s="3">
        <v>11472</v>
      </c>
      <c r="GO91" s="3">
        <v>87279</v>
      </c>
      <c r="GP91" s="3">
        <v>7696262</v>
      </c>
      <c r="GQ91" s="3">
        <v>0</v>
      </c>
      <c r="GR91" s="3">
        <v>333169</v>
      </c>
      <c r="GS91" s="3">
        <v>0</v>
      </c>
      <c r="GT91" s="3">
        <v>0</v>
      </c>
      <c r="GU91" s="3">
        <v>0</v>
      </c>
      <c r="GV91" s="3">
        <v>8029431</v>
      </c>
      <c r="GW91" s="3">
        <v>565202</v>
      </c>
      <c r="GX91" s="3">
        <v>0</v>
      </c>
      <c r="GY91" s="3">
        <v>0</v>
      </c>
      <c r="GZ91" s="3">
        <v>7464229</v>
      </c>
      <c r="HA91" s="3">
        <v>8029431</v>
      </c>
      <c r="HB91" s="3">
        <v>0</v>
      </c>
      <c r="HC91" s="3">
        <v>1118985</v>
      </c>
      <c r="HD91" s="3">
        <v>-2834</v>
      </c>
      <c r="HE91" s="3">
        <v>742876</v>
      </c>
      <c r="HF91" s="3">
        <v>0</v>
      </c>
      <c r="HG91" s="3">
        <v>0</v>
      </c>
      <c r="HH91" s="3">
        <v>6566059</v>
      </c>
      <c r="HI91" s="3">
        <v>139852</v>
      </c>
      <c r="HJ91" s="3">
        <v>81626</v>
      </c>
      <c r="HK91" s="3">
        <v>91370</v>
      </c>
      <c r="HL91" s="3">
        <v>44</v>
      </c>
      <c r="HM91" s="3">
        <v>0</v>
      </c>
      <c r="HN91" s="3">
        <v>14759</v>
      </c>
      <c r="HO91" s="3">
        <v>34562</v>
      </c>
      <c r="HP91" s="3">
        <v>2435</v>
      </c>
      <c r="HQ91" s="3">
        <v>21665</v>
      </c>
      <c r="HR91" s="3">
        <v>0</v>
      </c>
      <c r="HS91" s="3">
        <v>2438</v>
      </c>
      <c r="HT91" s="3">
        <v>5767</v>
      </c>
      <c r="HU91" s="3">
        <v>0</v>
      </c>
      <c r="HV91" s="3">
        <v>0</v>
      </c>
      <c r="HW91" s="3">
        <v>0</v>
      </c>
      <c r="HX91" s="3">
        <v>69459</v>
      </c>
      <c r="HY91" s="3">
        <v>0</v>
      </c>
      <c r="HZ91" s="3">
        <v>0</v>
      </c>
      <c r="IA91" s="3">
        <v>0</v>
      </c>
      <c r="IB91" s="3">
        <v>5767</v>
      </c>
      <c r="IC91" s="3">
        <v>0</v>
      </c>
      <c r="ID91" s="3">
        <v>6400</v>
      </c>
      <c r="IE91" s="3">
        <v>0</v>
      </c>
      <c r="IF91" s="3">
        <v>0</v>
      </c>
      <c r="IG91" s="3">
        <v>0</v>
      </c>
      <c r="IH91" s="3">
        <v>0</v>
      </c>
      <c r="II91" s="3">
        <v>4294994</v>
      </c>
      <c r="IJ91" s="3">
        <v>0</v>
      </c>
      <c r="IK91" s="3">
        <v>0</v>
      </c>
      <c r="IL91" s="3">
        <v>0</v>
      </c>
      <c r="IM91" s="3">
        <v>0</v>
      </c>
    </row>
    <row r="92" spans="1:247" x14ac:dyDescent="0.25">
      <c r="A92">
        <v>106344170</v>
      </c>
      <c r="B92" s="33" t="s">
        <v>1874</v>
      </c>
      <c r="C92" s="56">
        <v>45292</v>
      </c>
      <c r="D92" s="56">
        <v>45657</v>
      </c>
      <c r="E92">
        <v>366</v>
      </c>
      <c r="F92" s="33" t="s">
        <v>2705</v>
      </c>
      <c r="G92" t="s">
        <v>1093</v>
      </c>
      <c r="H92">
        <v>311</v>
      </c>
      <c r="I92" s="33" t="s">
        <v>1024</v>
      </c>
      <c r="J92" t="s">
        <v>1176</v>
      </c>
      <c r="K92" s="33" t="s">
        <v>1107</v>
      </c>
      <c r="L92" s="33" t="s">
        <v>653</v>
      </c>
      <c r="N92" t="s">
        <v>430</v>
      </c>
      <c r="O92" s="33" t="s">
        <v>1176</v>
      </c>
      <c r="P92" t="s">
        <v>1080</v>
      </c>
      <c r="Q92" t="s">
        <v>34</v>
      </c>
      <c r="R92" s="33" t="s">
        <v>2058</v>
      </c>
      <c r="S92" s="33" t="s">
        <v>1177</v>
      </c>
      <c r="T92" s="33" t="s">
        <v>1178</v>
      </c>
      <c r="U92" s="33">
        <v>95608</v>
      </c>
      <c r="V92" s="33" t="s">
        <v>3168</v>
      </c>
      <c r="W92">
        <v>0</v>
      </c>
      <c r="X92" s="3">
        <v>16</v>
      </c>
      <c r="Y92" s="3">
        <v>5856</v>
      </c>
      <c r="Z92" s="3">
        <v>16</v>
      </c>
      <c r="AA92" s="3">
        <v>5856</v>
      </c>
      <c r="AB92" s="3">
        <v>16</v>
      </c>
      <c r="AC92" s="3">
        <v>14.103825136612</v>
      </c>
      <c r="AD92" s="3">
        <v>14.103825136612</v>
      </c>
      <c r="AE92" s="3">
        <v>0</v>
      </c>
      <c r="AF92" s="3">
        <v>0</v>
      </c>
      <c r="AG92" s="3">
        <v>0</v>
      </c>
      <c r="AH92" s="3">
        <v>0</v>
      </c>
      <c r="AI92" s="3">
        <v>5162</v>
      </c>
      <c r="AJ92" s="3">
        <v>0</v>
      </c>
      <c r="AK92" s="3">
        <v>0</v>
      </c>
      <c r="AL92" s="3">
        <v>0</v>
      </c>
      <c r="AM92" s="3">
        <v>0</v>
      </c>
      <c r="AN92" s="3">
        <v>5162</v>
      </c>
      <c r="AO92" s="3">
        <v>5162</v>
      </c>
      <c r="AP92" s="89">
        <v>0</v>
      </c>
      <c r="AQ92" s="89">
        <v>0</v>
      </c>
      <c r="AR92" s="89">
        <v>0</v>
      </c>
      <c r="AS92" s="89">
        <v>0</v>
      </c>
      <c r="AT92" s="89">
        <v>5162</v>
      </c>
      <c r="AU92" s="89">
        <v>0</v>
      </c>
      <c r="AV92" s="89">
        <v>0</v>
      </c>
      <c r="AW92" s="89">
        <v>0</v>
      </c>
      <c r="AX92" s="89">
        <v>0</v>
      </c>
      <c r="AY92" s="3">
        <v>0</v>
      </c>
      <c r="AZ92" s="3">
        <v>0</v>
      </c>
      <c r="BA92" s="3">
        <v>0</v>
      </c>
      <c r="BB92" s="3">
        <v>0</v>
      </c>
      <c r="BC92" s="3">
        <v>352</v>
      </c>
      <c r="BD92" s="3">
        <v>0</v>
      </c>
      <c r="BE92" s="3">
        <v>0</v>
      </c>
      <c r="BF92" s="3">
        <v>0</v>
      </c>
      <c r="BG92" s="3">
        <v>0</v>
      </c>
      <c r="BH92" s="3">
        <v>352</v>
      </c>
      <c r="BI92" s="3">
        <v>0</v>
      </c>
      <c r="BJ92" s="3">
        <v>16</v>
      </c>
      <c r="BK92" s="3">
        <v>0</v>
      </c>
      <c r="BL92" s="3">
        <v>0</v>
      </c>
      <c r="BM92" s="3">
        <v>0</v>
      </c>
      <c r="BN92" s="3">
        <v>0</v>
      </c>
      <c r="BO92" s="3">
        <v>0</v>
      </c>
      <c r="BP92" s="3">
        <v>5856</v>
      </c>
      <c r="BQ92" s="3">
        <v>0</v>
      </c>
      <c r="BR92" s="3">
        <v>0</v>
      </c>
      <c r="BS92" s="3">
        <v>0</v>
      </c>
      <c r="BT92" s="3">
        <v>0</v>
      </c>
      <c r="BU92" s="3">
        <v>0</v>
      </c>
      <c r="BV92" s="3">
        <v>5162</v>
      </c>
      <c r="BW92" s="3">
        <v>0</v>
      </c>
      <c r="BX92" s="3">
        <v>0</v>
      </c>
      <c r="BY92" s="3">
        <v>0</v>
      </c>
      <c r="BZ92" s="57">
        <v>0</v>
      </c>
      <c r="CA92" s="3">
        <v>0</v>
      </c>
      <c r="CB92" s="3">
        <v>0</v>
      </c>
      <c r="CC92" s="3">
        <v>352</v>
      </c>
      <c r="CD92" s="3">
        <v>0</v>
      </c>
      <c r="CE92" s="3">
        <v>0</v>
      </c>
      <c r="CF92" s="3">
        <v>0</v>
      </c>
      <c r="CG92" s="3">
        <v>0</v>
      </c>
      <c r="CH92" s="3">
        <v>0</v>
      </c>
      <c r="CI92" s="3">
        <v>0</v>
      </c>
      <c r="CJ92" s="3">
        <v>0</v>
      </c>
      <c r="CK92" s="3">
        <v>0</v>
      </c>
      <c r="CL92" s="3">
        <v>0</v>
      </c>
      <c r="CM92" s="3">
        <v>0</v>
      </c>
      <c r="CN92" s="3">
        <v>0</v>
      </c>
      <c r="CO92" s="3">
        <v>0</v>
      </c>
      <c r="CP92" s="3">
        <v>0</v>
      </c>
      <c r="CQ92" s="3">
        <v>0</v>
      </c>
      <c r="CR92" s="3">
        <v>0</v>
      </c>
      <c r="CS92" s="3">
        <v>0</v>
      </c>
      <c r="CT92" s="3">
        <v>0</v>
      </c>
      <c r="CU92" s="3">
        <v>0</v>
      </c>
      <c r="CV92" s="3">
        <v>0</v>
      </c>
      <c r="CW92" s="3">
        <v>0</v>
      </c>
      <c r="CX92" s="3">
        <v>0</v>
      </c>
      <c r="CY92" s="3">
        <v>0</v>
      </c>
      <c r="CZ92" s="3">
        <v>0</v>
      </c>
      <c r="DA92" s="3">
        <v>0</v>
      </c>
      <c r="DB92" s="3">
        <v>0</v>
      </c>
      <c r="DC92" s="3">
        <v>0</v>
      </c>
      <c r="DD92" s="3">
        <v>0</v>
      </c>
      <c r="DE92" s="3">
        <v>0</v>
      </c>
      <c r="DF92" s="3">
        <v>0</v>
      </c>
      <c r="DG92" s="3">
        <v>5683722</v>
      </c>
      <c r="DH92" s="3">
        <v>405858</v>
      </c>
      <c r="DI92" s="3">
        <v>0</v>
      </c>
      <c r="DJ92" s="3">
        <v>5277864</v>
      </c>
      <c r="DK92" s="3">
        <v>725286</v>
      </c>
      <c r="DL92" s="3">
        <v>6003150</v>
      </c>
      <c r="DM92" s="3">
        <v>5045360</v>
      </c>
      <c r="DN92" s="3">
        <v>957790</v>
      </c>
      <c r="DO92" s="3">
        <v>0</v>
      </c>
      <c r="DP92" s="3">
        <v>0</v>
      </c>
      <c r="DQ92" s="3">
        <v>0</v>
      </c>
      <c r="DR92" s="3">
        <v>0</v>
      </c>
      <c r="DS92" s="3">
        <v>957790</v>
      </c>
      <c r="DT92" s="3">
        <v>0</v>
      </c>
      <c r="DU92" s="3">
        <v>0</v>
      </c>
      <c r="DV92" s="3">
        <v>0</v>
      </c>
      <c r="DW92" s="3">
        <v>0</v>
      </c>
      <c r="DX92" s="3">
        <v>5683722</v>
      </c>
      <c r="DY92" s="3">
        <v>0</v>
      </c>
      <c r="DZ92" s="3">
        <v>0</v>
      </c>
      <c r="EA92" s="3">
        <v>0</v>
      </c>
      <c r="EB92" s="3">
        <v>0</v>
      </c>
      <c r="EC92" s="3">
        <v>5683722</v>
      </c>
      <c r="ED92" s="3">
        <v>0</v>
      </c>
      <c r="EE92" s="3">
        <v>0</v>
      </c>
      <c r="EF92" s="3">
        <v>0</v>
      </c>
      <c r="EG92" s="3">
        <v>0</v>
      </c>
      <c r="EH92" s="3">
        <v>0</v>
      </c>
      <c r="EI92" s="3">
        <v>0</v>
      </c>
      <c r="EJ92" s="3">
        <v>0</v>
      </c>
      <c r="EK92" s="3">
        <v>0</v>
      </c>
      <c r="EL92" s="3">
        <v>0</v>
      </c>
      <c r="EM92" s="3">
        <v>0</v>
      </c>
      <c r="EN92" s="3">
        <v>0</v>
      </c>
      <c r="EO92" s="3">
        <v>0</v>
      </c>
      <c r="EP92" s="3">
        <v>0</v>
      </c>
      <c r="EQ92" s="3">
        <v>0</v>
      </c>
      <c r="ER92" s="3">
        <v>0</v>
      </c>
      <c r="ES92" s="3">
        <v>405858</v>
      </c>
      <c r="ET92" s="3">
        <v>0</v>
      </c>
      <c r="EU92" s="3">
        <v>0</v>
      </c>
      <c r="EV92" s="3">
        <v>0</v>
      </c>
      <c r="EW92" s="3">
        <v>0</v>
      </c>
      <c r="EX92" s="3">
        <v>0</v>
      </c>
      <c r="EY92" s="3">
        <v>0</v>
      </c>
      <c r="EZ92" s="3">
        <v>0</v>
      </c>
      <c r="FA92" s="3">
        <v>0</v>
      </c>
      <c r="FB92" s="3">
        <v>0</v>
      </c>
      <c r="FC92" s="3">
        <v>0</v>
      </c>
      <c r="FD92" s="3">
        <v>0</v>
      </c>
      <c r="FE92" s="3">
        <v>0</v>
      </c>
      <c r="FF92" s="3">
        <v>0</v>
      </c>
      <c r="FG92" s="3">
        <v>0</v>
      </c>
      <c r="FH92" s="3">
        <v>0</v>
      </c>
      <c r="FI92" s="3">
        <v>5277864</v>
      </c>
      <c r="FJ92" s="3">
        <v>0</v>
      </c>
      <c r="FK92" s="3">
        <v>0</v>
      </c>
      <c r="FL92" s="3">
        <v>0</v>
      </c>
      <c r="FM92" s="3">
        <v>0</v>
      </c>
      <c r="FN92" s="3">
        <v>0</v>
      </c>
      <c r="FO92" s="3">
        <v>0</v>
      </c>
      <c r="FP92" s="3">
        <v>0</v>
      </c>
      <c r="FQ92" s="3">
        <v>0</v>
      </c>
      <c r="FR92" s="3">
        <v>0</v>
      </c>
      <c r="FS92" s="3">
        <v>0</v>
      </c>
      <c r="FT92" s="3">
        <v>2557310</v>
      </c>
      <c r="FU92" s="3">
        <v>0</v>
      </c>
      <c r="FV92" s="3">
        <v>24609</v>
      </c>
      <c r="FW92" s="3">
        <v>0</v>
      </c>
      <c r="FX92" s="3">
        <v>0</v>
      </c>
      <c r="FY92" s="3">
        <v>0</v>
      </c>
      <c r="FZ92" s="3">
        <v>0</v>
      </c>
      <c r="GA92" s="3">
        <v>785639</v>
      </c>
      <c r="GB92" s="3">
        <v>0</v>
      </c>
      <c r="GC92" s="3">
        <v>1399492</v>
      </c>
      <c r="GD92" s="3">
        <v>278310</v>
      </c>
      <c r="GE92" s="3">
        <v>2310228</v>
      </c>
      <c r="GF92" s="3">
        <v>789503</v>
      </c>
      <c r="GG92" s="3">
        <v>0</v>
      </c>
      <c r="GH92" s="3">
        <v>1169</v>
      </c>
      <c r="GI92" s="3">
        <v>144011</v>
      </c>
      <c r="GJ92" s="3">
        <v>1362975</v>
      </c>
      <c r="GK92" s="3">
        <v>78687</v>
      </c>
      <c r="GL92" s="3">
        <v>135853</v>
      </c>
      <c r="GM92" s="3">
        <v>16921</v>
      </c>
      <c r="GN92" s="3">
        <v>24177</v>
      </c>
      <c r="GO92" s="3">
        <v>181836</v>
      </c>
      <c r="GP92" s="3">
        <v>12305751</v>
      </c>
      <c r="GQ92" s="3">
        <v>0</v>
      </c>
      <c r="GR92" s="3">
        <v>575428</v>
      </c>
      <c r="GS92" s="3">
        <v>0</v>
      </c>
      <c r="GT92" s="3">
        <v>0</v>
      </c>
      <c r="GU92" s="3">
        <v>0</v>
      </c>
      <c r="GV92" s="3">
        <v>12881179</v>
      </c>
      <c r="GW92" s="3">
        <v>848825</v>
      </c>
      <c r="GX92" s="3">
        <v>0</v>
      </c>
      <c r="GY92" s="3">
        <v>0</v>
      </c>
      <c r="GZ92" s="3">
        <v>12032354</v>
      </c>
      <c r="HA92" s="3">
        <v>12881179</v>
      </c>
      <c r="HB92" s="3">
        <v>0</v>
      </c>
      <c r="HC92" s="3">
        <v>519312</v>
      </c>
      <c r="HD92" s="3">
        <v>0</v>
      </c>
      <c r="HE92" s="3">
        <v>1235788</v>
      </c>
      <c r="HF92" s="3">
        <v>0</v>
      </c>
      <c r="HG92" s="3">
        <v>0</v>
      </c>
      <c r="HH92" s="3">
        <v>11767532</v>
      </c>
      <c r="HI92" s="3">
        <v>309614</v>
      </c>
      <c r="HJ92" s="3">
        <v>76860</v>
      </c>
      <c r="HK92" s="3">
        <v>84060</v>
      </c>
      <c r="HL92" s="3">
        <v>40</v>
      </c>
      <c r="HM92" s="3">
        <v>0</v>
      </c>
      <c r="HN92" s="3">
        <v>13172</v>
      </c>
      <c r="HO92" s="3">
        <v>33273</v>
      </c>
      <c r="HP92" s="3">
        <v>0</v>
      </c>
      <c r="HQ92" s="3">
        <v>10689</v>
      </c>
      <c r="HR92" s="3">
        <v>0</v>
      </c>
      <c r="HS92" s="3">
        <v>3620</v>
      </c>
      <c r="HT92" s="3">
        <v>16106</v>
      </c>
      <c r="HU92" s="3">
        <v>0</v>
      </c>
      <c r="HV92" s="3">
        <v>0</v>
      </c>
      <c r="HW92" s="3">
        <v>0</v>
      </c>
      <c r="HX92" s="3">
        <v>51776</v>
      </c>
      <c r="HY92" s="3">
        <v>0</v>
      </c>
      <c r="HZ92" s="3">
        <v>0</v>
      </c>
      <c r="IA92" s="3">
        <v>0</v>
      </c>
      <c r="IB92" s="3">
        <v>16542</v>
      </c>
      <c r="IC92" s="3">
        <v>0</v>
      </c>
      <c r="ID92" s="3">
        <v>8542</v>
      </c>
      <c r="IE92" s="3">
        <v>0</v>
      </c>
      <c r="IF92" s="3">
        <v>0</v>
      </c>
      <c r="IG92" s="3">
        <v>0</v>
      </c>
      <c r="IH92" s="3">
        <v>0</v>
      </c>
      <c r="II92" s="3">
        <v>4320074</v>
      </c>
      <c r="IJ92" s="3">
        <v>0</v>
      </c>
      <c r="IK92" s="3">
        <v>0</v>
      </c>
      <c r="IL92" s="3">
        <v>0</v>
      </c>
      <c r="IM92" s="3">
        <v>0</v>
      </c>
    </row>
    <row r="93" spans="1:247" x14ac:dyDescent="0.25">
      <c r="A93">
        <v>106344188</v>
      </c>
      <c r="B93" s="33" t="s">
        <v>1875</v>
      </c>
      <c r="C93" s="56">
        <v>45292</v>
      </c>
      <c r="D93" s="56">
        <v>45657</v>
      </c>
      <c r="E93">
        <v>366</v>
      </c>
      <c r="F93" s="33" t="s">
        <v>2705</v>
      </c>
      <c r="G93" t="s">
        <v>1093</v>
      </c>
      <c r="H93">
        <v>311</v>
      </c>
      <c r="I93" s="33" t="s">
        <v>1024</v>
      </c>
      <c r="J93" t="s">
        <v>1176</v>
      </c>
      <c r="K93" s="33" t="s">
        <v>1107</v>
      </c>
      <c r="L93" s="33" t="s">
        <v>653</v>
      </c>
      <c r="N93" t="s">
        <v>430</v>
      </c>
      <c r="O93" s="33" t="s">
        <v>1176</v>
      </c>
      <c r="P93" t="s">
        <v>1080</v>
      </c>
      <c r="Q93" t="s">
        <v>34</v>
      </c>
      <c r="R93" s="33" t="s">
        <v>2059</v>
      </c>
      <c r="S93" s="33" t="s">
        <v>2908</v>
      </c>
      <c r="T93" s="33" t="s">
        <v>1260</v>
      </c>
      <c r="U93" s="33">
        <v>95817</v>
      </c>
      <c r="V93" s="33" t="s">
        <v>2503</v>
      </c>
      <c r="W93">
        <v>0</v>
      </c>
      <c r="X93" s="3">
        <v>16</v>
      </c>
      <c r="Y93" s="3">
        <v>5856</v>
      </c>
      <c r="Z93" s="3">
        <v>16</v>
      </c>
      <c r="AA93" s="3">
        <v>5856</v>
      </c>
      <c r="AB93" s="3">
        <v>16</v>
      </c>
      <c r="AC93" s="3">
        <v>14.5245901639344</v>
      </c>
      <c r="AD93" s="3">
        <v>14.5245901639344</v>
      </c>
      <c r="AE93" s="3">
        <v>0</v>
      </c>
      <c r="AF93" s="3">
        <v>0</v>
      </c>
      <c r="AG93" s="3">
        <v>0</v>
      </c>
      <c r="AH93" s="3">
        <v>0</v>
      </c>
      <c r="AI93" s="3">
        <v>5316</v>
      </c>
      <c r="AJ93" s="3">
        <v>0</v>
      </c>
      <c r="AK93" s="3">
        <v>0</v>
      </c>
      <c r="AL93" s="3">
        <v>0</v>
      </c>
      <c r="AM93" s="3">
        <v>0</v>
      </c>
      <c r="AN93" s="3">
        <v>5316</v>
      </c>
      <c r="AO93" s="3">
        <v>5316</v>
      </c>
      <c r="AP93" s="89">
        <v>0</v>
      </c>
      <c r="AQ93" s="89">
        <v>0</v>
      </c>
      <c r="AR93" s="89">
        <v>0</v>
      </c>
      <c r="AS93" s="89">
        <v>0</v>
      </c>
      <c r="AT93" s="89">
        <v>5316</v>
      </c>
      <c r="AU93" s="89">
        <v>0</v>
      </c>
      <c r="AV93" s="89">
        <v>0</v>
      </c>
      <c r="AW93" s="89">
        <v>0</v>
      </c>
      <c r="AX93" s="89">
        <v>0</v>
      </c>
      <c r="AY93" s="3">
        <v>0</v>
      </c>
      <c r="AZ93" s="3">
        <v>0</v>
      </c>
      <c r="BA93" s="3">
        <v>0</v>
      </c>
      <c r="BB93" s="3">
        <v>0</v>
      </c>
      <c r="BC93" s="3">
        <v>345</v>
      </c>
      <c r="BD93" s="3">
        <v>0</v>
      </c>
      <c r="BE93" s="3">
        <v>0</v>
      </c>
      <c r="BF93" s="3">
        <v>0</v>
      </c>
      <c r="BG93" s="3">
        <v>0</v>
      </c>
      <c r="BH93" s="3">
        <v>345</v>
      </c>
      <c r="BI93" s="3">
        <v>0</v>
      </c>
      <c r="BJ93" s="3">
        <v>16</v>
      </c>
      <c r="BK93" s="3">
        <v>0</v>
      </c>
      <c r="BL93" s="3">
        <v>0</v>
      </c>
      <c r="BM93" s="3">
        <v>0</v>
      </c>
      <c r="BN93" s="3">
        <v>0</v>
      </c>
      <c r="BO93" s="3">
        <v>0</v>
      </c>
      <c r="BP93" s="3">
        <v>5856</v>
      </c>
      <c r="BQ93" s="3">
        <v>0</v>
      </c>
      <c r="BR93" s="3">
        <v>0</v>
      </c>
      <c r="BS93" s="3">
        <v>0</v>
      </c>
      <c r="BT93" s="3">
        <v>0</v>
      </c>
      <c r="BU93" s="3">
        <v>0</v>
      </c>
      <c r="BV93" s="3">
        <v>5316</v>
      </c>
      <c r="BW93" s="3">
        <v>0</v>
      </c>
      <c r="BX93" s="3">
        <v>0</v>
      </c>
      <c r="BY93" s="3">
        <v>0</v>
      </c>
      <c r="BZ93" s="57">
        <v>0</v>
      </c>
      <c r="CA93" s="3">
        <v>0</v>
      </c>
      <c r="CB93" s="3">
        <v>0</v>
      </c>
      <c r="CC93" s="3">
        <v>345</v>
      </c>
      <c r="CD93" s="3">
        <v>0</v>
      </c>
      <c r="CE93" s="3">
        <v>0</v>
      </c>
      <c r="CF93" s="3">
        <v>0</v>
      </c>
      <c r="CG93" s="3">
        <v>0</v>
      </c>
      <c r="CH93" s="3">
        <v>0</v>
      </c>
      <c r="CI93" s="3">
        <v>0</v>
      </c>
      <c r="CJ93" s="3">
        <v>0</v>
      </c>
      <c r="CK93" s="3">
        <v>0</v>
      </c>
      <c r="CL93" s="3">
        <v>0</v>
      </c>
      <c r="CM93" s="3">
        <v>0</v>
      </c>
      <c r="CN93" s="3">
        <v>0</v>
      </c>
      <c r="CO93" s="3">
        <v>0</v>
      </c>
      <c r="CP93" s="3">
        <v>0</v>
      </c>
      <c r="CQ93" s="3">
        <v>0</v>
      </c>
      <c r="CR93" s="3">
        <v>0</v>
      </c>
      <c r="CS93" s="3">
        <v>0</v>
      </c>
      <c r="CT93" s="3">
        <v>0</v>
      </c>
      <c r="CU93" s="3">
        <v>0</v>
      </c>
      <c r="CV93" s="3">
        <v>0</v>
      </c>
      <c r="CW93" s="3">
        <v>0</v>
      </c>
      <c r="CX93" s="3">
        <v>0</v>
      </c>
      <c r="CY93" s="3">
        <v>0</v>
      </c>
      <c r="CZ93" s="3">
        <v>0</v>
      </c>
      <c r="DA93" s="3">
        <v>0</v>
      </c>
      <c r="DB93" s="3">
        <v>0</v>
      </c>
      <c r="DC93" s="3">
        <v>0</v>
      </c>
      <c r="DD93" s="3">
        <v>0</v>
      </c>
      <c r="DE93" s="3">
        <v>0</v>
      </c>
      <c r="DF93" s="3">
        <v>0</v>
      </c>
      <c r="DG93" s="3">
        <v>5893357</v>
      </c>
      <c r="DH93" s="3">
        <v>457255</v>
      </c>
      <c r="DI93" s="3">
        <v>0</v>
      </c>
      <c r="DJ93" s="3">
        <v>5436102</v>
      </c>
      <c r="DK93" s="3">
        <v>550509</v>
      </c>
      <c r="DL93" s="3">
        <v>5986611</v>
      </c>
      <c r="DM93" s="3">
        <v>5763171</v>
      </c>
      <c r="DN93" s="3">
        <v>223440</v>
      </c>
      <c r="DO93" s="3">
        <v>0</v>
      </c>
      <c r="DP93" s="3">
        <v>0</v>
      </c>
      <c r="DQ93" s="3">
        <v>0</v>
      </c>
      <c r="DR93" s="3">
        <v>0</v>
      </c>
      <c r="DS93" s="3">
        <v>223440</v>
      </c>
      <c r="DT93" s="3">
        <v>0</v>
      </c>
      <c r="DU93" s="3">
        <v>0</v>
      </c>
      <c r="DV93" s="3">
        <v>0</v>
      </c>
      <c r="DW93" s="3">
        <v>0</v>
      </c>
      <c r="DX93" s="3">
        <v>5893357</v>
      </c>
      <c r="DY93" s="3">
        <v>0</v>
      </c>
      <c r="DZ93" s="3">
        <v>0</v>
      </c>
      <c r="EA93" s="3">
        <v>0</v>
      </c>
      <c r="EB93" s="3">
        <v>0</v>
      </c>
      <c r="EC93" s="3">
        <v>5893357</v>
      </c>
      <c r="ED93" s="3">
        <v>0</v>
      </c>
      <c r="EE93" s="3">
        <v>0</v>
      </c>
      <c r="EF93" s="3">
        <v>0</v>
      </c>
      <c r="EG93" s="3">
        <v>0</v>
      </c>
      <c r="EH93" s="3">
        <v>0</v>
      </c>
      <c r="EI93" s="3">
        <v>0</v>
      </c>
      <c r="EJ93" s="3">
        <v>0</v>
      </c>
      <c r="EK93" s="3">
        <v>0</v>
      </c>
      <c r="EL93" s="3">
        <v>0</v>
      </c>
      <c r="EM93" s="3">
        <v>0</v>
      </c>
      <c r="EN93" s="3">
        <v>0</v>
      </c>
      <c r="EO93" s="3">
        <v>0</v>
      </c>
      <c r="EP93" s="3">
        <v>0</v>
      </c>
      <c r="EQ93" s="3">
        <v>0</v>
      </c>
      <c r="ER93" s="3">
        <v>0</v>
      </c>
      <c r="ES93" s="3">
        <v>457255</v>
      </c>
      <c r="ET93" s="3">
        <v>0</v>
      </c>
      <c r="EU93" s="3">
        <v>0</v>
      </c>
      <c r="EV93" s="3">
        <v>0</v>
      </c>
      <c r="EW93" s="3">
        <v>0</v>
      </c>
      <c r="EX93" s="3">
        <v>0</v>
      </c>
      <c r="EY93" s="3">
        <v>0</v>
      </c>
      <c r="EZ93" s="3">
        <v>0</v>
      </c>
      <c r="FA93" s="3">
        <v>0</v>
      </c>
      <c r="FB93" s="3">
        <v>0</v>
      </c>
      <c r="FC93" s="3">
        <v>0</v>
      </c>
      <c r="FD93" s="3">
        <v>0</v>
      </c>
      <c r="FE93" s="3">
        <v>0</v>
      </c>
      <c r="FF93" s="3">
        <v>0</v>
      </c>
      <c r="FG93" s="3">
        <v>0</v>
      </c>
      <c r="FH93" s="3">
        <v>0</v>
      </c>
      <c r="FI93" s="3">
        <v>5436102</v>
      </c>
      <c r="FJ93" s="3">
        <v>0</v>
      </c>
      <c r="FK93" s="3">
        <v>0</v>
      </c>
      <c r="FL93" s="3">
        <v>0</v>
      </c>
      <c r="FM93" s="3">
        <v>0</v>
      </c>
      <c r="FN93" s="3">
        <v>0</v>
      </c>
      <c r="FO93" s="3">
        <v>0</v>
      </c>
      <c r="FP93" s="3">
        <v>0</v>
      </c>
      <c r="FQ93" s="3">
        <v>0</v>
      </c>
      <c r="FR93" s="3">
        <v>0</v>
      </c>
      <c r="FS93" s="3">
        <v>0</v>
      </c>
      <c r="FT93" s="3">
        <v>3203977</v>
      </c>
      <c r="FU93" s="3">
        <v>0</v>
      </c>
      <c r="FV93" s="3">
        <v>65087</v>
      </c>
      <c r="FW93" s="3">
        <v>0</v>
      </c>
      <c r="FX93" s="3">
        <v>0</v>
      </c>
      <c r="FY93" s="3">
        <v>0</v>
      </c>
      <c r="FZ93" s="3">
        <v>0</v>
      </c>
      <c r="GA93" s="3">
        <v>637463</v>
      </c>
      <c r="GB93" s="3">
        <v>0</v>
      </c>
      <c r="GC93" s="3">
        <v>1528398</v>
      </c>
      <c r="GD93" s="3">
        <v>328246</v>
      </c>
      <c r="GE93" s="3">
        <v>2769016</v>
      </c>
      <c r="GF93" s="3">
        <v>930979</v>
      </c>
      <c r="GG93" s="3">
        <v>0</v>
      </c>
      <c r="GH93" s="3">
        <v>3278</v>
      </c>
      <c r="GI93" s="3">
        <v>218375</v>
      </c>
      <c r="GJ93" s="3">
        <v>1394861</v>
      </c>
      <c r="GK93" s="3">
        <v>21010</v>
      </c>
      <c r="GL93" s="3">
        <v>242995</v>
      </c>
      <c r="GM93" s="3">
        <v>16921</v>
      </c>
      <c r="GN93" s="3">
        <v>8926</v>
      </c>
      <c r="GO93" s="3">
        <v>156810</v>
      </c>
      <c r="GP93" s="3">
        <v>10377881</v>
      </c>
      <c r="GQ93" s="3">
        <v>0</v>
      </c>
      <c r="GR93" s="3">
        <v>148063</v>
      </c>
      <c r="GS93" s="3">
        <v>0</v>
      </c>
      <c r="GT93" s="3">
        <v>0</v>
      </c>
      <c r="GU93" s="3">
        <v>0</v>
      </c>
      <c r="GV93" s="3">
        <v>10525944</v>
      </c>
      <c r="GW93" s="3">
        <v>461541</v>
      </c>
      <c r="GX93" s="3">
        <v>0</v>
      </c>
      <c r="GY93" s="3">
        <v>0</v>
      </c>
      <c r="GZ93" s="3">
        <v>10064403</v>
      </c>
      <c r="HA93" s="3">
        <v>10525944</v>
      </c>
      <c r="HB93" s="3">
        <v>0</v>
      </c>
      <c r="HC93" s="3">
        <v>517258</v>
      </c>
      <c r="HD93" s="3">
        <v>0</v>
      </c>
      <c r="HE93" s="3">
        <v>399920</v>
      </c>
      <c r="HF93" s="3">
        <v>0</v>
      </c>
      <c r="HG93" s="3">
        <v>0</v>
      </c>
      <c r="HH93" s="3">
        <v>9839528</v>
      </c>
      <c r="HI93" s="3">
        <v>82061</v>
      </c>
      <c r="HJ93" s="3">
        <v>88352</v>
      </c>
      <c r="HK93" s="3">
        <v>97876</v>
      </c>
      <c r="HL93" s="3">
        <v>47</v>
      </c>
      <c r="HM93" s="3">
        <v>0</v>
      </c>
      <c r="HN93" s="3">
        <v>13478</v>
      </c>
      <c r="HO93" s="3">
        <v>47173</v>
      </c>
      <c r="HP93" s="3">
        <v>0</v>
      </c>
      <c r="HQ93" s="3">
        <v>10267</v>
      </c>
      <c r="HR93" s="3">
        <v>0</v>
      </c>
      <c r="HS93" s="3">
        <v>7157</v>
      </c>
      <c r="HT93" s="3">
        <v>10277</v>
      </c>
      <c r="HU93" s="3">
        <v>0</v>
      </c>
      <c r="HV93" s="3">
        <v>0</v>
      </c>
      <c r="HW93" s="3">
        <v>0</v>
      </c>
      <c r="HX93" s="3">
        <v>66435</v>
      </c>
      <c r="HY93" s="3">
        <v>0</v>
      </c>
      <c r="HZ93" s="3">
        <v>0</v>
      </c>
      <c r="IA93" s="3">
        <v>0</v>
      </c>
      <c r="IB93" s="3">
        <v>11855</v>
      </c>
      <c r="IC93" s="3">
        <v>0</v>
      </c>
      <c r="ID93" s="3">
        <v>10062</v>
      </c>
      <c r="IE93" s="3">
        <v>0</v>
      </c>
      <c r="IF93" s="3">
        <v>0</v>
      </c>
      <c r="IG93" s="3">
        <v>0</v>
      </c>
      <c r="IH93" s="3">
        <v>0</v>
      </c>
      <c r="II93" s="3">
        <v>5212662</v>
      </c>
      <c r="IJ93" s="3">
        <v>0</v>
      </c>
      <c r="IK93" s="3">
        <v>0</v>
      </c>
      <c r="IL93" s="3">
        <v>0</v>
      </c>
      <c r="IM93" s="3">
        <v>0</v>
      </c>
    </row>
    <row r="94" spans="1:247" x14ac:dyDescent="0.25">
      <c r="A94">
        <v>106434220</v>
      </c>
      <c r="B94" s="33" t="s">
        <v>1876</v>
      </c>
      <c r="C94" s="56">
        <v>45292</v>
      </c>
      <c r="D94" s="56">
        <v>45657</v>
      </c>
      <c r="E94">
        <v>366</v>
      </c>
      <c r="F94" s="33" t="s">
        <v>2699</v>
      </c>
      <c r="G94" t="s">
        <v>1135</v>
      </c>
      <c r="H94">
        <v>431</v>
      </c>
      <c r="I94" s="33" t="s">
        <v>1024</v>
      </c>
      <c r="J94" t="s">
        <v>1176</v>
      </c>
      <c r="K94" s="33" t="s">
        <v>1107</v>
      </c>
      <c r="L94" s="33" t="s">
        <v>653</v>
      </c>
      <c r="N94" t="s">
        <v>430</v>
      </c>
      <c r="O94" s="33" t="s">
        <v>1176</v>
      </c>
      <c r="P94" t="s">
        <v>1080</v>
      </c>
      <c r="Q94" t="s">
        <v>34</v>
      </c>
      <c r="R94" s="33" t="s">
        <v>2060</v>
      </c>
      <c r="S94" s="33" t="s">
        <v>1748</v>
      </c>
      <c r="T94" s="33" t="s">
        <v>1246</v>
      </c>
      <c r="U94" s="33">
        <v>95128</v>
      </c>
      <c r="V94" s="33" t="s">
        <v>3169</v>
      </c>
      <c r="W94">
        <v>0</v>
      </c>
      <c r="X94" s="3">
        <v>16</v>
      </c>
      <c r="Y94" s="3">
        <v>5856</v>
      </c>
      <c r="Z94" s="3">
        <v>16</v>
      </c>
      <c r="AA94" s="3">
        <v>5856</v>
      </c>
      <c r="AB94" s="3">
        <v>15</v>
      </c>
      <c r="AC94" s="3">
        <v>13.336065573770499</v>
      </c>
      <c r="AD94" s="3">
        <v>13.336065573770499</v>
      </c>
      <c r="AE94" s="3">
        <v>0</v>
      </c>
      <c r="AF94" s="3">
        <v>0</v>
      </c>
      <c r="AG94" s="3">
        <v>0</v>
      </c>
      <c r="AH94" s="3">
        <v>0</v>
      </c>
      <c r="AI94" s="3">
        <v>4881</v>
      </c>
      <c r="AJ94" s="3">
        <v>0</v>
      </c>
      <c r="AK94" s="3">
        <v>0</v>
      </c>
      <c r="AL94" s="3">
        <v>0</v>
      </c>
      <c r="AM94" s="3">
        <v>0</v>
      </c>
      <c r="AN94" s="3">
        <v>4881</v>
      </c>
      <c r="AO94" s="3">
        <v>4881</v>
      </c>
      <c r="AP94" s="89">
        <v>0</v>
      </c>
      <c r="AQ94" s="89">
        <v>0</v>
      </c>
      <c r="AR94" s="89">
        <v>0</v>
      </c>
      <c r="AS94" s="89">
        <v>0</v>
      </c>
      <c r="AT94" s="89">
        <v>4881</v>
      </c>
      <c r="AU94" s="89">
        <v>0</v>
      </c>
      <c r="AV94" s="89">
        <v>0</v>
      </c>
      <c r="AW94" s="89">
        <v>0</v>
      </c>
      <c r="AX94" s="89">
        <v>0</v>
      </c>
      <c r="AY94" s="3">
        <v>0</v>
      </c>
      <c r="AZ94" s="3">
        <v>0</v>
      </c>
      <c r="BA94" s="3">
        <v>0</v>
      </c>
      <c r="BB94" s="3">
        <v>0</v>
      </c>
      <c r="BC94" s="3">
        <v>331</v>
      </c>
      <c r="BD94" s="3">
        <v>0</v>
      </c>
      <c r="BE94" s="3">
        <v>0</v>
      </c>
      <c r="BF94" s="3">
        <v>0</v>
      </c>
      <c r="BG94" s="3">
        <v>0</v>
      </c>
      <c r="BH94" s="3">
        <v>331</v>
      </c>
      <c r="BI94" s="3">
        <v>0</v>
      </c>
      <c r="BJ94" s="3">
        <v>16</v>
      </c>
      <c r="BK94" s="3">
        <v>0</v>
      </c>
      <c r="BL94" s="3">
        <v>0</v>
      </c>
      <c r="BM94" s="3">
        <v>0</v>
      </c>
      <c r="BN94" s="3">
        <v>0</v>
      </c>
      <c r="BO94" s="3">
        <v>0</v>
      </c>
      <c r="BP94" s="3">
        <v>5856</v>
      </c>
      <c r="BQ94" s="3">
        <v>0</v>
      </c>
      <c r="BR94" s="3">
        <v>0</v>
      </c>
      <c r="BS94" s="3">
        <v>0</v>
      </c>
      <c r="BT94" s="3">
        <v>0</v>
      </c>
      <c r="BU94" s="3">
        <v>0</v>
      </c>
      <c r="BV94" s="3">
        <v>4881</v>
      </c>
      <c r="BW94" s="3">
        <v>0</v>
      </c>
      <c r="BX94" s="3">
        <v>0</v>
      </c>
      <c r="BY94" s="3">
        <v>0</v>
      </c>
      <c r="BZ94" s="57">
        <v>0</v>
      </c>
      <c r="CA94" s="3">
        <v>0</v>
      </c>
      <c r="CB94" s="3">
        <v>0</v>
      </c>
      <c r="CC94" s="3">
        <v>331</v>
      </c>
      <c r="CD94" s="3">
        <v>0</v>
      </c>
      <c r="CE94" s="3">
        <v>0</v>
      </c>
      <c r="CF94" s="3">
        <v>0</v>
      </c>
      <c r="CG94" s="3">
        <v>0</v>
      </c>
      <c r="CH94" s="3">
        <v>0</v>
      </c>
      <c r="CI94" s="3">
        <v>0</v>
      </c>
      <c r="CJ94" s="3">
        <v>0</v>
      </c>
      <c r="CK94" s="3">
        <v>0</v>
      </c>
      <c r="CL94" s="3">
        <v>0</v>
      </c>
      <c r="CM94" s="3">
        <v>0</v>
      </c>
      <c r="CN94" s="3">
        <v>0</v>
      </c>
      <c r="CO94" s="3">
        <v>0</v>
      </c>
      <c r="CP94" s="3">
        <v>0</v>
      </c>
      <c r="CQ94" s="3">
        <v>0</v>
      </c>
      <c r="CR94" s="3">
        <v>0</v>
      </c>
      <c r="CS94" s="3">
        <v>0</v>
      </c>
      <c r="CT94" s="3">
        <v>0</v>
      </c>
      <c r="CU94" s="3">
        <v>0</v>
      </c>
      <c r="CV94" s="3">
        <v>0</v>
      </c>
      <c r="CW94" s="3">
        <v>0</v>
      </c>
      <c r="CX94" s="3">
        <v>0</v>
      </c>
      <c r="CY94" s="3">
        <v>0</v>
      </c>
      <c r="CZ94" s="3">
        <v>0</v>
      </c>
      <c r="DA94" s="3">
        <v>0</v>
      </c>
      <c r="DB94" s="3">
        <v>0</v>
      </c>
      <c r="DC94" s="3">
        <v>0</v>
      </c>
      <c r="DD94" s="3">
        <v>0</v>
      </c>
      <c r="DE94" s="3">
        <v>0</v>
      </c>
      <c r="DF94" s="3">
        <v>0</v>
      </c>
      <c r="DG94" s="3">
        <v>6191073</v>
      </c>
      <c r="DH94" s="3">
        <v>355449</v>
      </c>
      <c r="DI94" s="3">
        <v>0</v>
      </c>
      <c r="DJ94" s="3">
        <v>5835624</v>
      </c>
      <c r="DK94" s="3">
        <v>1154824</v>
      </c>
      <c r="DL94" s="3">
        <v>6990448</v>
      </c>
      <c r="DM94" s="3">
        <v>5869020</v>
      </c>
      <c r="DN94" s="3">
        <v>1121428</v>
      </c>
      <c r="DO94" s="3">
        <v>0</v>
      </c>
      <c r="DP94" s="3">
        <v>0</v>
      </c>
      <c r="DQ94" s="3">
        <v>0</v>
      </c>
      <c r="DR94" s="3">
        <v>0</v>
      </c>
      <c r="DS94" s="3">
        <v>1121428</v>
      </c>
      <c r="DT94" s="3">
        <v>0</v>
      </c>
      <c r="DU94" s="3">
        <v>0</v>
      </c>
      <c r="DV94" s="3">
        <v>0</v>
      </c>
      <c r="DW94" s="3">
        <v>0</v>
      </c>
      <c r="DX94" s="3">
        <v>6191073</v>
      </c>
      <c r="DY94" s="3">
        <v>0</v>
      </c>
      <c r="DZ94" s="3">
        <v>0</v>
      </c>
      <c r="EA94" s="3">
        <v>0</v>
      </c>
      <c r="EB94" s="3">
        <v>0</v>
      </c>
      <c r="EC94" s="3">
        <v>6191073</v>
      </c>
      <c r="ED94" s="3">
        <v>0</v>
      </c>
      <c r="EE94" s="3">
        <v>0</v>
      </c>
      <c r="EF94" s="3">
        <v>0</v>
      </c>
      <c r="EG94" s="3">
        <v>0</v>
      </c>
      <c r="EH94" s="3">
        <v>0</v>
      </c>
      <c r="EI94" s="3">
        <v>0</v>
      </c>
      <c r="EJ94" s="3">
        <v>0</v>
      </c>
      <c r="EK94" s="3">
        <v>0</v>
      </c>
      <c r="EL94" s="3">
        <v>0</v>
      </c>
      <c r="EM94" s="3">
        <v>0</v>
      </c>
      <c r="EN94" s="3">
        <v>0</v>
      </c>
      <c r="EO94" s="3">
        <v>0</v>
      </c>
      <c r="EP94" s="3">
        <v>0</v>
      </c>
      <c r="EQ94" s="3">
        <v>0</v>
      </c>
      <c r="ER94" s="3">
        <v>0</v>
      </c>
      <c r="ES94" s="3">
        <v>355449</v>
      </c>
      <c r="ET94" s="3">
        <v>0</v>
      </c>
      <c r="EU94" s="3">
        <v>0</v>
      </c>
      <c r="EV94" s="3">
        <v>0</v>
      </c>
      <c r="EW94" s="3">
        <v>0</v>
      </c>
      <c r="EX94" s="3">
        <v>0</v>
      </c>
      <c r="EY94" s="3">
        <v>0</v>
      </c>
      <c r="EZ94" s="3">
        <v>0</v>
      </c>
      <c r="FA94" s="3">
        <v>0</v>
      </c>
      <c r="FB94" s="3">
        <v>0</v>
      </c>
      <c r="FC94" s="3">
        <v>0</v>
      </c>
      <c r="FD94" s="3">
        <v>0</v>
      </c>
      <c r="FE94" s="3">
        <v>0</v>
      </c>
      <c r="FF94" s="3">
        <v>0</v>
      </c>
      <c r="FG94" s="3">
        <v>0</v>
      </c>
      <c r="FH94" s="3">
        <v>0</v>
      </c>
      <c r="FI94" s="3">
        <v>5835624</v>
      </c>
      <c r="FJ94" s="3">
        <v>0</v>
      </c>
      <c r="FK94" s="3">
        <v>0</v>
      </c>
      <c r="FL94" s="3">
        <v>0</v>
      </c>
      <c r="FM94" s="3">
        <v>0</v>
      </c>
      <c r="FN94" s="3">
        <v>0</v>
      </c>
      <c r="FO94" s="3">
        <v>0</v>
      </c>
      <c r="FP94" s="3">
        <v>0</v>
      </c>
      <c r="FQ94" s="3">
        <v>0</v>
      </c>
      <c r="FR94" s="3">
        <v>0</v>
      </c>
      <c r="FS94" s="3">
        <v>0</v>
      </c>
      <c r="FT94" s="3">
        <v>3200848</v>
      </c>
      <c r="FU94" s="3">
        <v>0</v>
      </c>
      <c r="FV94" s="3">
        <v>25285</v>
      </c>
      <c r="FW94" s="3">
        <v>0</v>
      </c>
      <c r="FX94" s="3">
        <v>0</v>
      </c>
      <c r="FY94" s="3">
        <v>0</v>
      </c>
      <c r="FZ94" s="3">
        <v>0</v>
      </c>
      <c r="GA94" s="3">
        <v>548274</v>
      </c>
      <c r="GB94" s="3">
        <v>0</v>
      </c>
      <c r="GC94" s="3">
        <v>1546108</v>
      </c>
      <c r="GD94" s="3">
        <v>548505</v>
      </c>
      <c r="GE94" s="3">
        <v>2405437</v>
      </c>
      <c r="GF94" s="3">
        <v>763652</v>
      </c>
      <c r="GG94" s="3">
        <v>0</v>
      </c>
      <c r="GH94" s="3">
        <v>3716</v>
      </c>
      <c r="GI94" s="3">
        <v>193994</v>
      </c>
      <c r="GJ94" s="3">
        <v>1635762</v>
      </c>
      <c r="GK94" s="3">
        <v>93195</v>
      </c>
      <c r="GL94" s="3">
        <v>360063</v>
      </c>
      <c r="GM94" s="3">
        <v>16921</v>
      </c>
      <c r="GN94" s="3">
        <v>9734</v>
      </c>
      <c r="GO94" s="3">
        <v>386546</v>
      </c>
      <c r="GP94" s="3">
        <v>11636068</v>
      </c>
      <c r="GQ94" s="3">
        <v>0</v>
      </c>
      <c r="GR94" s="3">
        <v>315616</v>
      </c>
      <c r="GS94" s="3">
        <v>17498</v>
      </c>
      <c r="GT94" s="3">
        <v>0</v>
      </c>
      <c r="GU94" s="3">
        <v>0</v>
      </c>
      <c r="GV94" s="3">
        <v>11969182</v>
      </c>
      <c r="GW94" s="3">
        <v>629279</v>
      </c>
      <c r="GX94" s="3">
        <v>0</v>
      </c>
      <c r="GY94" s="3">
        <v>0</v>
      </c>
      <c r="GZ94" s="3">
        <v>11339903</v>
      </c>
      <c r="HA94" s="3">
        <v>11969182</v>
      </c>
      <c r="HB94" s="3">
        <v>0</v>
      </c>
      <c r="HC94" s="3">
        <v>1054830</v>
      </c>
      <c r="HD94" s="3">
        <v>-206377</v>
      </c>
      <c r="HE94" s="3">
        <v>1329820</v>
      </c>
      <c r="HF94" s="3">
        <v>0</v>
      </c>
      <c r="HG94" s="3">
        <v>0</v>
      </c>
      <c r="HH94" s="3">
        <v>10760368</v>
      </c>
      <c r="HI94" s="3">
        <v>93515</v>
      </c>
      <c r="HJ94" s="3">
        <v>66097</v>
      </c>
      <c r="HK94" s="3">
        <v>73378</v>
      </c>
      <c r="HL94" s="3">
        <v>35</v>
      </c>
      <c r="HM94" s="3">
        <v>0</v>
      </c>
      <c r="HN94" s="3">
        <v>10605</v>
      </c>
      <c r="HO94" s="3">
        <v>27229</v>
      </c>
      <c r="HP94" s="3">
        <v>314</v>
      </c>
      <c r="HQ94" s="3">
        <v>15422</v>
      </c>
      <c r="HR94" s="3">
        <v>0</v>
      </c>
      <c r="HS94" s="3">
        <v>5406</v>
      </c>
      <c r="HT94" s="3">
        <v>7121</v>
      </c>
      <c r="HU94" s="3">
        <v>0</v>
      </c>
      <c r="HV94" s="3">
        <v>0</v>
      </c>
      <c r="HW94" s="3">
        <v>0</v>
      </c>
      <c r="HX94" s="3">
        <v>50740</v>
      </c>
      <c r="HY94" s="3">
        <v>0</v>
      </c>
      <c r="HZ94" s="3">
        <v>0</v>
      </c>
      <c r="IA94" s="3">
        <v>0</v>
      </c>
      <c r="IB94" s="3">
        <v>8912</v>
      </c>
      <c r="IC94" s="3">
        <v>0</v>
      </c>
      <c r="ID94" s="3">
        <v>6445</v>
      </c>
      <c r="IE94" s="3">
        <v>0</v>
      </c>
      <c r="IF94" s="3">
        <v>0</v>
      </c>
      <c r="IG94" s="3">
        <v>0</v>
      </c>
      <c r="IH94" s="3">
        <v>0</v>
      </c>
      <c r="II94" s="3">
        <v>4714196</v>
      </c>
      <c r="IJ94" s="3">
        <v>0</v>
      </c>
      <c r="IK94" s="3">
        <v>0</v>
      </c>
      <c r="IL94" s="3">
        <v>0</v>
      </c>
      <c r="IM94" s="3">
        <v>0</v>
      </c>
    </row>
    <row r="95" spans="1:247" x14ac:dyDescent="0.25">
      <c r="A95">
        <v>106484062</v>
      </c>
      <c r="B95" s="33" t="s">
        <v>1823</v>
      </c>
      <c r="C95" s="56">
        <v>45292</v>
      </c>
      <c r="D95" s="56">
        <v>45657</v>
      </c>
      <c r="E95">
        <v>366</v>
      </c>
      <c r="F95" s="33" t="s">
        <v>2688</v>
      </c>
      <c r="G95" t="s">
        <v>1252</v>
      </c>
      <c r="H95">
        <v>408</v>
      </c>
      <c r="I95" s="33" t="s">
        <v>1024</v>
      </c>
      <c r="J95" t="s">
        <v>1176</v>
      </c>
      <c r="K95" s="33" t="s">
        <v>1107</v>
      </c>
      <c r="L95" s="33" t="s">
        <v>653</v>
      </c>
      <c r="N95" t="s">
        <v>430</v>
      </c>
      <c r="O95" s="33" t="s">
        <v>1176</v>
      </c>
      <c r="P95" t="s">
        <v>1080</v>
      </c>
      <c r="Q95" t="s">
        <v>34</v>
      </c>
      <c r="R95" s="33" t="s">
        <v>2061</v>
      </c>
      <c r="S95" s="33" t="s">
        <v>3170</v>
      </c>
      <c r="T95" s="33" t="s">
        <v>1345</v>
      </c>
      <c r="U95" s="33">
        <v>94589</v>
      </c>
      <c r="V95" s="33" t="s">
        <v>3171</v>
      </c>
      <c r="W95">
        <v>0</v>
      </c>
      <c r="X95" s="3">
        <v>16</v>
      </c>
      <c r="Y95" s="3">
        <v>5856</v>
      </c>
      <c r="Z95" s="3">
        <v>16</v>
      </c>
      <c r="AA95" s="3">
        <v>5856</v>
      </c>
      <c r="AB95" s="3">
        <v>14</v>
      </c>
      <c r="AC95" s="3">
        <v>12.953551912568306</v>
      </c>
      <c r="AD95" s="3">
        <v>12.953551912568306</v>
      </c>
      <c r="AE95" s="3">
        <v>0</v>
      </c>
      <c r="AF95" s="3">
        <v>0</v>
      </c>
      <c r="AG95" s="3">
        <v>0</v>
      </c>
      <c r="AH95" s="3">
        <v>0</v>
      </c>
      <c r="AI95" s="3">
        <v>4741</v>
      </c>
      <c r="AJ95" s="3">
        <v>0</v>
      </c>
      <c r="AK95" s="3">
        <v>0</v>
      </c>
      <c r="AL95" s="3">
        <v>0</v>
      </c>
      <c r="AM95" s="3">
        <v>0</v>
      </c>
      <c r="AN95" s="3">
        <v>4741</v>
      </c>
      <c r="AO95" s="3">
        <v>4741</v>
      </c>
      <c r="AP95" s="89">
        <v>0</v>
      </c>
      <c r="AQ95" s="89">
        <v>0</v>
      </c>
      <c r="AR95" s="89">
        <v>0</v>
      </c>
      <c r="AS95" s="89">
        <v>0</v>
      </c>
      <c r="AT95" s="89">
        <v>4741</v>
      </c>
      <c r="AU95" s="89">
        <v>0</v>
      </c>
      <c r="AV95" s="89">
        <v>0</v>
      </c>
      <c r="AW95" s="89">
        <v>0</v>
      </c>
      <c r="AX95" s="89">
        <v>0</v>
      </c>
      <c r="AY95" s="3">
        <v>0</v>
      </c>
      <c r="AZ95" s="3">
        <v>0</v>
      </c>
      <c r="BA95" s="3">
        <v>0</v>
      </c>
      <c r="BB95" s="3">
        <v>0</v>
      </c>
      <c r="BC95" s="3">
        <v>339</v>
      </c>
      <c r="BD95" s="3">
        <v>0</v>
      </c>
      <c r="BE95" s="3">
        <v>0</v>
      </c>
      <c r="BF95" s="3">
        <v>0</v>
      </c>
      <c r="BG95" s="3">
        <v>0</v>
      </c>
      <c r="BH95" s="3">
        <v>339</v>
      </c>
      <c r="BI95" s="3">
        <v>0</v>
      </c>
      <c r="BJ95" s="3">
        <v>16</v>
      </c>
      <c r="BK95" s="3">
        <v>0</v>
      </c>
      <c r="BL95" s="3">
        <v>0</v>
      </c>
      <c r="BM95" s="3">
        <v>0</v>
      </c>
      <c r="BN95" s="3">
        <v>0</v>
      </c>
      <c r="BO95" s="3">
        <v>0</v>
      </c>
      <c r="BP95" s="3">
        <v>5856</v>
      </c>
      <c r="BQ95" s="3">
        <v>0</v>
      </c>
      <c r="BR95" s="3">
        <v>0</v>
      </c>
      <c r="BS95" s="3">
        <v>0</v>
      </c>
      <c r="BT95" s="3">
        <v>0</v>
      </c>
      <c r="BU95" s="3">
        <v>0</v>
      </c>
      <c r="BV95" s="3">
        <v>4741</v>
      </c>
      <c r="BW95" s="3">
        <v>0</v>
      </c>
      <c r="BX95" s="3">
        <v>0</v>
      </c>
      <c r="BY95" s="3">
        <v>0</v>
      </c>
      <c r="BZ95" s="57">
        <v>0</v>
      </c>
      <c r="CA95" s="3">
        <v>0</v>
      </c>
      <c r="CB95" s="3">
        <v>0</v>
      </c>
      <c r="CC95" s="3">
        <v>339</v>
      </c>
      <c r="CD95" s="3">
        <v>0</v>
      </c>
      <c r="CE95" s="3">
        <v>0</v>
      </c>
      <c r="CF95" s="3">
        <v>0</v>
      </c>
      <c r="CG95" s="3">
        <v>0</v>
      </c>
      <c r="CH95" s="3">
        <v>0</v>
      </c>
      <c r="CI95" s="3">
        <v>0</v>
      </c>
      <c r="CJ95" s="3">
        <v>0</v>
      </c>
      <c r="CK95" s="3">
        <v>0</v>
      </c>
      <c r="CL95" s="3">
        <v>0</v>
      </c>
      <c r="CM95" s="3">
        <v>0</v>
      </c>
      <c r="CN95" s="3">
        <v>0</v>
      </c>
      <c r="CO95" s="3">
        <v>0</v>
      </c>
      <c r="CP95" s="3">
        <v>0</v>
      </c>
      <c r="CQ95" s="3">
        <v>0</v>
      </c>
      <c r="CR95" s="3">
        <v>0</v>
      </c>
      <c r="CS95" s="3">
        <v>0</v>
      </c>
      <c r="CT95" s="3">
        <v>0</v>
      </c>
      <c r="CU95" s="3">
        <v>0</v>
      </c>
      <c r="CV95" s="3">
        <v>0</v>
      </c>
      <c r="CW95" s="3">
        <v>0</v>
      </c>
      <c r="CX95" s="3">
        <v>0</v>
      </c>
      <c r="CY95" s="3">
        <v>0</v>
      </c>
      <c r="CZ95" s="3">
        <v>0</v>
      </c>
      <c r="DA95" s="3">
        <v>0</v>
      </c>
      <c r="DB95" s="3">
        <v>0</v>
      </c>
      <c r="DC95" s="3">
        <v>0</v>
      </c>
      <c r="DD95" s="3">
        <v>0</v>
      </c>
      <c r="DE95" s="3">
        <v>0</v>
      </c>
      <c r="DF95" s="3">
        <v>0</v>
      </c>
      <c r="DG95" s="3">
        <v>5639300</v>
      </c>
      <c r="DH95" s="3">
        <v>390854</v>
      </c>
      <c r="DI95" s="3">
        <v>0</v>
      </c>
      <c r="DJ95" s="3">
        <v>5248446</v>
      </c>
      <c r="DK95" s="3">
        <v>1228825</v>
      </c>
      <c r="DL95" s="3">
        <v>6477271</v>
      </c>
      <c r="DM95" s="3">
        <v>5656318</v>
      </c>
      <c r="DN95" s="3">
        <v>820953</v>
      </c>
      <c r="DO95" s="3">
        <v>0</v>
      </c>
      <c r="DP95" s="3">
        <v>0</v>
      </c>
      <c r="DQ95" s="3">
        <v>0</v>
      </c>
      <c r="DR95" s="3">
        <v>0</v>
      </c>
      <c r="DS95" s="3">
        <v>820953</v>
      </c>
      <c r="DT95" s="3">
        <v>0</v>
      </c>
      <c r="DU95" s="3">
        <v>0</v>
      </c>
      <c r="DV95" s="3">
        <v>0</v>
      </c>
      <c r="DW95" s="3">
        <v>0</v>
      </c>
      <c r="DX95" s="3">
        <v>5639300</v>
      </c>
      <c r="DY95" s="3">
        <v>0</v>
      </c>
      <c r="DZ95" s="3">
        <v>0</v>
      </c>
      <c r="EA95" s="3">
        <v>0</v>
      </c>
      <c r="EB95" s="3">
        <v>0</v>
      </c>
      <c r="EC95" s="3">
        <v>5639300</v>
      </c>
      <c r="ED95" s="3">
        <v>0</v>
      </c>
      <c r="EE95" s="3">
        <v>0</v>
      </c>
      <c r="EF95" s="3">
        <v>0</v>
      </c>
      <c r="EG95" s="3">
        <v>0</v>
      </c>
      <c r="EH95" s="3">
        <v>0</v>
      </c>
      <c r="EI95" s="3">
        <v>0</v>
      </c>
      <c r="EJ95" s="3">
        <v>0</v>
      </c>
      <c r="EK95" s="3">
        <v>0</v>
      </c>
      <c r="EL95" s="3">
        <v>0</v>
      </c>
      <c r="EM95" s="3">
        <v>0</v>
      </c>
      <c r="EN95" s="3">
        <v>0</v>
      </c>
      <c r="EO95" s="3">
        <v>0</v>
      </c>
      <c r="EP95" s="3">
        <v>0</v>
      </c>
      <c r="EQ95" s="3">
        <v>0</v>
      </c>
      <c r="ER95" s="3">
        <v>0</v>
      </c>
      <c r="ES95" s="3">
        <v>390854</v>
      </c>
      <c r="ET95" s="3">
        <v>0</v>
      </c>
      <c r="EU95" s="3">
        <v>0</v>
      </c>
      <c r="EV95" s="3">
        <v>0</v>
      </c>
      <c r="EW95" s="3">
        <v>0</v>
      </c>
      <c r="EX95" s="3">
        <v>0</v>
      </c>
      <c r="EY95" s="3">
        <v>0</v>
      </c>
      <c r="EZ95" s="3">
        <v>0</v>
      </c>
      <c r="FA95" s="3">
        <v>0</v>
      </c>
      <c r="FB95" s="3">
        <v>0</v>
      </c>
      <c r="FC95" s="3">
        <v>0</v>
      </c>
      <c r="FD95" s="3">
        <v>0</v>
      </c>
      <c r="FE95" s="3">
        <v>0</v>
      </c>
      <c r="FF95" s="3">
        <v>0</v>
      </c>
      <c r="FG95" s="3">
        <v>0</v>
      </c>
      <c r="FH95" s="3">
        <v>0</v>
      </c>
      <c r="FI95" s="3">
        <v>5248446</v>
      </c>
      <c r="FJ95" s="3">
        <v>0</v>
      </c>
      <c r="FK95" s="3">
        <v>0</v>
      </c>
      <c r="FL95" s="3">
        <v>0</v>
      </c>
      <c r="FM95" s="3">
        <v>0</v>
      </c>
      <c r="FN95" s="3">
        <v>0</v>
      </c>
      <c r="FO95" s="3">
        <v>0</v>
      </c>
      <c r="FP95" s="3">
        <v>0</v>
      </c>
      <c r="FQ95" s="3">
        <v>0</v>
      </c>
      <c r="FR95" s="3">
        <v>0</v>
      </c>
      <c r="FS95" s="3">
        <v>0</v>
      </c>
      <c r="FT95" s="3">
        <v>3396721</v>
      </c>
      <c r="FU95" s="3">
        <v>0</v>
      </c>
      <c r="FV95" s="3">
        <v>17277</v>
      </c>
      <c r="FW95" s="3">
        <v>0</v>
      </c>
      <c r="FX95" s="3">
        <v>0</v>
      </c>
      <c r="FY95" s="3">
        <v>0</v>
      </c>
      <c r="FZ95" s="3">
        <v>0</v>
      </c>
      <c r="GA95" s="3">
        <v>846300</v>
      </c>
      <c r="GB95" s="3">
        <v>0</v>
      </c>
      <c r="GC95" s="3">
        <v>1233165</v>
      </c>
      <c r="GD95" s="3">
        <v>162855</v>
      </c>
      <c r="GE95" s="3">
        <v>2762060</v>
      </c>
      <c r="GF95" s="3">
        <v>993490</v>
      </c>
      <c r="GG95" s="3">
        <v>0</v>
      </c>
      <c r="GH95" s="3">
        <v>2485</v>
      </c>
      <c r="GI95" s="3">
        <v>145005</v>
      </c>
      <c r="GJ95" s="3">
        <v>1478581</v>
      </c>
      <c r="GK95" s="3">
        <v>16475</v>
      </c>
      <c r="GL95" s="3">
        <v>96165</v>
      </c>
      <c r="GM95" s="3">
        <v>16921</v>
      </c>
      <c r="GN95" s="3">
        <v>2207</v>
      </c>
      <c r="GO95" s="3">
        <v>142929</v>
      </c>
      <c r="GP95" s="3">
        <v>6843352</v>
      </c>
      <c r="GQ95" s="3">
        <v>0</v>
      </c>
      <c r="GR95" s="3">
        <v>121788</v>
      </c>
      <c r="GS95" s="3">
        <v>0</v>
      </c>
      <c r="GT95" s="3">
        <v>0</v>
      </c>
      <c r="GU95" s="3">
        <v>0</v>
      </c>
      <c r="GV95" s="3">
        <v>6965140</v>
      </c>
      <c r="GW95" s="3">
        <v>533041</v>
      </c>
      <c r="GX95" s="3">
        <v>0</v>
      </c>
      <c r="GY95" s="3">
        <v>0</v>
      </c>
      <c r="GZ95" s="3">
        <v>6432099</v>
      </c>
      <c r="HA95" s="3">
        <v>6965140</v>
      </c>
      <c r="HB95" s="3">
        <v>1250</v>
      </c>
      <c r="HC95" s="3">
        <v>1036638</v>
      </c>
      <c r="HD95" s="3">
        <v>0</v>
      </c>
      <c r="HE95" s="3">
        <v>336169</v>
      </c>
      <c r="HF95" s="3">
        <v>0</v>
      </c>
      <c r="HG95" s="3">
        <v>0</v>
      </c>
      <c r="HH95" s="3">
        <v>5792362</v>
      </c>
      <c r="HI95" s="3">
        <v>0</v>
      </c>
      <c r="HJ95" s="3">
        <v>85870</v>
      </c>
      <c r="HK95" s="3">
        <v>94993</v>
      </c>
      <c r="HL95" s="3">
        <v>46</v>
      </c>
      <c r="HM95" s="3">
        <v>0</v>
      </c>
      <c r="HN95" s="3">
        <v>10485</v>
      </c>
      <c r="HO95" s="3">
        <v>29699</v>
      </c>
      <c r="HP95" s="3">
        <v>6273</v>
      </c>
      <c r="HQ95" s="3">
        <v>13452</v>
      </c>
      <c r="HR95" s="3">
        <v>0</v>
      </c>
      <c r="HS95" s="3">
        <v>11184</v>
      </c>
      <c r="HT95" s="3">
        <v>14777</v>
      </c>
      <c r="HU95" s="3">
        <v>0</v>
      </c>
      <c r="HV95" s="3">
        <v>0</v>
      </c>
      <c r="HW95" s="3">
        <v>0</v>
      </c>
      <c r="HX95" s="3">
        <v>57091</v>
      </c>
      <c r="HY95" s="3">
        <v>0</v>
      </c>
      <c r="HZ95" s="3">
        <v>0</v>
      </c>
      <c r="IA95" s="3">
        <v>0</v>
      </c>
      <c r="IB95" s="3">
        <v>19310</v>
      </c>
      <c r="IC95" s="3">
        <v>0</v>
      </c>
      <c r="ID95" s="3">
        <v>9469</v>
      </c>
      <c r="IE95" s="3">
        <v>0</v>
      </c>
      <c r="IF95" s="3">
        <v>0</v>
      </c>
      <c r="IG95" s="3">
        <v>0</v>
      </c>
      <c r="IH95" s="3">
        <v>0</v>
      </c>
      <c r="II95" s="3">
        <v>4427493</v>
      </c>
      <c r="IJ95" s="3">
        <v>0</v>
      </c>
      <c r="IK95" s="3">
        <v>0</v>
      </c>
      <c r="IL95" s="3">
        <v>0</v>
      </c>
      <c r="IM95" s="3">
        <v>0</v>
      </c>
    </row>
    <row r="96" spans="1:247" x14ac:dyDescent="0.25">
      <c r="A96">
        <v>106390846</v>
      </c>
      <c r="B96" s="33" t="s">
        <v>1180</v>
      </c>
      <c r="C96" s="56">
        <v>45292</v>
      </c>
      <c r="D96" s="56">
        <v>45657</v>
      </c>
      <c r="E96">
        <v>366</v>
      </c>
      <c r="F96" s="33" t="s">
        <v>2682</v>
      </c>
      <c r="G96" t="s">
        <v>1179</v>
      </c>
      <c r="H96">
        <v>507</v>
      </c>
      <c r="I96" s="33" t="s">
        <v>1046</v>
      </c>
      <c r="J96" t="s">
        <v>3050</v>
      </c>
      <c r="K96" s="33" t="s">
        <v>1023</v>
      </c>
      <c r="L96" s="33" t="s">
        <v>811</v>
      </c>
      <c r="N96" t="s">
        <v>430</v>
      </c>
      <c r="O96" s="33" t="s">
        <v>1180</v>
      </c>
      <c r="P96" t="s">
        <v>1028</v>
      </c>
      <c r="Q96" t="s">
        <v>34</v>
      </c>
      <c r="R96" s="33" t="s">
        <v>2062</v>
      </c>
      <c r="S96" s="33" t="s">
        <v>1181</v>
      </c>
      <c r="T96" s="33" t="s">
        <v>1182</v>
      </c>
      <c r="U96" s="33">
        <v>95203</v>
      </c>
      <c r="V96" s="33" t="s">
        <v>3172</v>
      </c>
      <c r="W96">
        <v>0</v>
      </c>
      <c r="X96" s="3">
        <v>202</v>
      </c>
      <c r="Y96" s="3">
        <v>73932</v>
      </c>
      <c r="Z96" s="3">
        <v>170</v>
      </c>
      <c r="AA96" s="3">
        <v>62220</v>
      </c>
      <c r="AB96" s="3">
        <v>34</v>
      </c>
      <c r="AC96" s="3">
        <v>33.926229508196698</v>
      </c>
      <c r="AD96" s="3">
        <v>77.943236530228901</v>
      </c>
      <c r="AE96" s="3">
        <v>2989</v>
      </c>
      <c r="AF96" s="3">
        <v>3271</v>
      </c>
      <c r="AG96" s="3">
        <v>894</v>
      </c>
      <c r="AH96" s="3">
        <v>3910</v>
      </c>
      <c r="AI96" s="3">
        <v>0</v>
      </c>
      <c r="AJ96" s="3">
        <v>393</v>
      </c>
      <c r="AK96" s="3">
        <v>833</v>
      </c>
      <c r="AL96" s="3">
        <v>18</v>
      </c>
      <c r="AM96" s="3">
        <v>109</v>
      </c>
      <c r="AN96" s="3">
        <v>12417</v>
      </c>
      <c r="AO96" s="3">
        <v>28527.224570063801</v>
      </c>
      <c r="AP96" s="89">
        <v>5746.5245260308002</v>
      </c>
      <c r="AQ96" s="89">
        <v>6555.6804792378398</v>
      </c>
      <c r="AR96" s="89">
        <v>1517.9144192426907</v>
      </c>
      <c r="AS96" s="89">
        <v>10186.4402120752</v>
      </c>
      <c r="AT96" s="89">
        <v>0</v>
      </c>
      <c r="AU96" s="89">
        <v>1151.41068207177</v>
      </c>
      <c r="AV96" s="89">
        <v>2502.4947110067401</v>
      </c>
      <c r="AW96" s="89">
        <v>78.280340639541706</v>
      </c>
      <c r="AX96" s="89">
        <v>410.18569709909599</v>
      </c>
      <c r="AY96" s="3">
        <v>640</v>
      </c>
      <c r="AZ96" s="3">
        <v>706</v>
      </c>
      <c r="BA96" s="3">
        <v>228</v>
      </c>
      <c r="BB96" s="3">
        <v>975</v>
      </c>
      <c r="BC96" s="3">
        <v>0</v>
      </c>
      <c r="BD96" s="3">
        <v>115</v>
      </c>
      <c r="BE96" s="3">
        <v>231</v>
      </c>
      <c r="BF96" s="3">
        <v>7</v>
      </c>
      <c r="BG96" s="3">
        <v>35</v>
      </c>
      <c r="BH96" s="3">
        <v>2937</v>
      </c>
      <c r="BI96" s="3">
        <v>202</v>
      </c>
      <c r="BJ96" s="3">
        <v>0</v>
      </c>
      <c r="BK96" s="3">
        <v>0</v>
      </c>
      <c r="BL96" s="3">
        <v>0</v>
      </c>
      <c r="BM96" s="3">
        <v>0</v>
      </c>
      <c r="BN96" s="3">
        <v>0</v>
      </c>
      <c r="BO96" s="3">
        <v>73932</v>
      </c>
      <c r="BP96" s="3">
        <v>0</v>
      </c>
      <c r="BQ96" s="3">
        <v>0</v>
      </c>
      <c r="BR96" s="3">
        <v>0</v>
      </c>
      <c r="BS96" s="3">
        <v>0</v>
      </c>
      <c r="BT96" s="3">
        <v>0</v>
      </c>
      <c r="BU96" s="3">
        <v>12417</v>
      </c>
      <c r="BV96" s="3">
        <v>0</v>
      </c>
      <c r="BW96" s="3">
        <v>0</v>
      </c>
      <c r="BX96" s="3">
        <v>0</v>
      </c>
      <c r="BY96" s="3">
        <v>0</v>
      </c>
      <c r="BZ96" s="57">
        <v>0</v>
      </c>
      <c r="CA96" s="3">
        <v>0</v>
      </c>
      <c r="CB96" s="3">
        <v>2937</v>
      </c>
      <c r="CC96" s="3">
        <v>0</v>
      </c>
      <c r="CD96" s="3">
        <v>0</v>
      </c>
      <c r="CE96" s="3">
        <v>0</v>
      </c>
      <c r="CF96" s="3">
        <v>0</v>
      </c>
      <c r="CG96" s="3">
        <v>0</v>
      </c>
      <c r="CH96" s="3">
        <v>0</v>
      </c>
      <c r="CI96" s="3">
        <v>0</v>
      </c>
      <c r="CJ96" s="3">
        <v>0</v>
      </c>
      <c r="CK96" s="3">
        <v>4768</v>
      </c>
      <c r="CL96" s="3">
        <v>5220</v>
      </c>
      <c r="CM96" s="3">
        <v>2847</v>
      </c>
      <c r="CN96" s="3">
        <v>23855</v>
      </c>
      <c r="CO96" s="3">
        <v>0</v>
      </c>
      <c r="CP96" s="3">
        <v>1805</v>
      </c>
      <c r="CQ96" s="3">
        <v>5266</v>
      </c>
      <c r="CR96" s="3">
        <v>331</v>
      </c>
      <c r="CS96" s="3">
        <v>2145</v>
      </c>
      <c r="CT96" s="3">
        <v>46237</v>
      </c>
      <c r="CU96" s="3">
        <v>41163</v>
      </c>
      <c r="CV96" s="3">
        <v>0</v>
      </c>
      <c r="CW96" s="3">
        <v>0</v>
      </c>
      <c r="CX96" s="3">
        <v>3522</v>
      </c>
      <c r="CY96" s="3">
        <v>0</v>
      </c>
      <c r="CZ96" s="3">
        <v>9</v>
      </c>
      <c r="DA96" s="3">
        <v>90460</v>
      </c>
      <c r="DB96" s="3">
        <v>231115</v>
      </c>
      <c r="DC96" s="3">
        <v>739</v>
      </c>
      <c r="DD96" s="3">
        <v>2537</v>
      </c>
      <c r="DE96" s="3">
        <v>0</v>
      </c>
      <c r="DF96" s="3">
        <v>0</v>
      </c>
      <c r="DG96" s="3">
        <v>1223350457</v>
      </c>
      <c r="DH96" s="3">
        <v>1105215417</v>
      </c>
      <c r="DI96" s="3">
        <v>0</v>
      </c>
      <c r="DJ96" s="3">
        <v>118135040</v>
      </c>
      <c r="DK96" s="3">
        <v>1388366</v>
      </c>
      <c r="DL96" s="3">
        <v>119523406</v>
      </c>
      <c r="DM96" s="3">
        <v>158796395</v>
      </c>
      <c r="DN96" s="3">
        <v>-39272989</v>
      </c>
      <c r="DO96" s="3">
        <v>3769386</v>
      </c>
      <c r="DP96" s="3">
        <v>2876955</v>
      </c>
      <c r="DQ96" s="3">
        <v>0</v>
      </c>
      <c r="DR96" s="3">
        <v>0</v>
      </c>
      <c r="DS96" s="3">
        <v>-38380558</v>
      </c>
      <c r="DT96" s="3">
        <v>145144032</v>
      </c>
      <c r="DU96" s="3">
        <v>121819680</v>
      </c>
      <c r="DV96" s="3">
        <v>38151754</v>
      </c>
      <c r="DW96" s="3">
        <v>147588573</v>
      </c>
      <c r="DX96" s="3">
        <v>0</v>
      </c>
      <c r="DY96" s="3">
        <v>17905403</v>
      </c>
      <c r="DZ96" s="3">
        <v>45907697</v>
      </c>
      <c r="EA96" s="3">
        <v>694341</v>
      </c>
      <c r="EB96" s="3">
        <v>15274342</v>
      </c>
      <c r="EC96" s="3">
        <v>532485822</v>
      </c>
      <c r="ED96" s="3">
        <v>133903723</v>
      </c>
      <c r="EE96" s="3">
        <v>122329173</v>
      </c>
      <c r="EF96" s="3">
        <v>26625760</v>
      </c>
      <c r="EG96" s="3">
        <v>236913262</v>
      </c>
      <c r="EH96" s="3">
        <v>0</v>
      </c>
      <c r="EI96" s="3">
        <v>34553814</v>
      </c>
      <c r="EJ96" s="3">
        <v>92007992</v>
      </c>
      <c r="EK96" s="3">
        <v>2325284</v>
      </c>
      <c r="EL96" s="3">
        <v>42205627</v>
      </c>
      <c r="EM96" s="3">
        <v>690864635</v>
      </c>
      <c r="EN96" s="3">
        <v>249637732</v>
      </c>
      <c r="EO96" s="3">
        <v>220393172</v>
      </c>
      <c r="EP96" s="3">
        <v>43679411</v>
      </c>
      <c r="EQ96" s="3">
        <v>341750568</v>
      </c>
      <c r="ER96" s="3">
        <v>0</v>
      </c>
      <c r="ES96" s="3">
        <v>0</v>
      </c>
      <c r="ET96" s="3">
        <v>46365237</v>
      </c>
      <c r="EU96" s="3">
        <v>111240310</v>
      </c>
      <c r="EV96" s="3">
        <v>38604789</v>
      </c>
      <c r="EW96" s="3">
        <v>0</v>
      </c>
      <c r="EX96" s="3">
        <v>3019625</v>
      </c>
      <c r="EY96" s="3">
        <v>0</v>
      </c>
      <c r="EZ96" s="3">
        <v>50524573</v>
      </c>
      <c r="FA96" s="3">
        <v>0</v>
      </c>
      <c r="FB96" s="3">
        <v>0</v>
      </c>
      <c r="FC96" s="3">
        <v>0</v>
      </c>
      <c r="FD96" s="3">
        <v>0</v>
      </c>
      <c r="FE96" s="3">
        <v>20582434</v>
      </c>
      <c r="FF96" s="3">
        <v>16032107</v>
      </c>
      <c r="FG96" s="3">
        <v>19048886</v>
      </c>
      <c r="FH96" s="3">
        <v>30587670</v>
      </c>
      <c r="FI96" s="3">
        <v>0</v>
      </c>
      <c r="FJ96" s="3">
        <v>4434449</v>
      </c>
      <c r="FK96" s="3">
        <v>22312459</v>
      </c>
      <c r="FL96" s="3">
        <v>0</v>
      </c>
      <c r="FM96" s="3">
        <v>5137035</v>
      </c>
      <c r="FN96" s="3">
        <v>0</v>
      </c>
      <c r="FO96" s="3">
        <v>0</v>
      </c>
      <c r="FP96" s="3">
        <v>0</v>
      </c>
      <c r="FQ96" s="3">
        <v>5177</v>
      </c>
      <c r="FR96" s="3">
        <v>0</v>
      </c>
      <c r="FS96" s="3">
        <v>0</v>
      </c>
      <c r="FT96" s="3">
        <v>27521379</v>
      </c>
      <c r="FU96" s="3">
        <v>10048001</v>
      </c>
      <c r="FV96" s="3">
        <v>56885143</v>
      </c>
      <c r="FW96" s="3">
        <v>0</v>
      </c>
      <c r="FX96" s="3">
        <v>0</v>
      </c>
      <c r="FY96" s="3">
        <v>0</v>
      </c>
      <c r="FZ96" s="3">
        <v>0</v>
      </c>
      <c r="GA96" s="3">
        <v>28404712</v>
      </c>
      <c r="GB96" s="3">
        <v>6328875</v>
      </c>
      <c r="GC96" s="3">
        <v>19888871</v>
      </c>
      <c r="GD96" s="3">
        <v>9719414</v>
      </c>
      <c r="GE96" s="3">
        <v>38625861</v>
      </c>
      <c r="GF96" s="3">
        <v>20960371</v>
      </c>
      <c r="GG96" s="3">
        <v>5633161</v>
      </c>
      <c r="GH96" s="3">
        <v>23957962</v>
      </c>
      <c r="GI96" s="3">
        <v>24537896</v>
      </c>
      <c r="GJ96" s="3">
        <v>25313171</v>
      </c>
      <c r="GK96" s="3">
        <v>3715788</v>
      </c>
      <c r="GL96" s="3">
        <v>3744282</v>
      </c>
      <c r="GM96" s="3">
        <v>1026776</v>
      </c>
      <c r="GN96" s="3">
        <v>3899314</v>
      </c>
      <c r="GO96" s="3">
        <v>7381813</v>
      </c>
      <c r="GP96" s="3">
        <v>46545453</v>
      </c>
      <c r="GQ96" s="3">
        <v>0</v>
      </c>
      <c r="GR96" s="3">
        <v>36239130</v>
      </c>
      <c r="GS96" s="3">
        <v>2457083</v>
      </c>
      <c r="GT96" s="3">
        <v>395890</v>
      </c>
      <c r="GU96" s="3">
        <v>0</v>
      </c>
      <c r="GV96" s="3">
        <v>85637556</v>
      </c>
      <c r="GW96" s="3">
        <v>155930362</v>
      </c>
      <c r="GX96" s="3">
        <v>0</v>
      </c>
      <c r="GY96" s="3">
        <v>644428</v>
      </c>
      <c r="GZ96" s="3">
        <v>-70937234</v>
      </c>
      <c r="HA96" s="3">
        <v>85637556</v>
      </c>
      <c r="HB96" s="3">
        <v>2701174</v>
      </c>
      <c r="HC96" s="3">
        <v>355017554</v>
      </c>
      <c r="HD96" s="3">
        <v>-337607273</v>
      </c>
      <c r="HE96" s="3">
        <v>223639130</v>
      </c>
      <c r="HF96" s="3">
        <v>0</v>
      </c>
      <c r="HG96" s="3">
        <v>0</v>
      </c>
      <c r="HH96" s="3">
        <v>0</v>
      </c>
      <c r="HI96" s="3">
        <v>0</v>
      </c>
      <c r="HJ96" s="3">
        <v>890051</v>
      </c>
      <c r="HK96" s="3">
        <v>1009337</v>
      </c>
      <c r="HL96" s="3">
        <v>423</v>
      </c>
      <c r="HM96" s="3">
        <v>0</v>
      </c>
      <c r="HN96" s="3">
        <v>63817</v>
      </c>
      <c r="HO96" s="3">
        <v>176815</v>
      </c>
      <c r="HP96" s="3">
        <v>221925</v>
      </c>
      <c r="HQ96" s="3">
        <v>11294</v>
      </c>
      <c r="HR96" s="3">
        <v>49095</v>
      </c>
      <c r="HS96" s="3">
        <v>137533</v>
      </c>
      <c r="HT96" s="3">
        <v>59132</v>
      </c>
      <c r="HU96" s="3">
        <v>41586</v>
      </c>
      <c r="HV96" s="3">
        <v>113614</v>
      </c>
      <c r="HW96" s="3">
        <v>15240</v>
      </c>
      <c r="HX96" s="3">
        <v>228455</v>
      </c>
      <c r="HY96" s="3">
        <v>108204</v>
      </c>
      <c r="HZ96" s="3">
        <v>281695</v>
      </c>
      <c r="IA96" s="3">
        <v>0</v>
      </c>
      <c r="IB96" s="3">
        <v>119371</v>
      </c>
      <c r="IC96" s="3">
        <v>79016</v>
      </c>
      <c r="ID96" s="3">
        <v>67642</v>
      </c>
      <c r="IE96" s="3">
        <v>35904966.4469328</v>
      </c>
      <c r="IF96" s="3">
        <v>31414538.257160101</v>
      </c>
      <c r="IG96" s="3">
        <v>8334897.6116497312</v>
      </c>
      <c r="IH96" s="3">
        <v>49473702.035191402</v>
      </c>
      <c r="II96" s="3">
        <v>0</v>
      </c>
      <c r="IJ96" s="3">
        <v>6749907.1125562899</v>
      </c>
      <c r="IK96" s="3">
        <v>17745558.232678194</v>
      </c>
      <c r="IL96" s="3">
        <v>388533.97801863501</v>
      </c>
      <c r="IM96" s="3">
        <v>7395925.3258129135</v>
      </c>
    </row>
    <row r="97" spans="1:247" x14ac:dyDescent="0.25">
      <c r="A97">
        <v>106190232</v>
      </c>
      <c r="B97" s="33" t="s">
        <v>2600</v>
      </c>
      <c r="C97" s="56">
        <v>45292</v>
      </c>
      <c r="D97" s="56">
        <v>45657</v>
      </c>
      <c r="E97">
        <v>366</v>
      </c>
      <c r="F97" s="33" t="s">
        <v>2532</v>
      </c>
      <c r="G97" t="s">
        <v>475</v>
      </c>
      <c r="H97">
        <v>931</v>
      </c>
      <c r="I97" s="33" t="s">
        <v>1024</v>
      </c>
      <c r="J97" t="s">
        <v>1763</v>
      </c>
      <c r="K97" s="33" t="s">
        <v>1023</v>
      </c>
      <c r="L97" s="33" t="s">
        <v>653</v>
      </c>
      <c r="N97" t="s">
        <v>430</v>
      </c>
      <c r="O97" s="33" t="s">
        <v>2823</v>
      </c>
      <c r="P97" t="s">
        <v>1038</v>
      </c>
      <c r="Q97" t="s">
        <v>34</v>
      </c>
      <c r="R97" s="33" t="s">
        <v>2601</v>
      </c>
      <c r="S97" s="33" t="s">
        <v>2602</v>
      </c>
      <c r="T97" s="33" t="s">
        <v>1183</v>
      </c>
      <c r="U97" s="33">
        <v>90505</v>
      </c>
      <c r="V97" s="33" t="s">
        <v>3173</v>
      </c>
      <c r="W97">
        <v>0</v>
      </c>
      <c r="X97" s="3">
        <v>166</v>
      </c>
      <c r="Y97" s="3">
        <v>60756</v>
      </c>
      <c r="Z97" s="3">
        <v>158</v>
      </c>
      <c r="AA97" s="3">
        <v>57828</v>
      </c>
      <c r="AB97" s="3">
        <v>143</v>
      </c>
      <c r="AC97" s="3">
        <v>144.53825136612022</v>
      </c>
      <c r="AD97" s="3">
        <v>155.510658983327</v>
      </c>
      <c r="AE97" s="3">
        <v>7187</v>
      </c>
      <c r="AF97" s="3">
        <v>4091</v>
      </c>
      <c r="AG97" s="3">
        <v>9773</v>
      </c>
      <c r="AH97" s="3">
        <v>0</v>
      </c>
      <c r="AI97" s="3">
        <v>15247</v>
      </c>
      <c r="AJ97" s="3">
        <v>6262</v>
      </c>
      <c r="AK97" s="3">
        <v>9972</v>
      </c>
      <c r="AL97" s="3">
        <v>19</v>
      </c>
      <c r="AM97" s="3">
        <v>350</v>
      </c>
      <c r="AN97" s="3">
        <v>52901</v>
      </c>
      <c r="AO97" s="3">
        <v>56916.901187897703</v>
      </c>
      <c r="AP97" s="89">
        <v>8821.7979797979806</v>
      </c>
      <c r="AQ97" s="89">
        <v>4439.0663780663799</v>
      </c>
      <c r="AR97" s="89">
        <v>9773</v>
      </c>
      <c r="AS97" s="89">
        <v>0</v>
      </c>
      <c r="AT97" s="89">
        <v>15247</v>
      </c>
      <c r="AU97" s="89">
        <v>7007.4983164983196</v>
      </c>
      <c r="AV97" s="89">
        <v>11264.3422805391</v>
      </c>
      <c r="AW97" s="89">
        <v>19</v>
      </c>
      <c r="AX97" s="89">
        <v>350.93073593073598</v>
      </c>
      <c r="AY97" s="3">
        <v>659</v>
      </c>
      <c r="AZ97" s="3">
        <v>412</v>
      </c>
      <c r="BA97" s="3">
        <v>1526</v>
      </c>
      <c r="BB97" s="3">
        <v>0</v>
      </c>
      <c r="BC97" s="3">
        <v>1796</v>
      </c>
      <c r="BD97" s="3">
        <v>987</v>
      </c>
      <c r="BE97" s="3">
        <v>1541</v>
      </c>
      <c r="BF97" s="3">
        <v>7</v>
      </c>
      <c r="BG97" s="3">
        <v>56</v>
      </c>
      <c r="BH97" s="3">
        <v>6984</v>
      </c>
      <c r="BI97" s="3">
        <v>0</v>
      </c>
      <c r="BJ97" s="3">
        <v>166</v>
      </c>
      <c r="BK97" s="3">
        <v>0</v>
      </c>
      <c r="BL97" s="3">
        <v>0</v>
      </c>
      <c r="BM97" s="3">
        <v>0</v>
      </c>
      <c r="BN97" s="3">
        <v>0</v>
      </c>
      <c r="BO97" s="3">
        <v>0</v>
      </c>
      <c r="BP97" s="3">
        <v>60756</v>
      </c>
      <c r="BQ97" s="3">
        <v>0</v>
      </c>
      <c r="BR97" s="3">
        <v>0</v>
      </c>
      <c r="BS97" s="3">
        <v>0</v>
      </c>
      <c r="BT97" s="3">
        <v>0</v>
      </c>
      <c r="BU97" s="3">
        <v>0</v>
      </c>
      <c r="BV97" s="3">
        <v>52901</v>
      </c>
      <c r="BW97" s="3">
        <v>0</v>
      </c>
      <c r="BX97" s="3">
        <v>0</v>
      </c>
      <c r="BY97" s="3">
        <v>0</v>
      </c>
      <c r="BZ97" s="57">
        <v>0</v>
      </c>
      <c r="CA97" s="3">
        <v>0</v>
      </c>
      <c r="CB97" s="3">
        <v>0</v>
      </c>
      <c r="CC97" s="3">
        <v>6984</v>
      </c>
      <c r="CD97" s="3">
        <v>0</v>
      </c>
      <c r="CE97" s="3">
        <v>0</v>
      </c>
      <c r="CF97" s="3">
        <v>0</v>
      </c>
      <c r="CG97" s="3">
        <v>0</v>
      </c>
      <c r="CH97" s="3">
        <v>0</v>
      </c>
      <c r="CI97" s="3">
        <v>0</v>
      </c>
      <c r="CJ97" s="3">
        <v>0</v>
      </c>
      <c r="CK97" s="3">
        <v>5279</v>
      </c>
      <c r="CL97" s="3">
        <v>1153</v>
      </c>
      <c r="CM97" s="3">
        <v>0</v>
      </c>
      <c r="CN97" s="3">
        <v>0</v>
      </c>
      <c r="CO97" s="3">
        <v>0</v>
      </c>
      <c r="CP97" s="3">
        <v>2737</v>
      </c>
      <c r="CQ97" s="3">
        <v>4412</v>
      </c>
      <c r="CR97" s="3">
        <v>0</v>
      </c>
      <c r="CS97" s="3">
        <v>5</v>
      </c>
      <c r="CT97" s="3">
        <v>13586</v>
      </c>
      <c r="CU97" s="3">
        <v>0</v>
      </c>
      <c r="CV97" s="3">
        <v>0</v>
      </c>
      <c r="CW97" s="3">
        <v>0</v>
      </c>
      <c r="CX97" s="3">
        <v>0</v>
      </c>
      <c r="CY97" s="3">
        <v>0</v>
      </c>
      <c r="CZ97" s="3">
        <v>0</v>
      </c>
      <c r="DA97" s="3">
        <v>0</v>
      </c>
      <c r="DB97" s="3">
        <v>0</v>
      </c>
      <c r="DC97" s="3">
        <v>0</v>
      </c>
      <c r="DD97" s="3">
        <v>0</v>
      </c>
      <c r="DE97" s="3">
        <v>0</v>
      </c>
      <c r="DF97" s="3">
        <v>0</v>
      </c>
      <c r="DG97" s="3">
        <v>118246652</v>
      </c>
      <c r="DH97" s="3">
        <v>59598760</v>
      </c>
      <c r="DI97" s="3">
        <v>0</v>
      </c>
      <c r="DJ97" s="3">
        <v>58647892</v>
      </c>
      <c r="DK97" s="3">
        <v>29252</v>
      </c>
      <c r="DL97" s="3">
        <v>58677144</v>
      </c>
      <c r="DM97" s="3">
        <v>45470817</v>
      </c>
      <c r="DN97" s="3">
        <v>13206327</v>
      </c>
      <c r="DO97" s="3">
        <v>15309</v>
      </c>
      <c r="DP97" s="3">
        <v>0</v>
      </c>
      <c r="DQ97" s="3">
        <v>307718</v>
      </c>
      <c r="DR97" s="3">
        <v>0</v>
      </c>
      <c r="DS97" s="3">
        <v>12913918</v>
      </c>
      <c r="DT97" s="3">
        <v>14941773</v>
      </c>
      <c r="DU97" s="3">
        <v>8505189</v>
      </c>
      <c r="DV97" s="3">
        <v>20318067</v>
      </c>
      <c r="DW97" s="3">
        <v>0</v>
      </c>
      <c r="DX97" s="3">
        <v>31698513</v>
      </c>
      <c r="DY97" s="3">
        <v>13018698</v>
      </c>
      <c r="DZ97" s="3">
        <v>20594288</v>
      </c>
      <c r="EA97" s="3">
        <v>99313</v>
      </c>
      <c r="EB97" s="3">
        <v>727650</v>
      </c>
      <c r="EC97" s="3">
        <v>109903491</v>
      </c>
      <c r="ED97" s="3">
        <v>3398745</v>
      </c>
      <c r="EE97" s="3">
        <v>723630</v>
      </c>
      <c r="EF97" s="3">
        <v>0</v>
      </c>
      <c r="EG97" s="3">
        <v>0</v>
      </c>
      <c r="EH97" s="3">
        <v>0</v>
      </c>
      <c r="EI97" s="3">
        <v>1549891</v>
      </c>
      <c r="EJ97" s="3">
        <v>2668960</v>
      </c>
      <c r="EK97" s="3">
        <v>0</v>
      </c>
      <c r="EL97" s="3">
        <v>1935</v>
      </c>
      <c r="EM97" s="3">
        <v>8343161</v>
      </c>
      <c r="EN97" s="3">
        <v>7337956</v>
      </c>
      <c r="EO97" s="3">
        <v>4174605</v>
      </c>
      <c r="EP97" s="3">
        <v>10182640</v>
      </c>
      <c r="EQ97" s="3">
        <v>0</v>
      </c>
      <c r="ER97" s="3">
        <v>0</v>
      </c>
      <c r="ES97" s="3">
        <v>15886086</v>
      </c>
      <c r="ET97" s="3">
        <v>6605422</v>
      </c>
      <c r="EU97" s="3">
        <v>11019236</v>
      </c>
      <c r="EV97" s="3">
        <v>2202469</v>
      </c>
      <c r="EW97" s="3">
        <v>0</v>
      </c>
      <c r="EX97" s="3">
        <v>99313</v>
      </c>
      <c r="EY97" s="3">
        <v>0</v>
      </c>
      <c r="EZ97" s="3">
        <v>2091033</v>
      </c>
      <c r="FA97" s="3">
        <v>0</v>
      </c>
      <c r="FB97" s="3">
        <v>0</v>
      </c>
      <c r="FC97" s="3">
        <v>0</v>
      </c>
      <c r="FD97" s="3">
        <v>0</v>
      </c>
      <c r="FE97" s="3">
        <v>10571861</v>
      </c>
      <c r="FF97" s="3">
        <v>4872574</v>
      </c>
      <c r="FG97" s="3">
        <v>9529085</v>
      </c>
      <c r="FH97" s="3">
        <v>0</v>
      </c>
      <c r="FI97" s="3">
        <v>14899239</v>
      </c>
      <c r="FJ97" s="3">
        <v>7676430</v>
      </c>
      <c r="FK97" s="3">
        <v>10383949</v>
      </c>
      <c r="FL97" s="3">
        <v>0</v>
      </c>
      <c r="FM97" s="3">
        <v>714754</v>
      </c>
      <c r="FN97" s="3">
        <v>0</v>
      </c>
      <c r="FO97" s="3">
        <v>0</v>
      </c>
      <c r="FP97" s="3">
        <v>0</v>
      </c>
      <c r="FQ97" s="3">
        <v>0</v>
      </c>
      <c r="FR97" s="3">
        <v>0</v>
      </c>
      <c r="FS97" s="3">
        <v>0</v>
      </c>
      <c r="FT97" s="3">
        <v>18165948</v>
      </c>
      <c r="FU97" s="3">
        <v>1267177</v>
      </c>
      <c r="FV97" s="3">
        <v>306513</v>
      </c>
      <c r="FW97" s="3">
        <v>0</v>
      </c>
      <c r="FX97" s="3">
        <v>0</v>
      </c>
      <c r="FY97" s="3">
        <v>0</v>
      </c>
      <c r="FZ97" s="3">
        <v>0</v>
      </c>
      <c r="GA97" s="3">
        <v>10532418</v>
      </c>
      <c r="GB97" s="3">
        <v>3327462</v>
      </c>
      <c r="GC97" s="3">
        <v>10414276</v>
      </c>
      <c r="GD97" s="3">
        <v>1457023</v>
      </c>
      <c r="GE97" s="3">
        <v>25360906</v>
      </c>
      <c r="GF97" s="3">
        <v>6153290</v>
      </c>
      <c r="GG97" s="3">
        <v>1334634</v>
      </c>
      <c r="GH97" s="3">
        <v>0</v>
      </c>
      <c r="GI97" s="3">
        <v>2558033</v>
      </c>
      <c r="GJ97" s="3">
        <v>4418354</v>
      </c>
      <c r="GK97" s="3">
        <v>398991</v>
      </c>
      <c r="GL97" s="3">
        <v>429093</v>
      </c>
      <c r="GM97" s="3">
        <v>633390</v>
      </c>
      <c r="GN97" s="3">
        <v>0</v>
      </c>
      <c r="GO97" s="3">
        <v>4184126</v>
      </c>
      <c r="GP97" s="3">
        <v>14672451</v>
      </c>
      <c r="GQ97" s="3">
        <v>0</v>
      </c>
      <c r="GR97" s="3">
        <v>3425625</v>
      </c>
      <c r="GS97" s="3">
        <v>81689</v>
      </c>
      <c r="GT97" s="3">
        <v>192659908</v>
      </c>
      <c r="GU97" s="3">
        <v>0</v>
      </c>
      <c r="GV97" s="3">
        <v>210839673</v>
      </c>
      <c r="GW97" s="3">
        <v>5177888</v>
      </c>
      <c r="GX97" s="3">
        <v>0</v>
      </c>
      <c r="GY97" s="3">
        <v>0</v>
      </c>
      <c r="GZ97" s="3">
        <v>205661785</v>
      </c>
      <c r="HA97" s="3">
        <v>210839673</v>
      </c>
      <c r="HB97" s="3">
        <v>0</v>
      </c>
      <c r="HC97" s="3">
        <v>21639432</v>
      </c>
      <c r="HD97" s="3">
        <v>-7664700</v>
      </c>
      <c r="HE97" s="3">
        <v>13077563</v>
      </c>
      <c r="HF97" s="3">
        <v>0</v>
      </c>
      <c r="HG97" s="3">
        <v>0</v>
      </c>
      <c r="HH97" s="3">
        <v>192650131</v>
      </c>
      <c r="HI97" s="3">
        <v>0</v>
      </c>
      <c r="HJ97" s="3">
        <v>529019</v>
      </c>
      <c r="HK97" s="3">
        <v>614606</v>
      </c>
      <c r="HL97" s="3">
        <v>295</v>
      </c>
      <c r="HM97" s="3">
        <v>0</v>
      </c>
      <c r="HN97" s="3">
        <v>70641</v>
      </c>
      <c r="HO97" s="3">
        <v>98249</v>
      </c>
      <c r="HP97" s="3">
        <v>83112</v>
      </c>
      <c r="HQ97" s="3">
        <v>16491</v>
      </c>
      <c r="HR97" s="3">
        <v>125511</v>
      </c>
      <c r="HS97" s="3">
        <v>81002</v>
      </c>
      <c r="HT97" s="3">
        <v>39268</v>
      </c>
      <c r="HU97" s="3">
        <v>14745</v>
      </c>
      <c r="HV97" s="3">
        <v>0</v>
      </c>
      <c r="HW97" s="3">
        <v>0</v>
      </c>
      <c r="HX97" s="3">
        <v>264246</v>
      </c>
      <c r="HY97" s="3">
        <v>21307</v>
      </c>
      <c r="HZ97" s="3">
        <v>0</v>
      </c>
      <c r="IA97" s="3">
        <v>0</v>
      </c>
      <c r="IB97" s="3">
        <v>103334</v>
      </c>
      <c r="IC97" s="3">
        <v>50982</v>
      </c>
      <c r="ID97" s="3">
        <v>89150</v>
      </c>
      <c r="IE97" s="3">
        <v>7048164.3812686596</v>
      </c>
      <c r="IF97" s="3">
        <v>3546586.4899222264</v>
      </c>
      <c r="IG97" s="3">
        <v>7808126.0368780298</v>
      </c>
      <c r="IH97" s="3">
        <v>0</v>
      </c>
      <c r="II97" s="3">
        <v>12181571.4401186</v>
      </c>
      <c r="IJ97" s="3">
        <v>5598631.9511336777</v>
      </c>
      <c r="IK97" s="3">
        <v>8939943.5689994842</v>
      </c>
      <c r="IL97" s="3">
        <v>38165.462349369518</v>
      </c>
      <c r="IM97" s="3">
        <v>280375.66932994401</v>
      </c>
    </row>
    <row r="98" spans="1:247" x14ac:dyDescent="0.25">
      <c r="A98">
        <v>106331164</v>
      </c>
      <c r="B98" s="33" t="s">
        <v>1186</v>
      </c>
      <c r="C98" s="56">
        <v>45292</v>
      </c>
      <c r="D98" s="56">
        <v>45657</v>
      </c>
      <c r="E98">
        <v>366</v>
      </c>
      <c r="F98" s="33" t="s">
        <v>2704</v>
      </c>
      <c r="G98" t="s">
        <v>1063</v>
      </c>
      <c r="H98">
        <v>1105</v>
      </c>
      <c r="I98" s="33" t="s">
        <v>1024</v>
      </c>
      <c r="J98" t="s">
        <v>696</v>
      </c>
      <c r="K98" s="33" t="s">
        <v>1023</v>
      </c>
      <c r="L98" s="33" t="s">
        <v>811</v>
      </c>
      <c r="N98" t="s">
        <v>430</v>
      </c>
      <c r="O98" s="33" t="s">
        <v>696</v>
      </c>
      <c r="P98" t="s">
        <v>406</v>
      </c>
      <c r="Q98" t="s">
        <v>1049</v>
      </c>
      <c r="R98" s="33" t="s">
        <v>2979</v>
      </c>
      <c r="S98" s="33" t="s">
        <v>1187</v>
      </c>
      <c r="T98" s="33" t="s">
        <v>1188</v>
      </c>
      <c r="U98" s="33">
        <v>92262</v>
      </c>
      <c r="V98" s="33" t="s">
        <v>2064</v>
      </c>
      <c r="W98">
        <v>1</v>
      </c>
      <c r="X98" s="3">
        <v>385</v>
      </c>
      <c r="Y98" s="3">
        <v>140910</v>
      </c>
      <c r="Z98" s="3">
        <v>325</v>
      </c>
      <c r="AA98" s="3">
        <v>118950</v>
      </c>
      <c r="AB98" s="3">
        <v>287</v>
      </c>
      <c r="AC98" s="3">
        <v>285.51639344262293</v>
      </c>
      <c r="AD98" s="3">
        <v>408.44786015175401</v>
      </c>
      <c r="AE98" s="3">
        <v>21779</v>
      </c>
      <c r="AF98" s="3">
        <v>26772</v>
      </c>
      <c r="AG98" s="3">
        <v>11650</v>
      </c>
      <c r="AH98" s="3">
        <v>27308</v>
      </c>
      <c r="AI98" s="3">
        <v>4</v>
      </c>
      <c r="AJ98" s="3">
        <v>3559</v>
      </c>
      <c r="AK98" s="3">
        <v>12585</v>
      </c>
      <c r="AL98" s="3">
        <v>460</v>
      </c>
      <c r="AM98" s="3">
        <v>382</v>
      </c>
      <c r="AN98" s="3">
        <v>104499</v>
      </c>
      <c r="AO98" s="3">
        <v>149491.91681554195</v>
      </c>
      <c r="AP98" s="89">
        <v>29088.6347383012</v>
      </c>
      <c r="AQ98" s="89">
        <v>37032.351852623397</v>
      </c>
      <c r="AR98" s="89">
        <v>13097.1914674446</v>
      </c>
      <c r="AS98" s="89">
        <v>41900.352171503102</v>
      </c>
      <c r="AT98" s="89">
        <v>7.3933609485986</v>
      </c>
      <c r="AU98" s="89">
        <v>4945.6772753255655</v>
      </c>
      <c r="AV98" s="89">
        <v>20400.247309472001</v>
      </c>
      <c r="AW98" s="89">
        <v>660.87774183063095</v>
      </c>
      <c r="AX98" s="89">
        <v>972.29173929403203</v>
      </c>
      <c r="AY98" s="3">
        <v>3505</v>
      </c>
      <c r="AZ98" s="3">
        <v>4267</v>
      </c>
      <c r="BA98" s="3">
        <v>1120</v>
      </c>
      <c r="BB98" s="3">
        <v>5790</v>
      </c>
      <c r="BC98" s="3">
        <v>1</v>
      </c>
      <c r="BD98" s="3">
        <v>498</v>
      </c>
      <c r="BE98" s="3">
        <v>2747</v>
      </c>
      <c r="BF98" s="3">
        <v>116</v>
      </c>
      <c r="BG98" s="3">
        <v>132</v>
      </c>
      <c r="BH98" s="3">
        <v>18176</v>
      </c>
      <c r="BI98" s="3">
        <v>341</v>
      </c>
      <c r="BJ98" s="3">
        <v>0</v>
      </c>
      <c r="BK98" s="3">
        <v>0</v>
      </c>
      <c r="BL98" s="3">
        <v>12</v>
      </c>
      <c r="BM98" s="3">
        <v>32</v>
      </c>
      <c r="BN98" s="3">
        <v>0</v>
      </c>
      <c r="BO98" s="3">
        <v>124806</v>
      </c>
      <c r="BP98" s="3">
        <v>0</v>
      </c>
      <c r="BQ98" s="3">
        <v>0</v>
      </c>
      <c r="BR98" s="3">
        <v>4392</v>
      </c>
      <c r="BS98" s="3">
        <v>11712</v>
      </c>
      <c r="BT98" s="3">
        <v>0</v>
      </c>
      <c r="BU98" s="3">
        <v>96261</v>
      </c>
      <c r="BV98" s="3">
        <v>0</v>
      </c>
      <c r="BW98" s="3">
        <v>0</v>
      </c>
      <c r="BX98" s="3">
        <v>2353</v>
      </c>
      <c r="BY98" s="3">
        <v>5885</v>
      </c>
      <c r="BZ98" s="57">
        <v>5.6316328385917568E-2</v>
      </c>
      <c r="CA98" s="3">
        <v>0</v>
      </c>
      <c r="CB98" s="3">
        <v>17660</v>
      </c>
      <c r="CC98" s="3">
        <v>0</v>
      </c>
      <c r="CD98" s="3">
        <v>0</v>
      </c>
      <c r="CE98" s="3">
        <v>180</v>
      </c>
      <c r="CF98" s="3">
        <v>336</v>
      </c>
      <c r="CG98" s="3">
        <v>0</v>
      </c>
      <c r="CH98" s="3">
        <v>40</v>
      </c>
      <c r="CI98" s="3">
        <v>2363</v>
      </c>
      <c r="CJ98" s="3">
        <v>1498</v>
      </c>
      <c r="CK98" s="3">
        <v>20971</v>
      </c>
      <c r="CL98" s="3">
        <v>19720</v>
      </c>
      <c r="CM98" s="3">
        <v>4328</v>
      </c>
      <c r="CN98" s="3">
        <v>59760</v>
      </c>
      <c r="CO98" s="3">
        <v>3</v>
      </c>
      <c r="CP98" s="3">
        <v>3620</v>
      </c>
      <c r="CQ98" s="3">
        <v>29852</v>
      </c>
      <c r="CR98" s="3">
        <v>560</v>
      </c>
      <c r="CS98" s="3">
        <v>2714</v>
      </c>
      <c r="CT98" s="3">
        <v>141528</v>
      </c>
      <c r="CU98" s="3">
        <v>69245</v>
      </c>
      <c r="CV98" s="3">
        <v>11472</v>
      </c>
      <c r="CW98" s="3">
        <v>0</v>
      </c>
      <c r="CX98" s="3">
        <v>71038</v>
      </c>
      <c r="CY98" s="3">
        <v>0</v>
      </c>
      <c r="CZ98" s="3">
        <v>8</v>
      </c>
      <c r="DA98" s="3">
        <v>583290</v>
      </c>
      <c r="DB98" s="3">
        <v>273630</v>
      </c>
      <c r="DC98" s="3">
        <v>5087</v>
      </c>
      <c r="DD98" s="3">
        <v>2230</v>
      </c>
      <c r="DE98" s="3">
        <v>1058</v>
      </c>
      <c r="DF98" s="3">
        <v>637</v>
      </c>
      <c r="DG98" s="3">
        <v>6580357750</v>
      </c>
      <c r="DH98" s="3">
        <v>5873871229</v>
      </c>
      <c r="DI98" s="3">
        <v>0</v>
      </c>
      <c r="DJ98" s="3">
        <v>706486521</v>
      </c>
      <c r="DK98" s="3">
        <v>4359043</v>
      </c>
      <c r="DL98" s="3">
        <v>710845564</v>
      </c>
      <c r="DM98" s="3">
        <v>650219258</v>
      </c>
      <c r="DN98" s="3">
        <v>60626306</v>
      </c>
      <c r="DO98" s="3">
        <v>2992351</v>
      </c>
      <c r="DP98" s="3">
        <v>2756181</v>
      </c>
      <c r="DQ98" s="3">
        <v>0</v>
      </c>
      <c r="DR98" s="3">
        <v>0</v>
      </c>
      <c r="DS98" s="3">
        <v>60862476</v>
      </c>
      <c r="DT98" s="3">
        <v>905046300</v>
      </c>
      <c r="DU98" s="3">
        <v>1183596723</v>
      </c>
      <c r="DV98" s="3">
        <v>423957165</v>
      </c>
      <c r="DW98" s="3">
        <v>1240782301</v>
      </c>
      <c r="DX98" s="3">
        <v>281004</v>
      </c>
      <c r="DY98" s="3">
        <v>153947200</v>
      </c>
      <c r="DZ98" s="3">
        <v>644911611</v>
      </c>
      <c r="EA98" s="3">
        <v>23818302</v>
      </c>
      <c r="EB98" s="3">
        <v>23512143</v>
      </c>
      <c r="EC98" s="3">
        <v>4599852749</v>
      </c>
      <c r="ED98" s="3">
        <v>303758569</v>
      </c>
      <c r="EE98" s="3">
        <v>453612686</v>
      </c>
      <c r="EF98" s="3">
        <v>52664995</v>
      </c>
      <c r="EG98" s="3">
        <v>663026670</v>
      </c>
      <c r="EH98" s="3">
        <v>238387</v>
      </c>
      <c r="EI98" s="3">
        <v>59981760</v>
      </c>
      <c r="EJ98" s="3">
        <v>400488179</v>
      </c>
      <c r="EK98" s="3">
        <v>10401232</v>
      </c>
      <c r="EL98" s="3">
        <v>36332523</v>
      </c>
      <c r="EM98" s="3">
        <v>1980505001</v>
      </c>
      <c r="EN98" s="3">
        <v>1105622051</v>
      </c>
      <c r="EO98" s="3">
        <v>1525163282</v>
      </c>
      <c r="EP98" s="3">
        <v>394415735</v>
      </c>
      <c r="EQ98" s="3">
        <v>1735187956</v>
      </c>
      <c r="ER98" s="3">
        <v>0</v>
      </c>
      <c r="ES98" s="3">
        <v>471103</v>
      </c>
      <c r="ET98" s="3">
        <v>199645661</v>
      </c>
      <c r="EU98" s="3">
        <v>792749194</v>
      </c>
      <c r="EV98" s="3">
        <v>30998186</v>
      </c>
      <c r="EW98" s="3">
        <v>0</v>
      </c>
      <c r="EX98" s="3">
        <v>35177688</v>
      </c>
      <c r="EY98" s="3">
        <v>-106596</v>
      </c>
      <c r="EZ98" s="3">
        <v>54546969</v>
      </c>
      <c r="FA98" s="3">
        <v>0</v>
      </c>
      <c r="FB98" s="3">
        <v>0</v>
      </c>
      <c r="FC98" s="3">
        <v>0</v>
      </c>
      <c r="FD98" s="3">
        <v>0</v>
      </c>
      <c r="FE98" s="3">
        <v>103182818</v>
      </c>
      <c r="FF98" s="3">
        <v>112046127</v>
      </c>
      <c r="FG98" s="3">
        <v>81179794</v>
      </c>
      <c r="FH98" s="3">
        <v>168621015</v>
      </c>
      <c r="FI98" s="3">
        <v>154884</v>
      </c>
      <c r="FJ98" s="3">
        <v>12548863</v>
      </c>
      <c r="FK98" s="3">
        <v>228129934</v>
      </c>
      <c r="FL98" s="3">
        <v>68477</v>
      </c>
      <c r="FM98" s="3">
        <v>554609</v>
      </c>
      <c r="FN98" s="3">
        <v>0</v>
      </c>
      <c r="FO98" s="3">
        <v>0</v>
      </c>
      <c r="FP98" s="3">
        <v>0</v>
      </c>
      <c r="FQ98" s="3">
        <v>0</v>
      </c>
      <c r="FR98" s="3">
        <v>0</v>
      </c>
      <c r="FS98" s="3">
        <v>0</v>
      </c>
      <c r="FT98" s="3">
        <v>136079798</v>
      </c>
      <c r="FU98" s="3">
        <v>56586420</v>
      </c>
      <c r="FV98" s="3">
        <v>198318829</v>
      </c>
      <c r="FW98" s="3">
        <v>0</v>
      </c>
      <c r="FX98" s="3">
        <v>0</v>
      </c>
      <c r="FY98" s="3">
        <v>0</v>
      </c>
      <c r="FZ98" s="3">
        <v>11354647</v>
      </c>
      <c r="GA98" s="3">
        <v>74251838</v>
      </c>
      <c r="GB98" s="3">
        <v>37217502</v>
      </c>
      <c r="GC98" s="3">
        <v>108379348</v>
      </c>
      <c r="GD98" s="3">
        <v>28030876</v>
      </c>
      <c r="GE98" s="3">
        <v>204099707</v>
      </c>
      <c r="GF98" s="3">
        <v>91744138</v>
      </c>
      <c r="GG98" s="3">
        <v>47332203</v>
      </c>
      <c r="GH98" s="3">
        <v>10067467</v>
      </c>
      <c r="GI98" s="3">
        <v>91255652</v>
      </c>
      <c r="GJ98" s="3">
        <v>104095749</v>
      </c>
      <c r="GK98" s="3">
        <v>19165458</v>
      </c>
      <c r="GL98" s="3">
        <v>2318188</v>
      </c>
      <c r="GM98" s="3">
        <v>8497634</v>
      </c>
      <c r="GN98" s="3">
        <v>1716633</v>
      </c>
      <c r="GO98" s="3">
        <v>69926429</v>
      </c>
      <c r="GP98" s="3">
        <v>266140349</v>
      </c>
      <c r="GQ98" s="3">
        <v>0</v>
      </c>
      <c r="GR98" s="3">
        <v>66535927</v>
      </c>
      <c r="GS98" s="3">
        <v>3764722</v>
      </c>
      <c r="GT98" s="3">
        <v>638235646</v>
      </c>
      <c r="GU98" s="3">
        <v>325144861</v>
      </c>
      <c r="GV98" s="3">
        <v>1299821505</v>
      </c>
      <c r="GW98" s="3">
        <v>123773820</v>
      </c>
      <c r="GX98" s="3">
        <v>7114077</v>
      </c>
      <c r="GY98" s="3">
        <v>307222519</v>
      </c>
      <c r="GZ98" s="3">
        <v>861711089</v>
      </c>
      <c r="HA98" s="3">
        <v>1299821505</v>
      </c>
      <c r="HB98" s="3">
        <v>1000</v>
      </c>
      <c r="HC98" s="3">
        <v>508547605</v>
      </c>
      <c r="HD98" s="3">
        <v>-401841641</v>
      </c>
      <c r="HE98" s="3">
        <v>309709356</v>
      </c>
      <c r="HF98" s="3">
        <v>0</v>
      </c>
      <c r="HG98" s="3">
        <v>0</v>
      </c>
      <c r="HH98" s="3">
        <v>632866784</v>
      </c>
      <c r="HI98" s="3">
        <v>0</v>
      </c>
      <c r="HJ98" s="3">
        <v>3371910</v>
      </c>
      <c r="HK98" s="3">
        <v>3792871</v>
      </c>
      <c r="HL98" s="3">
        <v>1790</v>
      </c>
      <c r="HM98" s="3">
        <v>68</v>
      </c>
      <c r="HN98" s="3">
        <v>187002</v>
      </c>
      <c r="HO98" s="3">
        <v>765347</v>
      </c>
      <c r="HP98" s="3">
        <v>1466557</v>
      </c>
      <c r="HQ98" s="3">
        <v>29196</v>
      </c>
      <c r="HR98" s="3">
        <v>370909</v>
      </c>
      <c r="HS98" s="3">
        <v>423253</v>
      </c>
      <c r="HT98" s="3">
        <v>40364</v>
      </c>
      <c r="HU98" s="3">
        <v>19329</v>
      </c>
      <c r="HV98" s="3">
        <v>63283</v>
      </c>
      <c r="HW98" s="3">
        <v>6670</v>
      </c>
      <c r="HX98" s="3">
        <v>1318099</v>
      </c>
      <c r="HY98" s="3">
        <v>336439</v>
      </c>
      <c r="HZ98" s="3">
        <v>1088748</v>
      </c>
      <c r="IA98" s="3">
        <v>12679</v>
      </c>
      <c r="IB98" s="3">
        <v>239423</v>
      </c>
      <c r="IC98" s="3">
        <v>120583</v>
      </c>
      <c r="ID98" s="3">
        <v>255939</v>
      </c>
      <c r="IE98" s="3">
        <v>118643849.201875</v>
      </c>
      <c r="IF98" s="3">
        <v>160691631.22578901</v>
      </c>
      <c r="IG98" s="3">
        <v>46780327.518114701</v>
      </c>
      <c r="IH98" s="3">
        <v>186858301.333083</v>
      </c>
      <c r="II98" s="3">
        <v>50978.0768270638</v>
      </c>
      <c r="IJ98" s="3">
        <v>20997065.714295901</v>
      </c>
      <c r="IK98" s="3">
        <v>102605687.83366799</v>
      </c>
      <c r="IL98" s="3">
        <v>3358637.3911722065</v>
      </c>
      <c r="IM98" s="3">
        <v>5873736.7051758198</v>
      </c>
    </row>
    <row r="99" spans="1:247" x14ac:dyDescent="0.25">
      <c r="A99">
        <v>106364144</v>
      </c>
      <c r="B99" s="33" t="s">
        <v>1189</v>
      </c>
      <c r="C99" s="56">
        <v>45292</v>
      </c>
      <c r="D99" s="56">
        <v>45657</v>
      </c>
      <c r="E99">
        <v>366</v>
      </c>
      <c r="F99" s="33" t="s">
        <v>2692</v>
      </c>
      <c r="G99" t="s">
        <v>1063</v>
      </c>
      <c r="H99">
        <v>1211</v>
      </c>
      <c r="I99" s="33" t="s">
        <v>1024</v>
      </c>
      <c r="J99" t="s">
        <v>3051</v>
      </c>
      <c r="K99" s="33" t="s">
        <v>1023</v>
      </c>
      <c r="L99" s="33" t="s">
        <v>811</v>
      </c>
      <c r="N99" t="s">
        <v>1032</v>
      </c>
      <c r="O99" s="33" t="s">
        <v>1877</v>
      </c>
      <c r="P99" t="s">
        <v>1042</v>
      </c>
      <c r="Q99" t="s">
        <v>34</v>
      </c>
      <c r="R99" s="33" t="s">
        <v>2065</v>
      </c>
      <c r="S99" s="33" t="s">
        <v>1190</v>
      </c>
      <c r="T99" s="33" t="s">
        <v>1191</v>
      </c>
      <c r="U99" s="33">
        <v>92395</v>
      </c>
      <c r="V99" s="33" t="s">
        <v>2824</v>
      </c>
      <c r="W99">
        <v>0</v>
      </c>
      <c r="X99" s="3">
        <v>148</v>
      </c>
      <c r="Y99" s="3">
        <v>54168</v>
      </c>
      <c r="Z99" s="3">
        <v>148</v>
      </c>
      <c r="AA99" s="3">
        <v>54168</v>
      </c>
      <c r="AB99" s="3">
        <v>136</v>
      </c>
      <c r="AC99" s="3">
        <v>133.47267759562843</v>
      </c>
      <c r="AD99" s="3">
        <v>191.76921126859665</v>
      </c>
      <c r="AE99" s="3">
        <v>10042</v>
      </c>
      <c r="AF99" s="3">
        <v>15362</v>
      </c>
      <c r="AG99" s="3">
        <v>4115</v>
      </c>
      <c r="AH99" s="3">
        <v>14236</v>
      </c>
      <c r="AI99" s="3">
        <v>0</v>
      </c>
      <c r="AJ99" s="3">
        <v>3007</v>
      </c>
      <c r="AK99" s="3">
        <v>1780</v>
      </c>
      <c r="AL99" s="3">
        <v>0</v>
      </c>
      <c r="AM99" s="3">
        <v>309</v>
      </c>
      <c r="AN99" s="3">
        <v>48851</v>
      </c>
      <c r="AO99" s="3">
        <v>70187.531324306401</v>
      </c>
      <c r="AP99" s="89">
        <v>13026.3276345135</v>
      </c>
      <c r="AQ99" s="89">
        <v>19068.740615190502</v>
      </c>
      <c r="AR99" s="89">
        <v>5287.8178642736975</v>
      </c>
      <c r="AS99" s="89">
        <v>22092.6442295874</v>
      </c>
      <c r="AT99" s="89">
        <v>0</v>
      </c>
      <c r="AU99" s="89">
        <v>5285.70066175585</v>
      </c>
      <c r="AV99" s="89">
        <v>3129.90352215455</v>
      </c>
      <c r="AW99" s="89">
        <v>0</v>
      </c>
      <c r="AX99" s="89">
        <v>788.70267121217796</v>
      </c>
      <c r="AY99" s="3">
        <v>2178</v>
      </c>
      <c r="AZ99" s="3">
        <v>3668</v>
      </c>
      <c r="BA99" s="3">
        <v>971</v>
      </c>
      <c r="BB99" s="3">
        <v>4111</v>
      </c>
      <c r="BC99" s="3">
        <v>0</v>
      </c>
      <c r="BD99" s="3">
        <v>927</v>
      </c>
      <c r="BE99" s="3">
        <v>616</v>
      </c>
      <c r="BF99" s="3">
        <v>0</v>
      </c>
      <c r="BG99" s="3">
        <v>198</v>
      </c>
      <c r="BH99" s="3">
        <v>12669</v>
      </c>
      <c r="BI99" s="3">
        <v>148</v>
      </c>
      <c r="BJ99" s="3">
        <v>0</v>
      </c>
      <c r="BK99" s="3">
        <v>0</v>
      </c>
      <c r="BL99" s="3">
        <v>0</v>
      </c>
      <c r="BM99" s="3">
        <v>0</v>
      </c>
      <c r="BN99" s="3">
        <v>0</v>
      </c>
      <c r="BO99" s="3">
        <v>54168</v>
      </c>
      <c r="BP99" s="3">
        <v>0</v>
      </c>
      <c r="BQ99" s="3">
        <v>0</v>
      </c>
      <c r="BR99" s="3">
        <v>0</v>
      </c>
      <c r="BS99" s="3">
        <v>0</v>
      </c>
      <c r="BT99" s="3">
        <v>0</v>
      </c>
      <c r="BU99" s="3">
        <v>48851</v>
      </c>
      <c r="BV99" s="3">
        <v>0</v>
      </c>
      <c r="BW99" s="3">
        <v>0</v>
      </c>
      <c r="BX99" s="3">
        <v>0</v>
      </c>
      <c r="BY99" s="3">
        <v>0</v>
      </c>
      <c r="BZ99" s="57">
        <v>0</v>
      </c>
      <c r="CA99" s="3">
        <v>0</v>
      </c>
      <c r="CB99" s="3">
        <v>12669</v>
      </c>
      <c r="CC99" s="3">
        <v>0</v>
      </c>
      <c r="CD99" s="3">
        <v>0</v>
      </c>
      <c r="CE99" s="3">
        <v>0</v>
      </c>
      <c r="CF99" s="3">
        <v>0</v>
      </c>
      <c r="CG99" s="3">
        <v>0</v>
      </c>
      <c r="CH99" s="3">
        <v>10</v>
      </c>
      <c r="CI99" s="3">
        <v>866</v>
      </c>
      <c r="CJ99" s="3">
        <v>575</v>
      </c>
      <c r="CK99" s="3">
        <v>3145</v>
      </c>
      <c r="CL99" s="3">
        <v>7566</v>
      </c>
      <c r="CM99" s="3">
        <v>6496</v>
      </c>
      <c r="CN99" s="3">
        <v>39340</v>
      </c>
      <c r="CO99" s="3">
        <v>0</v>
      </c>
      <c r="CP99" s="3">
        <v>6161</v>
      </c>
      <c r="CQ99" s="3">
        <v>6922</v>
      </c>
      <c r="CR99" s="3">
        <v>0</v>
      </c>
      <c r="CS99" s="3">
        <v>4254</v>
      </c>
      <c r="CT99" s="3">
        <v>73884</v>
      </c>
      <c r="CU99" s="3">
        <v>53912</v>
      </c>
      <c r="CV99" s="3">
        <v>0</v>
      </c>
      <c r="CW99" s="3">
        <v>0</v>
      </c>
      <c r="CX99" s="3">
        <v>30517</v>
      </c>
      <c r="CY99" s="3">
        <v>0</v>
      </c>
      <c r="CZ99" s="3">
        <v>6</v>
      </c>
      <c r="DA99" s="3">
        <v>165059</v>
      </c>
      <c r="DB99" s="3">
        <v>40136</v>
      </c>
      <c r="DC99" s="3">
        <v>1993</v>
      </c>
      <c r="DD99" s="3">
        <v>928</v>
      </c>
      <c r="DE99" s="3">
        <v>570</v>
      </c>
      <c r="DF99" s="3">
        <v>170</v>
      </c>
      <c r="DG99" s="3">
        <v>997531909</v>
      </c>
      <c r="DH99" s="3">
        <v>764643520</v>
      </c>
      <c r="DI99" s="3">
        <v>9314649</v>
      </c>
      <c r="DJ99" s="3">
        <v>242203038</v>
      </c>
      <c r="DK99" s="3">
        <v>2998484</v>
      </c>
      <c r="DL99" s="3">
        <v>245201522</v>
      </c>
      <c r="DM99" s="3">
        <v>196597721</v>
      </c>
      <c r="DN99" s="3">
        <v>48603801</v>
      </c>
      <c r="DO99" s="3">
        <v>2972434</v>
      </c>
      <c r="DP99" s="3">
        <v>618319</v>
      </c>
      <c r="DQ99" s="3">
        <v>0</v>
      </c>
      <c r="DR99" s="3">
        <v>0</v>
      </c>
      <c r="DS99" s="3">
        <v>50957916</v>
      </c>
      <c r="DT99" s="3">
        <v>133811330</v>
      </c>
      <c r="DU99" s="3">
        <v>195873263</v>
      </c>
      <c r="DV99" s="3">
        <v>51221170</v>
      </c>
      <c r="DW99" s="3">
        <v>193650131</v>
      </c>
      <c r="DX99" s="3">
        <v>0</v>
      </c>
      <c r="DY99" s="3">
        <v>43966517</v>
      </c>
      <c r="DZ99" s="3">
        <v>70773243</v>
      </c>
      <c r="EA99" s="3">
        <v>0</v>
      </c>
      <c r="EB99" s="3">
        <v>4993351</v>
      </c>
      <c r="EC99" s="3">
        <v>694289005</v>
      </c>
      <c r="ED99" s="3">
        <v>39766665</v>
      </c>
      <c r="EE99" s="3">
        <v>47262816</v>
      </c>
      <c r="EF99" s="3">
        <v>14598567</v>
      </c>
      <c r="EG99" s="3">
        <v>106872730</v>
      </c>
      <c r="EH99" s="3">
        <v>0</v>
      </c>
      <c r="EI99" s="3">
        <v>33317769</v>
      </c>
      <c r="EJ99" s="3">
        <v>53672500</v>
      </c>
      <c r="EK99" s="3">
        <v>0</v>
      </c>
      <c r="EL99" s="3">
        <v>7751857</v>
      </c>
      <c r="EM99" s="3">
        <v>303242904</v>
      </c>
      <c r="EN99" s="3">
        <v>127777601</v>
      </c>
      <c r="EO99" s="3">
        <v>180491156</v>
      </c>
      <c r="EP99" s="3">
        <v>53436071</v>
      </c>
      <c r="EQ99" s="3">
        <v>230304326</v>
      </c>
      <c r="ER99" s="3">
        <v>-4712370</v>
      </c>
      <c r="ES99" s="3">
        <v>0</v>
      </c>
      <c r="ET99" s="3">
        <v>57953429</v>
      </c>
      <c r="EU99" s="3">
        <v>87963016</v>
      </c>
      <c r="EV99" s="3">
        <v>20088778</v>
      </c>
      <c r="EW99" s="3">
        <v>0</v>
      </c>
      <c r="EX99" s="3">
        <v>474662</v>
      </c>
      <c r="EY99" s="3">
        <v>0</v>
      </c>
      <c r="EZ99" s="3">
        <v>10866851</v>
      </c>
      <c r="FA99" s="3">
        <v>0</v>
      </c>
      <c r="FB99" s="3">
        <v>0</v>
      </c>
      <c r="FC99" s="3">
        <v>0</v>
      </c>
      <c r="FD99" s="3">
        <v>9314649</v>
      </c>
      <c r="FE99" s="3">
        <v>44967437</v>
      </c>
      <c r="FF99" s="3">
        <v>53044925</v>
      </c>
      <c r="FG99" s="3">
        <v>17062815</v>
      </c>
      <c r="FH99" s="3">
        <v>70218535</v>
      </c>
      <c r="FI99" s="3">
        <v>0</v>
      </c>
      <c r="FJ99" s="3">
        <v>17640401</v>
      </c>
      <c r="FK99" s="3">
        <v>45396644</v>
      </c>
      <c r="FL99" s="3">
        <v>0</v>
      </c>
      <c r="FM99" s="3">
        <v>-6127719</v>
      </c>
      <c r="FN99" s="3">
        <v>0</v>
      </c>
      <c r="FO99" s="3">
        <v>0</v>
      </c>
      <c r="FP99" s="3">
        <v>0</v>
      </c>
      <c r="FQ99" s="3">
        <v>335114</v>
      </c>
      <c r="FR99" s="3">
        <v>0</v>
      </c>
      <c r="FS99" s="3">
        <v>0</v>
      </c>
      <c r="FT99" s="3">
        <v>38717940</v>
      </c>
      <c r="FU99" s="3">
        <v>13075763</v>
      </c>
      <c r="FV99" s="3">
        <v>52643910</v>
      </c>
      <c r="FW99" s="3">
        <v>0</v>
      </c>
      <c r="FX99" s="3">
        <v>0</v>
      </c>
      <c r="FY99" s="3">
        <v>0</v>
      </c>
      <c r="FZ99" s="3">
        <v>1941273</v>
      </c>
      <c r="GA99" s="3">
        <v>24221395</v>
      </c>
      <c r="GB99" s="3">
        <v>5167068</v>
      </c>
      <c r="GC99" s="3">
        <v>47160530</v>
      </c>
      <c r="GD99" s="3">
        <v>13669842</v>
      </c>
      <c r="GE99" s="3">
        <v>78738134</v>
      </c>
      <c r="GF99" s="3">
        <v>16916293</v>
      </c>
      <c r="GG99" s="3">
        <v>4293674</v>
      </c>
      <c r="GH99" s="3">
        <v>9935290</v>
      </c>
      <c r="GI99" s="3">
        <v>21856643</v>
      </c>
      <c r="GJ99" s="3">
        <v>21809656</v>
      </c>
      <c r="GK99" s="3">
        <v>4518074</v>
      </c>
      <c r="GL99" s="3">
        <v>4295076</v>
      </c>
      <c r="GM99" s="3">
        <v>4343242</v>
      </c>
      <c r="GN99" s="3">
        <v>335112</v>
      </c>
      <c r="GO99" s="3">
        <v>29556527</v>
      </c>
      <c r="GP99" s="3">
        <v>386711074</v>
      </c>
      <c r="GQ99" s="3">
        <v>0</v>
      </c>
      <c r="GR99" s="3">
        <v>92730992</v>
      </c>
      <c r="GS99" s="3">
        <v>6135373</v>
      </c>
      <c r="GT99" s="3">
        <v>0</v>
      </c>
      <c r="GU99" s="3">
        <v>0</v>
      </c>
      <c r="GV99" s="3">
        <v>485577439</v>
      </c>
      <c r="GW99" s="3">
        <v>84804271</v>
      </c>
      <c r="GX99" s="3">
        <v>0</v>
      </c>
      <c r="GY99" s="3">
        <v>24199357</v>
      </c>
      <c r="GZ99" s="3">
        <v>376573811</v>
      </c>
      <c r="HA99" s="3">
        <v>485577439</v>
      </c>
      <c r="HB99" s="3">
        <v>-174728</v>
      </c>
      <c r="HC99" s="3">
        <v>199694795</v>
      </c>
      <c r="HD99" s="3">
        <v>-173000901</v>
      </c>
      <c r="HE99" s="3">
        <v>207282203</v>
      </c>
      <c r="HF99" s="3">
        <v>0</v>
      </c>
      <c r="HG99" s="3">
        <v>0</v>
      </c>
      <c r="HH99" s="3">
        <v>300930955</v>
      </c>
      <c r="HI99" s="3">
        <v>30505480</v>
      </c>
      <c r="HJ99" s="3">
        <v>2829021</v>
      </c>
      <c r="HK99" s="3">
        <v>3081927</v>
      </c>
      <c r="HL99" s="3">
        <v>1470</v>
      </c>
      <c r="HM99" s="3">
        <v>18</v>
      </c>
      <c r="HN99" s="3">
        <v>147390</v>
      </c>
      <c r="HO99" s="3">
        <v>1684722</v>
      </c>
      <c r="HP99" s="3">
        <v>539891</v>
      </c>
      <c r="HQ99" s="3">
        <v>40001</v>
      </c>
      <c r="HR99" s="3">
        <v>0</v>
      </c>
      <c r="HS99" s="3">
        <v>271816</v>
      </c>
      <c r="HT99" s="3">
        <v>58445</v>
      </c>
      <c r="HU99" s="3">
        <v>62564</v>
      </c>
      <c r="HV99" s="3">
        <v>13642</v>
      </c>
      <c r="HW99" s="3">
        <v>10550</v>
      </c>
      <c r="HX99" s="3">
        <v>989425</v>
      </c>
      <c r="HY99" s="3">
        <v>335091</v>
      </c>
      <c r="HZ99" s="3">
        <v>620541</v>
      </c>
      <c r="IA99" s="3">
        <v>29673</v>
      </c>
      <c r="IB99" s="3">
        <v>442212</v>
      </c>
      <c r="IC99" s="3">
        <v>205236</v>
      </c>
      <c r="ID99" s="3">
        <v>206843</v>
      </c>
      <c r="IE99" s="3">
        <v>33687711.730121501</v>
      </c>
      <c r="IF99" s="3">
        <v>47187422.233699918</v>
      </c>
      <c r="IG99" s="3">
        <v>12774178.698218133</v>
      </c>
      <c r="IH99" s="3">
        <v>58324947.869569406</v>
      </c>
      <c r="II99" s="3">
        <v>0</v>
      </c>
      <c r="IJ99" s="3">
        <v>14999198.187744169</v>
      </c>
      <c r="IK99" s="3">
        <v>24152210.746672101</v>
      </c>
      <c r="IL99" s="3">
        <v>0</v>
      </c>
      <c r="IM99" s="3">
        <v>2473567.5339747914</v>
      </c>
    </row>
    <row r="100" spans="1:247" x14ac:dyDescent="0.25">
      <c r="A100">
        <v>106190681</v>
      </c>
      <c r="B100" s="33" t="s">
        <v>2556</v>
      </c>
      <c r="C100" s="56">
        <v>45292</v>
      </c>
      <c r="D100" s="56">
        <v>45653</v>
      </c>
      <c r="E100">
        <v>362</v>
      </c>
      <c r="F100" s="33" t="s">
        <v>2532</v>
      </c>
      <c r="G100" t="s">
        <v>475</v>
      </c>
      <c r="H100">
        <v>925</v>
      </c>
      <c r="I100" s="33" t="s">
        <v>1024</v>
      </c>
      <c r="J100" t="s">
        <v>3050</v>
      </c>
      <c r="K100" s="33" t="s">
        <v>1023</v>
      </c>
      <c r="L100" s="33" t="s">
        <v>1025</v>
      </c>
      <c r="N100" t="s">
        <v>430</v>
      </c>
      <c r="O100" s="33" t="s">
        <v>2556</v>
      </c>
      <c r="P100" t="s">
        <v>1080</v>
      </c>
      <c r="Q100" t="s">
        <v>34</v>
      </c>
      <c r="R100" s="33" t="s">
        <v>2557</v>
      </c>
      <c r="S100" s="33" t="s">
        <v>3024</v>
      </c>
      <c r="T100" s="33" t="s">
        <v>474</v>
      </c>
      <c r="U100" s="33" t="s">
        <v>2739</v>
      </c>
      <c r="V100" s="33" t="s">
        <v>2666</v>
      </c>
      <c r="W100">
        <v>0</v>
      </c>
      <c r="X100" s="3">
        <v>17</v>
      </c>
      <c r="Y100" s="3">
        <v>6154</v>
      </c>
      <c r="Z100" s="3">
        <v>17</v>
      </c>
      <c r="AA100" s="3">
        <v>6154</v>
      </c>
      <c r="AB100" s="3">
        <v>2</v>
      </c>
      <c r="AC100" s="3">
        <v>1.1132596685082901</v>
      </c>
      <c r="AD100" s="3">
        <v>1.3519900263076701</v>
      </c>
      <c r="AE100" s="3">
        <v>142</v>
      </c>
      <c r="AF100" s="3">
        <v>0</v>
      </c>
      <c r="AG100" s="3">
        <v>0</v>
      </c>
      <c r="AH100" s="3">
        <v>0</v>
      </c>
      <c r="AI100" s="3">
        <v>0</v>
      </c>
      <c r="AJ100" s="3">
        <v>246</v>
      </c>
      <c r="AK100" s="3">
        <v>0</v>
      </c>
      <c r="AL100" s="3">
        <v>0</v>
      </c>
      <c r="AM100" s="3">
        <v>15</v>
      </c>
      <c r="AN100" s="3">
        <v>403</v>
      </c>
      <c r="AO100" s="3">
        <v>489.420389523376</v>
      </c>
      <c r="AP100" s="89">
        <v>168.66423780941901</v>
      </c>
      <c r="AQ100" s="89">
        <v>0</v>
      </c>
      <c r="AR100" s="89">
        <v>0</v>
      </c>
      <c r="AS100" s="89">
        <v>0</v>
      </c>
      <c r="AT100" s="89">
        <v>0</v>
      </c>
      <c r="AU100" s="89">
        <v>305.38360218545898</v>
      </c>
      <c r="AV100" s="89">
        <v>0</v>
      </c>
      <c r="AW100" s="89">
        <v>0</v>
      </c>
      <c r="AX100" s="89">
        <v>15.179237149981375</v>
      </c>
      <c r="AY100" s="3">
        <v>114</v>
      </c>
      <c r="AZ100" s="3">
        <v>0</v>
      </c>
      <c r="BA100" s="3">
        <v>0</v>
      </c>
      <c r="BB100" s="3">
        <v>0</v>
      </c>
      <c r="BC100" s="3">
        <v>0</v>
      </c>
      <c r="BD100" s="3">
        <v>211</v>
      </c>
      <c r="BE100" s="3">
        <v>0</v>
      </c>
      <c r="BF100" s="3">
        <v>0</v>
      </c>
      <c r="BG100" s="3">
        <v>13</v>
      </c>
      <c r="BH100" s="3">
        <v>338</v>
      </c>
      <c r="BI100" s="3">
        <v>17</v>
      </c>
      <c r="BJ100" s="3">
        <v>0</v>
      </c>
      <c r="BK100" s="3">
        <v>0</v>
      </c>
      <c r="BL100" s="3">
        <v>0</v>
      </c>
      <c r="BM100" s="3">
        <v>0</v>
      </c>
      <c r="BN100" s="3">
        <v>0</v>
      </c>
      <c r="BO100" s="3">
        <v>6154</v>
      </c>
      <c r="BP100" s="3">
        <v>0</v>
      </c>
      <c r="BQ100" s="3">
        <v>0</v>
      </c>
      <c r="BR100" s="3">
        <v>0</v>
      </c>
      <c r="BS100" s="3">
        <v>0</v>
      </c>
      <c r="BT100" s="3">
        <v>0</v>
      </c>
      <c r="BU100" s="3">
        <v>403</v>
      </c>
      <c r="BV100" s="3">
        <v>0</v>
      </c>
      <c r="BW100" s="3">
        <v>0</v>
      </c>
      <c r="BX100" s="3">
        <v>0</v>
      </c>
      <c r="BY100" s="3">
        <v>0</v>
      </c>
      <c r="BZ100" s="57">
        <v>0</v>
      </c>
      <c r="CA100" s="3">
        <v>0</v>
      </c>
      <c r="CB100" s="3">
        <v>338</v>
      </c>
      <c r="CC100" s="3">
        <v>0</v>
      </c>
      <c r="CD100" s="3">
        <v>0</v>
      </c>
      <c r="CE100" s="3">
        <v>0</v>
      </c>
      <c r="CF100" s="3">
        <v>0</v>
      </c>
      <c r="CG100" s="3">
        <v>0</v>
      </c>
      <c r="CH100" s="3">
        <v>0</v>
      </c>
      <c r="CI100" s="3">
        <v>0</v>
      </c>
      <c r="CJ100" s="3">
        <v>0</v>
      </c>
      <c r="CK100" s="3">
        <v>27</v>
      </c>
      <c r="CL100" s="3">
        <v>0</v>
      </c>
      <c r="CM100" s="3">
        <v>0</v>
      </c>
      <c r="CN100" s="3">
        <v>0</v>
      </c>
      <c r="CO100" s="3">
        <v>0</v>
      </c>
      <c r="CP100" s="3">
        <v>76</v>
      </c>
      <c r="CQ100" s="3">
        <v>0</v>
      </c>
      <c r="CR100" s="3">
        <v>0</v>
      </c>
      <c r="CS100" s="3">
        <v>1</v>
      </c>
      <c r="CT100" s="3">
        <v>104</v>
      </c>
      <c r="CU100" s="3">
        <v>0</v>
      </c>
      <c r="CV100" s="3">
        <v>0</v>
      </c>
      <c r="CW100" s="3">
        <v>0</v>
      </c>
      <c r="CX100" s="3">
        <v>0</v>
      </c>
      <c r="CY100" s="3">
        <v>0</v>
      </c>
      <c r="CZ100" s="3">
        <v>3</v>
      </c>
      <c r="DA100" s="3">
        <v>63533</v>
      </c>
      <c r="DB100" s="3">
        <v>9076</v>
      </c>
      <c r="DC100" s="3">
        <v>338</v>
      </c>
      <c r="DD100" s="3">
        <v>104</v>
      </c>
      <c r="DE100" s="3">
        <v>0</v>
      </c>
      <c r="DF100" s="3">
        <v>0</v>
      </c>
      <c r="DG100" s="3">
        <v>67607691</v>
      </c>
      <c r="DH100" s="3">
        <v>54859950</v>
      </c>
      <c r="DI100" s="3">
        <v>0</v>
      </c>
      <c r="DJ100" s="3">
        <v>12747741</v>
      </c>
      <c r="DK100" s="3">
        <v>16240</v>
      </c>
      <c r="DL100" s="3">
        <v>12763981</v>
      </c>
      <c r="DM100" s="3">
        <v>14117499</v>
      </c>
      <c r="DN100" s="3">
        <v>-1353518</v>
      </c>
      <c r="DO100" s="3">
        <v>0</v>
      </c>
      <c r="DP100" s="3">
        <v>0</v>
      </c>
      <c r="DQ100" s="3">
        <v>0</v>
      </c>
      <c r="DR100" s="3">
        <v>0</v>
      </c>
      <c r="DS100" s="3">
        <v>-1353518</v>
      </c>
      <c r="DT100" s="3">
        <v>16920440</v>
      </c>
      <c r="DU100" s="3">
        <v>0</v>
      </c>
      <c r="DV100" s="3">
        <v>0</v>
      </c>
      <c r="DW100" s="3">
        <v>0</v>
      </c>
      <c r="DX100" s="3">
        <v>0</v>
      </c>
      <c r="DY100" s="3">
        <v>36163746</v>
      </c>
      <c r="DZ100" s="3">
        <v>0</v>
      </c>
      <c r="EA100" s="3">
        <v>0</v>
      </c>
      <c r="EB100" s="3">
        <v>2585541</v>
      </c>
      <c r="EC100" s="3">
        <v>55669727</v>
      </c>
      <c r="ED100" s="3">
        <v>3177258</v>
      </c>
      <c r="EE100" s="3">
        <v>0</v>
      </c>
      <c r="EF100" s="3">
        <v>0</v>
      </c>
      <c r="EG100" s="3">
        <v>0</v>
      </c>
      <c r="EH100" s="3">
        <v>0</v>
      </c>
      <c r="EI100" s="3">
        <v>8729811</v>
      </c>
      <c r="EJ100" s="3">
        <v>0</v>
      </c>
      <c r="EK100" s="3">
        <v>0</v>
      </c>
      <c r="EL100" s="3">
        <v>30895</v>
      </c>
      <c r="EM100" s="3">
        <v>11937964</v>
      </c>
      <c r="EN100" s="3">
        <v>16639341</v>
      </c>
      <c r="EO100" s="3">
        <v>0</v>
      </c>
      <c r="EP100" s="3">
        <v>0</v>
      </c>
      <c r="EQ100" s="3">
        <v>0</v>
      </c>
      <c r="ER100" s="3">
        <v>0</v>
      </c>
      <c r="ES100" s="3">
        <v>0</v>
      </c>
      <c r="ET100" s="3">
        <v>35992401</v>
      </c>
      <c r="EU100" s="3">
        <v>0</v>
      </c>
      <c r="EV100" s="3">
        <v>0</v>
      </c>
      <c r="EW100" s="3">
        <v>0</v>
      </c>
      <c r="EX100" s="3">
        <v>0</v>
      </c>
      <c r="EY100" s="3">
        <v>0</v>
      </c>
      <c r="EZ100" s="3">
        <v>2228208</v>
      </c>
      <c r="FA100" s="3">
        <v>0</v>
      </c>
      <c r="FB100" s="3">
        <v>0</v>
      </c>
      <c r="FC100" s="3">
        <v>0</v>
      </c>
      <c r="FD100" s="3">
        <v>0</v>
      </c>
      <c r="FE100" s="3">
        <v>3458357</v>
      </c>
      <c r="FF100" s="3">
        <v>0</v>
      </c>
      <c r="FG100" s="3">
        <v>0</v>
      </c>
      <c r="FH100" s="3">
        <v>0</v>
      </c>
      <c r="FI100" s="3">
        <v>0</v>
      </c>
      <c r="FJ100" s="3">
        <v>8901156</v>
      </c>
      <c r="FK100" s="3">
        <v>0</v>
      </c>
      <c r="FL100" s="3">
        <v>0</v>
      </c>
      <c r="FM100" s="3">
        <v>388228</v>
      </c>
      <c r="FN100" s="3">
        <v>0</v>
      </c>
      <c r="FO100" s="3">
        <v>0</v>
      </c>
      <c r="FP100" s="3">
        <v>0</v>
      </c>
      <c r="FQ100" s="3">
        <v>0</v>
      </c>
      <c r="FR100" s="3">
        <v>0</v>
      </c>
      <c r="FS100" s="3">
        <v>0</v>
      </c>
      <c r="FT100" s="3">
        <v>2294064</v>
      </c>
      <c r="FU100" s="3">
        <v>0</v>
      </c>
      <c r="FV100" s="3">
        <v>5585536</v>
      </c>
      <c r="FW100" s="3">
        <v>0</v>
      </c>
      <c r="FX100" s="3">
        <v>0</v>
      </c>
      <c r="FY100" s="3">
        <v>0</v>
      </c>
      <c r="FZ100" s="3">
        <v>0</v>
      </c>
      <c r="GA100" s="3">
        <v>1711022</v>
      </c>
      <c r="GB100" s="3">
        <v>1005796</v>
      </c>
      <c r="GC100" s="3">
        <v>1421611</v>
      </c>
      <c r="GD100" s="3">
        <v>2099470</v>
      </c>
      <c r="GE100" s="3">
        <v>1831767</v>
      </c>
      <c r="GF100" s="3">
        <v>540496</v>
      </c>
      <c r="GG100" s="3">
        <v>0</v>
      </c>
      <c r="GH100" s="3">
        <v>1392630</v>
      </c>
      <c r="GI100" s="3">
        <v>4546055</v>
      </c>
      <c r="GJ100" s="3">
        <v>2302374</v>
      </c>
      <c r="GK100" s="3">
        <v>1063771</v>
      </c>
      <c r="GL100" s="3">
        <v>1902667</v>
      </c>
      <c r="GM100" s="3">
        <v>10725</v>
      </c>
      <c r="GN100" s="3">
        <v>0</v>
      </c>
      <c r="GO100" s="3">
        <v>527014</v>
      </c>
      <c r="GP100" s="3">
        <v>7848867</v>
      </c>
      <c r="GQ100" s="3">
        <v>0</v>
      </c>
      <c r="GR100" s="3">
        <v>-1174848</v>
      </c>
      <c r="GS100" s="3">
        <v>0</v>
      </c>
      <c r="GT100" s="3">
        <v>0</v>
      </c>
      <c r="GU100" s="3">
        <v>8000000</v>
      </c>
      <c r="GV100" s="3">
        <v>14674019</v>
      </c>
      <c r="GW100" s="3">
        <v>2026523</v>
      </c>
      <c r="GX100" s="3">
        <v>0</v>
      </c>
      <c r="GY100" s="3">
        <v>880421</v>
      </c>
      <c r="GZ100" s="3">
        <v>11767075</v>
      </c>
      <c r="HA100" s="3">
        <v>14674019</v>
      </c>
      <c r="HB100" s="3">
        <v>477011</v>
      </c>
      <c r="HC100" s="3">
        <v>7283740</v>
      </c>
      <c r="HD100" s="3">
        <v>0</v>
      </c>
      <c r="HE100" s="3">
        <v>5440937</v>
      </c>
      <c r="HF100" s="3">
        <v>0</v>
      </c>
      <c r="HG100" s="3">
        <v>0</v>
      </c>
      <c r="HH100" s="3">
        <v>0</v>
      </c>
      <c r="HI100" s="3">
        <v>0</v>
      </c>
      <c r="HJ100" s="3">
        <v>46607</v>
      </c>
      <c r="HK100" s="3">
        <v>50906</v>
      </c>
      <c r="HL100" s="3">
        <v>20</v>
      </c>
      <c r="HM100" s="3">
        <v>0</v>
      </c>
      <c r="HN100" s="3">
        <v>3120</v>
      </c>
      <c r="HO100" s="3">
        <v>21626</v>
      </c>
      <c r="HP100" s="3">
        <v>1393</v>
      </c>
      <c r="HQ100" s="3">
        <v>0</v>
      </c>
      <c r="HR100" s="3">
        <v>0</v>
      </c>
      <c r="HS100" s="3">
        <v>3150</v>
      </c>
      <c r="HT100" s="3">
        <v>4146</v>
      </c>
      <c r="HU100" s="3">
        <v>4488</v>
      </c>
      <c r="HV100" s="3">
        <v>7181</v>
      </c>
      <c r="HW100" s="3">
        <v>1503</v>
      </c>
      <c r="HX100" s="3">
        <v>21929</v>
      </c>
      <c r="HY100" s="3">
        <v>0</v>
      </c>
      <c r="HZ100" s="3">
        <v>8271</v>
      </c>
      <c r="IA100" s="3">
        <v>0</v>
      </c>
      <c r="IB100" s="3">
        <v>11754</v>
      </c>
      <c r="IC100" s="3">
        <v>3988</v>
      </c>
      <c r="ID100" s="3">
        <v>665</v>
      </c>
      <c r="IE100" s="3">
        <v>4191872.8566219192</v>
      </c>
      <c r="IF100" s="3">
        <v>0</v>
      </c>
      <c r="IG100" s="3">
        <v>0</v>
      </c>
      <c r="IH100" s="3">
        <v>0</v>
      </c>
      <c r="II100" s="3">
        <v>0</v>
      </c>
      <c r="IJ100" s="3">
        <v>9363663.5909997709</v>
      </c>
      <c r="IK100" s="3">
        <v>0</v>
      </c>
      <c r="IL100" s="3">
        <v>0</v>
      </c>
      <c r="IM100" s="3">
        <v>545722.55237830896</v>
      </c>
    </row>
    <row r="101" spans="1:247" x14ac:dyDescent="0.25">
      <c r="A101">
        <v>106392287</v>
      </c>
      <c r="B101" s="33" t="s">
        <v>1192</v>
      </c>
      <c r="C101" s="56">
        <v>45292</v>
      </c>
      <c r="D101" s="56">
        <v>45657</v>
      </c>
      <c r="E101">
        <v>366</v>
      </c>
      <c r="F101" s="33" t="s">
        <v>2682</v>
      </c>
      <c r="G101" t="s">
        <v>1179</v>
      </c>
      <c r="H101">
        <v>507</v>
      </c>
      <c r="I101" s="33" t="s">
        <v>1024</v>
      </c>
      <c r="J101" t="s">
        <v>696</v>
      </c>
      <c r="K101" s="33" t="s">
        <v>1023</v>
      </c>
      <c r="L101" s="33" t="s">
        <v>811</v>
      </c>
      <c r="N101" t="s">
        <v>430</v>
      </c>
      <c r="O101" s="33" t="s">
        <v>696</v>
      </c>
      <c r="P101" t="s">
        <v>407</v>
      </c>
      <c r="Q101" t="s">
        <v>34</v>
      </c>
      <c r="R101" s="33" t="s">
        <v>2066</v>
      </c>
      <c r="S101" s="33" t="s">
        <v>3025</v>
      </c>
      <c r="T101" s="33" t="s">
        <v>1193</v>
      </c>
      <c r="U101" s="33">
        <v>95336</v>
      </c>
      <c r="V101" s="33" t="s">
        <v>3174</v>
      </c>
      <c r="W101">
        <v>0</v>
      </c>
      <c r="X101" s="3">
        <v>73</v>
      </c>
      <c r="Y101" s="3">
        <v>26718</v>
      </c>
      <c r="Z101" s="3">
        <v>73</v>
      </c>
      <c r="AA101" s="3">
        <v>26718</v>
      </c>
      <c r="AB101" s="3">
        <v>37</v>
      </c>
      <c r="AC101" s="3">
        <v>35.407103825136602</v>
      </c>
      <c r="AD101" s="3">
        <v>93.373366647136095</v>
      </c>
      <c r="AE101" s="3">
        <v>3384</v>
      </c>
      <c r="AF101" s="3">
        <v>3682</v>
      </c>
      <c r="AG101" s="3">
        <v>708</v>
      </c>
      <c r="AH101" s="3">
        <v>3243</v>
      </c>
      <c r="AI101" s="3">
        <v>0</v>
      </c>
      <c r="AJ101" s="3">
        <v>394</v>
      </c>
      <c r="AK101" s="3">
        <v>1453</v>
      </c>
      <c r="AL101" s="3">
        <v>34</v>
      </c>
      <c r="AM101" s="3">
        <v>61</v>
      </c>
      <c r="AN101" s="3">
        <v>12959</v>
      </c>
      <c r="AO101" s="3">
        <v>34174.652192851812</v>
      </c>
      <c r="AP101" s="89">
        <v>6742.0661023779503</v>
      </c>
      <c r="AQ101" s="89">
        <v>8183.2223805369504</v>
      </c>
      <c r="AR101" s="89">
        <v>1627.1023991177301</v>
      </c>
      <c r="AS101" s="89">
        <v>9978.0511211294397</v>
      </c>
      <c r="AT101" s="89">
        <v>0</v>
      </c>
      <c r="AU101" s="89">
        <v>958.70609729550995</v>
      </c>
      <c r="AV101" s="89">
        <v>5660.0600659142301</v>
      </c>
      <c r="AW101" s="89">
        <v>59.029536798498398</v>
      </c>
      <c r="AX101" s="89">
        <v>703.22062097696698</v>
      </c>
      <c r="AY101" s="3">
        <v>739</v>
      </c>
      <c r="AZ101" s="3">
        <v>673</v>
      </c>
      <c r="BA101" s="3">
        <v>95</v>
      </c>
      <c r="BB101" s="3">
        <v>773</v>
      </c>
      <c r="BC101" s="3">
        <v>0</v>
      </c>
      <c r="BD101" s="3">
        <v>82</v>
      </c>
      <c r="BE101" s="3">
        <v>347</v>
      </c>
      <c r="BF101" s="3">
        <v>20</v>
      </c>
      <c r="BG101" s="3">
        <v>15</v>
      </c>
      <c r="BH101" s="3">
        <v>2744</v>
      </c>
      <c r="BI101" s="3">
        <v>73</v>
      </c>
      <c r="BJ101" s="3">
        <v>0</v>
      </c>
      <c r="BK101" s="3">
        <v>0</v>
      </c>
      <c r="BL101" s="3">
        <v>0</v>
      </c>
      <c r="BM101" s="3">
        <v>0</v>
      </c>
      <c r="BN101" s="3">
        <v>0</v>
      </c>
      <c r="BO101" s="3">
        <v>26718</v>
      </c>
      <c r="BP101" s="3">
        <v>0</v>
      </c>
      <c r="BQ101" s="3">
        <v>0</v>
      </c>
      <c r="BR101" s="3">
        <v>0</v>
      </c>
      <c r="BS101" s="3">
        <v>0</v>
      </c>
      <c r="BT101" s="3">
        <v>0</v>
      </c>
      <c r="BU101" s="3">
        <v>12959</v>
      </c>
      <c r="BV101" s="3">
        <v>0</v>
      </c>
      <c r="BW101" s="3">
        <v>0</v>
      </c>
      <c r="BX101" s="3">
        <v>0</v>
      </c>
      <c r="BY101" s="3">
        <v>0</v>
      </c>
      <c r="BZ101" s="57">
        <v>0</v>
      </c>
      <c r="CA101" s="3">
        <v>0</v>
      </c>
      <c r="CB101" s="3">
        <v>2744</v>
      </c>
      <c r="CC101" s="3">
        <v>0</v>
      </c>
      <c r="CD101" s="3">
        <v>0</v>
      </c>
      <c r="CE101" s="3">
        <v>0</v>
      </c>
      <c r="CF101" s="3">
        <v>0</v>
      </c>
      <c r="CG101" s="3">
        <v>0</v>
      </c>
      <c r="CH101" s="3">
        <v>0</v>
      </c>
      <c r="CI101" s="3">
        <v>0</v>
      </c>
      <c r="CJ101" s="3">
        <v>0</v>
      </c>
      <c r="CK101" s="3">
        <v>9982</v>
      </c>
      <c r="CL101" s="3">
        <v>10245</v>
      </c>
      <c r="CM101" s="3">
        <v>2018</v>
      </c>
      <c r="CN101" s="3">
        <v>20676</v>
      </c>
      <c r="CO101" s="3">
        <v>0</v>
      </c>
      <c r="CP101" s="3">
        <v>1924</v>
      </c>
      <c r="CQ101" s="3">
        <v>15639</v>
      </c>
      <c r="CR101" s="3">
        <v>103</v>
      </c>
      <c r="CS101" s="3">
        <v>2344</v>
      </c>
      <c r="CT101" s="3">
        <v>62931</v>
      </c>
      <c r="CU101" s="3">
        <v>30792</v>
      </c>
      <c r="CV101" s="3">
        <v>846</v>
      </c>
      <c r="CW101" s="3">
        <v>0</v>
      </c>
      <c r="CX101" s="3">
        <v>29727</v>
      </c>
      <c r="CY101" s="3">
        <v>0</v>
      </c>
      <c r="CZ101" s="3">
        <v>10</v>
      </c>
      <c r="DA101" s="3">
        <v>52785</v>
      </c>
      <c r="DB101" s="3">
        <v>114045</v>
      </c>
      <c r="DC101" s="3">
        <v>513</v>
      </c>
      <c r="DD101" s="3">
        <v>3829</v>
      </c>
      <c r="DE101" s="3">
        <v>0</v>
      </c>
      <c r="DF101" s="3">
        <v>0</v>
      </c>
      <c r="DG101" s="3">
        <v>1525148646</v>
      </c>
      <c r="DH101" s="3">
        <v>1398595651</v>
      </c>
      <c r="DI101" s="3">
        <v>0</v>
      </c>
      <c r="DJ101" s="3">
        <v>126552995</v>
      </c>
      <c r="DK101" s="3">
        <v>567224</v>
      </c>
      <c r="DL101" s="3">
        <v>127120219</v>
      </c>
      <c r="DM101" s="3">
        <v>118186689</v>
      </c>
      <c r="DN101" s="3">
        <v>8933530</v>
      </c>
      <c r="DO101" s="3">
        <v>256634</v>
      </c>
      <c r="DP101" s="3">
        <v>83747</v>
      </c>
      <c r="DQ101" s="3">
        <v>0</v>
      </c>
      <c r="DR101" s="3">
        <v>0</v>
      </c>
      <c r="DS101" s="3">
        <v>9106417</v>
      </c>
      <c r="DT101" s="3">
        <v>155166551</v>
      </c>
      <c r="DU101" s="3">
        <v>152488799</v>
      </c>
      <c r="DV101" s="3">
        <v>26030986</v>
      </c>
      <c r="DW101" s="3">
        <v>150337993</v>
      </c>
      <c r="DX101" s="3">
        <v>0</v>
      </c>
      <c r="DY101" s="3">
        <v>16726219</v>
      </c>
      <c r="DZ101" s="3">
        <v>72421390</v>
      </c>
      <c r="EA101" s="3">
        <v>2820414</v>
      </c>
      <c r="EB101" s="3">
        <v>2342760</v>
      </c>
      <c r="EC101" s="3">
        <v>578335112</v>
      </c>
      <c r="ED101" s="3">
        <v>153977404</v>
      </c>
      <c r="EE101" s="3">
        <v>186416620</v>
      </c>
      <c r="EF101" s="3">
        <v>33792573</v>
      </c>
      <c r="EG101" s="3">
        <v>312221421</v>
      </c>
      <c r="EH101" s="3">
        <v>0</v>
      </c>
      <c r="EI101" s="3">
        <v>23973091</v>
      </c>
      <c r="EJ101" s="3">
        <v>209691079</v>
      </c>
      <c r="EK101" s="3">
        <v>2076284</v>
      </c>
      <c r="EL101" s="3">
        <v>24665062</v>
      </c>
      <c r="EM101" s="3">
        <v>946813534</v>
      </c>
      <c r="EN101" s="3">
        <v>291785804</v>
      </c>
      <c r="EO101" s="3">
        <v>321591809</v>
      </c>
      <c r="EP101" s="3">
        <v>52872791</v>
      </c>
      <c r="EQ101" s="3">
        <v>438353001</v>
      </c>
      <c r="ER101" s="3">
        <v>0</v>
      </c>
      <c r="ES101" s="3">
        <v>0</v>
      </c>
      <c r="ET101" s="3">
        <v>38185755</v>
      </c>
      <c r="EU101" s="3">
        <v>217818602</v>
      </c>
      <c r="EV101" s="3">
        <v>9157986</v>
      </c>
      <c r="EW101" s="3">
        <v>0</v>
      </c>
      <c r="EX101" s="3">
        <v>4948309</v>
      </c>
      <c r="EY101" s="3">
        <v>0</v>
      </c>
      <c r="EZ101" s="3">
        <v>23881594</v>
      </c>
      <c r="FA101" s="3">
        <v>0</v>
      </c>
      <c r="FB101" s="3">
        <v>0</v>
      </c>
      <c r="FC101" s="3">
        <v>0</v>
      </c>
      <c r="FD101" s="3">
        <v>0</v>
      </c>
      <c r="FE101" s="3">
        <v>17358151</v>
      </c>
      <c r="FF101" s="3">
        <v>17313610</v>
      </c>
      <c r="FG101" s="3">
        <v>6744381</v>
      </c>
      <c r="FH101" s="3">
        <v>24206413</v>
      </c>
      <c r="FI101" s="3">
        <v>0</v>
      </c>
      <c r="FJ101" s="3">
        <v>2041384</v>
      </c>
      <c r="FK101" s="3">
        <v>57999524</v>
      </c>
      <c r="FL101" s="3">
        <v>154776</v>
      </c>
      <c r="FM101" s="3">
        <v>734756</v>
      </c>
      <c r="FN101" s="3">
        <v>0</v>
      </c>
      <c r="FO101" s="3">
        <v>0</v>
      </c>
      <c r="FP101" s="3">
        <v>0</v>
      </c>
      <c r="FQ101" s="3">
        <v>0</v>
      </c>
      <c r="FR101" s="3">
        <v>0</v>
      </c>
      <c r="FS101" s="3">
        <v>0</v>
      </c>
      <c r="FT101" s="3">
        <v>15537411</v>
      </c>
      <c r="FU101" s="3">
        <v>11891131</v>
      </c>
      <c r="FV101" s="3">
        <v>38763357</v>
      </c>
      <c r="FW101" s="3">
        <v>0</v>
      </c>
      <c r="FX101" s="3">
        <v>0</v>
      </c>
      <c r="FY101" s="3">
        <v>0</v>
      </c>
      <c r="FZ101" s="3">
        <v>0</v>
      </c>
      <c r="GA101" s="3">
        <v>18759139</v>
      </c>
      <c r="GB101" s="3">
        <v>9170598</v>
      </c>
      <c r="GC101" s="3">
        <v>19399676</v>
      </c>
      <c r="GD101" s="3">
        <v>4665377</v>
      </c>
      <c r="GE101" s="3">
        <v>37619935</v>
      </c>
      <c r="GF101" s="3">
        <v>14219050</v>
      </c>
      <c r="GG101" s="3">
        <v>7968071</v>
      </c>
      <c r="GH101" s="3">
        <v>2087094</v>
      </c>
      <c r="GI101" s="3">
        <v>15353084</v>
      </c>
      <c r="GJ101" s="3">
        <v>21431130</v>
      </c>
      <c r="GK101" s="3">
        <v>4471984</v>
      </c>
      <c r="GL101" s="3">
        <v>682158</v>
      </c>
      <c r="GM101" s="3">
        <v>1317366</v>
      </c>
      <c r="GN101" s="3">
        <v>35662</v>
      </c>
      <c r="GO101" s="3">
        <v>13001155</v>
      </c>
      <c r="GP101" s="3">
        <v>49889443</v>
      </c>
      <c r="GQ101" s="3">
        <v>0</v>
      </c>
      <c r="GR101" s="3">
        <v>17792557</v>
      </c>
      <c r="GS101" s="3">
        <v>250296</v>
      </c>
      <c r="GT101" s="3">
        <v>69296342</v>
      </c>
      <c r="GU101" s="3">
        <v>5972711</v>
      </c>
      <c r="GV101" s="3">
        <v>143201349</v>
      </c>
      <c r="GW101" s="3">
        <v>18769986</v>
      </c>
      <c r="GX101" s="3">
        <v>623686</v>
      </c>
      <c r="GY101" s="3">
        <v>18080</v>
      </c>
      <c r="GZ101" s="3">
        <v>123789597</v>
      </c>
      <c r="HA101" s="3">
        <v>143201349</v>
      </c>
      <c r="HB101" s="3">
        <v>1000</v>
      </c>
      <c r="HC101" s="3">
        <v>85015123</v>
      </c>
      <c r="HD101" s="3">
        <v>-64845784</v>
      </c>
      <c r="HE101" s="3">
        <v>89183160</v>
      </c>
      <c r="HF101" s="3">
        <v>0</v>
      </c>
      <c r="HG101" s="3">
        <v>0</v>
      </c>
      <c r="HH101" s="3">
        <v>68583461</v>
      </c>
      <c r="HI101" s="3">
        <v>0</v>
      </c>
      <c r="HJ101" s="3">
        <v>671266</v>
      </c>
      <c r="HK101" s="3">
        <v>746391</v>
      </c>
      <c r="HL101" s="3">
        <v>352</v>
      </c>
      <c r="HM101" s="3">
        <v>0</v>
      </c>
      <c r="HN101" s="3">
        <v>84692</v>
      </c>
      <c r="HO101" s="3">
        <v>162272</v>
      </c>
      <c r="HP101" s="3">
        <v>204025</v>
      </c>
      <c r="HQ101" s="3">
        <v>108</v>
      </c>
      <c r="HR101" s="3">
        <v>56587</v>
      </c>
      <c r="HS101" s="3">
        <v>97396</v>
      </c>
      <c r="HT101" s="3">
        <v>44836</v>
      </c>
      <c r="HU101" s="3">
        <v>7729</v>
      </c>
      <c r="HV101" s="3">
        <v>13621</v>
      </c>
      <c r="HW101" s="3">
        <v>0</v>
      </c>
      <c r="HX101" s="3">
        <v>163710</v>
      </c>
      <c r="HY101" s="3">
        <v>78488</v>
      </c>
      <c r="HZ101" s="3">
        <v>204462</v>
      </c>
      <c r="IA101" s="3">
        <v>0</v>
      </c>
      <c r="IB101" s="3">
        <v>103168</v>
      </c>
      <c r="IC101" s="3">
        <v>72951</v>
      </c>
      <c r="ID101" s="3">
        <v>48487</v>
      </c>
      <c r="IE101" s="3">
        <v>23841182.097527899</v>
      </c>
      <c r="IF101" s="3">
        <v>26136386.228926852</v>
      </c>
      <c r="IG101" s="3">
        <v>4613592.9257979589</v>
      </c>
      <c r="IH101" s="3">
        <v>35672582.43849466</v>
      </c>
      <c r="II101" s="3">
        <v>0</v>
      </c>
      <c r="IJ101" s="3">
        <v>3138730.8251061798</v>
      </c>
      <c r="IK101" s="3">
        <v>21756513.872031499</v>
      </c>
      <c r="IL101" s="3">
        <v>377633.35432064498</v>
      </c>
      <c r="IM101" s="3">
        <v>2082843.2577943199</v>
      </c>
    </row>
    <row r="102" spans="1:247" x14ac:dyDescent="0.25">
      <c r="A102">
        <v>106331293</v>
      </c>
      <c r="B102" s="33" t="s">
        <v>2627</v>
      </c>
      <c r="C102" s="56">
        <v>45108</v>
      </c>
      <c r="D102" s="56">
        <v>45473</v>
      </c>
      <c r="E102">
        <v>366</v>
      </c>
      <c r="F102" s="33" t="s">
        <v>2704</v>
      </c>
      <c r="G102" t="s">
        <v>1063</v>
      </c>
      <c r="H102">
        <v>1111</v>
      </c>
      <c r="I102" s="33" t="s">
        <v>1024</v>
      </c>
      <c r="J102" t="s">
        <v>2895</v>
      </c>
      <c r="K102" s="33" t="s">
        <v>1023</v>
      </c>
      <c r="L102" s="33" t="s">
        <v>811</v>
      </c>
      <c r="N102" t="s">
        <v>1032</v>
      </c>
      <c r="O102" s="33" t="s">
        <v>3175</v>
      </c>
      <c r="P102" t="s">
        <v>1038</v>
      </c>
      <c r="Q102" t="s">
        <v>34</v>
      </c>
      <c r="R102" s="33" t="s">
        <v>2222</v>
      </c>
      <c r="S102" s="33" t="s">
        <v>1493</v>
      </c>
      <c r="T102" s="33" t="s">
        <v>1317</v>
      </c>
      <c r="U102" s="33">
        <v>92503</v>
      </c>
      <c r="V102" s="33" t="s">
        <v>2582</v>
      </c>
      <c r="W102">
        <v>0</v>
      </c>
      <c r="X102" s="3">
        <v>193</v>
      </c>
      <c r="Y102" s="3">
        <v>70638</v>
      </c>
      <c r="Z102" s="3">
        <v>193</v>
      </c>
      <c r="AA102" s="3">
        <v>70638</v>
      </c>
      <c r="AB102" s="3">
        <v>71</v>
      </c>
      <c r="AC102" s="3">
        <v>65.207650273224004</v>
      </c>
      <c r="AD102" s="3">
        <v>129.8918929538232</v>
      </c>
      <c r="AE102" s="3">
        <v>8094</v>
      </c>
      <c r="AF102" s="3">
        <v>3483</v>
      </c>
      <c r="AG102" s="3">
        <v>2562</v>
      </c>
      <c r="AH102" s="3">
        <v>6625</v>
      </c>
      <c r="AI102" s="3">
        <v>0</v>
      </c>
      <c r="AJ102" s="3">
        <v>515</v>
      </c>
      <c r="AK102" s="3">
        <v>1615</v>
      </c>
      <c r="AL102" s="3">
        <v>107</v>
      </c>
      <c r="AM102" s="3">
        <v>865</v>
      </c>
      <c r="AN102" s="3">
        <v>23866</v>
      </c>
      <c r="AO102" s="3">
        <v>47540.432821099297</v>
      </c>
      <c r="AP102" s="89">
        <v>10564.3012076588</v>
      </c>
      <c r="AQ102" s="89">
        <v>6224.7900623615396</v>
      </c>
      <c r="AR102" s="89">
        <v>5502.8162665439504</v>
      </c>
      <c r="AS102" s="89">
        <v>17349.011868092501</v>
      </c>
      <c r="AT102" s="89">
        <v>0</v>
      </c>
      <c r="AU102" s="89">
        <v>986.97589755543584</v>
      </c>
      <c r="AV102" s="89">
        <v>4223.0859552112097</v>
      </c>
      <c r="AW102" s="89">
        <v>215.700024564872</v>
      </c>
      <c r="AX102" s="89">
        <v>1743.7429517671289</v>
      </c>
      <c r="AY102" s="3">
        <v>1427</v>
      </c>
      <c r="AZ102" s="3">
        <v>705</v>
      </c>
      <c r="BA102" s="3">
        <v>505</v>
      </c>
      <c r="BB102" s="3">
        <v>1839</v>
      </c>
      <c r="BC102" s="3">
        <v>0</v>
      </c>
      <c r="BD102" s="3">
        <v>174</v>
      </c>
      <c r="BE102" s="3">
        <v>518</v>
      </c>
      <c r="BF102" s="3">
        <v>41</v>
      </c>
      <c r="BG102" s="3">
        <v>328</v>
      </c>
      <c r="BH102" s="3">
        <v>5537</v>
      </c>
      <c r="BI102" s="3">
        <v>193</v>
      </c>
      <c r="BJ102" s="3">
        <v>0</v>
      </c>
      <c r="BK102" s="3">
        <v>0</v>
      </c>
      <c r="BL102" s="3">
        <v>0</v>
      </c>
      <c r="BM102" s="3">
        <v>0</v>
      </c>
      <c r="BN102" s="3">
        <v>0</v>
      </c>
      <c r="BO102" s="3">
        <v>70638</v>
      </c>
      <c r="BP102" s="3">
        <v>0</v>
      </c>
      <c r="BQ102" s="3">
        <v>0</v>
      </c>
      <c r="BR102" s="3">
        <v>0</v>
      </c>
      <c r="BS102" s="3">
        <v>0</v>
      </c>
      <c r="BT102" s="3">
        <v>0</v>
      </c>
      <c r="BU102" s="3">
        <v>23866</v>
      </c>
      <c r="BV102" s="3">
        <v>0</v>
      </c>
      <c r="BW102" s="3">
        <v>0</v>
      </c>
      <c r="BX102" s="3">
        <v>0</v>
      </c>
      <c r="BY102" s="3">
        <v>0</v>
      </c>
      <c r="BZ102" s="57">
        <v>0</v>
      </c>
      <c r="CA102" s="3">
        <v>0</v>
      </c>
      <c r="CB102" s="3">
        <v>5537</v>
      </c>
      <c r="CC102" s="3">
        <v>0</v>
      </c>
      <c r="CD102" s="3">
        <v>0</v>
      </c>
      <c r="CE102" s="3">
        <v>0</v>
      </c>
      <c r="CF102" s="3">
        <v>0</v>
      </c>
      <c r="CG102" s="3">
        <v>0</v>
      </c>
      <c r="CH102" s="3">
        <v>24</v>
      </c>
      <c r="CI102" s="3">
        <v>1462</v>
      </c>
      <c r="CJ102" s="3">
        <v>939</v>
      </c>
      <c r="CK102" s="3">
        <v>3328</v>
      </c>
      <c r="CL102" s="3">
        <v>9258</v>
      </c>
      <c r="CM102" s="3">
        <v>5205</v>
      </c>
      <c r="CN102" s="3">
        <v>26158</v>
      </c>
      <c r="CO102" s="3">
        <v>0</v>
      </c>
      <c r="CP102" s="3">
        <v>4531</v>
      </c>
      <c r="CQ102" s="3">
        <v>8014</v>
      </c>
      <c r="CR102" s="3">
        <v>286</v>
      </c>
      <c r="CS102" s="3">
        <v>2373</v>
      </c>
      <c r="CT102" s="3">
        <v>59153</v>
      </c>
      <c r="CU102" s="3">
        <v>55840</v>
      </c>
      <c r="CV102" s="3">
        <v>5962</v>
      </c>
      <c r="CW102" s="3">
        <v>0</v>
      </c>
      <c r="CX102" s="3">
        <v>1951</v>
      </c>
      <c r="CY102" s="3">
        <v>0</v>
      </c>
      <c r="CZ102" s="3">
        <v>6</v>
      </c>
      <c r="DA102" s="3">
        <v>120180</v>
      </c>
      <c r="DB102" s="3">
        <v>137580</v>
      </c>
      <c r="DC102" s="3">
        <v>900</v>
      </c>
      <c r="DD102" s="3">
        <v>1331</v>
      </c>
      <c r="DE102" s="3">
        <v>924</v>
      </c>
      <c r="DF102" s="3">
        <v>310</v>
      </c>
      <c r="DG102" s="3">
        <v>740033807</v>
      </c>
      <c r="DH102" s="3">
        <v>610847389</v>
      </c>
      <c r="DI102" s="3">
        <v>0</v>
      </c>
      <c r="DJ102" s="3">
        <v>129186418</v>
      </c>
      <c r="DK102" s="3">
        <v>975878</v>
      </c>
      <c r="DL102" s="3">
        <v>130162296</v>
      </c>
      <c r="DM102" s="3">
        <v>138548677</v>
      </c>
      <c r="DN102" s="3">
        <v>-8386381</v>
      </c>
      <c r="DO102" s="3">
        <v>900285</v>
      </c>
      <c r="DP102" s="3">
        <v>0</v>
      </c>
      <c r="DQ102" s="3">
        <v>0</v>
      </c>
      <c r="DR102" s="3">
        <v>0</v>
      </c>
      <c r="DS102" s="3">
        <v>-7486096</v>
      </c>
      <c r="DT102" s="3">
        <v>97467017</v>
      </c>
      <c r="DU102" s="3">
        <v>92595540</v>
      </c>
      <c r="DV102" s="3">
        <v>27639479</v>
      </c>
      <c r="DW102" s="3">
        <v>99861035</v>
      </c>
      <c r="DX102" s="3">
        <v>0</v>
      </c>
      <c r="DY102" s="3">
        <v>7902186</v>
      </c>
      <c r="DZ102" s="3">
        <v>30881746</v>
      </c>
      <c r="EA102" s="3">
        <v>1669050</v>
      </c>
      <c r="EB102" s="3">
        <v>13491857</v>
      </c>
      <c r="EC102" s="3">
        <v>371507910</v>
      </c>
      <c r="ED102" s="3">
        <v>29747083</v>
      </c>
      <c r="EE102" s="3">
        <v>72890477</v>
      </c>
      <c r="EF102" s="3">
        <v>31726241</v>
      </c>
      <c r="EG102" s="3">
        <v>161646932</v>
      </c>
      <c r="EH102" s="3">
        <v>0</v>
      </c>
      <c r="EI102" s="3">
        <v>7242022</v>
      </c>
      <c r="EJ102" s="3">
        <v>49871361</v>
      </c>
      <c r="EK102" s="3">
        <v>1695568</v>
      </c>
      <c r="EL102" s="3">
        <v>13706213</v>
      </c>
      <c r="EM102" s="3">
        <v>368525897</v>
      </c>
      <c r="EN102" s="3">
        <v>87596598</v>
      </c>
      <c r="EO102" s="3">
        <v>130129885</v>
      </c>
      <c r="EP102" s="3">
        <v>42761738</v>
      </c>
      <c r="EQ102" s="3">
        <v>232512716</v>
      </c>
      <c r="ER102" s="3">
        <v>-2608369</v>
      </c>
      <c r="ES102" s="3">
        <v>0</v>
      </c>
      <c r="ET102" s="3">
        <v>10912399</v>
      </c>
      <c r="EU102" s="3">
        <v>65117702</v>
      </c>
      <c r="EV102" s="3">
        <v>15012286</v>
      </c>
      <c r="EW102" s="3">
        <v>0</v>
      </c>
      <c r="EX102" s="3">
        <v>3364618</v>
      </c>
      <c r="EY102" s="3">
        <v>0</v>
      </c>
      <c r="EZ102" s="3">
        <v>26047816</v>
      </c>
      <c r="FA102" s="3">
        <v>0</v>
      </c>
      <c r="FB102" s="3">
        <v>0</v>
      </c>
      <c r="FC102" s="3">
        <v>0</v>
      </c>
      <c r="FD102" s="3">
        <v>0</v>
      </c>
      <c r="FE102" s="3">
        <v>25184311</v>
      </c>
      <c r="FF102" s="3">
        <v>35356132</v>
      </c>
      <c r="FG102" s="3">
        <v>17169423</v>
      </c>
      <c r="FH102" s="3">
        <v>31038179</v>
      </c>
      <c r="FI102" s="3">
        <v>0</v>
      </c>
      <c r="FJ102" s="3">
        <v>4231809</v>
      </c>
      <c r="FK102" s="3">
        <v>15635405</v>
      </c>
      <c r="FL102" s="3">
        <v>0</v>
      </c>
      <c r="FM102" s="3">
        <v>571159</v>
      </c>
      <c r="FN102" s="3">
        <v>0</v>
      </c>
      <c r="FO102" s="3">
        <v>0</v>
      </c>
      <c r="FP102" s="3">
        <v>0</v>
      </c>
      <c r="FQ102" s="3">
        <v>599335</v>
      </c>
      <c r="FR102" s="3">
        <v>0</v>
      </c>
      <c r="FS102" s="3">
        <v>0</v>
      </c>
      <c r="FT102" s="3">
        <v>28164934</v>
      </c>
      <c r="FU102" s="3">
        <v>12528606</v>
      </c>
      <c r="FV102" s="3">
        <v>42476709</v>
      </c>
      <c r="FW102" s="3">
        <v>0</v>
      </c>
      <c r="FX102" s="3">
        <v>0</v>
      </c>
      <c r="FY102" s="3">
        <v>0</v>
      </c>
      <c r="FZ102" s="3">
        <v>0</v>
      </c>
      <c r="GA102" s="3">
        <v>18011786</v>
      </c>
      <c r="GB102" s="3">
        <v>3959680</v>
      </c>
      <c r="GC102" s="3">
        <v>27819061</v>
      </c>
      <c r="GD102" s="3">
        <v>5587901</v>
      </c>
      <c r="GE102" s="3">
        <v>55816558</v>
      </c>
      <c r="GF102" s="3">
        <v>15500884</v>
      </c>
      <c r="GG102" s="3">
        <v>5283400</v>
      </c>
      <c r="GH102" s="3">
        <v>3097203</v>
      </c>
      <c r="GI102" s="3">
        <v>18078141</v>
      </c>
      <c r="GJ102" s="3">
        <v>13579797</v>
      </c>
      <c r="GK102" s="3">
        <v>3034743</v>
      </c>
      <c r="GL102" s="3">
        <v>959419</v>
      </c>
      <c r="GM102" s="3">
        <v>1905469</v>
      </c>
      <c r="GN102" s="3">
        <v>1739535</v>
      </c>
      <c r="GO102" s="3">
        <v>19553528</v>
      </c>
      <c r="GP102" s="3">
        <v>42452709</v>
      </c>
      <c r="GQ102" s="3">
        <v>0</v>
      </c>
      <c r="GR102" s="3">
        <v>54556621</v>
      </c>
      <c r="GS102" s="3">
        <v>10572358</v>
      </c>
      <c r="GT102" s="3">
        <v>799371</v>
      </c>
      <c r="GU102" s="3">
        <v>0</v>
      </c>
      <c r="GV102" s="3">
        <v>108381059</v>
      </c>
      <c r="GW102" s="3">
        <v>41802123</v>
      </c>
      <c r="GX102" s="3">
        <v>0</v>
      </c>
      <c r="GY102" s="3">
        <v>31017405</v>
      </c>
      <c r="GZ102" s="3">
        <v>35561531</v>
      </c>
      <c r="HA102" s="3">
        <v>108381059</v>
      </c>
      <c r="HB102" s="3">
        <v>7300821</v>
      </c>
      <c r="HC102" s="3">
        <v>160239521</v>
      </c>
      <c r="HD102" s="3">
        <v>-140604029</v>
      </c>
      <c r="HE102" s="3">
        <v>68665930</v>
      </c>
      <c r="HF102" s="3">
        <v>34673741</v>
      </c>
      <c r="HG102" s="3">
        <v>0</v>
      </c>
      <c r="HH102" s="3">
        <v>0</v>
      </c>
      <c r="HI102" s="3">
        <v>12601313</v>
      </c>
      <c r="HJ102" s="3">
        <v>1244961</v>
      </c>
      <c r="HK102" s="3">
        <v>1377633</v>
      </c>
      <c r="HL102" s="3">
        <v>646</v>
      </c>
      <c r="HM102" s="3">
        <v>0</v>
      </c>
      <c r="HN102" s="3">
        <v>106871</v>
      </c>
      <c r="HO102" s="3">
        <v>293847</v>
      </c>
      <c r="HP102" s="3">
        <v>431852</v>
      </c>
      <c r="HQ102" s="3">
        <v>21116</v>
      </c>
      <c r="HR102" s="3">
        <v>101942</v>
      </c>
      <c r="HS102" s="3">
        <v>193838</v>
      </c>
      <c r="HT102" s="3">
        <v>31630</v>
      </c>
      <c r="HU102" s="3">
        <v>30158</v>
      </c>
      <c r="HV102" s="3">
        <v>27506</v>
      </c>
      <c r="HW102" s="3">
        <v>6201</v>
      </c>
      <c r="HX102" s="3">
        <v>399731</v>
      </c>
      <c r="HY102" s="3">
        <v>165168</v>
      </c>
      <c r="HZ102" s="3">
        <v>314119</v>
      </c>
      <c r="IA102" s="3">
        <v>0</v>
      </c>
      <c r="IB102" s="3">
        <v>159898</v>
      </c>
      <c r="IC102" s="3">
        <v>85456</v>
      </c>
      <c r="ID102" s="3">
        <v>120589</v>
      </c>
      <c r="IE102" s="3">
        <v>23649189.596099</v>
      </c>
      <c r="IF102" s="3">
        <v>30763965.563064601</v>
      </c>
      <c r="IG102" s="3">
        <v>11036128.6035819</v>
      </c>
      <c r="IH102" s="3">
        <v>48614512.797507398</v>
      </c>
      <c r="II102" s="3">
        <v>0</v>
      </c>
      <c r="IJ102" s="3">
        <v>2815318.7915078499</v>
      </c>
      <c r="IK102" s="3">
        <v>15012058.7098212</v>
      </c>
      <c r="IL102" s="3">
        <v>625484.824405842</v>
      </c>
      <c r="IM102" s="3">
        <v>5056140.1140122898</v>
      </c>
    </row>
    <row r="103" spans="1:247" x14ac:dyDescent="0.25">
      <c r="A103">
        <v>106500852</v>
      </c>
      <c r="B103" s="33" t="s">
        <v>1937</v>
      </c>
      <c r="C103" s="56">
        <v>45292</v>
      </c>
      <c r="D103" s="56">
        <v>45657</v>
      </c>
      <c r="E103">
        <v>366</v>
      </c>
      <c r="F103" s="33" t="s">
        <v>2698</v>
      </c>
      <c r="G103" t="s">
        <v>1179</v>
      </c>
      <c r="H103">
        <v>511</v>
      </c>
      <c r="I103" s="33" t="s">
        <v>1024</v>
      </c>
      <c r="J103" t="s">
        <v>696</v>
      </c>
      <c r="K103" s="33" t="s">
        <v>1023</v>
      </c>
      <c r="L103" s="33" t="s">
        <v>811</v>
      </c>
      <c r="N103" t="s">
        <v>1032</v>
      </c>
      <c r="O103" s="33" t="s">
        <v>696</v>
      </c>
      <c r="P103" t="s">
        <v>406</v>
      </c>
      <c r="Q103" t="s">
        <v>34</v>
      </c>
      <c r="R103" s="33" t="s">
        <v>2067</v>
      </c>
      <c r="S103" s="33" t="s">
        <v>2740</v>
      </c>
      <c r="T103" s="33" t="s">
        <v>1194</v>
      </c>
      <c r="U103" s="33">
        <v>95350</v>
      </c>
      <c r="V103" s="33" t="s">
        <v>2825</v>
      </c>
      <c r="W103">
        <v>2</v>
      </c>
      <c r="X103" s="3">
        <v>461</v>
      </c>
      <c r="Y103" s="3">
        <v>168726</v>
      </c>
      <c r="Z103" s="3">
        <v>461</v>
      </c>
      <c r="AA103" s="3">
        <v>168726</v>
      </c>
      <c r="AB103" s="3">
        <v>347</v>
      </c>
      <c r="AC103" s="3">
        <v>341.59289617486343</v>
      </c>
      <c r="AD103" s="3">
        <v>483.22448736475781</v>
      </c>
      <c r="AE103" s="3">
        <v>26591</v>
      </c>
      <c r="AF103" s="3">
        <v>25941</v>
      </c>
      <c r="AG103" s="3">
        <v>22419</v>
      </c>
      <c r="AH103" s="3">
        <v>34618</v>
      </c>
      <c r="AI103" s="3">
        <v>0</v>
      </c>
      <c r="AJ103" s="3">
        <v>2316</v>
      </c>
      <c r="AK103" s="3">
        <v>12259</v>
      </c>
      <c r="AL103" s="3">
        <v>636</v>
      </c>
      <c r="AM103" s="3">
        <v>243</v>
      </c>
      <c r="AN103" s="3">
        <v>125023</v>
      </c>
      <c r="AO103" s="3">
        <v>176860.16237550101</v>
      </c>
      <c r="AP103" s="89">
        <v>32983.150346821902</v>
      </c>
      <c r="AQ103" s="89">
        <v>34819.713904216303</v>
      </c>
      <c r="AR103" s="89">
        <v>26013.981771472099</v>
      </c>
      <c r="AS103" s="89">
        <v>54212.433596970899</v>
      </c>
      <c r="AT103" s="89">
        <v>0</v>
      </c>
      <c r="AU103" s="89">
        <v>3510.94758198625</v>
      </c>
      <c r="AV103" s="89">
        <v>19875.963536769879</v>
      </c>
      <c r="AW103" s="89">
        <v>777.74533147997329</v>
      </c>
      <c r="AX103" s="89">
        <v>1383.1455785699052</v>
      </c>
      <c r="AY103" s="3">
        <v>4279</v>
      </c>
      <c r="AZ103" s="3">
        <v>4760</v>
      </c>
      <c r="BA103" s="3">
        <v>3074</v>
      </c>
      <c r="BB103" s="3">
        <v>7779</v>
      </c>
      <c r="BC103" s="3">
        <v>0</v>
      </c>
      <c r="BD103" s="3">
        <v>413</v>
      </c>
      <c r="BE103" s="3">
        <v>2757</v>
      </c>
      <c r="BF103" s="3">
        <v>144</v>
      </c>
      <c r="BG103" s="3">
        <v>81</v>
      </c>
      <c r="BH103" s="3">
        <v>23287</v>
      </c>
      <c r="BI103" s="3">
        <v>394</v>
      </c>
      <c r="BJ103" s="3">
        <v>67</v>
      </c>
      <c r="BK103" s="3">
        <v>0</v>
      </c>
      <c r="BL103" s="3">
        <v>0</v>
      </c>
      <c r="BM103" s="3">
        <v>0</v>
      </c>
      <c r="BN103" s="3">
        <v>0</v>
      </c>
      <c r="BO103" s="3">
        <v>144204</v>
      </c>
      <c r="BP103" s="3">
        <v>24522</v>
      </c>
      <c r="BQ103" s="3">
        <v>0</v>
      </c>
      <c r="BR103" s="3">
        <v>0</v>
      </c>
      <c r="BS103" s="3">
        <v>0</v>
      </c>
      <c r="BT103" s="3">
        <v>0</v>
      </c>
      <c r="BU103" s="3">
        <v>105220</v>
      </c>
      <c r="BV103" s="3">
        <v>19803</v>
      </c>
      <c r="BW103" s="3">
        <v>0</v>
      </c>
      <c r="BX103" s="3">
        <v>0</v>
      </c>
      <c r="BY103" s="3">
        <v>0</v>
      </c>
      <c r="BZ103" s="57">
        <v>0</v>
      </c>
      <c r="CA103" s="3">
        <v>0</v>
      </c>
      <c r="CB103" s="3">
        <v>20443</v>
      </c>
      <c r="CC103" s="3">
        <v>2844</v>
      </c>
      <c r="CD103" s="3">
        <v>0</v>
      </c>
      <c r="CE103" s="3">
        <v>0</v>
      </c>
      <c r="CF103" s="3">
        <v>0</v>
      </c>
      <c r="CG103" s="3">
        <v>0</v>
      </c>
      <c r="CH103" s="3">
        <v>24</v>
      </c>
      <c r="CI103" s="3">
        <v>5885</v>
      </c>
      <c r="CJ103" s="3">
        <v>3018</v>
      </c>
      <c r="CK103" s="3">
        <v>24818</v>
      </c>
      <c r="CL103" s="3">
        <v>20726</v>
      </c>
      <c r="CM103" s="3">
        <v>5312</v>
      </c>
      <c r="CN103" s="3">
        <v>62059</v>
      </c>
      <c r="CO103" s="3">
        <v>0</v>
      </c>
      <c r="CP103" s="3">
        <v>2105</v>
      </c>
      <c r="CQ103" s="3">
        <v>23938</v>
      </c>
      <c r="CR103" s="3">
        <v>364</v>
      </c>
      <c r="CS103" s="3">
        <v>4105</v>
      </c>
      <c r="CT103" s="3">
        <v>143427</v>
      </c>
      <c r="CU103" s="3">
        <v>90409</v>
      </c>
      <c r="CV103" s="3">
        <v>207</v>
      </c>
      <c r="CW103" s="3">
        <v>0</v>
      </c>
      <c r="CX103" s="3">
        <v>61259</v>
      </c>
      <c r="CY103" s="3">
        <v>0</v>
      </c>
      <c r="CZ103" s="3">
        <v>18</v>
      </c>
      <c r="DA103" s="3">
        <v>477690</v>
      </c>
      <c r="DB103" s="3">
        <v>578340</v>
      </c>
      <c r="DC103" s="3">
        <v>4922</v>
      </c>
      <c r="DD103" s="3">
        <v>7386</v>
      </c>
      <c r="DE103" s="3">
        <v>2152</v>
      </c>
      <c r="DF103" s="3">
        <v>1073</v>
      </c>
      <c r="DG103" s="3">
        <v>8985868987</v>
      </c>
      <c r="DH103" s="3">
        <v>8261702005</v>
      </c>
      <c r="DI103" s="3">
        <v>0</v>
      </c>
      <c r="DJ103" s="3">
        <v>724166982</v>
      </c>
      <c r="DK103" s="3">
        <v>5143172</v>
      </c>
      <c r="DL103" s="3">
        <v>729310154</v>
      </c>
      <c r="DM103" s="3">
        <v>752374577</v>
      </c>
      <c r="DN103" s="3">
        <v>-23064423</v>
      </c>
      <c r="DO103" s="3">
        <v>186050</v>
      </c>
      <c r="DP103" s="3">
        <v>389301</v>
      </c>
      <c r="DQ103" s="3">
        <v>0</v>
      </c>
      <c r="DR103" s="3">
        <v>0</v>
      </c>
      <c r="DS103" s="3">
        <v>-23267674</v>
      </c>
      <c r="DT103" s="3">
        <v>1451217706</v>
      </c>
      <c r="DU103" s="3">
        <v>1503012814</v>
      </c>
      <c r="DV103" s="3">
        <v>591156076</v>
      </c>
      <c r="DW103" s="3">
        <v>1903707446</v>
      </c>
      <c r="DX103" s="3">
        <v>0</v>
      </c>
      <c r="DY103" s="3">
        <v>113229567</v>
      </c>
      <c r="DZ103" s="3">
        <v>732911015</v>
      </c>
      <c r="EA103" s="3">
        <v>40876391</v>
      </c>
      <c r="EB103" s="3">
        <v>16027778</v>
      </c>
      <c r="EC103" s="3">
        <v>6352138793</v>
      </c>
      <c r="ED103" s="3">
        <v>348854942</v>
      </c>
      <c r="EE103" s="3">
        <v>514429697</v>
      </c>
      <c r="EF103" s="3">
        <v>94794385</v>
      </c>
      <c r="EG103" s="3">
        <v>1077533917</v>
      </c>
      <c r="EH103" s="3">
        <v>0</v>
      </c>
      <c r="EI103" s="3">
        <v>58421156</v>
      </c>
      <c r="EJ103" s="3">
        <v>455384328</v>
      </c>
      <c r="EK103" s="3">
        <v>9110122</v>
      </c>
      <c r="EL103" s="3">
        <v>75201647</v>
      </c>
      <c r="EM103" s="3">
        <v>2633730194</v>
      </c>
      <c r="EN103" s="3">
        <v>1687058560</v>
      </c>
      <c r="EO103" s="3">
        <v>1916078127</v>
      </c>
      <c r="EP103" s="3">
        <v>581508128</v>
      </c>
      <c r="EQ103" s="3">
        <v>2802962710</v>
      </c>
      <c r="ER103" s="3">
        <v>-10855288</v>
      </c>
      <c r="ES103" s="3">
        <v>0</v>
      </c>
      <c r="ET103" s="3">
        <v>158120548</v>
      </c>
      <c r="EU103" s="3">
        <v>947373597</v>
      </c>
      <c r="EV103" s="3">
        <v>48094092</v>
      </c>
      <c r="EW103" s="3">
        <v>0</v>
      </c>
      <c r="EX103" s="3">
        <v>50513862</v>
      </c>
      <c r="EY103" s="3">
        <v>0</v>
      </c>
      <c r="EZ103" s="3">
        <v>80847669</v>
      </c>
      <c r="FA103" s="3">
        <v>0</v>
      </c>
      <c r="FB103" s="3">
        <v>0</v>
      </c>
      <c r="FC103" s="3">
        <v>0</v>
      </c>
      <c r="FD103" s="3">
        <v>0</v>
      </c>
      <c r="FE103" s="3">
        <v>113014088</v>
      </c>
      <c r="FF103" s="3">
        <v>101364384</v>
      </c>
      <c r="FG103" s="3">
        <v>106083326</v>
      </c>
      <c r="FH103" s="3">
        <v>186561788</v>
      </c>
      <c r="FI103" s="3">
        <v>0</v>
      </c>
      <c r="FJ103" s="3">
        <v>10576353</v>
      </c>
      <c r="FK103" s="3">
        <v>206276569</v>
      </c>
      <c r="FL103" s="3">
        <v>403811</v>
      </c>
      <c r="FM103" s="3">
        <v>-113337</v>
      </c>
      <c r="FN103" s="3">
        <v>0</v>
      </c>
      <c r="FO103" s="3">
        <v>0</v>
      </c>
      <c r="FP103" s="3">
        <v>0</v>
      </c>
      <c r="FQ103" s="3">
        <v>0</v>
      </c>
      <c r="FR103" s="3">
        <v>0</v>
      </c>
      <c r="FS103" s="3">
        <v>0</v>
      </c>
      <c r="FT103" s="3">
        <v>168932248</v>
      </c>
      <c r="FU103" s="3">
        <v>42668516</v>
      </c>
      <c r="FV103" s="3">
        <v>242200918</v>
      </c>
      <c r="FW103" s="3">
        <v>0</v>
      </c>
      <c r="FX103" s="3">
        <v>0</v>
      </c>
      <c r="FY103" s="3">
        <v>0</v>
      </c>
      <c r="FZ103" s="3">
        <v>6454565</v>
      </c>
      <c r="GA103" s="3">
        <v>85734735</v>
      </c>
      <c r="GB103" s="3">
        <v>35419198</v>
      </c>
      <c r="GC103" s="3">
        <v>150204493</v>
      </c>
      <c r="GD103" s="3">
        <v>20759904</v>
      </c>
      <c r="GE103" s="3">
        <v>232867871</v>
      </c>
      <c r="GF103" s="3">
        <v>99148168</v>
      </c>
      <c r="GG103" s="3">
        <v>72628466</v>
      </c>
      <c r="GH103" s="3">
        <v>6663263</v>
      </c>
      <c r="GI103" s="3">
        <v>99000625</v>
      </c>
      <c r="GJ103" s="3">
        <v>117263256</v>
      </c>
      <c r="GK103" s="3">
        <v>12444231</v>
      </c>
      <c r="GL103" s="3">
        <v>1876145</v>
      </c>
      <c r="GM103" s="3">
        <v>9065540</v>
      </c>
      <c r="GN103" s="3">
        <v>248234</v>
      </c>
      <c r="GO103" s="3">
        <v>101168778</v>
      </c>
      <c r="GP103" s="3">
        <v>345240822</v>
      </c>
      <c r="GQ103" s="3">
        <v>0</v>
      </c>
      <c r="GR103" s="3">
        <v>82238950</v>
      </c>
      <c r="GS103" s="3">
        <v>551811</v>
      </c>
      <c r="GT103" s="3">
        <v>418461359</v>
      </c>
      <c r="GU103" s="3">
        <v>11208585</v>
      </c>
      <c r="GV103" s="3">
        <v>857701527</v>
      </c>
      <c r="GW103" s="3">
        <v>136641110</v>
      </c>
      <c r="GX103" s="3">
        <v>1865806</v>
      </c>
      <c r="GY103" s="3">
        <v>1418858</v>
      </c>
      <c r="GZ103" s="3">
        <v>717775753</v>
      </c>
      <c r="HA103" s="3">
        <v>857701527</v>
      </c>
      <c r="HB103" s="3">
        <v>2050</v>
      </c>
      <c r="HC103" s="3">
        <v>645975752</v>
      </c>
      <c r="HD103" s="3">
        <v>-524120871</v>
      </c>
      <c r="HE103" s="3">
        <v>328770744</v>
      </c>
      <c r="HF103" s="3">
        <v>0</v>
      </c>
      <c r="HG103" s="3">
        <v>0</v>
      </c>
      <c r="HH103" s="3">
        <v>412447428</v>
      </c>
      <c r="HI103" s="3">
        <v>0</v>
      </c>
      <c r="HJ103" s="3">
        <v>3589297</v>
      </c>
      <c r="HK103" s="3">
        <v>4067488</v>
      </c>
      <c r="HL103" s="3">
        <v>1935</v>
      </c>
      <c r="HM103" s="3">
        <v>30</v>
      </c>
      <c r="HN103" s="3">
        <v>280531</v>
      </c>
      <c r="HO103" s="3">
        <v>814075</v>
      </c>
      <c r="HP103" s="3">
        <v>1615565</v>
      </c>
      <c r="HQ103" s="3">
        <v>39963</v>
      </c>
      <c r="HR103" s="3">
        <v>364909</v>
      </c>
      <c r="HS103" s="3">
        <v>395094</v>
      </c>
      <c r="HT103" s="3">
        <v>33211</v>
      </c>
      <c r="HU103" s="3">
        <v>3263</v>
      </c>
      <c r="HV103" s="3">
        <v>41040</v>
      </c>
      <c r="HW103" s="3">
        <v>1646</v>
      </c>
      <c r="HX103" s="3">
        <v>1526514</v>
      </c>
      <c r="HY103" s="3">
        <v>299527</v>
      </c>
      <c r="HZ103" s="3">
        <v>1073118</v>
      </c>
      <c r="IA103" s="3">
        <v>0</v>
      </c>
      <c r="IB103" s="3">
        <v>281375</v>
      </c>
      <c r="IC103" s="3">
        <v>116759</v>
      </c>
      <c r="ID103" s="3">
        <v>292004</v>
      </c>
      <c r="IE103" s="3">
        <v>149687338.62167874</v>
      </c>
      <c r="IF103" s="3">
        <v>167763007.02605101</v>
      </c>
      <c r="IG103" s="3">
        <v>57041086.1180996</v>
      </c>
      <c r="IH103" s="3">
        <v>247908930.737964</v>
      </c>
      <c r="II103" s="3">
        <v>0</v>
      </c>
      <c r="IJ103" s="3">
        <v>14273834.962663675</v>
      </c>
      <c r="IK103" s="3">
        <v>98814215.963913098</v>
      </c>
      <c r="IL103" s="3">
        <v>4156692.2903146902</v>
      </c>
      <c r="IM103" s="3">
        <v>7586299.2793144453</v>
      </c>
    </row>
    <row r="104" spans="1:247" x14ac:dyDescent="0.25">
      <c r="A104">
        <v>106440755</v>
      </c>
      <c r="B104" s="33" t="s">
        <v>1938</v>
      </c>
      <c r="C104" s="56">
        <v>45108</v>
      </c>
      <c r="D104" s="56">
        <v>45473</v>
      </c>
      <c r="E104">
        <v>366</v>
      </c>
      <c r="F104" s="33" t="s">
        <v>2706</v>
      </c>
      <c r="G104" t="s">
        <v>1065</v>
      </c>
      <c r="H104">
        <v>703</v>
      </c>
      <c r="I104" s="33" t="s">
        <v>1046</v>
      </c>
      <c r="J104" t="s">
        <v>1764</v>
      </c>
      <c r="K104" s="33" t="s">
        <v>1023</v>
      </c>
      <c r="L104" s="33" t="s">
        <v>811</v>
      </c>
      <c r="N104" t="s">
        <v>430</v>
      </c>
      <c r="O104" s="33" t="s">
        <v>1764</v>
      </c>
      <c r="P104" t="s">
        <v>1028</v>
      </c>
      <c r="Q104" t="s">
        <v>34</v>
      </c>
      <c r="R104" s="33" t="s">
        <v>2068</v>
      </c>
      <c r="S104" s="33" t="s">
        <v>1195</v>
      </c>
      <c r="T104" s="33" t="s">
        <v>1196</v>
      </c>
      <c r="U104" s="33">
        <v>95065</v>
      </c>
      <c r="V104" s="33" t="s">
        <v>1197</v>
      </c>
      <c r="W104">
        <v>0</v>
      </c>
      <c r="X104" s="3">
        <v>222</v>
      </c>
      <c r="Y104" s="3">
        <v>81252</v>
      </c>
      <c r="Z104" s="3">
        <v>222</v>
      </c>
      <c r="AA104" s="3">
        <v>81252</v>
      </c>
      <c r="AB104" s="3">
        <v>168</v>
      </c>
      <c r="AC104" s="3">
        <v>153.13934426229508</v>
      </c>
      <c r="AD104" s="3">
        <v>236.9415683285209</v>
      </c>
      <c r="AE104" s="3">
        <v>26495</v>
      </c>
      <c r="AF104" s="3">
        <v>7895</v>
      </c>
      <c r="AG104" s="3">
        <v>1689</v>
      </c>
      <c r="AH104" s="3">
        <v>10371</v>
      </c>
      <c r="AI104" s="3">
        <v>0</v>
      </c>
      <c r="AJ104" s="3">
        <v>1102</v>
      </c>
      <c r="AK104" s="3">
        <v>7989</v>
      </c>
      <c r="AL104" s="3">
        <v>497</v>
      </c>
      <c r="AM104" s="3">
        <v>11</v>
      </c>
      <c r="AN104" s="3">
        <v>56049</v>
      </c>
      <c r="AO104" s="3">
        <v>86720.614008238699</v>
      </c>
      <c r="AP104" s="89">
        <v>36835.722685537105</v>
      </c>
      <c r="AQ104" s="89">
        <v>11010.301887503199</v>
      </c>
      <c r="AR104" s="89">
        <v>2495.1956974229806</v>
      </c>
      <c r="AS104" s="89">
        <v>17021.812177672298</v>
      </c>
      <c r="AT104" s="89">
        <v>0</v>
      </c>
      <c r="AU104" s="89">
        <v>2127.41200302476</v>
      </c>
      <c r="AV104" s="89">
        <v>15848.1820503897</v>
      </c>
      <c r="AW104" s="89">
        <v>1314.19576605728</v>
      </c>
      <c r="AX104" s="89">
        <v>175.22356135402001</v>
      </c>
      <c r="AY104" s="3">
        <v>4768</v>
      </c>
      <c r="AZ104" s="3">
        <v>1401</v>
      </c>
      <c r="BA104" s="3">
        <v>302</v>
      </c>
      <c r="BB104" s="3">
        <v>2206</v>
      </c>
      <c r="BC104" s="3">
        <v>0</v>
      </c>
      <c r="BD104" s="3">
        <v>262</v>
      </c>
      <c r="BE104" s="3">
        <v>1883</v>
      </c>
      <c r="BF104" s="3">
        <v>85</v>
      </c>
      <c r="BG104" s="3">
        <v>4</v>
      </c>
      <c r="BH104" s="3">
        <v>10911</v>
      </c>
      <c r="BI104" s="3">
        <v>202</v>
      </c>
      <c r="BJ104" s="3">
        <v>0</v>
      </c>
      <c r="BK104" s="3">
        <v>0</v>
      </c>
      <c r="BL104" s="3">
        <v>20</v>
      </c>
      <c r="BM104" s="3">
        <v>0</v>
      </c>
      <c r="BN104" s="3">
        <v>0</v>
      </c>
      <c r="BO104" s="3">
        <v>73932</v>
      </c>
      <c r="BP104" s="3">
        <v>0</v>
      </c>
      <c r="BQ104" s="3">
        <v>0</v>
      </c>
      <c r="BR104" s="3">
        <v>7320</v>
      </c>
      <c r="BS104" s="3">
        <v>0</v>
      </c>
      <c r="BT104" s="3">
        <v>0</v>
      </c>
      <c r="BU104" s="3">
        <v>50356</v>
      </c>
      <c r="BV104" s="3">
        <v>0</v>
      </c>
      <c r="BW104" s="3">
        <v>0</v>
      </c>
      <c r="BX104" s="3">
        <v>5693</v>
      </c>
      <c r="BY104" s="3">
        <v>0</v>
      </c>
      <c r="BZ104" s="57">
        <v>0</v>
      </c>
      <c r="CA104" s="3">
        <v>0</v>
      </c>
      <c r="CB104" s="3">
        <v>10316</v>
      </c>
      <c r="CC104" s="3">
        <v>0</v>
      </c>
      <c r="CD104" s="3">
        <v>0</v>
      </c>
      <c r="CE104" s="3">
        <v>595</v>
      </c>
      <c r="CF104" s="3">
        <v>0</v>
      </c>
      <c r="CG104" s="3">
        <v>0</v>
      </c>
      <c r="CH104" s="3">
        <v>12</v>
      </c>
      <c r="CI104" s="3">
        <v>1325</v>
      </c>
      <c r="CJ104" s="3">
        <v>647</v>
      </c>
      <c r="CK104" s="3">
        <v>45859</v>
      </c>
      <c r="CL104" s="3">
        <v>14380</v>
      </c>
      <c r="CM104" s="3">
        <v>4029</v>
      </c>
      <c r="CN104" s="3">
        <v>34484</v>
      </c>
      <c r="CO104" s="3">
        <v>0</v>
      </c>
      <c r="CP104" s="3">
        <v>5406</v>
      </c>
      <c r="CQ104" s="3">
        <v>40917</v>
      </c>
      <c r="CR104" s="3">
        <v>3684</v>
      </c>
      <c r="CS104" s="3">
        <v>255</v>
      </c>
      <c r="CT104" s="3">
        <v>149014</v>
      </c>
      <c r="CU104" s="3">
        <v>52091</v>
      </c>
      <c r="CV104" s="3">
        <v>0</v>
      </c>
      <c r="CW104" s="3">
        <v>0</v>
      </c>
      <c r="CX104" s="3">
        <v>101941</v>
      </c>
      <c r="CY104" s="3">
        <v>0</v>
      </c>
      <c r="CZ104" s="3">
        <v>7</v>
      </c>
      <c r="DA104" s="3">
        <v>347250</v>
      </c>
      <c r="DB104" s="3">
        <v>248055</v>
      </c>
      <c r="DC104" s="3">
        <v>1912</v>
      </c>
      <c r="DD104" s="3">
        <v>2018</v>
      </c>
      <c r="DE104" s="3">
        <v>539</v>
      </c>
      <c r="DF104" s="3">
        <v>232</v>
      </c>
      <c r="DG104" s="3">
        <v>2618565272</v>
      </c>
      <c r="DH104" s="3">
        <v>2092229073</v>
      </c>
      <c r="DI104" s="3">
        <v>2897486</v>
      </c>
      <c r="DJ104" s="3">
        <v>529233685</v>
      </c>
      <c r="DK104" s="3">
        <v>5204623</v>
      </c>
      <c r="DL104" s="3">
        <v>534438308</v>
      </c>
      <c r="DM104" s="3">
        <v>495125869</v>
      </c>
      <c r="DN104" s="3">
        <v>39312439</v>
      </c>
      <c r="DO104" s="3">
        <v>80438083</v>
      </c>
      <c r="DP104" s="3">
        <v>3001767</v>
      </c>
      <c r="DQ104" s="3">
        <v>0</v>
      </c>
      <c r="DR104" s="3">
        <v>0</v>
      </c>
      <c r="DS104" s="3">
        <v>116748755</v>
      </c>
      <c r="DT104" s="3">
        <v>806052716</v>
      </c>
      <c r="DU104" s="3">
        <v>239493153</v>
      </c>
      <c r="DV104" s="3">
        <v>44717712</v>
      </c>
      <c r="DW104" s="3">
        <v>304408569</v>
      </c>
      <c r="DX104" s="3">
        <v>0</v>
      </c>
      <c r="DY104" s="3">
        <v>33637088</v>
      </c>
      <c r="DZ104" s="3">
        <v>252785688</v>
      </c>
      <c r="EA104" s="3">
        <v>11186311</v>
      </c>
      <c r="EB104" s="3">
        <v>141800</v>
      </c>
      <c r="EC104" s="3">
        <v>1692423037</v>
      </c>
      <c r="ED104" s="3">
        <v>314593984</v>
      </c>
      <c r="EE104" s="3">
        <v>94502023</v>
      </c>
      <c r="EF104" s="3">
        <v>21344717</v>
      </c>
      <c r="EG104" s="3">
        <v>195213983</v>
      </c>
      <c r="EH104" s="3">
        <v>0</v>
      </c>
      <c r="EI104" s="3">
        <v>31299341</v>
      </c>
      <c r="EJ104" s="3">
        <v>248678025</v>
      </c>
      <c r="EK104" s="3">
        <v>18393171</v>
      </c>
      <c r="EL104" s="3">
        <v>2116991</v>
      </c>
      <c r="EM104" s="3">
        <v>926142235</v>
      </c>
      <c r="EN104" s="3">
        <v>972969074</v>
      </c>
      <c r="EO104" s="3">
        <v>294845257</v>
      </c>
      <c r="EP104" s="3">
        <v>52583883</v>
      </c>
      <c r="EQ104" s="3">
        <v>402200762</v>
      </c>
      <c r="ER104" s="3">
        <v>0</v>
      </c>
      <c r="ES104" s="3">
        <v>0</v>
      </c>
      <c r="ET104" s="3">
        <v>48443200</v>
      </c>
      <c r="EU104" s="3">
        <v>262014445</v>
      </c>
      <c r="EV104" s="3">
        <v>11573454</v>
      </c>
      <c r="EW104" s="3">
        <v>0</v>
      </c>
      <c r="EX104" s="3">
        <v>23378054</v>
      </c>
      <c r="EY104" s="3">
        <v>0</v>
      </c>
      <c r="EZ104" s="3">
        <v>24220944</v>
      </c>
      <c r="FA104" s="3">
        <v>0</v>
      </c>
      <c r="FB104" s="3">
        <v>1227043</v>
      </c>
      <c r="FC104" s="3">
        <v>0</v>
      </c>
      <c r="FD104" s="3">
        <v>1670443</v>
      </c>
      <c r="FE104" s="3">
        <v>140882198</v>
      </c>
      <c r="FF104" s="3">
        <v>36395892</v>
      </c>
      <c r="FG104" s="3">
        <v>10853318</v>
      </c>
      <c r="FH104" s="3">
        <v>97851524</v>
      </c>
      <c r="FI104" s="3">
        <v>0</v>
      </c>
      <c r="FJ104" s="3">
        <v>14174751</v>
      </c>
      <c r="FK104" s="3">
        <v>227518578</v>
      </c>
      <c r="FL104" s="3">
        <v>1356648</v>
      </c>
      <c r="FM104" s="3">
        <v>200776</v>
      </c>
      <c r="FN104" s="3">
        <v>0</v>
      </c>
      <c r="FO104" s="3">
        <v>-29496523</v>
      </c>
      <c r="FP104" s="3">
        <v>0</v>
      </c>
      <c r="FQ104" s="3">
        <v>76664747</v>
      </c>
      <c r="FR104" s="3">
        <v>0</v>
      </c>
      <c r="FS104" s="3">
        <v>0</v>
      </c>
      <c r="FT104" s="3">
        <v>120903111</v>
      </c>
      <c r="FU104" s="3">
        <v>31836293</v>
      </c>
      <c r="FV104" s="3">
        <v>150207854</v>
      </c>
      <c r="FW104" s="3">
        <v>0</v>
      </c>
      <c r="FX104" s="3">
        <v>0</v>
      </c>
      <c r="FY104" s="3">
        <v>140146</v>
      </c>
      <c r="FZ104" s="3">
        <v>0</v>
      </c>
      <c r="GA104" s="3">
        <v>64753388</v>
      </c>
      <c r="GB104" s="3">
        <v>17755704</v>
      </c>
      <c r="GC104" s="3">
        <v>94603718</v>
      </c>
      <c r="GD104" s="3">
        <v>14925655</v>
      </c>
      <c r="GE104" s="3">
        <v>161149775</v>
      </c>
      <c r="GF104" s="3">
        <v>91471293</v>
      </c>
      <c r="GG104" s="3">
        <v>26918280</v>
      </c>
      <c r="GH104" s="3">
        <v>18393543</v>
      </c>
      <c r="GI104" s="3">
        <v>57364199</v>
      </c>
      <c r="GJ104" s="3">
        <v>68090724</v>
      </c>
      <c r="GK104" s="3">
        <v>18177204</v>
      </c>
      <c r="GL104" s="3">
        <v>3284291</v>
      </c>
      <c r="GM104" s="3">
        <v>1776898</v>
      </c>
      <c r="GN104" s="3">
        <v>689475</v>
      </c>
      <c r="GO104" s="3">
        <v>47810187</v>
      </c>
      <c r="GP104" s="3">
        <v>126782169</v>
      </c>
      <c r="GQ104" s="3">
        <v>774444959</v>
      </c>
      <c r="GR104" s="3">
        <v>133265148</v>
      </c>
      <c r="GS104" s="3">
        <v>2597839</v>
      </c>
      <c r="GT104" s="3">
        <v>63907875</v>
      </c>
      <c r="GU104" s="3">
        <v>0</v>
      </c>
      <c r="GV104" s="3">
        <v>1100997990</v>
      </c>
      <c r="GW104" s="3">
        <v>84763378</v>
      </c>
      <c r="GX104" s="3">
        <v>0</v>
      </c>
      <c r="GY104" s="3">
        <v>13333901</v>
      </c>
      <c r="GZ104" s="3">
        <v>1002900711</v>
      </c>
      <c r="HA104" s="3">
        <v>1100997990</v>
      </c>
      <c r="HB104" s="3">
        <v>19489352</v>
      </c>
      <c r="HC104" s="3">
        <v>333174002</v>
      </c>
      <c r="HD104" s="3">
        <v>-267107877</v>
      </c>
      <c r="HE104" s="3">
        <v>204963953</v>
      </c>
      <c r="HF104" s="3">
        <v>0</v>
      </c>
      <c r="HG104" s="3">
        <v>11906153</v>
      </c>
      <c r="HH104" s="3">
        <v>0</v>
      </c>
      <c r="HI104" s="3">
        <v>1429523</v>
      </c>
      <c r="HJ104" s="3">
        <v>2113648</v>
      </c>
      <c r="HK104" s="3">
        <v>2488178</v>
      </c>
      <c r="HL104" s="3">
        <v>1171</v>
      </c>
      <c r="HM104" s="3">
        <v>0</v>
      </c>
      <c r="HN104" s="3">
        <v>166352</v>
      </c>
      <c r="HO104" s="3">
        <v>533300</v>
      </c>
      <c r="HP104" s="3">
        <v>723404</v>
      </c>
      <c r="HQ104" s="3">
        <v>0</v>
      </c>
      <c r="HR104" s="3">
        <v>156200</v>
      </c>
      <c r="HS104" s="3">
        <v>201199</v>
      </c>
      <c r="HT104" s="3">
        <v>200989</v>
      </c>
      <c r="HU104" s="3">
        <v>80046</v>
      </c>
      <c r="HV104" s="3">
        <v>41979</v>
      </c>
      <c r="HW104" s="3">
        <v>10179</v>
      </c>
      <c r="HX104" s="3">
        <v>719314</v>
      </c>
      <c r="HY104" s="3">
        <v>172971</v>
      </c>
      <c r="HZ104" s="3">
        <v>534609</v>
      </c>
      <c r="IA104" s="3">
        <v>1</v>
      </c>
      <c r="IB104" s="3">
        <v>383093</v>
      </c>
      <c r="IC104" s="3">
        <v>119205</v>
      </c>
      <c r="ID104" s="3">
        <v>184455</v>
      </c>
      <c r="IE104" s="3">
        <v>209667726.621324</v>
      </c>
      <c r="IF104" s="3">
        <v>62488926.487187177</v>
      </c>
      <c r="IG104" s="3">
        <v>12359969.7420361</v>
      </c>
      <c r="IH104" s="3">
        <v>93477029.510356903</v>
      </c>
      <c r="II104" s="3">
        <v>0</v>
      </c>
      <c r="IJ104" s="3">
        <v>12149300.438163999</v>
      </c>
      <c r="IK104" s="3">
        <v>93821502.073577598</v>
      </c>
      <c r="IL104" s="3">
        <v>5534181.9554515854</v>
      </c>
      <c r="IM104" s="3">
        <v>422609.17190289003</v>
      </c>
    </row>
    <row r="105" spans="1:247" x14ac:dyDescent="0.25">
      <c r="A105">
        <v>106190256</v>
      </c>
      <c r="B105" s="33" t="s">
        <v>1200</v>
      </c>
      <c r="C105" s="56">
        <v>45292</v>
      </c>
      <c r="D105" s="56">
        <v>45657</v>
      </c>
      <c r="E105">
        <v>366</v>
      </c>
      <c r="F105" s="33" t="s">
        <v>2532</v>
      </c>
      <c r="G105" t="s">
        <v>475</v>
      </c>
      <c r="H105">
        <v>925</v>
      </c>
      <c r="I105" s="33" t="s">
        <v>1024</v>
      </c>
      <c r="J105" t="s">
        <v>2736</v>
      </c>
      <c r="K105" s="33" t="s">
        <v>1023</v>
      </c>
      <c r="L105" s="33" t="s">
        <v>811</v>
      </c>
      <c r="N105" t="s">
        <v>1032</v>
      </c>
      <c r="O105" s="33" t="s">
        <v>2736</v>
      </c>
      <c r="P105" t="s">
        <v>1042</v>
      </c>
      <c r="Q105" t="s">
        <v>1033</v>
      </c>
      <c r="R105" s="33" t="s">
        <v>2071</v>
      </c>
      <c r="S105" s="33" t="s">
        <v>1201</v>
      </c>
      <c r="T105" s="33" t="s">
        <v>474</v>
      </c>
      <c r="U105" s="33">
        <v>90023</v>
      </c>
      <c r="V105" s="33" t="s">
        <v>2512</v>
      </c>
      <c r="W105">
        <v>0</v>
      </c>
      <c r="X105" s="3">
        <v>127</v>
      </c>
      <c r="Y105" s="3">
        <v>46482</v>
      </c>
      <c r="Z105" s="3">
        <v>127</v>
      </c>
      <c r="AA105" s="3">
        <v>46482</v>
      </c>
      <c r="AB105" s="3">
        <v>56</v>
      </c>
      <c r="AC105" s="3">
        <v>51.543715846994537</v>
      </c>
      <c r="AD105" s="3">
        <v>69.979194207173194</v>
      </c>
      <c r="AE105" s="3">
        <v>1330</v>
      </c>
      <c r="AF105" s="3">
        <v>1824</v>
      </c>
      <c r="AG105" s="3">
        <v>1066</v>
      </c>
      <c r="AH105" s="3">
        <v>13762</v>
      </c>
      <c r="AI105" s="3">
        <v>0</v>
      </c>
      <c r="AJ105" s="3">
        <v>358</v>
      </c>
      <c r="AK105" s="3">
        <v>365</v>
      </c>
      <c r="AL105" s="3">
        <v>14</v>
      </c>
      <c r="AM105" s="3">
        <v>146</v>
      </c>
      <c r="AN105" s="3">
        <v>18865</v>
      </c>
      <c r="AO105" s="3">
        <v>25612.385079825399</v>
      </c>
      <c r="AP105" s="89">
        <v>1653.94070154372</v>
      </c>
      <c r="AQ105" s="89">
        <v>2586.0944494293199</v>
      </c>
      <c r="AR105" s="89">
        <v>1356.6295964224075</v>
      </c>
      <c r="AS105" s="89">
        <v>17912.579959303101</v>
      </c>
      <c r="AT105" s="89">
        <v>0</v>
      </c>
      <c r="AU105" s="89">
        <v>664.61418101820095</v>
      </c>
      <c r="AV105" s="89">
        <v>644.94994418525948</v>
      </c>
      <c r="AW105" s="89">
        <v>47.985130111524199</v>
      </c>
      <c r="AX105" s="89">
        <v>500.41596907202398</v>
      </c>
      <c r="AY105" s="3">
        <v>407</v>
      </c>
      <c r="AZ105" s="3">
        <v>503</v>
      </c>
      <c r="BA105" s="3">
        <v>269</v>
      </c>
      <c r="BB105" s="3">
        <v>1438</v>
      </c>
      <c r="BC105" s="3">
        <v>0</v>
      </c>
      <c r="BD105" s="3">
        <v>57</v>
      </c>
      <c r="BE105" s="3">
        <v>63</v>
      </c>
      <c r="BF105" s="3">
        <v>3</v>
      </c>
      <c r="BG105" s="3">
        <v>32</v>
      </c>
      <c r="BH105" s="3">
        <v>2772</v>
      </c>
      <c r="BI105" s="3">
        <v>102</v>
      </c>
      <c r="BJ105" s="3">
        <v>0</v>
      </c>
      <c r="BK105" s="3">
        <v>0</v>
      </c>
      <c r="BL105" s="3">
        <v>0</v>
      </c>
      <c r="BM105" s="3">
        <v>25</v>
      </c>
      <c r="BN105" s="3">
        <v>0</v>
      </c>
      <c r="BO105" s="3">
        <v>37332</v>
      </c>
      <c r="BP105" s="3">
        <v>0</v>
      </c>
      <c r="BQ105" s="3">
        <v>0</v>
      </c>
      <c r="BR105" s="3">
        <v>0</v>
      </c>
      <c r="BS105" s="3">
        <v>9150</v>
      </c>
      <c r="BT105" s="3">
        <v>0</v>
      </c>
      <c r="BU105" s="3">
        <v>10108</v>
      </c>
      <c r="BV105" s="3">
        <v>0</v>
      </c>
      <c r="BW105" s="3">
        <v>0</v>
      </c>
      <c r="BX105" s="3">
        <v>0</v>
      </c>
      <c r="BY105" s="3">
        <v>8757</v>
      </c>
      <c r="BZ105" s="57">
        <v>0.46419294990723597</v>
      </c>
      <c r="CA105" s="3">
        <v>0</v>
      </c>
      <c r="CB105" s="3">
        <v>2750</v>
      </c>
      <c r="CC105" s="3">
        <v>0</v>
      </c>
      <c r="CD105" s="3">
        <v>0</v>
      </c>
      <c r="CE105" s="3">
        <v>0</v>
      </c>
      <c r="CF105" s="3">
        <v>22</v>
      </c>
      <c r="CG105" s="3">
        <v>0</v>
      </c>
      <c r="CH105" s="3">
        <v>8</v>
      </c>
      <c r="CI105" s="3">
        <v>1167</v>
      </c>
      <c r="CJ105" s="3">
        <v>440</v>
      </c>
      <c r="CK105" s="3">
        <v>890</v>
      </c>
      <c r="CL105" s="3">
        <v>1740</v>
      </c>
      <c r="CM105" s="3">
        <v>1041</v>
      </c>
      <c r="CN105" s="3">
        <v>8450</v>
      </c>
      <c r="CO105" s="3">
        <v>0</v>
      </c>
      <c r="CP105" s="3">
        <v>686</v>
      </c>
      <c r="CQ105" s="3">
        <v>556</v>
      </c>
      <c r="CR105" s="3">
        <v>149</v>
      </c>
      <c r="CS105" s="3">
        <v>1678</v>
      </c>
      <c r="CT105" s="3">
        <v>15190</v>
      </c>
      <c r="CU105" s="3">
        <v>14825</v>
      </c>
      <c r="CV105" s="3">
        <v>156</v>
      </c>
      <c r="CW105" s="3">
        <v>0</v>
      </c>
      <c r="CX105" s="3">
        <v>941</v>
      </c>
      <c r="CY105" s="3">
        <v>8586</v>
      </c>
      <c r="CZ105" s="3">
        <v>3</v>
      </c>
      <c r="DA105" s="3">
        <v>40035</v>
      </c>
      <c r="DB105" s="3">
        <v>26579</v>
      </c>
      <c r="DC105" s="3">
        <v>484</v>
      </c>
      <c r="DD105" s="3">
        <v>566</v>
      </c>
      <c r="DE105" s="3">
        <v>299</v>
      </c>
      <c r="DF105" s="3">
        <v>257</v>
      </c>
      <c r="DG105" s="3">
        <v>342195469</v>
      </c>
      <c r="DH105" s="3">
        <v>281790799</v>
      </c>
      <c r="DI105" s="3">
        <v>13119991</v>
      </c>
      <c r="DJ105" s="3">
        <v>73524661</v>
      </c>
      <c r="DK105" s="3">
        <v>260111</v>
      </c>
      <c r="DL105" s="3">
        <v>73784772</v>
      </c>
      <c r="DM105" s="3">
        <v>76705572</v>
      </c>
      <c r="DN105" s="3">
        <v>-2920800</v>
      </c>
      <c r="DO105" s="3">
        <v>728927</v>
      </c>
      <c r="DP105" s="3">
        <v>305505</v>
      </c>
      <c r="DQ105" s="3">
        <v>0</v>
      </c>
      <c r="DR105" s="3">
        <v>0</v>
      </c>
      <c r="DS105" s="3">
        <v>-2497378</v>
      </c>
      <c r="DT105" s="3">
        <v>23841194</v>
      </c>
      <c r="DU105" s="3">
        <v>30546823</v>
      </c>
      <c r="DV105" s="3">
        <v>18936086</v>
      </c>
      <c r="DW105" s="3">
        <v>165270969</v>
      </c>
      <c r="DX105" s="3">
        <v>0</v>
      </c>
      <c r="DY105" s="3">
        <v>5114668</v>
      </c>
      <c r="DZ105" s="3">
        <v>4846390</v>
      </c>
      <c r="EA105" s="3">
        <v>280029</v>
      </c>
      <c r="EB105" s="3">
        <v>3210556</v>
      </c>
      <c r="EC105" s="3">
        <v>252046715</v>
      </c>
      <c r="ED105" s="3">
        <v>5806867</v>
      </c>
      <c r="EE105" s="3">
        <v>12762919</v>
      </c>
      <c r="EF105" s="3">
        <v>5162652</v>
      </c>
      <c r="EG105" s="3">
        <v>49845253</v>
      </c>
      <c r="EH105" s="3">
        <v>0</v>
      </c>
      <c r="EI105" s="3">
        <v>4380530</v>
      </c>
      <c r="EJ105" s="3">
        <v>3717114</v>
      </c>
      <c r="EK105" s="3">
        <v>679773</v>
      </c>
      <c r="EL105" s="3">
        <v>7793646</v>
      </c>
      <c r="EM105" s="3">
        <v>90148754</v>
      </c>
      <c r="EN105" s="3">
        <v>23019256</v>
      </c>
      <c r="EO105" s="3">
        <v>34216332</v>
      </c>
      <c r="EP105" s="3">
        <v>12328356</v>
      </c>
      <c r="EQ105" s="3">
        <v>188673531</v>
      </c>
      <c r="ER105" s="3">
        <v>-4148888</v>
      </c>
      <c r="ES105" s="3">
        <v>0</v>
      </c>
      <c r="ET105" s="3">
        <v>6698668</v>
      </c>
      <c r="EU105" s="3">
        <v>5188006</v>
      </c>
      <c r="EV105" s="3">
        <v>7271843</v>
      </c>
      <c r="EW105" s="3">
        <v>0</v>
      </c>
      <c r="EX105" s="3">
        <v>3622169</v>
      </c>
      <c r="EY105" s="3">
        <v>0</v>
      </c>
      <c r="EZ105" s="3">
        <v>4921526</v>
      </c>
      <c r="FA105" s="3">
        <v>0</v>
      </c>
      <c r="FB105" s="3">
        <v>13119991</v>
      </c>
      <c r="FC105" s="3">
        <v>0</v>
      </c>
      <c r="FD105" s="3">
        <v>0</v>
      </c>
      <c r="FE105" s="3">
        <v>6226455</v>
      </c>
      <c r="FF105" s="3">
        <v>8747589</v>
      </c>
      <c r="FG105" s="3">
        <v>11663378</v>
      </c>
      <c r="FH105" s="3">
        <v>41802646</v>
      </c>
      <c r="FI105" s="3">
        <v>0</v>
      </c>
      <c r="FJ105" s="3">
        <v>1924482</v>
      </c>
      <c r="FK105" s="3">
        <v>2242122</v>
      </c>
      <c r="FL105" s="3">
        <v>0</v>
      </c>
      <c r="FM105" s="3">
        <v>917989</v>
      </c>
      <c r="FN105" s="3">
        <v>0</v>
      </c>
      <c r="FO105" s="3">
        <v>0</v>
      </c>
      <c r="FP105" s="3">
        <v>0</v>
      </c>
      <c r="FQ105" s="3">
        <v>0</v>
      </c>
      <c r="FR105" s="3">
        <v>0</v>
      </c>
      <c r="FS105" s="3">
        <v>0</v>
      </c>
      <c r="FT105" s="3">
        <v>16254920</v>
      </c>
      <c r="FU105" s="3">
        <v>5563135</v>
      </c>
      <c r="FV105" s="3">
        <v>17197178</v>
      </c>
      <c r="FW105" s="3">
        <v>2164490</v>
      </c>
      <c r="FX105" s="3">
        <v>769986</v>
      </c>
      <c r="FY105" s="3">
        <v>0</v>
      </c>
      <c r="FZ105" s="3">
        <v>0</v>
      </c>
      <c r="GA105" s="3">
        <v>9664525</v>
      </c>
      <c r="GB105" s="3">
        <v>3214913</v>
      </c>
      <c r="GC105" s="3">
        <v>13854720</v>
      </c>
      <c r="GD105" s="3">
        <v>8021705</v>
      </c>
      <c r="GE105" s="3">
        <v>23608554</v>
      </c>
      <c r="GF105" s="3">
        <v>6887444</v>
      </c>
      <c r="GG105" s="3">
        <v>3850453</v>
      </c>
      <c r="GH105" s="3">
        <v>6660376</v>
      </c>
      <c r="GI105" s="3">
        <v>4904271</v>
      </c>
      <c r="GJ105" s="3">
        <v>12913192</v>
      </c>
      <c r="GK105" s="3">
        <v>1204998</v>
      </c>
      <c r="GL105" s="3">
        <v>5577529</v>
      </c>
      <c r="GM105" s="3">
        <v>361108</v>
      </c>
      <c r="GN105" s="3">
        <v>1269867</v>
      </c>
      <c r="GO105" s="3">
        <v>9467780</v>
      </c>
      <c r="GP105" s="3">
        <v>101164079</v>
      </c>
      <c r="GQ105" s="3">
        <v>0</v>
      </c>
      <c r="GR105" s="3">
        <v>7331044</v>
      </c>
      <c r="GS105" s="3">
        <v>210553</v>
      </c>
      <c r="GT105" s="3">
        <v>0</v>
      </c>
      <c r="GU105" s="3">
        <v>797278</v>
      </c>
      <c r="GV105" s="3">
        <v>109502954</v>
      </c>
      <c r="GW105" s="3">
        <v>64902851</v>
      </c>
      <c r="GX105" s="3">
        <v>0</v>
      </c>
      <c r="GY105" s="3">
        <v>1168981</v>
      </c>
      <c r="GZ105" s="3">
        <v>43431122</v>
      </c>
      <c r="HA105" s="3">
        <v>109502954</v>
      </c>
      <c r="HB105" s="3">
        <v>1326396</v>
      </c>
      <c r="HC105" s="3">
        <v>35851185</v>
      </c>
      <c r="HD105" s="3">
        <v>-28808494</v>
      </c>
      <c r="HE105" s="3">
        <v>25009092</v>
      </c>
      <c r="HF105" s="3">
        <v>0</v>
      </c>
      <c r="HG105" s="3">
        <v>0</v>
      </c>
      <c r="HH105" s="3">
        <v>66499626</v>
      </c>
      <c r="HI105" s="3">
        <v>36854600</v>
      </c>
      <c r="HJ105" s="3">
        <v>600127</v>
      </c>
      <c r="HK105" s="3">
        <v>655105</v>
      </c>
      <c r="HL105" s="3">
        <v>304</v>
      </c>
      <c r="HM105" s="3">
        <v>0</v>
      </c>
      <c r="HN105" s="3">
        <v>83413</v>
      </c>
      <c r="HO105" s="3">
        <v>145373</v>
      </c>
      <c r="HP105" s="3">
        <v>123711</v>
      </c>
      <c r="HQ105" s="3">
        <v>34280</v>
      </c>
      <c r="HR105" s="3">
        <v>53937</v>
      </c>
      <c r="HS105" s="3">
        <v>37610</v>
      </c>
      <c r="HT105" s="3">
        <v>65525</v>
      </c>
      <c r="HU105" s="3">
        <v>32794</v>
      </c>
      <c r="HV105" s="3">
        <v>23030</v>
      </c>
      <c r="HW105" s="3">
        <v>454</v>
      </c>
      <c r="HX105" s="3">
        <v>221423</v>
      </c>
      <c r="HY105" s="3">
        <v>31837</v>
      </c>
      <c r="HZ105" s="3">
        <v>158147</v>
      </c>
      <c r="IA105" s="3">
        <v>0</v>
      </c>
      <c r="IB105" s="3">
        <v>103860</v>
      </c>
      <c r="IC105" s="3">
        <v>22646</v>
      </c>
      <c r="ID105" s="3">
        <v>62214</v>
      </c>
      <c r="IE105" s="3">
        <v>6623289.5997261759</v>
      </c>
      <c r="IF105" s="3">
        <v>9675268.9410421792</v>
      </c>
      <c r="IG105" s="3">
        <v>5383587.1682106303</v>
      </c>
      <c r="IH105" s="3">
        <v>48056331.100539297</v>
      </c>
      <c r="II105" s="3">
        <v>0</v>
      </c>
      <c r="IJ105" s="3">
        <v>2121199.2973415963</v>
      </c>
      <c r="IK105" s="3">
        <v>1913061.5988820801</v>
      </c>
      <c r="IL105" s="3">
        <v>214416.94296285961</v>
      </c>
      <c r="IM105" s="3">
        <v>2458306.3512951499</v>
      </c>
    </row>
    <row r="106" spans="1:247" x14ac:dyDescent="0.25">
      <c r="A106">
        <v>106320859</v>
      </c>
      <c r="B106" s="33" t="s">
        <v>1204</v>
      </c>
      <c r="C106" s="56">
        <v>45108</v>
      </c>
      <c r="D106" s="56">
        <v>45473</v>
      </c>
      <c r="E106">
        <v>366</v>
      </c>
      <c r="F106" s="33" t="s">
        <v>2707</v>
      </c>
      <c r="G106" t="s">
        <v>1086</v>
      </c>
      <c r="H106">
        <v>217</v>
      </c>
      <c r="I106" s="33" t="s">
        <v>1037</v>
      </c>
      <c r="J106" t="s">
        <v>3050</v>
      </c>
      <c r="K106" s="33" t="s">
        <v>1023</v>
      </c>
      <c r="L106" s="33" t="s">
        <v>811</v>
      </c>
      <c r="M106" t="s">
        <v>1792</v>
      </c>
      <c r="N106" t="s">
        <v>1032</v>
      </c>
      <c r="O106" s="33" t="s">
        <v>2978</v>
      </c>
      <c r="P106" t="s">
        <v>407</v>
      </c>
      <c r="Q106" t="s">
        <v>1058</v>
      </c>
      <c r="R106" s="33" t="s">
        <v>2072</v>
      </c>
      <c r="S106" s="33" t="s">
        <v>1788</v>
      </c>
      <c r="T106" s="33" t="s">
        <v>1205</v>
      </c>
      <c r="U106" s="33">
        <v>96122</v>
      </c>
      <c r="V106" s="33" t="s">
        <v>2628</v>
      </c>
      <c r="W106">
        <v>0</v>
      </c>
      <c r="X106" s="3">
        <v>75</v>
      </c>
      <c r="Y106" s="3">
        <v>27450</v>
      </c>
      <c r="Z106" s="3">
        <v>75</v>
      </c>
      <c r="AA106" s="3">
        <v>27450</v>
      </c>
      <c r="AB106" s="3">
        <v>62</v>
      </c>
      <c r="AC106" s="3">
        <v>61.073770491803302</v>
      </c>
      <c r="AD106" s="3">
        <v>207.394877628513</v>
      </c>
      <c r="AE106" s="3">
        <v>800</v>
      </c>
      <c r="AF106" s="3">
        <v>79</v>
      </c>
      <c r="AG106" s="3">
        <v>20323</v>
      </c>
      <c r="AH106" s="3">
        <v>122</v>
      </c>
      <c r="AI106" s="3">
        <v>0</v>
      </c>
      <c r="AJ106" s="3">
        <v>37</v>
      </c>
      <c r="AK106" s="3">
        <v>3</v>
      </c>
      <c r="AL106" s="3">
        <v>0</v>
      </c>
      <c r="AM106" s="3">
        <v>989</v>
      </c>
      <c r="AN106" s="3">
        <v>22353</v>
      </c>
      <c r="AO106" s="3">
        <v>75906.525212035602</v>
      </c>
      <c r="AP106" s="89">
        <v>4947.1386197671318</v>
      </c>
      <c r="AQ106" s="89">
        <v>495.81945452561564</v>
      </c>
      <c r="AR106" s="89">
        <v>23261.133715442476</v>
      </c>
      <c r="AS106" s="89">
        <v>2197.1835680249101</v>
      </c>
      <c r="AT106" s="89">
        <v>0</v>
      </c>
      <c r="AU106" s="89">
        <v>1424.5870135853299</v>
      </c>
      <c r="AV106" s="89">
        <v>72.949127655899119</v>
      </c>
      <c r="AW106" s="89">
        <v>0</v>
      </c>
      <c r="AX106" s="89">
        <v>2655.7482067863398</v>
      </c>
      <c r="AY106" s="3">
        <v>65</v>
      </c>
      <c r="AZ106" s="3">
        <v>4</v>
      </c>
      <c r="BA106" s="3">
        <v>54</v>
      </c>
      <c r="BB106" s="3">
        <v>9</v>
      </c>
      <c r="BC106" s="3">
        <v>0</v>
      </c>
      <c r="BD106" s="3">
        <v>4</v>
      </c>
      <c r="BE106" s="3">
        <v>1</v>
      </c>
      <c r="BF106" s="3">
        <v>0</v>
      </c>
      <c r="BG106" s="3">
        <v>4</v>
      </c>
      <c r="BH106" s="3">
        <v>141</v>
      </c>
      <c r="BI106" s="3">
        <v>9</v>
      </c>
      <c r="BJ106" s="3">
        <v>0</v>
      </c>
      <c r="BK106" s="3">
        <v>0</v>
      </c>
      <c r="BL106" s="3">
        <v>0</v>
      </c>
      <c r="BM106" s="3">
        <v>66</v>
      </c>
      <c r="BN106" s="3">
        <v>0</v>
      </c>
      <c r="BO106" s="3">
        <v>3294</v>
      </c>
      <c r="BP106" s="3">
        <v>0</v>
      </c>
      <c r="BQ106" s="3">
        <v>0</v>
      </c>
      <c r="BR106" s="3">
        <v>0</v>
      </c>
      <c r="BS106" s="3">
        <v>24156</v>
      </c>
      <c r="BT106" s="3">
        <v>0</v>
      </c>
      <c r="BU106" s="3">
        <v>791</v>
      </c>
      <c r="BV106" s="3">
        <v>0</v>
      </c>
      <c r="BW106" s="3">
        <v>0</v>
      </c>
      <c r="BX106" s="3">
        <v>0</v>
      </c>
      <c r="BY106" s="3">
        <v>21562</v>
      </c>
      <c r="BZ106" s="57">
        <v>0.96461325101776096</v>
      </c>
      <c r="CA106" s="3">
        <v>0</v>
      </c>
      <c r="CB106" s="3">
        <v>82</v>
      </c>
      <c r="CC106" s="3">
        <v>0</v>
      </c>
      <c r="CD106" s="3">
        <v>0</v>
      </c>
      <c r="CE106" s="3">
        <v>0</v>
      </c>
      <c r="CF106" s="3">
        <v>59</v>
      </c>
      <c r="CG106" s="3">
        <v>0</v>
      </c>
      <c r="CH106" s="3">
        <v>0</v>
      </c>
      <c r="CI106" s="3">
        <v>0</v>
      </c>
      <c r="CJ106" s="3">
        <v>0</v>
      </c>
      <c r="CK106" s="3">
        <v>9969</v>
      </c>
      <c r="CL106" s="3">
        <v>546</v>
      </c>
      <c r="CM106" s="3">
        <v>2689</v>
      </c>
      <c r="CN106" s="3">
        <v>4923</v>
      </c>
      <c r="CO106" s="3">
        <v>0</v>
      </c>
      <c r="CP106" s="3">
        <v>5670</v>
      </c>
      <c r="CQ106" s="3">
        <v>129</v>
      </c>
      <c r="CR106" s="3">
        <v>0</v>
      </c>
      <c r="CS106" s="3">
        <v>947</v>
      </c>
      <c r="CT106" s="3">
        <v>24873</v>
      </c>
      <c r="CU106" s="3">
        <v>4501</v>
      </c>
      <c r="CV106" s="3">
        <v>20093</v>
      </c>
      <c r="CW106" s="3">
        <v>0</v>
      </c>
      <c r="CX106" s="3">
        <v>197</v>
      </c>
      <c r="CY106" s="3">
        <v>0</v>
      </c>
      <c r="CZ106" s="3">
        <v>0</v>
      </c>
      <c r="DA106" s="3">
        <v>0</v>
      </c>
      <c r="DB106" s="3">
        <v>0</v>
      </c>
      <c r="DC106" s="3">
        <v>0</v>
      </c>
      <c r="DD106" s="3">
        <v>0</v>
      </c>
      <c r="DE106" s="3">
        <v>0</v>
      </c>
      <c r="DF106" s="3">
        <v>0</v>
      </c>
      <c r="DG106" s="3">
        <v>50724392</v>
      </c>
      <c r="DH106" s="3">
        <v>9623434</v>
      </c>
      <c r="DI106" s="3">
        <v>0</v>
      </c>
      <c r="DJ106" s="3">
        <v>41100958</v>
      </c>
      <c r="DK106" s="3">
        <v>92001</v>
      </c>
      <c r="DL106" s="3">
        <v>41192959</v>
      </c>
      <c r="DM106" s="3">
        <v>40537606</v>
      </c>
      <c r="DN106" s="3">
        <v>655353</v>
      </c>
      <c r="DO106" s="3">
        <v>2001296</v>
      </c>
      <c r="DP106" s="3">
        <v>6162</v>
      </c>
      <c r="DQ106" s="3">
        <v>0</v>
      </c>
      <c r="DR106" s="3">
        <v>0</v>
      </c>
      <c r="DS106" s="3">
        <v>2650487</v>
      </c>
      <c r="DT106" s="3">
        <v>3448563</v>
      </c>
      <c r="DU106" s="3">
        <v>210789</v>
      </c>
      <c r="DV106" s="3">
        <v>10120843</v>
      </c>
      <c r="DW106" s="3">
        <v>420765</v>
      </c>
      <c r="DX106" s="3">
        <v>0</v>
      </c>
      <c r="DY106" s="3">
        <v>186672</v>
      </c>
      <c r="DZ106" s="3">
        <v>11578</v>
      </c>
      <c r="EA106" s="3">
        <v>0</v>
      </c>
      <c r="EB106" s="3">
        <v>538140</v>
      </c>
      <c r="EC106" s="3">
        <v>14937350</v>
      </c>
      <c r="ED106" s="3">
        <v>17877086</v>
      </c>
      <c r="EE106" s="3">
        <v>1112164</v>
      </c>
      <c r="EF106" s="3">
        <v>1463189</v>
      </c>
      <c r="EG106" s="3">
        <v>7157087</v>
      </c>
      <c r="EH106" s="3">
        <v>0</v>
      </c>
      <c r="EI106" s="3">
        <v>7000639</v>
      </c>
      <c r="EJ106" s="3">
        <v>269957</v>
      </c>
      <c r="EK106" s="3">
        <v>0</v>
      </c>
      <c r="EL106" s="3">
        <v>906920</v>
      </c>
      <c r="EM106" s="3">
        <v>35787042</v>
      </c>
      <c r="EN106" s="3">
        <v>4405085</v>
      </c>
      <c r="EO106" s="3">
        <v>273273</v>
      </c>
      <c r="EP106" s="3">
        <v>2392829</v>
      </c>
      <c r="EQ106" s="3">
        <v>357282</v>
      </c>
      <c r="ER106" s="3">
        <v>-36456</v>
      </c>
      <c r="ES106" s="3">
        <v>0</v>
      </c>
      <c r="ET106" s="3">
        <v>1484630</v>
      </c>
      <c r="EU106" s="3">
        <v>58154</v>
      </c>
      <c r="EV106" s="3">
        <v>239307</v>
      </c>
      <c r="EW106" s="3">
        <v>0</v>
      </c>
      <c r="EX106" s="3">
        <v>213808</v>
      </c>
      <c r="EY106" s="3">
        <v>0</v>
      </c>
      <c r="EZ106" s="3">
        <v>235522</v>
      </c>
      <c r="FA106" s="3">
        <v>0</v>
      </c>
      <c r="FB106" s="3">
        <v>0</v>
      </c>
      <c r="FC106" s="3">
        <v>0</v>
      </c>
      <c r="FD106" s="3">
        <v>0</v>
      </c>
      <c r="FE106" s="3">
        <v>16920564</v>
      </c>
      <c r="FF106" s="3">
        <v>1049680</v>
      </c>
      <c r="FG106" s="3">
        <v>9212912</v>
      </c>
      <c r="FH106" s="3">
        <v>7235317</v>
      </c>
      <c r="FI106" s="3">
        <v>0</v>
      </c>
      <c r="FJ106" s="3">
        <v>5467159</v>
      </c>
      <c r="FK106" s="3">
        <v>223381</v>
      </c>
      <c r="FL106" s="3">
        <v>0</v>
      </c>
      <c r="FM106" s="3">
        <v>991945</v>
      </c>
      <c r="FN106" s="3">
        <v>0</v>
      </c>
      <c r="FO106" s="3">
        <v>0</v>
      </c>
      <c r="FP106" s="3">
        <v>407528</v>
      </c>
      <c r="FQ106" s="3">
        <v>538824</v>
      </c>
      <c r="FR106" s="3">
        <v>905048</v>
      </c>
      <c r="FS106" s="3">
        <v>0</v>
      </c>
      <c r="FT106" s="3">
        <v>8418845</v>
      </c>
      <c r="FU106" s="3">
        <v>11655529</v>
      </c>
      <c r="FV106" s="3">
        <v>6586561</v>
      </c>
      <c r="FW106" s="3">
        <v>0</v>
      </c>
      <c r="FX106" s="3">
        <v>0</v>
      </c>
      <c r="FY106" s="3">
        <v>0</v>
      </c>
      <c r="FZ106" s="3">
        <v>0</v>
      </c>
      <c r="GA106" s="3">
        <v>7556990</v>
      </c>
      <c r="GB106" s="3">
        <v>2239577</v>
      </c>
      <c r="GC106" s="3">
        <v>2829679</v>
      </c>
      <c r="GD106" s="3">
        <v>1250425</v>
      </c>
      <c r="GE106" s="3">
        <v>17864062</v>
      </c>
      <c r="GF106" s="3">
        <v>5478333</v>
      </c>
      <c r="GG106" s="3">
        <v>3539424</v>
      </c>
      <c r="GH106" s="3">
        <v>899025</v>
      </c>
      <c r="GI106" s="3">
        <v>2844235</v>
      </c>
      <c r="GJ106" s="3">
        <v>5812392</v>
      </c>
      <c r="GK106" s="3">
        <v>1269802</v>
      </c>
      <c r="GL106" s="3">
        <v>79920</v>
      </c>
      <c r="GM106" s="3">
        <v>431329</v>
      </c>
      <c r="GN106" s="3">
        <v>206323</v>
      </c>
      <c r="GO106" s="3">
        <v>2112761</v>
      </c>
      <c r="GP106" s="3">
        <v>25886641</v>
      </c>
      <c r="GQ106" s="3">
        <v>0</v>
      </c>
      <c r="GR106" s="3">
        <v>11311036</v>
      </c>
      <c r="GS106" s="3">
        <v>769473</v>
      </c>
      <c r="GT106" s="3">
        <v>0</v>
      </c>
      <c r="GU106" s="3">
        <v>0</v>
      </c>
      <c r="GV106" s="3">
        <v>37967150</v>
      </c>
      <c r="GW106" s="3">
        <v>2693518</v>
      </c>
      <c r="GX106" s="3">
        <v>0</v>
      </c>
      <c r="GY106" s="3">
        <v>3830521</v>
      </c>
      <c r="GZ106" s="3">
        <v>31443111</v>
      </c>
      <c r="HA106" s="3">
        <v>37967150</v>
      </c>
      <c r="HB106" s="3">
        <v>18907383</v>
      </c>
      <c r="HC106" s="3">
        <v>11507964</v>
      </c>
      <c r="HD106" s="3">
        <v>-5171566</v>
      </c>
      <c r="HE106" s="3">
        <v>33774028</v>
      </c>
      <c r="HF106" s="3">
        <v>4156985</v>
      </c>
      <c r="HG106" s="3">
        <v>0</v>
      </c>
      <c r="HH106" s="3">
        <v>0</v>
      </c>
      <c r="HI106" s="3">
        <v>0</v>
      </c>
      <c r="HJ106" s="3">
        <v>409871</v>
      </c>
      <c r="HK106" s="3">
        <v>489198</v>
      </c>
      <c r="HL106" s="3">
        <v>231</v>
      </c>
      <c r="HM106" s="3">
        <v>0</v>
      </c>
      <c r="HN106" s="3">
        <v>28816</v>
      </c>
      <c r="HO106" s="3">
        <v>89792</v>
      </c>
      <c r="HP106" s="3">
        <v>35746</v>
      </c>
      <c r="HQ106" s="3">
        <v>32284</v>
      </c>
      <c r="HR106" s="3">
        <v>58675</v>
      </c>
      <c r="HS106" s="3">
        <v>89972</v>
      </c>
      <c r="HT106" s="3">
        <v>52210</v>
      </c>
      <c r="HU106" s="3">
        <v>12654</v>
      </c>
      <c r="HV106" s="3">
        <v>9722</v>
      </c>
      <c r="HW106" s="3">
        <v>0</v>
      </c>
      <c r="HX106" s="3">
        <v>139482</v>
      </c>
      <c r="HY106" s="3">
        <v>106282</v>
      </c>
      <c r="HZ106" s="3">
        <v>43826</v>
      </c>
      <c r="IA106" s="3">
        <v>0</v>
      </c>
      <c r="IB106" s="3">
        <v>60246</v>
      </c>
      <c r="IC106" s="3">
        <v>28208</v>
      </c>
      <c r="ID106" s="3">
        <v>31827</v>
      </c>
      <c r="IE106" s="3">
        <v>17004221.082090899</v>
      </c>
      <c r="IF106" s="3">
        <v>1054869.9030550199</v>
      </c>
      <c r="IG106" s="3">
        <v>9236644.6221644208</v>
      </c>
      <c r="IH106" s="3">
        <v>6042276.6376472302</v>
      </c>
      <c r="II106" s="3">
        <v>0</v>
      </c>
      <c r="IJ106" s="3">
        <v>5730874.8366694096</v>
      </c>
      <c r="IK106" s="3">
        <v>224484.76866267811</v>
      </c>
      <c r="IL106" s="3">
        <v>0</v>
      </c>
      <c r="IM106" s="3">
        <v>1152233.1497102999</v>
      </c>
    </row>
    <row r="107" spans="1:247" x14ac:dyDescent="0.25">
      <c r="A107">
        <v>106014233</v>
      </c>
      <c r="B107" s="33" t="s">
        <v>1206</v>
      </c>
      <c r="C107" s="56">
        <v>45292</v>
      </c>
      <c r="D107" s="56">
        <v>45657</v>
      </c>
      <c r="E107">
        <v>366</v>
      </c>
      <c r="F107" s="33" t="s">
        <v>2690</v>
      </c>
      <c r="G107" t="s">
        <v>1030</v>
      </c>
      <c r="H107">
        <v>421</v>
      </c>
      <c r="I107" s="33" t="s">
        <v>1046</v>
      </c>
      <c r="J107" t="s">
        <v>1047</v>
      </c>
      <c r="K107" s="33" t="s">
        <v>1023</v>
      </c>
      <c r="L107" s="33" t="s">
        <v>811</v>
      </c>
      <c r="N107" t="s">
        <v>430</v>
      </c>
      <c r="O107" s="33" t="s">
        <v>1047</v>
      </c>
      <c r="P107" t="s">
        <v>1042</v>
      </c>
      <c r="Q107" t="s">
        <v>34</v>
      </c>
      <c r="R107" s="33" t="s">
        <v>2073</v>
      </c>
      <c r="S107" s="33" t="s">
        <v>1207</v>
      </c>
      <c r="T107" s="33" t="s">
        <v>1208</v>
      </c>
      <c r="U107" s="33">
        <v>94546</v>
      </c>
      <c r="V107" s="33" t="s">
        <v>2826</v>
      </c>
      <c r="W107">
        <v>2</v>
      </c>
      <c r="X107" s="3">
        <v>130</v>
      </c>
      <c r="Y107" s="3">
        <v>47580</v>
      </c>
      <c r="Z107" s="3">
        <v>130</v>
      </c>
      <c r="AA107" s="3">
        <v>47580</v>
      </c>
      <c r="AB107" s="3">
        <v>124</v>
      </c>
      <c r="AC107" s="3">
        <v>113.09836065573801</v>
      </c>
      <c r="AD107" s="3">
        <v>191.354507669865</v>
      </c>
      <c r="AE107" s="3">
        <v>13257</v>
      </c>
      <c r="AF107" s="3">
        <v>6882</v>
      </c>
      <c r="AG107" s="3">
        <v>3229</v>
      </c>
      <c r="AH107" s="3">
        <v>8190</v>
      </c>
      <c r="AI107" s="3">
        <v>0</v>
      </c>
      <c r="AJ107" s="3">
        <v>2828</v>
      </c>
      <c r="AK107" s="3">
        <v>6140</v>
      </c>
      <c r="AL107" s="3">
        <v>27</v>
      </c>
      <c r="AM107" s="3">
        <v>841</v>
      </c>
      <c r="AN107" s="3">
        <v>41394</v>
      </c>
      <c r="AO107" s="3">
        <v>70035.749807170505</v>
      </c>
      <c r="AP107" s="89">
        <v>20787.8921028441</v>
      </c>
      <c r="AQ107" s="89">
        <v>10415.2325933792</v>
      </c>
      <c r="AR107" s="89">
        <v>3835.1459606667199</v>
      </c>
      <c r="AS107" s="89">
        <v>14580.923489475501</v>
      </c>
      <c r="AT107" s="89">
        <v>0</v>
      </c>
      <c r="AU107" s="89">
        <v>4797.5853765617067</v>
      </c>
      <c r="AV107" s="89">
        <v>12535.6193251801</v>
      </c>
      <c r="AW107" s="89">
        <v>145.77780702649201</v>
      </c>
      <c r="AX107" s="89">
        <v>2376.5862682287479</v>
      </c>
      <c r="AY107" s="3">
        <v>2619</v>
      </c>
      <c r="AZ107" s="3">
        <v>1272</v>
      </c>
      <c r="BA107" s="3">
        <v>485</v>
      </c>
      <c r="BB107" s="3">
        <v>1599</v>
      </c>
      <c r="BC107" s="3">
        <v>0</v>
      </c>
      <c r="BD107" s="3">
        <v>585</v>
      </c>
      <c r="BE107" s="3">
        <v>1867</v>
      </c>
      <c r="BF107" s="3">
        <v>11</v>
      </c>
      <c r="BG107" s="3">
        <v>250</v>
      </c>
      <c r="BH107" s="3">
        <v>8688</v>
      </c>
      <c r="BI107" s="3">
        <v>130</v>
      </c>
      <c r="BJ107" s="3">
        <v>0</v>
      </c>
      <c r="BK107" s="3">
        <v>0</v>
      </c>
      <c r="BL107" s="3">
        <v>0</v>
      </c>
      <c r="BM107" s="3">
        <v>0</v>
      </c>
      <c r="BN107" s="3">
        <v>0</v>
      </c>
      <c r="BO107" s="3">
        <v>47580</v>
      </c>
      <c r="BP107" s="3">
        <v>0</v>
      </c>
      <c r="BQ107" s="3">
        <v>0</v>
      </c>
      <c r="BR107" s="3">
        <v>0</v>
      </c>
      <c r="BS107" s="3">
        <v>0</v>
      </c>
      <c r="BT107" s="3">
        <v>0</v>
      </c>
      <c r="BU107" s="3">
        <v>41394</v>
      </c>
      <c r="BV107" s="3">
        <v>0</v>
      </c>
      <c r="BW107" s="3">
        <v>0</v>
      </c>
      <c r="BX107" s="3">
        <v>0</v>
      </c>
      <c r="BY107" s="3">
        <v>0</v>
      </c>
      <c r="BZ107" s="57">
        <v>0</v>
      </c>
      <c r="CA107" s="3">
        <v>0</v>
      </c>
      <c r="CB107" s="3">
        <v>8688</v>
      </c>
      <c r="CC107" s="3">
        <v>0</v>
      </c>
      <c r="CD107" s="3">
        <v>0</v>
      </c>
      <c r="CE107" s="3">
        <v>0</v>
      </c>
      <c r="CF107" s="3">
        <v>0</v>
      </c>
      <c r="CG107" s="3">
        <v>0</v>
      </c>
      <c r="CH107" s="3">
        <v>11</v>
      </c>
      <c r="CI107" s="3">
        <v>2422</v>
      </c>
      <c r="CJ107" s="3">
        <v>859</v>
      </c>
      <c r="CK107" s="3">
        <v>8744</v>
      </c>
      <c r="CL107" s="3">
        <v>3873</v>
      </c>
      <c r="CM107" s="3">
        <v>1293</v>
      </c>
      <c r="CN107" s="3">
        <v>13648</v>
      </c>
      <c r="CO107" s="3">
        <v>2</v>
      </c>
      <c r="CP107" s="3">
        <v>4107</v>
      </c>
      <c r="CQ107" s="3">
        <v>12603</v>
      </c>
      <c r="CR107" s="3">
        <v>421</v>
      </c>
      <c r="CS107" s="3">
        <v>2284</v>
      </c>
      <c r="CT107" s="3">
        <v>46975</v>
      </c>
      <c r="CU107" s="3">
        <v>46395</v>
      </c>
      <c r="CV107" s="3">
        <v>2067</v>
      </c>
      <c r="CW107" s="3">
        <v>0</v>
      </c>
      <c r="CX107" s="3">
        <v>2967</v>
      </c>
      <c r="CY107" s="3">
        <v>0</v>
      </c>
      <c r="CZ107" s="3">
        <v>7</v>
      </c>
      <c r="DA107" s="3">
        <v>178526</v>
      </c>
      <c r="DB107" s="3">
        <v>149703</v>
      </c>
      <c r="DC107" s="3">
        <v>1604</v>
      </c>
      <c r="DD107" s="3">
        <v>1445</v>
      </c>
      <c r="DE107" s="3">
        <v>815</v>
      </c>
      <c r="DF107" s="3">
        <v>288</v>
      </c>
      <c r="DG107" s="3">
        <v>1532125205</v>
      </c>
      <c r="DH107" s="3">
        <v>1065186701</v>
      </c>
      <c r="DI107" s="3">
        <v>0</v>
      </c>
      <c r="DJ107" s="3">
        <v>466938504</v>
      </c>
      <c r="DK107" s="3">
        <v>10857295</v>
      </c>
      <c r="DL107" s="3">
        <v>477795799</v>
      </c>
      <c r="DM107" s="3">
        <v>435600377</v>
      </c>
      <c r="DN107" s="3">
        <v>42195422</v>
      </c>
      <c r="DO107" s="3">
        <v>19977499</v>
      </c>
      <c r="DP107" s="3">
        <v>8008292</v>
      </c>
      <c r="DQ107" s="3">
        <v>0</v>
      </c>
      <c r="DR107" s="3">
        <v>0</v>
      </c>
      <c r="DS107" s="3">
        <v>54164629</v>
      </c>
      <c r="DT107" s="3">
        <v>274105807</v>
      </c>
      <c r="DU107" s="3">
        <v>142179219</v>
      </c>
      <c r="DV107" s="3">
        <v>71090940</v>
      </c>
      <c r="DW107" s="3">
        <v>201790291</v>
      </c>
      <c r="DX107" s="3">
        <v>0</v>
      </c>
      <c r="DY107" s="3">
        <v>33239187</v>
      </c>
      <c r="DZ107" s="3">
        <v>168408428</v>
      </c>
      <c r="EA107" s="3">
        <v>607814</v>
      </c>
      <c r="EB107" s="3">
        <v>14127136</v>
      </c>
      <c r="EC107" s="3">
        <v>905548822</v>
      </c>
      <c r="ED107" s="3">
        <v>155711040</v>
      </c>
      <c r="EE107" s="3">
        <v>72995096</v>
      </c>
      <c r="EF107" s="3">
        <v>13345149</v>
      </c>
      <c r="EG107" s="3">
        <v>157463530</v>
      </c>
      <c r="EH107" s="3">
        <v>23576</v>
      </c>
      <c r="EI107" s="3">
        <v>23149723</v>
      </c>
      <c r="EJ107" s="3">
        <v>175419576</v>
      </c>
      <c r="EK107" s="3">
        <v>2673882</v>
      </c>
      <c r="EL107" s="3">
        <v>25794811</v>
      </c>
      <c r="EM107" s="3">
        <v>626576383</v>
      </c>
      <c r="EN107" s="3">
        <v>356721470</v>
      </c>
      <c r="EO107" s="3">
        <v>177963352</v>
      </c>
      <c r="EP107" s="3">
        <v>35875154</v>
      </c>
      <c r="EQ107" s="3">
        <v>250542943</v>
      </c>
      <c r="ER107" s="3">
        <v>0</v>
      </c>
      <c r="ES107" s="3">
        <v>22496</v>
      </c>
      <c r="ET107" s="3">
        <v>36125240</v>
      </c>
      <c r="EU107" s="3">
        <v>155089787</v>
      </c>
      <c r="EV107" s="3">
        <v>21102668</v>
      </c>
      <c r="EW107" s="3">
        <v>0</v>
      </c>
      <c r="EX107" s="3">
        <v>24856778</v>
      </c>
      <c r="EY107" s="3">
        <v>0</v>
      </c>
      <c r="EZ107" s="3">
        <v>6886813</v>
      </c>
      <c r="FA107" s="3">
        <v>0</v>
      </c>
      <c r="FB107" s="3">
        <v>0</v>
      </c>
      <c r="FC107" s="3">
        <v>0</v>
      </c>
      <c r="FD107" s="3">
        <v>0</v>
      </c>
      <c r="FE107" s="3">
        <v>71860631</v>
      </c>
      <c r="FF107" s="3">
        <v>36572454</v>
      </c>
      <c r="FG107" s="3">
        <v>43518228</v>
      </c>
      <c r="FH107" s="3">
        <v>105978742</v>
      </c>
      <c r="FI107" s="3">
        <v>1080</v>
      </c>
      <c r="FJ107" s="3">
        <v>18244893</v>
      </c>
      <c r="FK107" s="3">
        <v>185449467</v>
      </c>
      <c r="FL107" s="3">
        <v>1234615</v>
      </c>
      <c r="FM107" s="3">
        <v>4078394</v>
      </c>
      <c r="FN107" s="3">
        <v>0</v>
      </c>
      <c r="FO107" s="3">
        <v>-63123646</v>
      </c>
      <c r="FP107" s="3">
        <v>242131</v>
      </c>
      <c r="FQ107" s="3">
        <v>17155123</v>
      </c>
      <c r="FR107" s="3">
        <v>0</v>
      </c>
      <c r="FS107" s="3">
        <v>0</v>
      </c>
      <c r="FT107" s="3">
        <v>91471545</v>
      </c>
      <c r="FU107" s="3">
        <v>46382869</v>
      </c>
      <c r="FV107" s="3">
        <v>119826945</v>
      </c>
      <c r="FW107" s="3">
        <v>0</v>
      </c>
      <c r="FX107" s="3">
        <v>0</v>
      </c>
      <c r="FY107" s="3">
        <v>670145</v>
      </c>
      <c r="FZ107" s="3">
        <v>298196</v>
      </c>
      <c r="GA107" s="3">
        <v>58175856</v>
      </c>
      <c r="GB107" s="3">
        <v>13808848</v>
      </c>
      <c r="GC107" s="3">
        <v>75575012</v>
      </c>
      <c r="GD107" s="3">
        <v>29390961</v>
      </c>
      <c r="GE107" s="3">
        <v>146703043</v>
      </c>
      <c r="GF107" s="3">
        <v>61092883</v>
      </c>
      <c r="GG107" s="3">
        <v>29295176</v>
      </c>
      <c r="GH107" s="3">
        <v>18533178</v>
      </c>
      <c r="GI107" s="3">
        <v>40222509</v>
      </c>
      <c r="GJ107" s="3">
        <v>60325345</v>
      </c>
      <c r="GK107" s="3">
        <v>20871444</v>
      </c>
      <c r="GL107" s="3">
        <v>2928332</v>
      </c>
      <c r="GM107" s="3">
        <v>1743017</v>
      </c>
      <c r="GN107" s="3">
        <v>11547772</v>
      </c>
      <c r="GO107" s="3">
        <v>42337678</v>
      </c>
      <c r="GP107" s="3">
        <v>99642179</v>
      </c>
      <c r="GQ107" s="3">
        <v>0</v>
      </c>
      <c r="GR107" s="3">
        <v>216363494</v>
      </c>
      <c r="GS107" s="3">
        <v>1552856</v>
      </c>
      <c r="GT107" s="3">
        <v>17211337</v>
      </c>
      <c r="GU107" s="3">
        <v>2551323</v>
      </c>
      <c r="GV107" s="3">
        <v>337321189</v>
      </c>
      <c r="GW107" s="3">
        <v>282186565</v>
      </c>
      <c r="GX107" s="3">
        <v>1004805</v>
      </c>
      <c r="GY107" s="3">
        <v>2885276</v>
      </c>
      <c r="GZ107" s="3">
        <v>51244543</v>
      </c>
      <c r="HA107" s="3">
        <v>337321189</v>
      </c>
      <c r="HB107" s="3">
        <v>3421</v>
      </c>
      <c r="HC107" s="3">
        <v>255502296</v>
      </c>
      <c r="HD107" s="3">
        <v>-201423172</v>
      </c>
      <c r="HE107" s="3">
        <v>438985253</v>
      </c>
      <c r="HF107" s="3">
        <v>0</v>
      </c>
      <c r="HG107" s="3">
        <v>261269150</v>
      </c>
      <c r="HH107" s="3">
        <v>123244</v>
      </c>
      <c r="HI107" s="3">
        <v>0</v>
      </c>
      <c r="HJ107" s="3">
        <v>2064710</v>
      </c>
      <c r="HK107" s="3">
        <v>2338301</v>
      </c>
      <c r="HL107" s="3">
        <v>1109</v>
      </c>
      <c r="HM107" s="3">
        <v>0</v>
      </c>
      <c r="HN107" s="3">
        <v>98656</v>
      </c>
      <c r="HO107" s="3">
        <v>556203</v>
      </c>
      <c r="HP107" s="3">
        <v>881161</v>
      </c>
      <c r="HQ107" s="3">
        <v>0</v>
      </c>
      <c r="HR107" s="3">
        <v>127608</v>
      </c>
      <c r="HS107" s="3">
        <v>164543</v>
      </c>
      <c r="HT107" s="3">
        <v>195700</v>
      </c>
      <c r="HU107" s="3">
        <v>9625</v>
      </c>
      <c r="HV107" s="3">
        <v>29348</v>
      </c>
      <c r="HW107" s="3">
        <v>1866</v>
      </c>
      <c r="HX107" s="3">
        <v>739748</v>
      </c>
      <c r="HY107" s="3">
        <v>271721</v>
      </c>
      <c r="HZ107" s="3">
        <v>551384</v>
      </c>
      <c r="IA107" s="3">
        <v>2562</v>
      </c>
      <c r="IB107" s="3">
        <v>346831</v>
      </c>
      <c r="IC107" s="3">
        <v>51265</v>
      </c>
      <c r="ID107" s="3">
        <v>101199</v>
      </c>
      <c r="IE107" s="3">
        <v>119155883.405953</v>
      </c>
      <c r="IF107" s="3">
        <v>59651653.417149305</v>
      </c>
      <c r="IG107" s="3">
        <v>23407776.699219801</v>
      </c>
      <c r="IH107" s="3">
        <v>99594063.627336696</v>
      </c>
      <c r="II107" s="3">
        <v>6535.8515534844946</v>
      </c>
      <c r="IJ107" s="3">
        <v>15632403.504529901</v>
      </c>
      <c r="IK107" s="3">
        <v>95317644.811455414</v>
      </c>
      <c r="IL107" s="3">
        <v>909767.47114285105</v>
      </c>
      <c r="IM107" s="3">
        <v>11067353.2116591</v>
      </c>
    </row>
    <row r="108" spans="1:247" x14ac:dyDescent="0.25">
      <c r="A108">
        <v>106331168</v>
      </c>
      <c r="B108" s="33" t="s">
        <v>1209</v>
      </c>
      <c r="C108" s="56">
        <v>45108</v>
      </c>
      <c r="D108" s="56">
        <v>45473</v>
      </c>
      <c r="E108">
        <v>366</v>
      </c>
      <c r="F108" s="33" t="s">
        <v>2704</v>
      </c>
      <c r="G108" t="s">
        <v>1063</v>
      </c>
      <c r="H108">
        <v>1105</v>
      </c>
      <c r="I108" s="33" t="s">
        <v>1046</v>
      </c>
      <c r="J108" t="s">
        <v>3050</v>
      </c>
      <c r="K108" s="33" t="s">
        <v>1023</v>
      </c>
      <c r="L108" s="33" t="s">
        <v>811</v>
      </c>
      <c r="N108" t="s">
        <v>430</v>
      </c>
      <c r="O108" s="33" t="s">
        <v>1209</v>
      </c>
      <c r="P108" t="s">
        <v>406</v>
      </c>
      <c r="Q108" t="s">
        <v>34</v>
      </c>
      <c r="R108" s="33" t="s">
        <v>2074</v>
      </c>
      <c r="S108" s="33" t="s">
        <v>1210</v>
      </c>
      <c r="T108" s="33" t="s">
        <v>1099</v>
      </c>
      <c r="U108" s="33">
        <v>92270</v>
      </c>
      <c r="V108" s="33" t="s">
        <v>2741</v>
      </c>
      <c r="W108">
        <v>4</v>
      </c>
      <c r="X108" s="3">
        <v>437</v>
      </c>
      <c r="Y108" s="3">
        <v>159942</v>
      </c>
      <c r="Z108" s="3">
        <v>403</v>
      </c>
      <c r="AA108" s="3">
        <v>147498</v>
      </c>
      <c r="AB108" s="3">
        <v>221</v>
      </c>
      <c r="AC108" s="3">
        <v>217.360655737705</v>
      </c>
      <c r="AD108" s="3">
        <v>481.06826108033601</v>
      </c>
      <c r="AE108" s="3">
        <v>29855</v>
      </c>
      <c r="AF108" s="3">
        <v>21443</v>
      </c>
      <c r="AG108" s="3">
        <v>2382</v>
      </c>
      <c r="AH108" s="3">
        <v>11559</v>
      </c>
      <c r="AI108" s="3">
        <v>0</v>
      </c>
      <c r="AJ108" s="3">
        <v>2092</v>
      </c>
      <c r="AK108" s="3">
        <v>11885</v>
      </c>
      <c r="AL108" s="3">
        <v>25</v>
      </c>
      <c r="AM108" s="3">
        <v>313</v>
      </c>
      <c r="AN108" s="3">
        <v>79554</v>
      </c>
      <c r="AO108" s="3">
        <v>176070.98355540301</v>
      </c>
      <c r="AP108" s="89">
        <v>73003.695545179697</v>
      </c>
      <c r="AQ108" s="89">
        <v>36596.001853168098</v>
      </c>
      <c r="AR108" s="89">
        <v>3497.9973097984498</v>
      </c>
      <c r="AS108" s="89">
        <v>21899.304383600898</v>
      </c>
      <c r="AT108" s="89">
        <v>0</v>
      </c>
      <c r="AU108" s="89">
        <v>4847.0792127138202</v>
      </c>
      <c r="AV108" s="89">
        <v>33556.601715995101</v>
      </c>
      <c r="AW108" s="89">
        <v>43.934050767954197</v>
      </c>
      <c r="AX108" s="89">
        <v>1417.7062972991</v>
      </c>
      <c r="AY108" s="3">
        <v>8430</v>
      </c>
      <c r="AZ108" s="3">
        <v>6058</v>
      </c>
      <c r="BA108" s="3">
        <v>632</v>
      </c>
      <c r="BB108" s="3">
        <v>3465</v>
      </c>
      <c r="BC108" s="3">
        <v>0</v>
      </c>
      <c r="BD108" s="3">
        <v>612</v>
      </c>
      <c r="BE108" s="3">
        <v>3832</v>
      </c>
      <c r="BF108" s="3">
        <v>7</v>
      </c>
      <c r="BG108" s="3">
        <v>134</v>
      </c>
      <c r="BH108" s="3">
        <v>23170</v>
      </c>
      <c r="BI108" s="3">
        <v>437</v>
      </c>
      <c r="BJ108" s="3">
        <v>0</v>
      </c>
      <c r="BK108" s="3">
        <v>0</v>
      </c>
      <c r="BL108" s="3">
        <v>0</v>
      </c>
      <c r="BM108" s="3">
        <v>0</v>
      </c>
      <c r="BN108" s="3">
        <v>0</v>
      </c>
      <c r="BO108" s="3">
        <v>159942</v>
      </c>
      <c r="BP108" s="3">
        <v>0</v>
      </c>
      <c r="BQ108" s="3">
        <v>0</v>
      </c>
      <c r="BR108" s="3">
        <v>0</v>
      </c>
      <c r="BS108" s="3">
        <v>0</v>
      </c>
      <c r="BT108" s="3">
        <v>0</v>
      </c>
      <c r="BU108" s="3">
        <v>79554</v>
      </c>
      <c r="BV108" s="3">
        <v>0</v>
      </c>
      <c r="BW108" s="3">
        <v>0</v>
      </c>
      <c r="BX108" s="3">
        <v>0</v>
      </c>
      <c r="BY108" s="3">
        <v>0</v>
      </c>
      <c r="BZ108" s="57">
        <v>0</v>
      </c>
      <c r="CA108" s="3">
        <v>0</v>
      </c>
      <c r="CB108" s="3">
        <v>23170</v>
      </c>
      <c r="CC108" s="3">
        <v>0</v>
      </c>
      <c r="CD108" s="3">
        <v>0</v>
      </c>
      <c r="CE108" s="3">
        <v>0</v>
      </c>
      <c r="CF108" s="3">
        <v>0</v>
      </c>
      <c r="CG108" s="3">
        <v>0</v>
      </c>
      <c r="CH108" s="3">
        <v>0</v>
      </c>
      <c r="CI108" s="3">
        <v>0</v>
      </c>
      <c r="CJ108" s="3">
        <v>0</v>
      </c>
      <c r="CK108" s="3">
        <v>589342</v>
      </c>
      <c r="CL108" s="3">
        <v>161957</v>
      </c>
      <c r="CM108" s="3">
        <v>3914</v>
      </c>
      <c r="CN108" s="3">
        <v>63735</v>
      </c>
      <c r="CO108" s="3">
        <v>0</v>
      </c>
      <c r="CP108" s="3">
        <v>32022</v>
      </c>
      <c r="CQ108" s="3">
        <v>385508</v>
      </c>
      <c r="CR108" s="3">
        <v>116</v>
      </c>
      <c r="CS108" s="3">
        <v>13590</v>
      </c>
      <c r="CT108" s="3">
        <v>1250184</v>
      </c>
      <c r="CU108" s="3">
        <v>95766</v>
      </c>
      <c r="CV108" s="3">
        <v>831621</v>
      </c>
      <c r="CW108" s="3">
        <v>0</v>
      </c>
      <c r="CX108" s="3">
        <v>372460</v>
      </c>
      <c r="CY108" s="3">
        <v>0</v>
      </c>
      <c r="CZ108" s="3">
        <v>28</v>
      </c>
      <c r="DA108" s="3">
        <v>832001</v>
      </c>
      <c r="DB108" s="3">
        <v>1085204</v>
      </c>
      <c r="DC108" s="3">
        <v>6533</v>
      </c>
      <c r="DD108" s="3">
        <v>12763</v>
      </c>
      <c r="DE108" s="3">
        <v>737</v>
      </c>
      <c r="DF108" s="3">
        <v>309</v>
      </c>
      <c r="DG108" s="3">
        <v>5530193962</v>
      </c>
      <c r="DH108" s="3">
        <v>4341421556</v>
      </c>
      <c r="DI108" s="3">
        <v>0</v>
      </c>
      <c r="DJ108" s="3">
        <v>1188772406</v>
      </c>
      <c r="DK108" s="3">
        <v>24743348</v>
      </c>
      <c r="DL108" s="3">
        <v>1213515754</v>
      </c>
      <c r="DM108" s="3">
        <v>1240917560</v>
      </c>
      <c r="DN108" s="3">
        <v>-27401806</v>
      </c>
      <c r="DO108" s="3">
        <v>88063613</v>
      </c>
      <c r="DP108" s="3">
        <v>14536462</v>
      </c>
      <c r="DQ108" s="3">
        <v>0</v>
      </c>
      <c r="DR108" s="3">
        <v>0</v>
      </c>
      <c r="DS108" s="3">
        <v>46125345</v>
      </c>
      <c r="DT108" s="3">
        <v>973224197</v>
      </c>
      <c r="DU108" s="3">
        <v>679015046</v>
      </c>
      <c r="DV108" s="3">
        <v>61993868</v>
      </c>
      <c r="DW108" s="3">
        <v>330318758</v>
      </c>
      <c r="DX108" s="3">
        <v>0</v>
      </c>
      <c r="DY108" s="3">
        <v>59798128</v>
      </c>
      <c r="DZ108" s="3">
        <v>379888964</v>
      </c>
      <c r="EA108" s="3">
        <v>708636</v>
      </c>
      <c r="EB108" s="3">
        <v>13755151</v>
      </c>
      <c r="EC108" s="3">
        <v>2498702748</v>
      </c>
      <c r="ED108" s="3">
        <v>1406576941</v>
      </c>
      <c r="EE108" s="3">
        <v>479835669</v>
      </c>
      <c r="EF108" s="3">
        <v>29044916</v>
      </c>
      <c r="EG108" s="3">
        <v>295492387</v>
      </c>
      <c r="EH108" s="3">
        <v>0</v>
      </c>
      <c r="EI108" s="3">
        <v>78751711</v>
      </c>
      <c r="EJ108" s="3">
        <v>692705286</v>
      </c>
      <c r="EK108" s="3">
        <v>536694</v>
      </c>
      <c r="EL108" s="3">
        <v>48547610</v>
      </c>
      <c r="EM108" s="3">
        <v>3031491214</v>
      </c>
      <c r="EN108" s="3">
        <v>1884513582</v>
      </c>
      <c r="EO108" s="3">
        <v>948848626</v>
      </c>
      <c r="EP108" s="3">
        <v>82533070</v>
      </c>
      <c r="EQ108" s="3">
        <v>502111818</v>
      </c>
      <c r="ER108" s="3">
        <v>0</v>
      </c>
      <c r="ES108" s="3">
        <v>0</v>
      </c>
      <c r="ET108" s="3">
        <v>100360683</v>
      </c>
      <c r="EU108" s="3">
        <v>733193726</v>
      </c>
      <c r="EV108" s="3">
        <v>42238444</v>
      </c>
      <c r="EW108" s="3">
        <v>0</v>
      </c>
      <c r="EX108" s="3">
        <v>1245333</v>
      </c>
      <c r="EY108" s="3">
        <v>0</v>
      </c>
      <c r="EZ108" s="3">
        <v>46376274</v>
      </c>
      <c r="FA108" s="3">
        <v>0</v>
      </c>
      <c r="FB108" s="3">
        <v>0</v>
      </c>
      <c r="FC108" s="3">
        <v>0</v>
      </c>
      <c r="FD108" s="3">
        <v>0</v>
      </c>
      <c r="FE108" s="3">
        <v>492404104</v>
      </c>
      <c r="FF108" s="3">
        <v>209145662</v>
      </c>
      <c r="FG108" s="3">
        <v>8260740</v>
      </c>
      <c r="FH108" s="3">
        <v>122797462</v>
      </c>
      <c r="FI108" s="3">
        <v>0</v>
      </c>
      <c r="FJ108" s="3">
        <v>21409346</v>
      </c>
      <c r="FK108" s="3">
        <v>327090146</v>
      </c>
      <c r="FL108" s="3">
        <v>-3</v>
      </c>
      <c r="FM108" s="3">
        <v>7664949</v>
      </c>
      <c r="FN108" s="3">
        <v>0</v>
      </c>
      <c r="FO108" s="3">
        <v>0</v>
      </c>
      <c r="FP108" s="3">
        <v>50750251</v>
      </c>
      <c r="FQ108" s="3">
        <v>33966378</v>
      </c>
      <c r="FR108" s="3">
        <v>0</v>
      </c>
      <c r="FS108" s="3">
        <v>0</v>
      </c>
      <c r="FT108" s="3">
        <v>116661423</v>
      </c>
      <c r="FU108" s="3">
        <v>239659327</v>
      </c>
      <c r="FV108" s="3">
        <v>479488867</v>
      </c>
      <c r="FW108" s="3">
        <v>0</v>
      </c>
      <c r="FX108" s="3">
        <v>0</v>
      </c>
      <c r="FY108" s="3">
        <v>2322623</v>
      </c>
      <c r="FZ108" s="3">
        <v>28783531</v>
      </c>
      <c r="GA108" s="3">
        <v>105785866</v>
      </c>
      <c r="GB108" s="3">
        <v>41795755</v>
      </c>
      <c r="GC108" s="3">
        <v>169304998</v>
      </c>
      <c r="GD108" s="3">
        <v>57115170</v>
      </c>
      <c r="GE108" s="3">
        <v>299818560</v>
      </c>
      <c r="GF108" s="3">
        <v>153863237</v>
      </c>
      <c r="GG108" s="3">
        <v>191907066</v>
      </c>
      <c r="GH108" s="3">
        <v>91943054</v>
      </c>
      <c r="GI108" s="3">
        <v>279549053</v>
      </c>
      <c r="GJ108" s="3">
        <v>69815930</v>
      </c>
      <c r="GK108" s="3">
        <v>46735146</v>
      </c>
      <c r="GL108" s="3">
        <v>10354885</v>
      </c>
      <c r="GM108" s="3">
        <v>7453231</v>
      </c>
      <c r="GN108" s="3">
        <v>14240048</v>
      </c>
      <c r="GO108" s="3">
        <v>75237350</v>
      </c>
      <c r="GP108" s="3">
        <v>368314658</v>
      </c>
      <c r="GQ108" s="3">
        <v>299046652</v>
      </c>
      <c r="GR108" s="3">
        <v>495532868</v>
      </c>
      <c r="GS108" s="3">
        <v>56827464</v>
      </c>
      <c r="GT108" s="3">
        <v>39226463</v>
      </c>
      <c r="GU108" s="3">
        <v>29304564</v>
      </c>
      <c r="GV108" s="3">
        <v>1288252669</v>
      </c>
      <c r="GW108" s="3">
        <v>234934791</v>
      </c>
      <c r="GX108" s="3">
        <v>0</v>
      </c>
      <c r="GY108" s="3">
        <v>400915857</v>
      </c>
      <c r="GZ108" s="3">
        <v>652402021</v>
      </c>
      <c r="HA108" s="3">
        <v>1288252669</v>
      </c>
      <c r="HB108" s="3">
        <v>37096397</v>
      </c>
      <c r="HC108" s="3">
        <v>513303280</v>
      </c>
      <c r="HD108" s="3">
        <v>-336570572</v>
      </c>
      <c r="HE108" s="3">
        <v>1463673039</v>
      </c>
      <c r="HF108" s="3">
        <v>9242807</v>
      </c>
      <c r="HG108" s="3">
        <v>365540250</v>
      </c>
      <c r="HH108" s="3">
        <v>0</v>
      </c>
      <c r="HI108" s="3">
        <v>0</v>
      </c>
      <c r="HJ108" s="3">
        <v>7803377</v>
      </c>
      <c r="HK108" s="3">
        <v>8944428</v>
      </c>
      <c r="HL108" s="3">
        <v>3952</v>
      </c>
      <c r="HM108" s="3">
        <v>127</v>
      </c>
      <c r="HN108" s="3">
        <v>540047</v>
      </c>
      <c r="HO108" s="3">
        <v>1792398</v>
      </c>
      <c r="HP108" s="3">
        <v>1120982</v>
      </c>
      <c r="HQ108" s="3">
        <v>332863</v>
      </c>
      <c r="HR108" s="3">
        <v>851017</v>
      </c>
      <c r="HS108" s="3">
        <v>1370332</v>
      </c>
      <c r="HT108" s="3">
        <v>490286</v>
      </c>
      <c r="HU108" s="3">
        <v>580347</v>
      </c>
      <c r="HV108" s="3">
        <v>643624</v>
      </c>
      <c r="HW108" s="3">
        <v>81481</v>
      </c>
      <c r="HX108" s="3">
        <v>1272451</v>
      </c>
      <c r="HY108" s="3">
        <v>1963767</v>
      </c>
      <c r="HZ108" s="3">
        <v>1759007</v>
      </c>
      <c r="IA108" s="3">
        <v>354724</v>
      </c>
      <c r="IB108" s="3">
        <v>1115612</v>
      </c>
      <c r="IC108" s="3">
        <v>651633</v>
      </c>
      <c r="ID108" s="3">
        <v>675006</v>
      </c>
      <c r="IE108" s="3">
        <v>523354658.73553991</v>
      </c>
      <c r="IF108" s="3">
        <v>254848991.70355001</v>
      </c>
      <c r="IG108" s="3">
        <v>20020820.635483898</v>
      </c>
      <c r="IH108" s="3">
        <v>137625439.78763846</v>
      </c>
      <c r="II108" s="3">
        <v>0</v>
      </c>
      <c r="IJ108" s="3">
        <v>30469228.100566201</v>
      </c>
      <c r="IK108" s="3">
        <v>235879876.14049599</v>
      </c>
      <c r="IL108" s="3">
        <v>273867.10879164602</v>
      </c>
      <c r="IM108" s="3">
        <v>13701329.787933299</v>
      </c>
    </row>
    <row r="109" spans="1:247" x14ac:dyDescent="0.25">
      <c r="A109">
        <v>106430763</v>
      </c>
      <c r="B109" s="33" t="s">
        <v>2558</v>
      </c>
      <c r="C109" s="56">
        <v>45108</v>
      </c>
      <c r="D109" s="56">
        <v>45473</v>
      </c>
      <c r="E109">
        <v>366</v>
      </c>
      <c r="F109" s="33" t="s">
        <v>2699</v>
      </c>
      <c r="G109" t="s">
        <v>1135</v>
      </c>
      <c r="H109">
        <v>429</v>
      </c>
      <c r="I109" s="33" t="s">
        <v>1046</v>
      </c>
      <c r="J109" t="s">
        <v>3050</v>
      </c>
      <c r="K109" s="33" t="s">
        <v>1023</v>
      </c>
      <c r="L109" s="33" t="s">
        <v>811</v>
      </c>
      <c r="N109" t="s">
        <v>430</v>
      </c>
      <c r="O109" s="33" t="s">
        <v>2505</v>
      </c>
      <c r="P109" t="s">
        <v>406</v>
      </c>
      <c r="Q109" t="s">
        <v>34</v>
      </c>
      <c r="R109" s="33" t="s">
        <v>2075</v>
      </c>
      <c r="S109" s="33" t="s">
        <v>1211</v>
      </c>
      <c r="T109" s="33" t="s">
        <v>1212</v>
      </c>
      <c r="U109" s="33">
        <v>94040</v>
      </c>
      <c r="V109" s="33" t="s">
        <v>2453</v>
      </c>
      <c r="W109">
        <v>0</v>
      </c>
      <c r="X109" s="3">
        <v>466</v>
      </c>
      <c r="Y109" s="3">
        <v>170556</v>
      </c>
      <c r="Z109" s="3">
        <v>466</v>
      </c>
      <c r="AA109" s="3">
        <v>170556</v>
      </c>
      <c r="AB109" s="3">
        <v>338</v>
      </c>
      <c r="AC109" s="3">
        <v>307.953551912568</v>
      </c>
      <c r="AD109" s="3">
        <v>588.72271098966098</v>
      </c>
      <c r="AE109" s="3">
        <v>40506</v>
      </c>
      <c r="AF109" s="3">
        <v>17320</v>
      </c>
      <c r="AG109" s="3">
        <v>2489</v>
      </c>
      <c r="AH109" s="3">
        <v>9846</v>
      </c>
      <c r="AI109" s="3">
        <v>0</v>
      </c>
      <c r="AJ109" s="3">
        <v>2042</v>
      </c>
      <c r="AK109" s="3">
        <v>39398</v>
      </c>
      <c r="AL109" s="3">
        <v>461</v>
      </c>
      <c r="AM109" s="3">
        <v>649</v>
      </c>
      <c r="AN109" s="3">
        <v>112711</v>
      </c>
      <c r="AO109" s="3">
        <v>215472.51222221609</v>
      </c>
      <c r="AP109" s="89">
        <v>69932.121600108207</v>
      </c>
      <c r="AQ109" s="89">
        <v>30248.379962220199</v>
      </c>
      <c r="AR109" s="89">
        <v>3652.848261982961</v>
      </c>
      <c r="AS109" s="89">
        <v>18193.908953104401</v>
      </c>
      <c r="AT109" s="89">
        <v>0</v>
      </c>
      <c r="AU109" s="89">
        <v>3580.0846178639399</v>
      </c>
      <c r="AV109" s="89">
        <v>88559.530313753407</v>
      </c>
      <c r="AW109" s="89">
        <v>1164.56052438801</v>
      </c>
      <c r="AX109" s="89">
        <v>1888.4984194254505</v>
      </c>
      <c r="AY109" s="3">
        <v>7287</v>
      </c>
      <c r="AZ109" s="3">
        <v>3064</v>
      </c>
      <c r="BA109" s="3">
        <v>339</v>
      </c>
      <c r="BB109" s="3">
        <v>1844</v>
      </c>
      <c r="BC109" s="3">
        <v>0</v>
      </c>
      <c r="BD109" s="3">
        <v>342</v>
      </c>
      <c r="BE109" s="3">
        <v>9195</v>
      </c>
      <c r="BF109" s="3">
        <v>199</v>
      </c>
      <c r="BG109" s="3">
        <v>86</v>
      </c>
      <c r="BH109" s="3">
        <v>22356</v>
      </c>
      <c r="BI109" s="3">
        <v>400</v>
      </c>
      <c r="BJ109" s="3">
        <v>36</v>
      </c>
      <c r="BK109" s="3">
        <v>0</v>
      </c>
      <c r="BL109" s="3">
        <v>30</v>
      </c>
      <c r="BM109" s="3">
        <v>0</v>
      </c>
      <c r="BN109" s="3">
        <v>0</v>
      </c>
      <c r="BO109" s="3">
        <v>146400</v>
      </c>
      <c r="BP109" s="3">
        <v>13176</v>
      </c>
      <c r="BQ109" s="3">
        <v>0</v>
      </c>
      <c r="BR109" s="3">
        <v>10980</v>
      </c>
      <c r="BS109" s="3">
        <v>0</v>
      </c>
      <c r="BT109" s="3">
        <v>0</v>
      </c>
      <c r="BU109" s="3">
        <v>95881</v>
      </c>
      <c r="BV109" s="3">
        <v>10706</v>
      </c>
      <c r="BW109" s="3">
        <v>0</v>
      </c>
      <c r="BX109" s="3">
        <v>6124</v>
      </c>
      <c r="BY109" s="3">
        <v>0</v>
      </c>
      <c r="BZ109" s="57">
        <v>0</v>
      </c>
      <c r="CA109" s="3">
        <v>0</v>
      </c>
      <c r="CB109" s="3">
        <v>20788</v>
      </c>
      <c r="CC109" s="3">
        <v>1058</v>
      </c>
      <c r="CD109" s="3">
        <v>0</v>
      </c>
      <c r="CE109" s="3">
        <v>510</v>
      </c>
      <c r="CF109" s="3">
        <v>0</v>
      </c>
      <c r="CG109" s="3">
        <v>0</v>
      </c>
      <c r="CH109" s="3">
        <v>66</v>
      </c>
      <c r="CI109" s="3">
        <v>9522</v>
      </c>
      <c r="CJ109" s="3">
        <v>4271</v>
      </c>
      <c r="CK109" s="3">
        <v>80348</v>
      </c>
      <c r="CL109" s="3">
        <v>35523</v>
      </c>
      <c r="CM109" s="3">
        <v>2699</v>
      </c>
      <c r="CN109" s="3">
        <v>19587</v>
      </c>
      <c r="CO109" s="3">
        <v>0</v>
      </c>
      <c r="CP109" s="3">
        <v>3318</v>
      </c>
      <c r="CQ109" s="3">
        <v>115381</v>
      </c>
      <c r="CR109" s="3">
        <v>2736</v>
      </c>
      <c r="CS109" s="3">
        <v>1911</v>
      </c>
      <c r="CT109" s="3">
        <v>261503</v>
      </c>
      <c r="CU109" s="3">
        <v>82340</v>
      </c>
      <c r="CV109" s="3">
        <v>18364</v>
      </c>
      <c r="CW109" s="3">
        <v>0</v>
      </c>
      <c r="CX109" s="3">
        <v>134091</v>
      </c>
      <c r="CY109" s="3">
        <v>0</v>
      </c>
      <c r="CZ109" s="3">
        <v>23</v>
      </c>
      <c r="DA109" s="3">
        <v>575721</v>
      </c>
      <c r="DB109" s="3">
        <v>1007810</v>
      </c>
      <c r="DC109" s="3">
        <v>3447</v>
      </c>
      <c r="DD109" s="3">
        <v>10752</v>
      </c>
      <c r="DE109" s="3">
        <v>3198</v>
      </c>
      <c r="DF109" s="3">
        <v>1455</v>
      </c>
      <c r="DG109" s="3">
        <v>6210624074</v>
      </c>
      <c r="DH109" s="3">
        <v>4777367973</v>
      </c>
      <c r="DI109" s="3">
        <v>0</v>
      </c>
      <c r="DJ109" s="3">
        <v>1433256101</v>
      </c>
      <c r="DK109" s="3">
        <v>19895236</v>
      </c>
      <c r="DL109" s="3">
        <v>1453151337</v>
      </c>
      <c r="DM109" s="3">
        <v>1277873255</v>
      </c>
      <c r="DN109" s="3">
        <v>175278082</v>
      </c>
      <c r="DO109" s="3">
        <v>190222265</v>
      </c>
      <c r="DP109" s="3">
        <v>20093577</v>
      </c>
      <c r="DQ109" s="3">
        <v>0</v>
      </c>
      <c r="DR109" s="3">
        <v>0</v>
      </c>
      <c r="DS109" s="3">
        <v>345406770</v>
      </c>
      <c r="DT109" s="3">
        <v>1249460615</v>
      </c>
      <c r="DU109" s="3">
        <v>537780119</v>
      </c>
      <c r="DV109" s="3">
        <v>67655148</v>
      </c>
      <c r="DW109" s="3">
        <v>265935569</v>
      </c>
      <c r="DX109" s="3">
        <v>0</v>
      </c>
      <c r="DY109" s="3">
        <v>50401485</v>
      </c>
      <c r="DZ109" s="3">
        <v>1045379816</v>
      </c>
      <c r="EA109" s="3">
        <v>20807951</v>
      </c>
      <c r="EB109" s="3">
        <v>11279759</v>
      </c>
      <c r="EC109" s="3">
        <v>3248700462</v>
      </c>
      <c r="ED109" s="3">
        <v>907687256</v>
      </c>
      <c r="EE109" s="3">
        <v>401421808</v>
      </c>
      <c r="EF109" s="3">
        <v>31635326</v>
      </c>
      <c r="EG109" s="3">
        <v>225472874</v>
      </c>
      <c r="EH109" s="3">
        <v>0</v>
      </c>
      <c r="EI109" s="3">
        <v>37963638</v>
      </c>
      <c r="EJ109" s="3">
        <v>1304443665</v>
      </c>
      <c r="EK109" s="3">
        <v>31756297</v>
      </c>
      <c r="EL109" s="3">
        <v>21542748</v>
      </c>
      <c r="EM109" s="3">
        <v>2961923612</v>
      </c>
      <c r="EN109" s="3">
        <v>1869487662</v>
      </c>
      <c r="EO109" s="3">
        <v>822578402</v>
      </c>
      <c r="EP109" s="3">
        <v>91235729</v>
      </c>
      <c r="EQ109" s="3">
        <v>443821306</v>
      </c>
      <c r="ER109" s="3">
        <v>0</v>
      </c>
      <c r="ES109" s="3">
        <v>0</v>
      </c>
      <c r="ET109" s="3">
        <v>64870591</v>
      </c>
      <c r="EU109" s="3">
        <v>1406364092</v>
      </c>
      <c r="EV109" s="3">
        <v>7690023</v>
      </c>
      <c r="EW109" s="3">
        <v>0</v>
      </c>
      <c r="EX109" s="3">
        <v>52564248</v>
      </c>
      <c r="EY109" s="3">
        <v>0</v>
      </c>
      <c r="EZ109" s="3">
        <v>18755920</v>
      </c>
      <c r="FA109" s="3">
        <v>0</v>
      </c>
      <c r="FB109" s="3">
        <v>0</v>
      </c>
      <c r="FC109" s="3">
        <v>0</v>
      </c>
      <c r="FD109" s="3">
        <v>0</v>
      </c>
      <c r="FE109" s="3">
        <v>286828035</v>
      </c>
      <c r="FF109" s="3">
        <v>116511403</v>
      </c>
      <c r="FG109" s="3">
        <v>8049069</v>
      </c>
      <c r="FH109" s="3">
        <v>47586881</v>
      </c>
      <c r="FI109" s="3">
        <v>0</v>
      </c>
      <c r="FJ109" s="3">
        <v>23048672</v>
      </c>
      <c r="FK109" s="3">
        <v>939399212</v>
      </c>
      <c r="FL109" s="3">
        <v>0</v>
      </c>
      <c r="FM109" s="3">
        <v>11832829</v>
      </c>
      <c r="FN109" s="3">
        <v>0</v>
      </c>
      <c r="FO109" s="3">
        <v>-33628105</v>
      </c>
      <c r="FP109" s="3">
        <v>0</v>
      </c>
      <c r="FQ109" s="3">
        <v>155995343</v>
      </c>
      <c r="FR109" s="3">
        <v>0</v>
      </c>
      <c r="FS109" s="3">
        <v>0</v>
      </c>
      <c r="FT109" s="3">
        <v>251443818</v>
      </c>
      <c r="FU109" s="3">
        <v>94637997</v>
      </c>
      <c r="FV109" s="3">
        <v>355404143</v>
      </c>
      <c r="FW109" s="3">
        <v>0</v>
      </c>
      <c r="FX109" s="3">
        <v>0</v>
      </c>
      <c r="FY109" s="3">
        <v>0</v>
      </c>
      <c r="FZ109" s="3">
        <v>919198</v>
      </c>
      <c r="GA109" s="3">
        <v>268179981</v>
      </c>
      <c r="GB109" s="3">
        <v>24437282</v>
      </c>
      <c r="GC109" s="3">
        <v>205869917</v>
      </c>
      <c r="GD109" s="3">
        <v>76980919</v>
      </c>
      <c r="GE109" s="3">
        <v>496479080</v>
      </c>
      <c r="GF109" s="3">
        <v>230825404</v>
      </c>
      <c r="GG109" s="3">
        <v>51021291</v>
      </c>
      <c r="GH109" s="3">
        <v>23206681</v>
      </c>
      <c r="GI109" s="3">
        <v>204387783</v>
      </c>
      <c r="GJ109" s="3">
        <v>110894092</v>
      </c>
      <c r="GK109" s="3">
        <v>86689395</v>
      </c>
      <c r="GL109" s="3">
        <v>8342284</v>
      </c>
      <c r="GM109" s="3">
        <v>1305710</v>
      </c>
      <c r="GN109" s="3">
        <v>18059134</v>
      </c>
      <c r="GO109" s="3">
        <v>46662401</v>
      </c>
      <c r="GP109" s="3">
        <v>606986560</v>
      </c>
      <c r="GQ109" s="3">
        <v>609333129</v>
      </c>
      <c r="GR109" s="3">
        <v>1039547572</v>
      </c>
      <c r="GS109" s="3">
        <v>231126441</v>
      </c>
      <c r="GT109" s="3">
        <v>1154126169</v>
      </c>
      <c r="GU109" s="3">
        <v>0</v>
      </c>
      <c r="GV109" s="3">
        <v>3641119871</v>
      </c>
      <c r="GW109" s="3">
        <v>178486405</v>
      </c>
      <c r="GX109" s="3">
        <v>88902473</v>
      </c>
      <c r="GY109" s="3">
        <v>420316891</v>
      </c>
      <c r="GZ109" s="3">
        <v>2953414102</v>
      </c>
      <c r="HA109" s="3">
        <v>3641119871</v>
      </c>
      <c r="HB109" s="3">
        <v>232205000</v>
      </c>
      <c r="HC109" s="3">
        <v>953403914</v>
      </c>
      <c r="HD109" s="3">
        <v>-646370582</v>
      </c>
      <c r="HE109" s="3">
        <v>1895874015</v>
      </c>
      <c r="HF109" s="3">
        <v>0</v>
      </c>
      <c r="HG109" s="3">
        <v>438810000</v>
      </c>
      <c r="HH109" s="3">
        <v>13153786</v>
      </c>
      <c r="HI109" s="3">
        <v>586482</v>
      </c>
      <c r="HJ109" s="3">
        <v>6231549</v>
      </c>
      <c r="HK109" s="3">
        <v>7170085</v>
      </c>
      <c r="HL109" s="3">
        <v>3329</v>
      </c>
      <c r="HM109" s="3">
        <v>0</v>
      </c>
      <c r="HN109" s="3">
        <v>469829</v>
      </c>
      <c r="HO109" s="3">
        <v>1798590</v>
      </c>
      <c r="HP109" s="3">
        <v>1882518</v>
      </c>
      <c r="HQ109" s="3">
        <v>24119</v>
      </c>
      <c r="HR109" s="3">
        <v>367911</v>
      </c>
      <c r="HS109" s="3">
        <v>734328</v>
      </c>
      <c r="HT109" s="3">
        <v>176195</v>
      </c>
      <c r="HU109" s="3">
        <v>531676</v>
      </c>
      <c r="HV109" s="3">
        <v>138313</v>
      </c>
      <c r="HW109" s="3">
        <v>108070</v>
      </c>
      <c r="HX109" s="3">
        <v>1701754</v>
      </c>
      <c r="HY109" s="3">
        <v>539387</v>
      </c>
      <c r="HZ109" s="3">
        <v>1568610</v>
      </c>
      <c r="IA109" s="3">
        <v>5885</v>
      </c>
      <c r="IB109" s="3">
        <v>1171725</v>
      </c>
      <c r="IC109" s="3">
        <v>232283</v>
      </c>
      <c r="ID109" s="3">
        <v>1011905</v>
      </c>
      <c r="IE109" s="3">
        <v>436935897.76444221</v>
      </c>
      <c r="IF109" s="3">
        <v>190237786.97452101</v>
      </c>
      <c r="IG109" s="3">
        <v>20111543.1073974</v>
      </c>
      <c r="IH109" s="3">
        <v>99536055.037198603</v>
      </c>
      <c r="II109" s="3">
        <v>0</v>
      </c>
      <c r="IJ109" s="3">
        <v>17898584.917672694</v>
      </c>
      <c r="IK109" s="3">
        <v>475962842.4465583</v>
      </c>
      <c r="IL109" s="3">
        <v>10647024.8048159</v>
      </c>
      <c r="IM109" s="3">
        <v>6648283.9473941131</v>
      </c>
    </row>
    <row r="110" spans="1:247" x14ac:dyDescent="0.25">
      <c r="A110">
        <v>106130699</v>
      </c>
      <c r="B110" s="33" t="s">
        <v>1213</v>
      </c>
      <c r="C110" s="56">
        <v>45108</v>
      </c>
      <c r="D110" s="56">
        <v>45473</v>
      </c>
      <c r="E110">
        <v>366</v>
      </c>
      <c r="F110" s="33" t="s">
        <v>2708</v>
      </c>
      <c r="G110" t="s">
        <v>1052</v>
      </c>
      <c r="H110">
        <v>1424</v>
      </c>
      <c r="I110" s="33" t="s">
        <v>1031</v>
      </c>
      <c r="J110" t="s">
        <v>3050</v>
      </c>
      <c r="K110" s="33" t="s">
        <v>1023</v>
      </c>
      <c r="L110" s="33" t="s">
        <v>811</v>
      </c>
      <c r="N110" t="s">
        <v>1032</v>
      </c>
      <c r="O110" s="33" t="s">
        <v>1812</v>
      </c>
      <c r="P110" t="s">
        <v>1038</v>
      </c>
      <c r="Q110" t="s">
        <v>34</v>
      </c>
      <c r="R110" s="33" t="s">
        <v>2076</v>
      </c>
      <c r="S110" s="33" t="s">
        <v>1824</v>
      </c>
      <c r="T110" s="33" t="s">
        <v>1214</v>
      </c>
      <c r="U110" s="33">
        <v>92243</v>
      </c>
      <c r="V110" s="33" t="s">
        <v>1597</v>
      </c>
      <c r="W110">
        <v>4</v>
      </c>
      <c r="X110" s="3">
        <v>161</v>
      </c>
      <c r="Y110" s="3">
        <v>58926</v>
      </c>
      <c r="Z110" s="3">
        <v>161</v>
      </c>
      <c r="AA110" s="3">
        <v>58926</v>
      </c>
      <c r="AB110" s="3">
        <v>45</v>
      </c>
      <c r="AC110" s="3">
        <v>43.521857923497265</v>
      </c>
      <c r="AD110" s="3">
        <v>167.89792049383499</v>
      </c>
      <c r="AE110" s="3">
        <v>6424</v>
      </c>
      <c r="AF110" s="3">
        <v>3136</v>
      </c>
      <c r="AG110" s="3">
        <v>2257</v>
      </c>
      <c r="AH110" s="3">
        <v>2683</v>
      </c>
      <c r="AI110" s="3">
        <v>0</v>
      </c>
      <c r="AJ110" s="3">
        <v>529</v>
      </c>
      <c r="AK110" s="3">
        <v>745</v>
      </c>
      <c r="AL110" s="3">
        <v>72</v>
      </c>
      <c r="AM110" s="3">
        <v>83</v>
      </c>
      <c r="AN110" s="3">
        <v>15929</v>
      </c>
      <c r="AO110" s="3">
        <v>61450.638900743499</v>
      </c>
      <c r="AP110" s="89">
        <v>19960.566866364701</v>
      </c>
      <c r="AQ110" s="89">
        <v>10039.8552866265</v>
      </c>
      <c r="AR110" s="89">
        <v>3854.3127212685781</v>
      </c>
      <c r="AS110" s="89">
        <v>16911.689201467401</v>
      </c>
      <c r="AT110" s="89">
        <v>0</v>
      </c>
      <c r="AU110" s="89">
        <v>3954.9758369548349</v>
      </c>
      <c r="AV110" s="89">
        <v>5081.7743558342199</v>
      </c>
      <c r="AW110" s="89">
        <v>192.63313574139625</v>
      </c>
      <c r="AX110" s="89">
        <v>1074.75279422785</v>
      </c>
      <c r="AY110" s="3">
        <v>1239</v>
      </c>
      <c r="AZ110" s="3">
        <v>605</v>
      </c>
      <c r="BA110" s="3">
        <v>435</v>
      </c>
      <c r="BB110" s="3">
        <v>517</v>
      </c>
      <c r="BC110" s="3">
        <v>0</v>
      </c>
      <c r="BD110" s="3">
        <v>102</v>
      </c>
      <c r="BE110" s="3">
        <v>144</v>
      </c>
      <c r="BF110" s="3">
        <v>14</v>
      </c>
      <c r="BG110" s="3">
        <v>16</v>
      </c>
      <c r="BH110" s="3">
        <v>3072</v>
      </c>
      <c r="BI110" s="3">
        <v>161</v>
      </c>
      <c r="BJ110" s="3">
        <v>0</v>
      </c>
      <c r="BK110" s="3">
        <v>0</v>
      </c>
      <c r="BL110" s="3">
        <v>0</v>
      </c>
      <c r="BM110" s="3">
        <v>0</v>
      </c>
      <c r="BN110" s="3">
        <v>0</v>
      </c>
      <c r="BO110" s="3">
        <v>58926</v>
      </c>
      <c r="BP110" s="3">
        <v>0</v>
      </c>
      <c r="BQ110" s="3">
        <v>0</v>
      </c>
      <c r="BR110" s="3">
        <v>0</v>
      </c>
      <c r="BS110" s="3">
        <v>0</v>
      </c>
      <c r="BT110" s="3">
        <v>0</v>
      </c>
      <c r="BU110" s="3">
        <v>15929</v>
      </c>
      <c r="BV110" s="3">
        <v>0</v>
      </c>
      <c r="BW110" s="3">
        <v>0</v>
      </c>
      <c r="BX110" s="3">
        <v>0</v>
      </c>
      <c r="BY110" s="3">
        <v>0</v>
      </c>
      <c r="BZ110" s="57">
        <v>0</v>
      </c>
      <c r="CA110" s="3">
        <v>0</v>
      </c>
      <c r="CB110" s="3">
        <v>3072</v>
      </c>
      <c r="CC110" s="3">
        <v>0</v>
      </c>
      <c r="CD110" s="3">
        <v>0</v>
      </c>
      <c r="CE110" s="3">
        <v>0</v>
      </c>
      <c r="CF110" s="3">
        <v>0</v>
      </c>
      <c r="CG110" s="3">
        <v>0</v>
      </c>
      <c r="CH110" s="3">
        <v>19</v>
      </c>
      <c r="CI110" s="3">
        <v>0</v>
      </c>
      <c r="CJ110" s="3">
        <v>0</v>
      </c>
      <c r="CK110" s="3">
        <v>53759</v>
      </c>
      <c r="CL110" s="3">
        <v>28698</v>
      </c>
      <c r="CM110" s="3">
        <v>3174</v>
      </c>
      <c r="CN110" s="3">
        <v>50577</v>
      </c>
      <c r="CO110" s="3">
        <v>0</v>
      </c>
      <c r="CP110" s="3">
        <v>8295</v>
      </c>
      <c r="CQ110" s="3">
        <v>10479</v>
      </c>
      <c r="CR110" s="3">
        <v>132</v>
      </c>
      <c r="CS110" s="3">
        <v>997</v>
      </c>
      <c r="CT110" s="3">
        <v>156111</v>
      </c>
      <c r="CU110" s="3">
        <v>33877</v>
      </c>
      <c r="CV110" s="3">
        <v>114177</v>
      </c>
      <c r="CW110" s="3">
        <v>0</v>
      </c>
      <c r="CX110" s="3">
        <v>2267</v>
      </c>
      <c r="CY110" s="3">
        <v>0</v>
      </c>
      <c r="CZ110" s="3">
        <v>4</v>
      </c>
      <c r="DA110" s="3">
        <v>72914</v>
      </c>
      <c r="DB110" s="3">
        <v>209756</v>
      </c>
      <c r="DC110" s="3">
        <v>914</v>
      </c>
      <c r="DD110" s="3">
        <v>5592</v>
      </c>
      <c r="DE110" s="3">
        <v>0</v>
      </c>
      <c r="DF110" s="3">
        <v>0</v>
      </c>
      <c r="DG110" s="3">
        <v>707547710</v>
      </c>
      <c r="DH110" s="3">
        <v>556495060</v>
      </c>
      <c r="DI110" s="3">
        <v>0</v>
      </c>
      <c r="DJ110" s="3">
        <v>151052650</v>
      </c>
      <c r="DK110" s="3">
        <v>14485453</v>
      </c>
      <c r="DL110" s="3">
        <v>165538103</v>
      </c>
      <c r="DM110" s="3">
        <v>164158989</v>
      </c>
      <c r="DN110" s="3">
        <v>1379114</v>
      </c>
      <c r="DO110" s="3">
        <v>1599672</v>
      </c>
      <c r="DP110" s="3">
        <v>0</v>
      </c>
      <c r="DQ110" s="3">
        <v>0</v>
      </c>
      <c r="DR110" s="3">
        <v>0</v>
      </c>
      <c r="DS110" s="3">
        <v>2978786</v>
      </c>
      <c r="DT110" s="3">
        <v>76341252</v>
      </c>
      <c r="DU110" s="3">
        <v>36062790</v>
      </c>
      <c r="DV110" s="3">
        <v>23053149</v>
      </c>
      <c r="DW110" s="3">
        <v>32005756</v>
      </c>
      <c r="DX110" s="3">
        <v>0</v>
      </c>
      <c r="DY110" s="3">
        <v>5786274</v>
      </c>
      <c r="DZ110" s="3">
        <v>9369172</v>
      </c>
      <c r="EA110" s="3">
        <v>351735</v>
      </c>
      <c r="EB110" s="3">
        <v>437688</v>
      </c>
      <c r="EC110" s="3">
        <v>183407816</v>
      </c>
      <c r="ED110" s="3">
        <v>160865265</v>
      </c>
      <c r="EE110" s="3">
        <v>79391672</v>
      </c>
      <c r="EF110" s="3">
        <v>16315059</v>
      </c>
      <c r="EG110" s="3">
        <v>169735354</v>
      </c>
      <c r="EH110" s="3">
        <v>0</v>
      </c>
      <c r="EI110" s="3">
        <v>37473790</v>
      </c>
      <c r="EJ110" s="3">
        <v>54539577</v>
      </c>
      <c r="EK110" s="3">
        <v>589318</v>
      </c>
      <c r="EL110" s="3">
        <v>5229859</v>
      </c>
      <c r="EM110" s="3">
        <v>524139894</v>
      </c>
      <c r="EN110" s="3">
        <v>186566674</v>
      </c>
      <c r="EO110" s="3">
        <v>91685388</v>
      </c>
      <c r="EP110" s="3">
        <v>30705798</v>
      </c>
      <c r="EQ110" s="3">
        <v>149685607</v>
      </c>
      <c r="ER110" s="3">
        <v>-3737244</v>
      </c>
      <c r="ES110" s="3">
        <v>0</v>
      </c>
      <c r="ET110" s="3">
        <v>34353940</v>
      </c>
      <c r="EU110" s="3">
        <v>50749777</v>
      </c>
      <c r="EV110" s="3">
        <v>3077444</v>
      </c>
      <c r="EW110" s="3">
        <v>0</v>
      </c>
      <c r="EX110" s="3">
        <v>13407676</v>
      </c>
      <c r="EY110" s="3">
        <v>0</v>
      </c>
      <c r="EZ110" s="3">
        <v>0</v>
      </c>
      <c r="FA110" s="3">
        <v>0</v>
      </c>
      <c r="FB110" s="3">
        <v>0</v>
      </c>
      <c r="FC110" s="3">
        <v>0</v>
      </c>
      <c r="FD110" s="3">
        <v>0</v>
      </c>
      <c r="FE110" s="3">
        <v>50639843</v>
      </c>
      <c r="FF110" s="3">
        <v>23769074</v>
      </c>
      <c r="FG110" s="3">
        <v>8657911</v>
      </c>
      <c r="FH110" s="3">
        <v>43330623</v>
      </c>
      <c r="FI110" s="3">
        <v>0</v>
      </c>
      <c r="FJ110" s="3">
        <v>8906124</v>
      </c>
      <c r="FK110" s="3">
        <v>13158972</v>
      </c>
      <c r="FL110" s="3">
        <v>0</v>
      </c>
      <c r="FM110" s="3">
        <v>2590103</v>
      </c>
      <c r="FN110" s="3">
        <v>0</v>
      </c>
      <c r="FO110" s="3">
        <v>0</v>
      </c>
      <c r="FP110" s="3">
        <v>205595</v>
      </c>
      <c r="FQ110" s="3">
        <v>1224669</v>
      </c>
      <c r="FR110" s="3">
        <v>0</v>
      </c>
      <c r="FS110" s="3">
        <v>0</v>
      </c>
      <c r="FT110" s="3">
        <v>17018424</v>
      </c>
      <c r="FU110" s="3">
        <v>42533399</v>
      </c>
      <c r="FV110" s="3">
        <v>45852700</v>
      </c>
      <c r="FW110" s="3">
        <v>0</v>
      </c>
      <c r="FX110" s="3">
        <v>0</v>
      </c>
      <c r="FY110" s="3">
        <v>0</v>
      </c>
      <c r="FZ110" s="3">
        <v>0</v>
      </c>
      <c r="GA110" s="3">
        <v>24725716</v>
      </c>
      <c r="GB110" s="3">
        <v>5378353</v>
      </c>
      <c r="GC110" s="3">
        <v>14731990</v>
      </c>
      <c r="GD110" s="3">
        <v>13918407</v>
      </c>
      <c r="GE110" s="3">
        <v>59638320</v>
      </c>
      <c r="GF110" s="3">
        <v>19871499</v>
      </c>
      <c r="GG110" s="3">
        <v>15339012</v>
      </c>
      <c r="GH110" s="3">
        <v>4600993</v>
      </c>
      <c r="GI110" s="3">
        <v>28752109</v>
      </c>
      <c r="GJ110" s="3">
        <v>4929759</v>
      </c>
      <c r="GK110" s="3">
        <v>7861487</v>
      </c>
      <c r="GL110" s="3">
        <v>482376</v>
      </c>
      <c r="GM110" s="3">
        <v>1175919</v>
      </c>
      <c r="GN110" s="3">
        <v>7438020</v>
      </c>
      <c r="GO110" s="3">
        <v>14069495</v>
      </c>
      <c r="GP110" s="3">
        <v>45618314</v>
      </c>
      <c r="GQ110" s="3">
        <v>13918031</v>
      </c>
      <c r="GR110" s="3">
        <v>70179867</v>
      </c>
      <c r="GS110" s="3">
        <v>81758306</v>
      </c>
      <c r="GT110" s="3">
        <v>7358025</v>
      </c>
      <c r="GU110" s="3">
        <v>0</v>
      </c>
      <c r="GV110" s="3">
        <v>218832543</v>
      </c>
      <c r="GW110" s="3">
        <v>55102239</v>
      </c>
      <c r="GX110" s="3">
        <v>0</v>
      </c>
      <c r="GY110" s="3">
        <v>119228475</v>
      </c>
      <c r="GZ110" s="3">
        <v>44501829</v>
      </c>
      <c r="HA110" s="3">
        <v>218832543</v>
      </c>
      <c r="HB110" s="3">
        <v>20452773</v>
      </c>
      <c r="HC110" s="3">
        <v>129650427</v>
      </c>
      <c r="HD110" s="3">
        <v>-110346395</v>
      </c>
      <c r="HE110" s="3">
        <v>201537027</v>
      </c>
      <c r="HF110" s="3">
        <v>0</v>
      </c>
      <c r="HG110" s="3">
        <v>112858738</v>
      </c>
      <c r="HH110" s="3">
        <v>0</v>
      </c>
      <c r="HI110" s="3">
        <v>0</v>
      </c>
      <c r="HJ110" s="3">
        <v>1365438</v>
      </c>
      <c r="HK110" s="3">
        <v>1592799</v>
      </c>
      <c r="HL110" s="3">
        <v>761</v>
      </c>
      <c r="HM110" s="3">
        <v>0</v>
      </c>
      <c r="HN110" s="3">
        <v>85555</v>
      </c>
      <c r="HO110" s="3">
        <v>555887</v>
      </c>
      <c r="HP110" s="3">
        <v>224592</v>
      </c>
      <c r="HQ110" s="3">
        <v>16240</v>
      </c>
      <c r="HR110" s="3">
        <v>173320</v>
      </c>
      <c r="HS110" s="3">
        <v>147960</v>
      </c>
      <c r="HT110" s="3">
        <v>126027</v>
      </c>
      <c r="HU110" s="3">
        <v>26085</v>
      </c>
      <c r="HV110" s="3">
        <v>8773</v>
      </c>
      <c r="HW110" s="3">
        <v>999</v>
      </c>
      <c r="HX110" s="3">
        <v>114310</v>
      </c>
      <c r="HY110" s="3">
        <v>363194</v>
      </c>
      <c r="HZ110" s="3">
        <v>269342</v>
      </c>
      <c r="IA110" s="3">
        <v>0</v>
      </c>
      <c r="IB110" s="3">
        <v>353426</v>
      </c>
      <c r="IC110" s="3">
        <v>101366</v>
      </c>
      <c r="ID110" s="3">
        <v>163800</v>
      </c>
      <c r="IE110" s="3">
        <v>50178295.625653401</v>
      </c>
      <c r="IF110" s="3">
        <v>24423056.325795501</v>
      </c>
      <c r="IG110" s="3">
        <v>8327889.1501796898</v>
      </c>
      <c r="IH110" s="3">
        <v>42675998.8952052</v>
      </c>
      <c r="II110" s="3">
        <v>0</v>
      </c>
      <c r="IJ110" s="3">
        <v>9151166.2817286253</v>
      </c>
      <c r="IK110" s="3">
        <v>13519156.812996347</v>
      </c>
      <c r="IL110" s="3">
        <v>199068.87985462899</v>
      </c>
      <c r="IM110" s="3">
        <v>1198904.0285865599</v>
      </c>
    </row>
    <row r="111" spans="1:247" x14ac:dyDescent="0.25">
      <c r="A111">
        <v>106190298</v>
      </c>
      <c r="B111" s="33" t="s">
        <v>2506</v>
      </c>
      <c r="C111" s="56">
        <v>45292</v>
      </c>
      <c r="D111" s="56">
        <v>45657</v>
      </c>
      <c r="E111">
        <v>366</v>
      </c>
      <c r="F111" s="33" t="s">
        <v>2532</v>
      </c>
      <c r="G111" t="s">
        <v>475</v>
      </c>
      <c r="H111">
        <v>915</v>
      </c>
      <c r="I111" s="33" t="s">
        <v>1046</v>
      </c>
      <c r="J111" t="s">
        <v>2507</v>
      </c>
      <c r="K111" s="33" t="s">
        <v>1023</v>
      </c>
      <c r="L111" s="33" t="s">
        <v>811</v>
      </c>
      <c r="N111" t="s">
        <v>430</v>
      </c>
      <c r="O111" s="33" t="s">
        <v>2507</v>
      </c>
      <c r="P111" t="s">
        <v>1042</v>
      </c>
      <c r="Q111" t="s">
        <v>34</v>
      </c>
      <c r="R111" s="33" t="s">
        <v>2951</v>
      </c>
      <c r="S111" s="33" t="s">
        <v>3176</v>
      </c>
      <c r="T111" s="33" t="s">
        <v>1203</v>
      </c>
      <c r="U111" s="33">
        <v>91741</v>
      </c>
      <c r="V111" s="33" t="s">
        <v>3177</v>
      </c>
      <c r="W111">
        <v>0</v>
      </c>
      <c r="X111" s="3">
        <v>105</v>
      </c>
      <c r="Y111" s="3">
        <v>38430</v>
      </c>
      <c r="Z111" s="3">
        <v>105</v>
      </c>
      <c r="AA111" s="3">
        <v>38430</v>
      </c>
      <c r="AB111" s="3">
        <v>81</v>
      </c>
      <c r="AC111" s="3">
        <v>76.669398907103798</v>
      </c>
      <c r="AD111" s="3">
        <v>147.084602083768</v>
      </c>
      <c r="AE111" s="3">
        <v>7338</v>
      </c>
      <c r="AF111" s="3">
        <v>9145</v>
      </c>
      <c r="AG111" s="3">
        <v>1008</v>
      </c>
      <c r="AH111" s="3">
        <v>6782</v>
      </c>
      <c r="AI111" s="3">
        <v>0</v>
      </c>
      <c r="AJ111" s="3">
        <v>98</v>
      </c>
      <c r="AK111" s="3">
        <v>3403</v>
      </c>
      <c r="AL111" s="3">
        <v>159</v>
      </c>
      <c r="AM111" s="3">
        <v>128</v>
      </c>
      <c r="AN111" s="3">
        <v>28061</v>
      </c>
      <c r="AO111" s="3">
        <v>53832.964362659266</v>
      </c>
      <c r="AP111" s="89">
        <v>10383.6078266642</v>
      </c>
      <c r="AQ111" s="89">
        <v>14385.294199897231</v>
      </c>
      <c r="AR111" s="89">
        <v>1485.2380501509101</v>
      </c>
      <c r="AS111" s="89">
        <v>15387.2806121832</v>
      </c>
      <c r="AT111" s="89">
        <v>0</v>
      </c>
      <c r="AU111" s="89">
        <v>450.52583448090502</v>
      </c>
      <c r="AV111" s="89">
        <v>10729.485688315501</v>
      </c>
      <c r="AW111" s="89">
        <v>597.64506772885102</v>
      </c>
      <c r="AX111" s="89">
        <v>311.60006749269797</v>
      </c>
      <c r="AY111" s="3">
        <v>1504</v>
      </c>
      <c r="AZ111" s="3">
        <v>1593</v>
      </c>
      <c r="BA111" s="3">
        <v>180</v>
      </c>
      <c r="BB111" s="3">
        <v>1217</v>
      </c>
      <c r="BC111" s="3">
        <v>0</v>
      </c>
      <c r="BD111" s="3">
        <v>29</v>
      </c>
      <c r="BE111" s="3">
        <v>800</v>
      </c>
      <c r="BF111" s="3">
        <v>67</v>
      </c>
      <c r="BG111" s="3">
        <v>54</v>
      </c>
      <c r="BH111" s="3">
        <v>5444</v>
      </c>
      <c r="BI111" s="3">
        <v>105</v>
      </c>
      <c r="BJ111" s="3">
        <v>0</v>
      </c>
      <c r="BK111" s="3">
        <v>0</v>
      </c>
      <c r="BL111" s="3">
        <v>0</v>
      </c>
      <c r="BM111" s="3">
        <v>0</v>
      </c>
      <c r="BN111" s="3">
        <v>0</v>
      </c>
      <c r="BO111" s="3">
        <v>38430</v>
      </c>
      <c r="BP111" s="3">
        <v>0</v>
      </c>
      <c r="BQ111" s="3">
        <v>0</v>
      </c>
      <c r="BR111" s="3">
        <v>0</v>
      </c>
      <c r="BS111" s="3">
        <v>0</v>
      </c>
      <c r="BT111" s="3">
        <v>0</v>
      </c>
      <c r="BU111" s="3">
        <v>28061</v>
      </c>
      <c r="BV111" s="3">
        <v>0</v>
      </c>
      <c r="BW111" s="3">
        <v>0</v>
      </c>
      <c r="BX111" s="3">
        <v>0</v>
      </c>
      <c r="BY111" s="3">
        <v>0</v>
      </c>
      <c r="BZ111" s="57">
        <v>0</v>
      </c>
      <c r="CA111" s="3">
        <v>0</v>
      </c>
      <c r="CB111" s="3">
        <v>5444</v>
      </c>
      <c r="CC111" s="3">
        <v>0</v>
      </c>
      <c r="CD111" s="3">
        <v>0</v>
      </c>
      <c r="CE111" s="3">
        <v>0</v>
      </c>
      <c r="CF111" s="3">
        <v>0</v>
      </c>
      <c r="CG111" s="3">
        <v>0</v>
      </c>
      <c r="CH111" s="3">
        <v>0</v>
      </c>
      <c r="CI111" s="3">
        <v>0</v>
      </c>
      <c r="CJ111" s="3">
        <v>0</v>
      </c>
      <c r="CK111" s="3">
        <v>6345</v>
      </c>
      <c r="CL111" s="3">
        <v>10948</v>
      </c>
      <c r="CM111" s="3">
        <v>1530</v>
      </c>
      <c r="CN111" s="3">
        <v>22814</v>
      </c>
      <c r="CO111" s="3">
        <v>0</v>
      </c>
      <c r="CP111" s="3">
        <v>585</v>
      </c>
      <c r="CQ111" s="3">
        <v>15978</v>
      </c>
      <c r="CR111" s="3">
        <v>2781</v>
      </c>
      <c r="CS111" s="3">
        <v>664</v>
      </c>
      <c r="CT111" s="3">
        <v>61645</v>
      </c>
      <c r="CU111" s="3">
        <v>46756</v>
      </c>
      <c r="CV111" s="3">
        <v>0</v>
      </c>
      <c r="CW111" s="3">
        <v>0</v>
      </c>
      <c r="CX111" s="3">
        <v>16507</v>
      </c>
      <c r="CY111" s="3">
        <v>0</v>
      </c>
      <c r="CZ111" s="3">
        <v>4</v>
      </c>
      <c r="DA111" s="3">
        <v>131351</v>
      </c>
      <c r="DB111" s="3">
        <v>272299</v>
      </c>
      <c r="DC111" s="3">
        <v>953</v>
      </c>
      <c r="DD111" s="3">
        <v>2322</v>
      </c>
      <c r="DE111" s="3">
        <v>0</v>
      </c>
      <c r="DF111" s="3">
        <v>0</v>
      </c>
      <c r="DG111" s="3">
        <v>818678247</v>
      </c>
      <c r="DH111" s="3">
        <v>679658762</v>
      </c>
      <c r="DI111" s="3">
        <v>1242565</v>
      </c>
      <c r="DJ111" s="3">
        <v>140262050</v>
      </c>
      <c r="DK111" s="3">
        <v>2684168</v>
      </c>
      <c r="DL111" s="3">
        <v>142946218</v>
      </c>
      <c r="DM111" s="3">
        <v>134623455</v>
      </c>
      <c r="DN111" s="3">
        <v>8322763</v>
      </c>
      <c r="DO111" s="3">
        <v>3448675</v>
      </c>
      <c r="DP111" s="3">
        <v>54728</v>
      </c>
      <c r="DQ111" s="3">
        <v>0</v>
      </c>
      <c r="DR111" s="3">
        <v>0</v>
      </c>
      <c r="DS111" s="3">
        <v>11716710</v>
      </c>
      <c r="DT111" s="3">
        <v>114484943</v>
      </c>
      <c r="DU111" s="3">
        <v>135097158</v>
      </c>
      <c r="DV111" s="3">
        <v>16832995</v>
      </c>
      <c r="DW111" s="3">
        <v>100628040</v>
      </c>
      <c r="DX111" s="3">
        <v>0</v>
      </c>
      <c r="DY111" s="3">
        <v>1026806</v>
      </c>
      <c r="DZ111" s="3">
        <v>51443490</v>
      </c>
      <c r="EA111" s="3">
        <v>4931724</v>
      </c>
      <c r="EB111" s="3">
        <v>2299508</v>
      </c>
      <c r="EC111" s="3">
        <v>426744664</v>
      </c>
      <c r="ED111" s="3">
        <v>47516522</v>
      </c>
      <c r="EE111" s="3">
        <v>77413762</v>
      </c>
      <c r="EF111" s="3">
        <v>7969589</v>
      </c>
      <c r="EG111" s="3">
        <v>127680997</v>
      </c>
      <c r="EH111" s="3">
        <v>0</v>
      </c>
      <c r="EI111" s="3">
        <v>3693629</v>
      </c>
      <c r="EJ111" s="3">
        <v>110755214</v>
      </c>
      <c r="EK111" s="3">
        <v>13605512</v>
      </c>
      <c r="EL111" s="3">
        <v>3298358</v>
      </c>
      <c r="EM111" s="3">
        <v>391933583</v>
      </c>
      <c r="EN111" s="3">
        <v>128463099</v>
      </c>
      <c r="EO111" s="3">
        <v>172609016</v>
      </c>
      <c r="EP111" s="3">
        <v>19876708</v>
      </c>
      <c r="EQ111" s="3">
        <v>198204173</v>
      </c>
      <c r="ER111" s="3">
        <v>0</v>
      </c>
      <c r="ES111" s="3">
        <v>0</v>
      </c>
      <c r="ET111" s="3">
        <v>3373003</v>
      </c>
      <c r="EU111" s="3">
        <v>88364278</v>
      </c>
      <c r="EV111" s="3">
        <v>27289393</v>
      </c>
      <c r="EW111" s="3">
        <v>0</v>
      </c>
      <c r="EX111" s="3">
        <v>20061782</v>
      </c>
      <c r="EY111" s="3">
        <v>0</v>
      </c>
      <c r="EZ111" s="3">
        <v>21417310</v>
      </c>
      <c r="FA111" s="3">
        <v>641065</v>
      </c>
      <c r="FB111" s="3">
        <v>0</v>
      </c>
      <c r="FC111" s="3">
        <v>0</v>
      </c>
      <c r="FD111" s="3">
        <v>601500</v>
      </c>
      <c r="FE111" s="3">
        <v>31101529</v>
      </c>
      <c r="FF111" s="3">
        <v>36849184</v>
      </c>
      <c r="FG111" s="3">
        <v>4871478</v>
      </c>
      <c r="FH111" s="3">
        <v>28890049</v>
      </c>
      <c r="FI111" s="3">
        <v>0</v>
      </c>
      <c r="FJ111" s="3">
        <v>1206870</v>
      </c>
      <c r="FK111" s="3">
        <v>36220158</v>
      </c>
      <c r="FL111" s="3">
        <v>4</v>
      </c>
      <c r="FM111" s="3">
        <v>1122778</v>
      </c>
      <c r="FN111" s="3">
        <v>0</v>
      </c>
      <c r="FO111" s="3">
        <v>0</v>
      </c>
      <c r="FP111" s="3">
        <v>0</v>
      </c>
      <c r="FQ111" s="3">
        <v>3222334</v>
      </c>
      <c r="FR111" s="3">
        <v>0</v>
      </c>
      <c r="FS111" s="3">
        <v>0</v>
      </c>
      <c r="FT111" s="3">
        <v>28064163</v>
      </c>
      <c r="FU111" s="3">
        <v>13070362</v>
      </c>
      <c r="FV111" s="3">
        <v>41044922</v>
      </c>
      <c r="FW111" s="3">
        <v>0</v>
      </c>
      <c r="FX111" s="3">
        <v>0</v>
      </c>
      <c r="FY111" s="3">
        <v>0</v>
      </c>
      <c r="FZ111" s="3">
        <v>48323</v>
      </c>
      <c r="GA111" s="3">
        <v>19044266</v>
      </c>
      <c r="GB111" s="3">
        <v>5679475</v>
      </c>
      <c r="GC111" s="3">
        <v>25019476</v>
      </c>
      <c r="GD111" s="3">
        <v>2652468</v>
      </c>
      <c r="GE111" s="3">
        <v>49171775</v>
      </c>
      <c r="GF111" s="3">
        <v>15473489</v>
      </c>
      <c r="GG111" s="3">
        <v>2979223</v>
      </c>
      <c r="GH111" s="3">
        <v>4392766</v>
      </c>
      <c r="GI111" s="3">
        <v>19704807</v>
      </c>
      <c r="GJ111" s="3">
        <v>22978015</v>
      </c>
      <c r="GK111" s="3">
        <v>3433081</v>
      </c>
      <c r="GL111" s="3">
        <v>632582</v>
      </c>
      <c r="GM111" s="3">
        <v>556113</v>
      </c>
      <c r="GN111" s="3">
        <v>0</v>
      </c>
      <c r="GO111" s="3">
        <v>15301604</v>
      </c>
      <c r="GP111" s="3">
        <v>55236343</v>
      </c>
      <c r="GQ111" s="3">
        <v>0</v>
      </c>
      <c r="GR111" s="3">
        <v>33225227</v>
      </c>
      <c r="GS111" s="3">
        <v>1810910</v>
      </c>
      <c r="GT111" s="3">
        <v>71762580</v>
      </c>
      <c r="GU111" s="3">
        <v>8297536</v>
      </c>
      <c r="GV111" s="3">
        <v>170332596</v>
      </c>
      <c r="GW111" s="3">
        <v>25926603</v>
      </c>
      <c r="GX111" s="3">
        <v>494173</v>
      </c>
      <c r="GY111" s="3">
        <v>1725964</v>
      </c>
      <c r="GZ111" s="3">
        <v>142185856</v>
      </c>
      <c r="HA111" s="3">
        <v>170332596</v>
      </c>
      <c r="HB111" s="3">
        <v>4320102</v>
      </c>
      <c r="HC111" s="3">
        <v>42571841</v>
      </c>
      <c r="HD111" s="3">
        <v>-29716644</v>
      </c>
      <c r="HE111" s="3">
        <v>115745152</v>
      </c>
      <c r="HF111" s="3">
        <v>0</v>
      </c>
      <c r="HG111" s="3">
        <v>0</v>
      </c>
      <c r="HH111" s="3">
        <v>7588360</v>
      </c>
      <c r="HI111" s="3">
        <v>0</v>
      </c>
      <c r="HJ111" s="3">
        <v>1049626</v>
      </c>
      <c r="HK111" s="3">
        <v>1151577</v>
      </c>
      <c r="HL111" s="3">
        <v>526</v>
      </c>
      <c r="HM111" s="3">
        <v>1</v>
      </c>
      <c r="HN111" s="3">
        <v>126924</v>
      </c>
      <c r="HO111" s="3">
        <v>269351</v>
      </c>
      <c r="HP111" s="3">
        <v>315521</v>
      </c>
      <c r="HQ111" s="3">
        <v>9198</v>
      </c>
      <c r="HR111" s="3">
        <v>64382</v>
      </c>
      <c r="HS111" s="3">
        <v>77846</v>
      </c>
      <c r="HT111" s="3">
        <v>82534</v>
      </c>
      <c r="HU111" s="3">
        <v>46387</v>
      </c>
      <c r="HV111" s="3">
        <v>39091</v>
      </c>
      <c r="HW111" s="3">
        <v>18392</v>
      </c>
      <c r="HX111" s="3">
        <v>353680</v>
      </c>
      <c r="HY111" s="3">
        <v>131983</v>
      </c>
      <c r="HZ111" s="3">
        <v>274819</v>
      </c>
      <c r="IA111" s="3">
        <v>0</v>
      </c>
      <c r="IB111" s="3">
        <v>195974</v>
      </c>
      <c r="IC111" s="3">
        <v>50865</v>
      </c>
      <c r="ID111" s="3">
        <v>42305</v>
      </c>
      <c r="IE111" s="3">
        <v>26108373.9104839</v>
      </c>
      <c r="IF111" s="3">
        <v>34248545.588281691</v>
      </c>
      <c r="IG111" s="3">
        <v>3997217.784531666</v>
      </c>
      <c r="IH111" s="3">
        <v>36794591.36458113</v>
      </c>
      <c r="II111" s="3">
        <v>0</v>
      </c>
      <c r="IJ111" s="3">
        <v>760751.651228184</v>
      </c>
      <c r="IK111" s="3">
        <v>26140161.2129118</v>
      </c>
      <c r="IL111" s="3">
        <v>2987485.8770868601</v>
      </c>
      <c r="IM111" s="3">
        <v>902159.610894782</v>
      </c>
    </row>
    <row r="112" spans="1:247" x14ac:dyDescent="0.25">
      <c r="A112">
        <v>106190413</v>
      </c>
      <c r="B112" s="33" t="s">
        <v>2953</v>
      </c>
      <c r="C112" s="56">
        <v>45292</v>
      </c>
      <c r="D112" s="56">
        <v>45657</v>
      </c>
      <c r="E112">
        <v>366</v>
      </c>
      <c r="F112" s="33" t="s">
        <v>2532</v>
      </c>
      <c r="G112" t="s">
        <v>475</v>
      </c>
      <c r="H112">
        <v>915</v>
      </c>
      <c r="I112" s="33" t="s">
        <v>1046</v>
      </c>
      <c r="J112" t="s">
        <v>2507</v>
      </c>
      <c r="K112" s="33" t="s">
        <v>1023</v>
      </c>
      <c r="L112" s="33" t="s">
        <v>811</v>
      </c>
      <c r="N112" t="s">
        <v>1032</v>
      </c>
      <c r="O112" s="33" t="s">
        <v>2507</v>
      </c>
      <c r="P112" t="s">
        <v>1048</v>
      </c>
      <c r="Q112" t="s">
        <v>1049</v>
      </c>
      <c r="R112" s="33" t="s">
        <v>2951</v>
      </c>
      <c r="S112" s="33" t="s">
        <v>2954</v>
      </c>
      <c r="T112" s="33" t="s">
        <v>1070</v>
      </c>
      <c r="U112" s="33">
        <v>91723</v>
      </c>
      <c r="V112" s="33" t="s">
        <v>3177</v>
      </c>
      <c r="W112">
        <v>0</v>
      </c>
      <c r="X112" s="3">
        <v>516</v>
      </c>
      <c r="Y112" s="3">
        <v>188856</v>
      </c>
      <c r="Z112" s="3">
        <v>516</v>
      </c>
      <c r="AA112" s="3">
        <v>188856</v>
      </c>
      <c r="AB112" s="3">
        <v>322</v>
      </c>
      <c r="AC112" s="3">
        <v>312.866120218579</v>
      </c>
      <c r="AD112" s="3">
        <v>523.902589612925</v>
      </c>
      <c r="AE112" s="3">
        <v>24901</v>
      </c>
      <c r="AF112" s="3">
        <v>25682</v>
      </c>
      <c r="AG112" s="3">
        <v>14961</v>
      </c>
      <c r="AH112" s="3">
        <v>32621</v>
      </c>
      <c r="AI112" s="3">
        <v>0</v>
      </c>
      <c r="AJ112" s="3">
        <v>386</v>
      </c>
      <c r="AK112" s="3">
        <v>14102</v>
      </c>
      <c r="AL112" s="3">
        <v>1302</v>
      </c>
      <c r="AM112" s="3">
        <v>554</v>
      </c>
      <c r="AN112" s="3">
        <v>114509</v>
      </c>
      <c r="AO112" s="3">
        <v>191748.34779833065</v>
      </c>
      <c r="AP112" s="89">
        <v>34048.783510591398</v>
      </c>
      <c r="AQ112" s="89">
        <v>38571.9792302325</v>
      </c>
      <c r="AR112" s="89">
        <v>18267.7026781983</v>
      </c>
      <c r="AS112" s="89">
        <v>63253.877696651398</v>
      </c>
      <c r="AT112" s="89">
        <v>0</v>
      </c>
      <c r="AU112" s="89">
        <v>894.58183188454711</v>
      </c>
      <c r="AV112" s="89">
        <v>29500.636979773401</v>
      </c>
      <c r="AW112" s="89">
        <v>3936.5470485975602</v>
      </c>
      <c r="AX112" s="89">
        <v>1064.8887969352199</v>
      </c>
      <c r="AY112" s="3">
        <v>4424</v>
      </c>
      <c r="AZ112" s="3">
        <v>4712</v>
      </c>
      <c r="BA112" s="3">
        <v>2474</v>
      </c>
      <c r="BB112" s="3">
        <v>7591</v>
      </c>
      <c r="BC112" s="3">
        <v>0</v>
      </c>
      <c r="BD112" s="3">
        <v>93</v>
      </c>
      <c r="BE112" s="3">
        <v>3472</v>
      </c>
      <c r="BF112" s="3">
        <v>448</v>
      </c>
      <c r="BG112" s="3">
        <v>165</v>
      </c>
      <c r="BH112" s="3">
        <v>23379</v>
      </c>
      <c r="BI112" s="3">
        <v>451</v>
      </c>
      <c r="BJ112" s="3">
        <v>30</v>
      </c>
      <c r="BK112" s="3">
        <v>0</v>
      </c>
      <c r="BL112" s="3">
        <v>12</v>
      </c>
      <c r="BM112" s="3">
        <v>23</v>
      </c>
      <c r="BN112" s="3">
        <v>0</v>
      </c>
      <c r="BO112" s="3">
        <v>165066</v>
      </c>
      <c r="BP112" s="3">
        <v>10980</v>
      </c>
      <c r="BQ112" s="3">
        <v>0</v>
      </c>
      <c r="BR112" s="3">
        <v>4392</v>
      </c>
      <c r="BS112" s="3">
        <v>8418</v>
      </c>
      <c r="BT112" s="3">
        <v>0</v>
      </c>
      <c r="BU112" s="3">
        <v>98263</v>
      </c>
      <c r="BV112" s="3">
        <v>7068</v>
      </c>
      <c r="BW112" s="3">
        <v>0</v>
      </c>
      <c r="BX112" s="3">
        <v>3099</v>
      </c>
      <c r="BY112" s="3">
        <v>6079</v>
      </c>
      <c r="BZ112" s="57">
        <v>5.30875302377979E-2</v>
      </c>
      <c r="CA112" s="3">
        <v>0</v>
      </c>
      <c r="CB112" s="3">
        <v>21170</v>
      </c>
      <c r="CC112" s="3">
        <v>1701</v>
      </c>
      <c r="CD112" s="3">
        <v>0</v>
      </c>
      <c r="CE112" s="3">
        <v>205</v>
      </c>
      <c r="CF112" s="3">
        <v>303</v>
      </c>
      <c r="CG112" s="3">
        <v>0</v>
      </c>
      <c r="CH112" s="3">
        <v>25</v>
      </c>
      <c r="CI112" s="3">
        <v>4957</v>
      </c>
      <c r="CJ112" s="3">
        <v>3038</v>
      </c>
      <c r="CK112" s="3">
        <v>21994</v>
      </c>
      <c r="CL112" s="3">
        <v>39614</v>
      </c>
      <c r="CM112" s="3">
        <v>9010</v>
      </c>
      <c r="CN112" s="3">
        <v>103156</v>
      </c>
      <c r="CO112" s="3">
        <v>0</v>
      </c>
      <c r="CP112" s="3">
        <v>1686</v>
      </c>
      <c r="CQ112" s="3">
        <v>51801</v>
      </c>
      <c r="CR112" s="3">
        <v>9250</v>
      </c>
      <c r="CS112" s="3">
        <v>1879</v>
      </c>
      <c r="CT112" s="3">
        <v>238390</v>
      </c>
      <c r="CU112" s="3">
        <v>126907</v>
      </c>
      <c r="CV112" s="3">
        <v>69255</v>
      </c>
      <c r="CW112" s="3">
        <v>0</v>
      </c>
      <c r="CX112" s="3">
        <v>50410</v>
      </c>
      <c r="CY112" s="3">
        <v>1078</v>
      </c>
      <c r="CZ112" s="3">
        <v>17</v>
      </c>
      <c r="DA112" s="3">
        <v>806801</v>
      </c>
      <c r="DB112" s="3">
        <v>709988</v>
      </c>
      <c r="DC112" s="3">
        <v>3471</v>
      </c>
      <c r="DD112" s="3">
        <v>4254</v>
      </c>
      <c r="DE112" s="3">
        <v>2179</v>
      </c>
      <c r="DF112" s="3">
        <v>1220</v>
      </c>
      <c r="DG112" s="3">
        <v>2790890412</v>
      </c>
      <c r="DH112" s="3">
        <v>2224470491</v>
      </c>
      <c r="DI112" s="3">
        <v>32009484</v>
      </c>
      <c r="DJ112" s="3">
        <v>598429405</v>
      </c>
      <c r="DK112" s="3">
        <v>18691590</v>
      </c>
      <c r="DL112" s="3">
        <v>617120995</v>
      </c>
      <c r="DM112" s="3">
        <v>604879192</v>
      </c>
      <c r="DN112" s="3">
        <v>12241803</v>
      </c>
      <c r="DO112" s="3">
        <v>13532190</v>
      </c>
      <c r="DP112" s="3">
        <v>5714837</v>
      </c>
      <c r="DQ112" s="3">
        <v>0</v>
      </c>
      <c r="DR112" s="3">
        <v>0</v>
      </c>
      <c r="DS112" s="3">
        <v>20059156</v>
      </c>
      <c r="DT112" s="3">
        <v>345480869</v>
      </c>
      <c r="DU112" s="3">
        <v>436657753</v>
      </c>
      <c r="DV112" s="3">
        <v>154795406</v>
      </c>
      <c r="DW112" s="3">
        <v>472930428</v>
      </c>
      <c r="DX112" s="3">
        <v>0</v>
      </c>
      <c r="DY112" s="3">
        <v>6138127</v>
      </c>
      <c r="DZ112" s="3">
        <v>220385450</v>
      </c>
      <c r="EA112" s="3">
        <v>21020871</v>
      </c>
      <c r="EB112" s="3">
        <v>9265536</v>
      </c>
      <c r="EC112" s="3">
        <v>1666674440</v>
      </c>
      <c r="ED112" s="3">
        <v>126917963</v>
      </c>
      <c r="EE112" s="3">
        <v>219161645</v>
      </c>
      <c r="EF112" s="3">
        <v>34213113</v>
      </c>
      <c r="EG112" s="3">
        <v>444107169</v>
      </c>
      <c r="EH112" s="3">
        <v>0</v>
      </c>
      <c r="EI112" s="3">
        <v>8087409</v>
      </c>
      <c r="EJ112" s="3">
        <v>240649237</v>
      </c>
      <c r="EK112" s="3">
        <v>42534926</v>
      </c>
      <c r="EL112" s="3">
        <v>8544510</v>
      </c>
      <c r="EM112" s="3">
        <v>1124215972</v>
      </c>
      <c r="EN112" s="3">
        <v>362970655</v>
      </c>
      <c r="EO112" s="3">
        <v>528071782</v>
      </c>
      <c r="EP112" s="3">
        <v>129824361</v>
      </c>
      <c r="EQ112" s="3">
        <v>743432905</v>
      </c>
      <c r="ER112" s="3">
        <v>-6740489</v>
      </c>
      <c r="ES112" s="3">
        <v>0</v>
      </c>
      <c r="ET112" s="3">
        <v>7372473</v>
      </c>
      <c r="EU112" s="3">
        <v>288232398</v>
      </c>
      <c r="EV112" s="3">
        <v>47201190</v>
      </c>
      <c r="EW112" s="3">
        <v>0</v>
      </c>
      <c r="EX112" s="3">
        <v>69097249</v>
      </c>
      <c r="EY112" s="3">
        <v>0</v>
      </c>
      <c r="EZ112" s="3">
        <v>55007967</v>
      </c>
      <c r="FA112" s="3">
        <v>12588117</v>
      </c>
      <c r="FB112" s="3">
        <v>16912406</v>
      </c>
      <c r="FC112" s="3">
        <v>0</v>
      </c>
      <c r="FD112" s="3">
        <v>2508961</v>
      </c>
      <c r="FE112" s="3">
        <v>105469151</v>
      </c>
      <c r="FF112" s="3">
        <v>131963898</v>
      </c>
      <c r="FG112" s="3">
        <v>58744272</v>
      </c>
      <c r="FH112" s="3">
        <v>192718628</v>
      </c>
      <c r="FI112" s="3">
        <v>0</v>
      </c>
      <c r="FJ112" s="3">
        <v>6551357</v>
      </c>
      <c r="FK112" s="3">
        <v>102356238</v>
      </c>
      <c r="FL112" s="3">
        <v>0</v>
      </c>
      <c r="FM112" s="3">
        <v>625861</v>
      </c>
      <c r="FN112" s="3">
        <v>0</v>
      </c>
      <c r="FO112" s="3">
        <v>0</v>
      </c>
      <c r="FP112" s="3">
        <v>0</v>
      </c>
      <c r="FQ112" s="3">
        <v>12267153</v>
      </c>
      <c r="FR112" s="3">
        <v>0</v>
      </c>
      <c r="FS112" s="3">
        <v>0</v>
      </c>
      <c r="FT112" s="3">
        <v>129451253</v>
      </c>
      <c r="FU112" s="3">
        <v>45015803</v>
      </c>
      <c r="FV112" s="3">
        <v>174592385</v>
      </c>
      <c r="FW112" s="3">
        <v>7972611</v>
      </c>
      <c r="FX112" s="3">
        <v>11243113</v>
      </c>
      <c r="FY112" s="3">
        <v>0</v>
      </c>
      <c r="FZ112" s="3">
        <v>4422413</v>
      </c>
      <c r="GA112" s="3">
        <v>80350882</v>
      </c>
      <c r="GB112" s="3">
        <v>22954194</v>
      </c>
      <c r="GC112" s="3">
        <v>110981257</v>
      </c>
      <c r="GD112" s="3">
        <v>17895281</v>
      </c>
      <c r="GE112" s="3">
        <v>205630787</v>
      </c>
      <c r="GF112" s="3">
        <v>66579593</v>
      </c>
      <c r="GG112" s="3">
        <v>16230290</v>
      </c>
      <c r="GH112" s="3">
        <v>18854793</v>
      </c>
      <c r="GI112" s="3">
        <v>89608305</v>
      </c>
      <c r="GJ112" s="3">
        <v>111608614</v>
      </c>
      <c r="GK112" s="3">
        <v>15337540</v>
      </c>
      <c r="GL112" s="3">
        <v>1770799</v>
      </c>
      <c r="GM112" s="3">
        <v>2250757</v>
      </c>
      <c r="GN112" s="3">
        <v>3247009</v>
      </c>
      <c r="GO112" s="3">
        <v>73760705</v>
      </c>
      <c r="GP112" s="3">
        <v>384797656</v>
      </c>
      <c r="GQ112" s="3">
        <v>11858335</v>
      </c>
      <c r="GR112" s="3">
        <v>185792693</v>
      </c>
      <c r="GS112" s="3">
        <v>115309607</v>
      </c>
      <c r="GT112" s="3">
        <v>134701299</v>
      </c>
      <c r="GU112" s="3">
        <v>13224531</v>
      </c>
      <c r="GV112" s="3">
        <v>845684121</v>
      </c>
      <c r="GW112" s="3">
        <v>199597450</v>
      </c>
      <c r="GX112" s="3">
        <v>7792535</v>
      </c>
      <c r="GY112" s="3">
        <v>196693399</v>
      </c>
      <c r="GZ112" s="3">
        <v>441600737</v>
      </c>
      <c r="HA112" s="3">
        <v>845684121</v>
      </c>
      <c r="HB112" s="3">
        <v>7757019</v>
      </c>
      <c r="HC112" s="3">
        <v>183587455</v>
      </c>
      <c r="HD112" s="3">
        <v>-111652097</v>
      </c>
      <c r="HE112" s="3">
        <v>538676344</v>
      </c>
      <c r="HF112" s="3">
        <v>0</v>
      </c>
      <c r="HG112" s="3">
        <v>192971276</v>
      </c>
      <c r="HH112" s="3">
        <v>119615951</v>
      </c>
      <c r="HI112" s="3">
        <v>82632139</v>
      </c>
      <c r="HJ112" s="3">
        <v>4295523</v>
      </c>
      <c r="HK112" s="3">
        <v>4736833</v>
      </c>
      <c r="HL112" s="3">
        <v>2201</v>
      </c>
      <c r="HM112" s="3">
        <v>23</v>
      </c>
      <c r="HN112" s="3">
        <v>505743</v>
      </c>
      <c r="HO112" s="3">
        <v>1160837</v>
      </c>
      <c r="HP112" s="3">
        <v>1208371</v>
      </c>
      <c r="HQ112" s="3">
        <v>44170</v>
      </c>
      <c r="HR112" s="3">
        <v>270657</v>
      </c>
      <c r="HS112" s="3">
        <v>352938</v>
      </c>
      <c r="HT112" s="3">
        <v>376855</v>
      </c>
      <c r="HU112" s="3">
        <v>216802</v>
      </c>
      <c r="HV112" s="3">
        <v>131984</v>
      </c>
      <c r="HW112" s="3">
        <v>27166</v>
      </c>
      <c r="HX112" s="3">
        <v>1520688</v>
      </c>
      <c r="HY112" s="3">
        <v>557551</v>
      </c>
      <c r="HZ112" s="3">
        <v>1035322</v>
      </c>
      <c r="IA112" s="3">
        <v>53600</v>
      </c>
      <c r="IB112" s="3">
        <v>827268</v>
      </c>
      <c r="IC112" s="3">
        <v>148010</v>
      </c>
      <c r="ID112" s="3">
        <v>153084</v>
      </c>
      <c r="IE112" s="3">
        <v>99220785.354749694</v>
      </c>
      <c r="IF112" s="3">
        <v>137745716.78119463</v>
      </c>
      <c r="IG112" s="3">
        <v>39698603.0099205</v>
      </c>
      <c r="IH112" s="3">
        <v>192610955.85048401</v>
      </c>
      <c r="II112" s="3">
        <v>0</v>
      </c>
      <c r="IJ112" s="3">
        <v>2987875.41035297</v>
      </c>
      <c r="IK112" s="3">
        <v>96833905.211520895</v>
      </c>
      <c r="IL112" s="3">
        <v>13349008.644854199</v>
      </c>
      <c r="IM112" s="3">
        <v>3740751.7369226199</v>
      </c>
    </row>
    <row r="113" spans="1:247" x14ac:dyDescent="0.25">
      <c r="A113">
        <v>106500867</v>
      </c>
      <c r="B113" s="33" t="s">
        <v>1216</v>
      </c>
      <c r="C113" s="56">
        <v>45292</v>
      </c>
      <c r="D113" s="56">
        <v>45657</v>
      </c>
      <c r="E113">
        <v>366</v>
      </c>
      <c r="F113" s="33" t="s">
        <v>2698</v>
      </c>
      <c r="G113" t="s">
        <v>1179</v>
      </c>
      <c r="H113">
        <v>516</v>
      </c>
      <c r="I113" s="33" t="s">
        <v>1024</v>
      </c>
      <c r="J113" t="s">
        <v>696</v>
      </c>
      <c r="K113" s="33" t="s">
        <v>1023</v>
      </c>
      <c r="L113" s="33" t="s">
        <v>811</v>
      </c>
      <c r="N113" t="s">
        <v>430</v>
      </c>
      <c r="O113" s="33" t="s">
        <v>2675</v>
      </c>
      <c r="P113" t="s">
        <v>1028</v>
      </c>
      <c r="Q113" t="s">
        <v>34</v>
      </c>
      <c r="R113" s="33" t="s">
        <v>2077</v>
      </c>
      <c r="S113" s="33" t="s">
        <v>3074</v>
      </c>
      <c r="T113" s="33" t="s">
        <v>1217</v>
      </c>
      <c r="U113" s="33">
        <v>95382</v>
      </c>
      <c r="V113" s="33" t="s">
        <v>3178</v>
      </c>
      <c r="W113">
        <v>0</v>
      </c>
      <c r="X113" s="3">
        <v>209</v>
      </c>
      <c r="Y113" s="3">
        <v>76494</v>
      </c>
      <c r="Z113" s="3">
        <v>209</v>
      </c>
      <c r="AA113" s="3">
        <v>76494</v>
      </c>
      <c r="AB113" s="3">
        <v>88</v>
      </c>
      <c r="AC113" s="3">
        <v>87.5300546448087</v>
      </c>
      <c r="AD113" s="3">
        <v>243.39899427908901</v>
      </c>
      <c r="AE113" s="3">
        <v>9653</v>
      </c>
      <c r="AF113" s="3">
        <v>6344</v>
      </c>
      <c r="AG113" s="3">
        <v>1504</v>
      </c>
      <c r="AH113" s="3">
        <v>10181</v>
      </c>
      <c r="AI113" s="3">
        <v>0</v>
      </c>
      <c r="AJ113" s="3">
        <v>700</v>
      </c>
      <c r="AK113" s="3">
        <v>3379</v>
      </c>
      <c r="AL113" s="3">
        <v>40</v>
      </c>
      <c r="AM113" s="3">
        <v>235</v>
      </c>
      <c r="AN113" s="3">
        <v>32036</v>
      </c>
      <c r="AO113" s="3">
        <v>89084.031906146702</v>
      </c>
      <c r="AP113" s="89">
        <v>21297.855233843766</v>
      </c>
      <c r="AQ113" s="89">
        <v>15615.959826464892</v>
      </c>
      <c r="AR113" s="89">
        <v>3060.5425680110802</v>
      </c>
      <c r="AS113" s="89">
        <v>31344.488051374301</v>
      </c>
      <c r="AT113" s="89">
        <v>0</v>
      </c>
      <c r="AU113" s="89">
        <v>1974.6805190461901</v>
      </c>
      <c r="AV113" s="89">
        <v>13217.899802317999</v>
      </c>
      <c r="AW113" s="89">
        <v>109.45535262455699</v>
      </c>
      <c r="AX113" s="89">
        <v>1408.4565795968999</v>
      </c>
      <c r="AY113" s="3">
        <v>2136</v>
      </c>
      <c r="AZ113" s="3">
        <v>1318</v>
      </c>
      <c r="BA113" s="3">
        <v>387</v>
      </c>
      <c r="BB113" s="3">
        <v>2895</v>
      </c>
      <c r="BC113" s="3">
        <v>0</v>
      </c>
      <c r="BD113" s="3">
        <v>178</v>
      </c>
      <c r="BE113" s="3">
        <v>1161</v>
      </c>
      <c r="BF113" s="3">
        <v>14</v>
      </c>
      <c r="BG113" s="3">
        <v>83</v>
      </c>
      <c r="BH113" s="3">
        <v>8172</v>
      </c>
      <c r="BI113" s="3">
        <v>209</v>
      </c>
      <c r="BJ113" s="3">
        <v>0</v>
      </c>
      <c r="BK113" s="3">
        <v>0</v>
      </c>
      <c r="BL113" s="3">
        <v>0</v>
      </c>
      <c r="BM113" s="3">
        <v>0</v>
      </c>
      <c r="BN113" s="3">
        <v>0</v>
      </c>
      <c r="BO113" s="3">
        <v>76494</v>
      </c>
      <c r="BP113" s="3">
        <v>0</v>
      </c>
      <c r="BQ113" s="3">
        <v>0</v>
      </c>
      <c r="BR113" s="3">
        <v>0</v>
      </c>
      <c r="BS113" s="3">
        <v>0</v>
      </c>
      <c r="BT113" s="3">
        <v>0</v>
      </c>
      <c r="BU113" s="3">
        <v>32036</v>
      </c>
      <c r="BV113" s="3">
        <v>0</v>
      </c>
      <c r="BW113" s="3">
        <v>0</v>
      </c>
      <c r="BX113" s="3">
        <v>0</v>
      </c>
      <c r="BY113" s="3">
        <v>0</v>
      </c>
      <c r="BZ113" s="57">
        <v>0</v>
      </c>
      <c r="CA113" s="3">
        <v>0</v>
      </c>
      <c r="CB113" s="3">
        <v>8172</v>
      </c>
      <c r="CC113" s="3">
        <v>0</v>
      </c>
      <c r="CD113" s="3">
        <v>0</v>
      </c>
      <c r="CE113" s="3">
        <v>0</v>
      </c>
      <c r="CF113" s="3">
        <v>0</v>
      </c>
      <c r="CG113" s="3">
        <v>0</v>
      </c>
      <c r="CH113" s="3">
        <v>8</v>
      </c>
      <c r="CI113" s="3">
        <v>1466</v>
      </c>
      <c r="CJ113" s="3">
        <v>929</v>
      </c>
      <c r="CK113" s="3">
        <v>21924</v>
      </c>
      <c r="CL113" s="3">
        <v>15278</v>
      </c>
      <c r="CM113" s="3">
        <v>3812</v>
      </c>
      <c r="CN113" s="3">
        <v>52266</v>
      </c>
      <c r="CO113" s="3">
        <v>0</v>
      </c>
      <c r="CP113" s="3">
        <v>1904</v>
      </c>
      <c r="CQ113" s="3">
        <v>26483</v>
      </c>
      <c r="CR113" s="3">
        <v>239</v>
      </c>
      <c r="CS113" s="3">
        <v>3000</v>
      </c>
      <c r="CT113" s="3">
        <v>124906</v>
      </c>
      <c r="CU113" s="3">
        <v>64654</v>
      </c>
      <c r="CV113" s="3">
        <v>772</v>
      </c>
      <c r="CW113" s="3">
        <v>0</v>
      </c>
      <c r="CX113" s="3">
        <v>62227</v>
      </c>
      <c r="CY113" s="3">
        <v>0</v>
      </c>
      <c r="CZ113" s="3">
        <v>8</v>
      </c>
      <c r="DA113" s="3">
        <v>166065</v>
      </c>
      <c r="DB113" s="3">
        <v>369585</v>
      </c>
      <c r="DC113" s="3">
        <v>1820</v>
      </c>
      <c r="DD113" s="3">
        <v>3678</v>
      </c>
      <c r="DE113" s="3">
        <v>677</v>
      </c>
      <c r="DF113" s="3">
        <v>336</v>
      </c>
      <c r="DG113" s="3">
        <v>4449291885</v>
      </c>
      <c r="DH113" s="3">
        <v>4104439844</v>
      </c>
      <c r="DI113" s="3">
        <v>0</v>
      </c>
      <c r="DJ113" s="3">
        <v>344852041</v>
      </c>
      <c r="DK113" s="3">
        <v>2916099</v>
      </c>
      <c r="DL113" s="3">
        <v>347768140</v>
      </c>
      <c r="DM113" s="3">
        <v>309167610</v>
      </c>
      <c r="DN113" s="3">
        <v>38600530</v>
      </c>
      <c r="DO113" s="3">
        <v>3497601</v>
      </c>
      <c r="DP113" s="3">
        <v>29964</v>
      </c>
      <c r="DQ113" s="3">
        <v>0</v>
      </c>
      <c r="DR113" s="3">
        <v>0</v>
      </c>
      <c r="DS113" s="3">
        <v>42068167</v>
      </c>
      <c r="DT113" s="3">
        <v>470815678</v>
      </c>
      <c r="DU113" s="3">
        <v>301556733</v>
      </c>
      <c r="DV113" s="3">
        <v>72643199</v>
      </c>
      <c r="DW113" s="3">
        <v>505372012</v>
      </c>
      <c r="DX113" s="3">
        <v>0</v>
      </c>
      <c r="DY113" s="3">
        <v>33537054</v>
      </c>
      <c r="DZ113" s="3">
        <v>200252896</v>
      </c>
      <c r="EA113" s="3">
        <v>2608440</v>
      </c>
      <c r="EB113" s="3">
        <v>13248380</v>
      </c>
      <c r="EC113" s="3">
        <v>1600034392</v>
      </c>
      <c r="ED113" s="3">
        <v>567966478</v>
      </c>
      <c r="EE113" s="3">
        <v>440734854</v>
      </c>
      <c r="EF113" s="3">
        <v>75181005</v>
      </c>
      <c r="EG113" s="3">
        <v>1050528881</v>
      </c>
      <c r="EH113" s="3">
        <v>0</v>
      </c>
      <c r="EI113" s="3">
        <v>61070042</v>
      </c>
      <c r="EJ113" s="3">
        <v>583092092</v>
      </c>
      <c r="EK113" s="3">
        <v>4529253</v>
      </c>
      <c r="EL113" s="3">
        <v>66154888</v>
      </c>
      <c r="EM113" s="3">
        <v>2849257493</v>
      </c>
      <c r="EN113" s="3">
        <v>976032675</v>
      </c>
      <c r="EO113" s="3">
        <v>701863392</v>
      </c>
      <c r="EP113" s="3">
        <v>132696694</v>
      </c>
      <c r="EQ113" s="3">
        <v>1480963640</v>
      </c>
      <c r="ER113" s="3">
        <v>0</v>
      </c>
      <c r="ES113" s="3">
        <v>0</v>
      </c>
      <c r="ET113" s="3">
        <v>88749246</v>
      </c>
      <c r="EU113" s="3">
        <v>622906691</v>
      </c>
      <c r="EV113" s="3">
        <v>23127221</v>
      </c>
      <c r="EW113" s="3">
        <v>0</v>
      </c>
      <c r="EX113" s="3">
        <v>7559447</v>
      </c>
      <c r="EY113" s="3">
        <v>0</v>
      </c>
      <c r="EZ113" s="3">
        <v>70540838</v>
      </c>
      <c r="FA113" s="3">
        <v>0</v>
      </c>
      <c r="FB113" s="3">
        <v>0</v>
      </c>
      <c r="FC113" s="3">
        <v>0</v>
      </c>
      <c r="FD113" s="3">
        <v>0</v>
      </c>
      <c r="FE113" s="3">
        <v>62749481</v>
      </c>
      <c r="FF113" s="3">
        <v>40428195</v>
      </c>
      <c r="FG113" s="3">
        <v>14502340</v>
      </c>
      <c r="FH113" s="3">
        <v>74937253</v>
      </c>
      <c r="FI113" s="3">
        <v>0</v>
      </c>
      <c r="FJ113" s="3">
        <v>5036695</v>
      </c>
      <c r="FK113" s="3">
        <v>146635112</v>
      </c>
      <c r="FL113" s="3">
        <v>203416</v>
      </c>
      <c r="FM113" s="3">
        <v>359549</v>
      </c>
      <c r="FN113" s="3">
        <v>0</v>
      </c>
      <c r="FO113" s="3">
        <v>0</v>
      </c>
      <c r="FP113" s="3">
        <v>0</v>
      </c>
      <c r="FQ113" s="3">
        <v>0</v>
      </c>
      <c r="FR113" s="3">
        <v>0</v>
      </c>
      <c r="FS113" s="3">
        <v>0</v>
      </c>
      <c r="FT113" s="3">
        <v>45018687</v>
      </c>
      <c r="FU113" s="3">
        <v>18498287</v>
      </c>
      <c r="FV113" s="3">
        <v>92798650</v>
      </c>
      <c r="FW113" s="3">
        <v>0</v>
      </c>
      <c r="FX113" s="3">
        <v>0</v>
      </c>
      <c r="FY113" s="3">
        <v>0</v>
      </c>
      <c r="FZ113" s="3">
        <v>0</v>
      </c>
      <c r="GA113" s="3">
        <v>76260394</v>
      </c>
      <c r="GB113" s="3">
        <v>21674728</v>
      </c>
      <c r="GC113" s="3">
        <v>45331535</v>
      </c>
      <c r="GD113" s="3">
        <v>9585329</v>
      </c>
      <c r="GE113" s="3">
        <v>84829827</v>
      </c>
      <c r="GF113" s="3">
        <v>34950481</v>
      </c>
      <c r="GG113" s="3">
        <v>17847758</v>
      </c>
      <c r="GH113" s="3">
        <v>7627724</v>
      </c>
      <c r="GI113" s="3">
        <v>75420259</v>
      </c>
      <c r="GJ113" s="3">
        <v>49736483</v>
      </c>
      <c r="GK113" s="3">
        <v>6640141</v>
      </c>
      <c r="GL113" s="3">
        <v>1429669</v>
      </c>
      <c r="GM113" s="3">
        <v>2843144</v>
      </c>
      <c r="GN113" s="3">
        <v>45530</v>
      </c>
      <c r="GO113" s="3">
        <v>27796594</v>
      </c>
      <c r="GP113" s="3">
        <v>228665359</v>
      </c>
      <c r="GQ113" s="3">
        <v>0</v>
      </c>
      <c r="GR113" s="3">
        <v>40863351</v>
      </c>
      <c r="GS113" s="3">
        <v>429360</v>
      </c>
      <c r="GT113" s="3">
        <v>8097112</v>
      </c>
      <c r="GU113" s="3">
        <v>56271520</v>
      </c>
      <c r="GV113" s="3">
        <v>334326702</v>
      </c>
      <c r="GW113" s="3">
        <v>51933564</v>
      </c>
      <c r="GX113" s="3">
        <v>869896</v>
      </c>
      <c r="GY113" s="3">
        <v>0</v>
      </c>
      <c r="GZ113" s="3">
        <v>281523242</v>
      </c>
      <c r="HA113" s="3">
        <v>334326702</v>
      </c>
      <c r="HB113" s="3">
        <v>51387</v>
      </c>
      <c r="HC113" s="3">
        <v>292533357</v>
      </c>
      <c r="HD113" s="3">
        <v>-234721591</v>
      </c>
      <c r="HE113" s="3">
        <v>105856767</v>
      </c>
      <c r="HF113" s="3">
        <v>0</v>
      </c>
      <c r="HG113" s="3">
        <v>0</v>
      </c>
      <c r="HH113" s="3">
        <v>77350802</v>
      </c>
      <c r="HI113" s="3">
        <v>0</v>
      </c>
      <c r="HJ113" s="3">
        <v>1527405</v>
      </c>
      <c r="HK113" s="3">
        <v>1704467</v>
      </c>
      <c r="HL113" s="3">
        <v>798</v>
      </c>
      <c r="HM113" s="3">
        <v>0</v>
      </c>
      <c r="HN113" s="3">
        <v>101136</v>
      </c>
      <c r="HO113" s="3">
        <v>428236</v>
      </c>
      <c r="HP113" s="3">
        <v>574013</v>
      </c>
      <c r="HQ113" s="3">
        <v>25106</v>
      </c>
      <c r="HR113" s="3">
        <v>107293</v>
      </c>
      <c r="HS113" s="3">
        <v>97713</v>
      </c>
      <c r="HT113" s="3">
        <v>145680</v>
      </c>
      <c r="HU113" s="3">
        <v>3515</v>
      </c>
      <c r="HV113" s="3">
        <v>40916</v>
      </c>
      <c r="HW113" s="3">
        <v>3797</v>
      </c>
      <c r="HX113" s="3">
        <v>439335</v>
      </c>
      <c r="HY113" s="3">
        <v>204145</v>
      </c>
      <c r="HZ113" s="3">
        <v>488113</v>
      </c>
      <c r="IA113" s="3">
        <v>0</v>
      </c>
      <c r="IB113" s="3">
        <v>275974</v>
      </c>
      <c r="IC113" s="3">
        <v>23784</v>
      </c>
      <c r="ID113" s="3">
        <v>96054</v>
      </c>
      <c r="IE113" s="3">
        <v>71500951.858733296</v>
      </c>
      <c r="IF113" s="3">
        <v>51093056.152987801</v>
      </c>
      <c r="IG113" s="3">
        <v>10174964.2431859</v>
      </c>
      <c r="IH113" s="3">
        <v>107095019.109428</v>
      </c>
      <c r="II113" s="3">
        <v>0</v>
      </c>
      <c r="IJ113" s="3">
        <v>6511949.9574755495</v>
      </c>
      <c r="IK113" s="3">
        <v>53918824.030866399</v>
      </c>
      <c r="IL113" s="3">
        <v>491298.2386418829</v>
      </c>
      <c r="IM113" s="3">
        <v>5465447.4086808404</v>
      </c>
    </row>
    <row r="114" spans="1:247" x14ac:dyDescent="0.25">
      <c r="A114">
        <v>106190280</v>
      </c>
      <c r="B114" s="33" t="s">
        <v>1218</v>
      </c>
      <c r="C114" s="56">
        <v>45292</v>
      </c>
      <c r="D114" s="56">
        <v>45657</v>
      </c>
      <c r="E114">
        <v>366</v>
      </c>
      <c r="F114" s="33" t="s">
        <v>2532</v>
      </c>
      <c r="G114" t="s">
        <v>475</v>
      </c>
      <c r="H114">
        <v>905</v>
      </c>
      <c r="I114" s="33" t="s">
        <v>1046</v>
      </c>
      <c r="J114" t="s">
        <v>3051</v>
      </c>
      <c r="K114" s="33" t="s">
        <v>1023</v>
      </c>
      <c r="L114" s="33" t="s">
        <v>811</v>
      </c>
      <c r="N114" t="s">
        <v>1032</v>
      </c>
      <c r="O114" s="33" t="s">
        <v>3075</v>
      </c>
      <c r="P114" t="s">
        <v>1042</v>
      </c>
      <c r="Q114" t="s">
        <v>1033</v>
      </c>
      <c r="R114" s="33" t="s">
        <v>2078</v>
      </c>
      <c r="S114" s="33" t="s">
        <v>3179</v>
      </c>
      <c r="T114" s="33" t="s">
        <v>1219</v>
      </c>
      <c r="U114" s="33">
        <v>91436</v>
      </c>
      <c r="V114" s="33" t="s">
        <v>3180</v>
      </c>
      <c r="W114">
        <v>0</v>
      </c>
      <c r="X114" s="3">
        <v>148</v>
      </c>
      <c r="Y114" s="3">
        <v>54168</v>
      </c>
      <c r="Z114" s="3">
        <v>148</v>
      </c>
      <c r="AA114" s="3">
        <v>54168</v>
      </c>
      <c r="AB114" s="3">
        <v>60</v>
      </c>
      <c r="AC114" s="3">
        <v>59.683060109289599</v>
      </c>
      <c r="AD114" s="3">
        <v>71.804269014277395</v>
      </c>
      <c r="AE114" s="3">
        <v>14472</v>
      </c>
      <c r="AF114" s="3">
        <v>1425</v>
      </c>
      <c r="AG114" s="3">
        <v>712</v>
      </c>
      <c r="AH114" s="3">
        <v>3909</v>
      </c>
      <c r="AI114" s="3">
        <v>0</v>
      </c>
      <c r="AJ114" s="3">
        <v>1134</v>
      </c>
      <c r="AK114" s="3">
        <v>37</v>
      </c>
      <c r="AL114" s="3">
        <v>0</v>
      </c>
      <c r="AM114" s="3">
        <v>155</v>
      </c>
      <c r="AN114" s="3">
        <v>21844</v>
      </c>
      <c r="AO114" s="3">
        <v>26280.3624592255</v>
      </c>
      <c r="AP114" s="89">
        <v>15465.272459213116</v>
      </c>
      <c r="AQ114" s="89">
        <v>1894.66002255239</v>
      </c>
      <c r="AR114" s="89">
        <v>920.46261659990796</v>
      </c>
      <c r="AS114" s="89">
        <v>5229.9121453887901</v>
      </c>
      <c r="AT114" s="89">
        <v>0</v>
      </c>
      <c r="AU114" s="89">
        <v>1817.04243473674</v>
      </c>
      <c r="AV114" s="89">
        <v>107.78684021741201</v>
      </c>
      <c r="AW114" s="89">
        <v>0</v>
      </c>
      <c r="AX114" s="89">
        <v>405.89225316425899</v>
      </c>
      <c r="AY114" s="3">
        <v>1276</v>
      </c>
      <c r="AZ114" s="3">
        <v>205</v>
      </c>
      <c r="BA114" s="3">
        <v>61</v>
      </c>
      <c r="BB114" s="3">
        <v>231</v>
      </c>
      <c r="BC114" s="3">
        <v>0</v>
      </c>
      <c r="BD114" s="3">
        <v>114</v>
      </c>
      <c r="BE114" s="3">
        <v>5</v>
      </c>
      <c r="BF114" s="3">
        <v>0</v>
      </c>
      <c r="BG114" s="3">
        <v>35</v>
      </c>
      <c r="BH114" s="3">
        <v>1927</v>
      </c>
      <c r="BI114" s="3">
        <v>82</v>
      </c>
      <c r="BJ114" s="3">
        <v>13</v>
      </c>
      <c r="BK114" s="3">
        <v>0</v>
      </c>
      <c r="BL114" s="3">
        <v>25</v>
      </c>
      <c r="BM114" s="3">
        <v>28</v>
      </c>
      <c r="BN114" s="3">
        <v>0</v>
      </c>
      <c r="BO114" s="3">
        <v>30012</v>
      </c>
      <c r="BP114" s="3">
        <v>4758</v>
      </c>
      <c r="BQ114" s="3">
        <v>0</v>
      </c>
      <c r="BR114" s="3">
        <v>9150</v>
      </c>
      <c r="BS114" s="3">
        <v>10248</v>
      </c>
      <c r="BT114" s="3">
        <v>0</v>
      </c>
      <c r="BU114" s="3">
        <v>6295</v>
      </c>
      <c r="BV114" s="3">
        <v>3754</v>
      </c>
      <c r="BW114" s="3">
        <v>0</v>
      </c>
      <c r="BX114" s="3">
        <v>2750</v>
      </c>
      <c r="BY114" s="3">
        <v>9045</v>
      </c>
      <c r="BZ114" s="57">
        <v>0.41407251419154001</v>
      </c>
      <c r="CA114" s="3">
        <v>0</v>
      </c>
      <c r="CB114" s="3">
        <v>1377</v>
      </c>
      <c r="CC114" s="3">
        <v>313</v>
      </c>
      <c r="CD114" s="3">
        <v>0</v>
      </c>
      <c r="CE114" s="3">
        <v>221</v>
      </c>
      <c r="CF114" s="3">
        <v>16</v>
      </c>
      <c r="CG114" s="3">
        <v>0</v>
      </c>
      <c r="CH114" s="3">
        <v>0</v>
      </c>
      <c r="CI114" s="3">
        <v>0</v>
      </c>
      <c r="CJ114" s="3">
        <v>0</v>
      </c>
      <c r="CK114" s="3">
        <v>1775</v>
      </c>
      <c r="CL114" s="3">
        <v>730</v>
      </c>
      <c r="CM114" s="3">
        <v>312</v>
      </c>
      <c r="CN114" s="3">
        <v>3005</v>
      </c>
      <c r="CO114" s="3">
        <v>0</v>
      </c>
      <c r="CP114" s="3">
        <v>1314</v>
      </c>
      <c r="CQ114" s="3">
        <v>1131</v>
      </c>
      <c r="CR114" s="3">
        <v>0</v>
      </c>
      <c r="CS114" s="3">
        <v>659</v>
      </c>
      <c r="CT114" s="3">
        <v>8926</v>
      </c>
      <c r="CU114" s="3">
        <v>8222</v>
      </c>
      <c r="CV114" s="3">
        <v>0</v>
      </c>
      <c r="CW114" s="3">
        <v>0</v>
      </c>
      <c r="CX114" s="3">
        <v>2167</v>
      </c>
      <c r="CY114" s="3">
        <v>0</v>
      </c>
      <c r="CZ114" s="3">
        <v>7</v>
      </c>
      <c r="DA114" s="3">
        <v>25986</v>
      </c>
      <c r="DB114" s="3">
        <v>9799</v>
      </c>
      <c r="DC114" s="3">
        <v>167</v>
      </c>
      <c r="DD114" s="3">
        <v>87</v>
      </c>
      <c r="DE114" s="3">
        <v>0</v>
      </c>
      <c r="DF114" s="3">
        <v>0</v>
      </c>
      <c r="DG114" s="3">
        <v>261957132</v>
      </c>
      <c r="DH114" s="3">
        <v>205825798</v>
      </c>
      <c r="DI114" s="3">
        <v>0</v>
      </c>
      <c r="DJ114" s="3">
        <v>56131334</v>
      </c>
      <c r="DK114" s="3">
        <v>1529668</v>
      </c>
      <c r="DL114" s="3">
        <v>57661002</v>
      </c>
      <c r="DM114" s="3">
        <v>60059924</v>
      </c>
      <c r="DN114" s="3">
        <v>-2398922</v>
      </c>
      <c r="DO114" s="3">
        <v>132207</v>
      </c>
      <c r="DP114" s="3">
        <v>87029</v>
      </c>
      <c r="DQ114" s="3">
        <v>0</v>
      </c>
      <c r="DR114" s="3">
        <v>0</v>
      </c>
      <c r="DS114" s="3">
        <v>-2353744</v>
      </c>
      <c r="DT114" s="3">
        <v>133694143</v>
      </c>
      <c r="DU114" s="3">
        <v>17225672</v>
      </c>
      <c r="DV114" s="3">
        <v>5648911</v>
      </c>
      <c r="DW114" s="3">
        <v>43889546</v>
      </c>
      <c r="DX114" s="3">
        <v>0</v>
      </c>
      <c r="DY114" s="3">
        <v>14932177</v>
      </c>
      <c r="DZ114" s="3">
        <v>309458</v>
      </c>
      <c r="EA114" s="3">
        <v>0</v>
      </c>
      <c r="EB114" s="3">
        <v>2036496</v>
      </c>
      <c r="EC114" s="3">
        <v>217736403</v>
      </c>
      <c r="ED114" s="3">
        <v>9175975</v>
      </c>
      <c r="EE114" s="3">
        <v>5677340</v>
      </c>
      <c r="EF114" s="3">
        <v>1653914</v>
      </c>
      <c r="EG114" s="3">
        <v>14830963</v>
      </c>
      <c r="EH114" s="3">
        <v>0</v>
      </c>
      <c r="EI114" s="3">
        <v>8994101</v>
      </c>
      <c r="EJ114" s="3">
        <v>592042</v>
      </c>
      <c r="EK114" s="3">
        <v>0</v>
      </c>
      <c r="EL114" s="3">
        <v>3296394</v>
      </c>
      <c r="EM114" s="3">
        <v>44220729</v>
      </c>
      <c r="EN114" s="3">
        <v>114154959</v>
      </c>
      <c r="EO114" s="3">
        <v>13028591</v>
      </c>
      <c r="EP114" s="3">
        <v>6416671</v>
      </c>
      <c r="EQ114" s="3">
        <v>42653588</v>
      </c>
      <c r="ER114" s="3">
        <v>-156729</v>
      </c>
      <c r="ES114" s="3">
        <v>0</v>
      </c>
      <c r="ET114" s="3">
        <v>13556336</v>
      </c>
      <c r="EU114" s="3">
        <v>460513</v>
      </c>
      <c r="EV114" s="3">
        <v>-1077050</v>
      </c>
      <c r="EW114" s="3">
        <v>0</v>
      </c>
      <c r="EX114" s="3">
        <v>723044</v>
      </c>
      <c r="EY114" s="3">
        <v>0</v>
      </c>
      <c r="EZ114" s="3">
        <v>16065875</v>
      </c>
      <c r="FA114" s="3">
        <v>0</v>
      </c>
      <c r="FB114" s="3">
        <v>0</v>
      </c>
      <c r="FC114" s="3">
        <v>0</v>
      </c>
      <c r="FD114" s="3">
        <v>0</v>
      </c>
      <c r="FE114" s="3">
        <v>27766858</v>
      </c>
      <c r="FF114" s="3">
        <v>9827604</v>
      </c>
      <c r="FG114" s="3">
        <v>895113</v>
      </c>
      <c r="FH114" s="3">
        <v>16101383</v>
      </c>
      <c r="FI114" s="3">
        <v>0</v>
      </c>
      <c r="FJ114" s="3">
        <v>-5085342</v>
      </c>
      <c r="FK114" s="3">
        <v>437042</v>
      </c>
      <c r="FL114" s="3">
        <v>0</v>
      </c>
      <c r="FM114" s="3">
        <v>6188676</v>
      </c>
      <c r="FN114" s="3">
        <v>0</v>
      </c>
      <c r="FO114" s="3">
        <v>0</v>
      </c>
      <c r="FP114" s="3">
        <v>0</v>
      </c>
      <c r="FQ114" s="3">
        <v>0</v>
      </c>
      <c r="FR114" s="3">
        <v>0</v>
      </c>
      <c r="FS114" s="3">
        <v>0</v>
      </c>
      <c r="FT114" s="3">
        <v>16138345</v>
      </c>
      <c r="FU114" s="3">
        <v>2928721</v>
      </c>
      <c r="FV114" s="3">
        <v>10215596</v>
      </c>
      <c r="FW114" s="3">
        <v>0</v>
      </c>
      <c r="FX114" s="3">
        <v>0</v>
      </c>
      <c r="FY114" s="3">
        <v>0</v>
      </c>
      <c r="FZ114" s="3">
        <v>0</v>
      </c>
      <c r="GA114" s="3">
        <v>10954244</v>
      </c>
      <c r="GB114" s="3">
        <v>1978545</v>
      </c>
      <c r="GC114" s="3">
        <v>15266240</v>
      </c>
      <c r="GD114" s="3">
        <v>2578233</v>
      </c>
      <c r="GE114" s="3">
        <v>26161316</v>
      </c>
      <c r="GF114" s="3">
        <v>5873690</v>
      </c>
      <c r="GG114" s="3">
        <v>1387853</v>
      </c>
      <c r="GH114" s="3">
        <v>1947201</v>
      </c>
      <c r="GI114" s="3">
        <v>3420790</v>
      </c>
      <c r="GJ114" s="3">
        <v>9469521</v>
      </c>
      <c r="GK114" s="3">
        <v>1430475</v>
      </c>
      <c r="GL114" s="3">
        <v>363398</v>
      </c>
      <c r="GM114" s="3">
        <v>538824</v>
      </c>
      <c r="GN114" s="3">
        <v>0</v>
      </c>
      <c r="GO114" s="3">
        <v>9466856</v>
      </c>
      <c r="GP114" s="3">
        <v>44080996</v>
      </c>
      <c r="GQ114" s="3">
        <v>0</v>
      </c>
      <c r="GR114" s="3">
        <v>22148747</v>
      </c>
      <c r="GS114" s="3">
        <v>1814937</v>
      </c>
      <c r="GT114" s="3">
        <v>0</v>
      </c>
      <c r="GU114" s="3">
        <v>0</v>
      </c>
      <c r="GV114" s="3">
        <v>68044680</v>
      </c>
      <c r="GW114" s="3">
        <v>40705392</v>
      </c>
      <c r="GX114" s="3">
        <v>0</v>
      </c>
      <c r="GY114" s="3">
        <v>1372533</v>
      </c>
      <c r="GZ114" s="3">
        <v>25966755</v>
      </c>
      <c r="HA114" s="3">
        <v>68044680</v>
      </c>
      <c r="HB114" s="3">
        <v>23246</v>
      </c>
      <c r="HC114" s="3">
        <v>94858770</v>
      </c>
      <c r="HD114" s="3">
        <v>-86452967</v>
      </c>
      <c r="HE114" s="3">
        <v>49036465</v>
      </c>
      <c r="HF114" s="3">
        <v>0</v>
      </c>
      <c r="HG114" s="3">
        <v>0</v>
      </c>
      <c r="HH114" s="3">
        <v>28508952</v>
      </c>
      <c r="HI114" s="3">
        <v>23871176</v>
      </c>
      <c r="HJ114" s="3">
        <v>543874</v>
      </c>
      <c r="HK114" s="3">
        <v>628302</v>
      </c>
      <c r="HL114" s="3">
        <v>292</v>
      </c>
      <c r="HM114" s="3">
        <v>0</v>
      </c>
      <c r="HN114" s="3">
        <v>33894</v>
      </c>
      <c r="HO114" s="3">
        <v>130758</v>
      </c>
      <c r="HP114" s="3">
        <v>120136</v>
      </c>
      <c r="HQ114" s="3">
        <v>36869</v>
      </c>
      <c r="HR114" s="3">
        <v>61936</v>
      </c>
      <c r="HS114" s="3">
        <v>73724</v>
      </c>
      <c r="HT114" s="3">
        <v>36802</v>
      </c>
      <c r="HU114" s="3">
        <v>28530</v>
      </c>
      <c r="HV114" s="3">
        <v>20996</v>
      </c>
      <c r="HW114" s="3">
        <v>229</v>
      </c>
      <c r="HX114" s="3">
        <v>228767</v>
      </c>
      <c r="HY114" s="3">
        <v>27589</v>
      </c>
      <c r="HZ114" s="3">
        <v>77385</v>
      </c>
      <c r="IA114" s="3">
        <v>0</v>
      </c>
      <c r="IB114" s="3">
        <v>155878</v>
      </c>
      <c r="IC114" s="3">
        <v>27321</v>
      </c>
      <c r="ID114" s="3">
        <v>26934</v>
      </c>
      <c r="IE114" s="3">
        <v>31922110.757000498</v>
      </c>
      <c r="IF114" s="3">
        <v>5117322.6141866297</v>
      </c>
      <c r="IG114" s="3">
        <v>1631702.91837368</v>
      </c>
      <c r="IH114" s="3">
        <v>13120186.489979999</v>
      </c>
      <c r="II114" s="3">
        <v>0</v>
      </c>
      <c r="IJ114" s="3">
        <v>5345955.5224752109</v>
      </c>
      <c r="IK114" s="3">
        <v>201426.18519735499</v>
      </c>
      <c r="IL114" s="3">
        <v>0</v>
      </c>
      <c r="IM114" s="3">
        <v>1191551.5127866035</v>
      </c>
    </row>
    <row r="115" spans="1:247" x14ac:dyDescent="0.25">
      <c r="A115">
        <v>106154022</v>
      </c>
      <c r="B115" s="33" t="s">
        <v>2534</v>
      </c>
      <c r="C115" s="56">
        <v>45292</v>
      </c>
      <c r="D115" s="56">
        <v>45657</v>
      </c>
      <c r="E115">
        <v>366</v>
      </c>
      <c r="F115" s="33" t="s">
        <v>2679</v>
      </c>
      <c r="G115" t="s">
        <v>1079</v>
      </c>
      <c r="H115">
        <v>617</v>
      </c>
      <c r="I115" s="33" t="s">
        <v>1024</v>
      </c>
      <c r="J115" t="s">
        <v>2510</v>
      </c>
      <c r="K115" s="33" t="s">
        <v>1023</v>
      </c>
      <c r="L115" s="33" t="s">
        <v>1025</v>
      </c>
      <c r="N115" t="s">
        <v>430</v>
      </c>
      <c r="O115" s="33" t="s">
        <v>2510</v>
      </c>
      <c r="P115" t="s">
        <v>407</v>
      </c>
      <c r="Q115" t="s">
        <v>34</v>
      </c>
      <c r="R115" s="33" t="s">
        <v>2102</v>
      </c>
      <c r="S115" s="33" t="s">
        <v>1254</v>
      </c>
      <c r="T115" s="33" t="s">
        <v>1081</v>
      </c>
      <c r="U115" s="33">
        <v>93309</v>
      </c>
      <c r="V115" s="33" t="s">
        <v>1797</v>
      </c>
      <c r="W115">
        <v>0</v>
      </c>
      <c r="X115" s="3">
        <v>86</v>
      </c>
      <c r="Y115" s="3">
        <v>31476</v>
      </c>
      <c r="Z115" s="3">
        <v>86</v>
      </c>
      <c r="AA115" s="3">
        <v>31476</v>
      </c>
      <c r="AB115" s="3">
        <v>70</v>
      </c>
      <c r="AC115" s="3">
        <v>65.237704918032804</v>
      </c>
      <c r="AD115" s="3">
        <v>65.237704918032804</v>
      </c>
      <c r="AE115" s="3">
        <v>13517</v>
      </c>
      <c r="AF115" s="3">
        <v>3752</v>
      </c>
      <c r="AG115" s="3">
        <v>1502</v>
      </c>
      <c r="AH115" s="3">
        <v>1760</v>
      </c>
      <c r="AI115" s="3">
        <v>0</v>
      </c>
      <c r="AJ115" s="3">
        <v>1829</v>
      </c>
      <c r="AK115" s="3">
        <v>1517</v>
      </c>
      <c r="AL115" s="3">
        <v>0</v>
      </c>
      <c r="AM115" s="3">
        <v>0</v>
      </c>
      <c r="AN115" s="3">
        <v>23877</v>
      </c>
      <c r="AO115" s="3">
        <v>23877</v>
      </c>
      <c r="AP115" s="89">
        <v>13517</v>
      </c>
      <c r="AQ115" s="89">
        <v>3752</v>
      </c>
      <c r="AR115" s="89">
        <v>1502</v>
      </c>
      <c r="AS115" s="89">
        <v>1760</v>
      </c>
      <c r="AT115" s="89">
        <v>0</v>
      </c>
      <c r="AU115" s="89">
        <v>1829</v>
      </c>
      <c r="AV115" s="89">
        <v>1517</v>
      </c>
      <c r="AW115" s="89">
        <v>0</v>
      </c>
      <c r="AX115" s="89">
        <v>0</v>
      </c>
      <c r="AY115" s="3">
        <v>1110</v>
      </c>
      <c r="AZ115" s="3">
        <v>301</v>
      </c>
      <c r="BA115" s="3">
        <v>116</v>
      </c>
      <c r="BB115" s="3">
        <v>138</v>
      </c>
      <c r="BC115" s="3">
        <v>0</v>
      </c>
      <c r="BD115" s="3">
        <v>136</v>
      </c>
      <c r="BE115" s="3">
        <v>114</v>
      </c>
      <c r="BF115" s="3">
        <v>0</v>
      </c>
      <c r="BG115" s="3">
        <v>0</v>
      </c>
      <c r="BH115" s="3">
        <v>1915</v>
      </c>
      <c r="BI115" s="3">
        <v>0</v>
      </c>
      <c r="BJ115" s="3">
        <v>0</v>
      </c>
      <c r="BK115" s="3">
        <v>0</v>
      </c>
      <c r="BL115" s="3">
        <v>86</v>
      </c>
      <c r="BM115" s="3">
        <v>0</v>
      </c>
      <c r="BN115" s="3">
        <v>0</v>
      </c>
      <c r="BO115" s="3">
        <v>0</v>
      </c>
      <c r="BP115" s="3">
        <v>0</v>
      </c>
      <c r="BQ115" s="3">
        <v>0</v>
      </c>
      <c r="BR115" s="3">
        <v>31476</v>
      </c>
      <c r="BS115" s="3">
        <v>0</v>
      </c>
      <c r="BT115" s="3">
        <v>0</v>
      </c>
      <c r="BU115" s="3">
        <v>0</v>
      </c>
      <c r="BV115" s="3">
        <v>0</v>
      </c>
      <c r="BW115" s="3">
        <v>0</v>
      </c>
      <c r="BX115" s="3">
        <v>23877</v>
      </c>
      <c r="BY115" s="3">
        <v>0</v>
      </c>
      <c r="BZ115" s="57">
        <v>0</v>
      </c>
      <c r="CA115" s="3">
        <v>0</v>
      </c>
      <c r="CB115" s="3">
        <v>0</v>
      </c>
      <c r="CC115" s="3">
        <v>0</v>
      </c>
      <c r="CD115" s="3">
        <v>0</v>
      </c>
      <c r="CE115" s="3">
        <v>1915</v>
      </c>
      <c r="CF115" s="3">
        <v>0</v>
      </c>
      <c r="CG115" s="3">
        <v>0</v>
      </c>
      <c r="CH115" s="3">
        <v>0</v>
      </c>
      <c r="CI115" s="3">
        <v>0</v>
      </c>
      <c r="CJ115" s="3">
        <v>0</v>
      </c>
      <c r="CK115" s="3">
        <v>0</v>
      </c>
      <c r="CL115" s="3">
        <v>0</v>
      </c>
      <c r="CM115" s="3">
        <v>0</v>
      </c>
      <c r="CN115" s="3">
        <v>0</v>
      </c>
      <c r="CO115" s="3">
        <v>0</v>
      </c>
      <c r="CP115" s="3">
        <v>0</v>
      </c>
      <c r="CQ115" s="3">
        <v>0</v>
      </c>
      <c r="CR115" s="3">
        <v>0</v>
      </c>
      <c r="CS115" s="3">
        <v>0</v>
      </c>
      <c r="CT115" s="3">
        <v>0</v>
      </c>
      <c r="CU115" s="3">
        <v>0</v>
      </c>
      <c r="CV115" s="3">
        <v>0</v>
      </c>
      <c r="CW115" s="3">
        <v>0</v>
      </c>
      <c r="CX115" s="3">
        <v>0</v>
      </c>
      <c r="CY115" s="3">
        <v>0</v>
      </c>
      <c r="CZ115" s="3">
        <v>0</v>
      </c>
      <c r="DA115" s="3">
        <v>0</v>
      </c>
      <c r="DB115" s="3">
        <v>0</v>
      </c>
      <c r="DC115" s="3">
        <v>0</v>
      </c>
      <c r="DD115" s="3">
        <v>0</v>
      </c>
      <c r="DE115" s="3">
        <v>0</v>
      </c>
      <c r="DF115" s="3">
        <v>0</v>
      </c>
      <c r="DG115" s="3">
        <v>73544106</v>
      </c>
      <c r="DH115" s="3">
        <v>24158757</v>
      </c>
      <c r="DI115" s="3">
        <v>0</v>
      </c>
      <c r="DJ115" s="3">
        <v>49385349</v>
      </c>
      <c r="DK115" s="3">
        <v>63514</v>
      </c>
      <c r="DL115" s="3">
        <v>49448863</v>
      </c>
      <c r="DM115" s="3">
        <v>49615361</v>
      </c>
      <c r="DN115" s="3">
        <v>-166498</v>
      </c>
      <c r="DO115" s="3">
        <v>0</v>
      </c>
      <c r="DP115" s="3">
        <v>0</v>
      </c>
      <c r="DQ115" s="3">
        <v>-47367</v>
      </c>
      <c r="DR115" s="3">
        <v>0</v>
      </c>
      <c r="DS115" s="3">
        <v>-119131</v>
      </c>
      <c r="DT115" s="3">
        <v>41885672</v>
      </c>
      <c r="DU115" s="3">
        <v>11313221</v>
      </c>
      <c r="DV115" s="3">
        <v>9759567</v>
      </c>
      <c r="DW115" s="3">
        <v>3921984</v>
      </c>
      <c r="DX115" s="3">
        <v>0</v>
      </c>
      <c r="DY115" s="3">
        <v>4972133</v>
      </c>
      <c r="DZ115" s="3">
        <v>1691529</v>
      </c>
      <c r="EA115" s="3">
        <v>0</v>
      </c>
      <c r="EB115" s="3">
        <v>0</v>
      </c>
      <c r="EC115" s="3">
        <v>73544106</v>
      </c>
      <c r="ED115" s="3">
        <v>0</v>
      </c>
      <c r="EE115" s="3">
        <v>0</v>
      </c>
      <c r="EF115" s="3">
        <v>0</v>
      </c>
      <c r="EG115" s="3">
        <v>0</v>
      </c>
      <c r="EH115" s="3">
        <v>0</v>
      </c>
      <c r="EI115" s="3">
        <v>0</v>
      </c>
      <c r="EJ115" s="3">
        <v>0</v>
      </c>
      <c r="EK115" s="3">
        <v>0</v>
      </c>
      <c r="EL115" s="3">
        <v>0</v>
      </c>
      <c r="EM115" s="3">
        <v>0</v>
      </c>
      <c r="EN115" s="3">
        <v>8858488</v>
      </c>
      <c r="EO115" s="3">
        <v>1574822</v>
      </c>
      <c r="EP115" s="3">
        <v>5536856</v>
      </c>
      <c r="EQ115" s="3">
        <v>3519330</v>
      </c>
      <c r="ER115" s="3">
        <v>0</v>
      </c>
      <c r="ES115" s="3">
        <v>0</v>
      </c>
      <c r="ET115" s="3">
        <v>2815058</v>
      </c>
      <c r="EU115" s="3">
        <v>638422</v>
      </c>
      <c r="EV115" s="3">
        <v>1215781</v>
      </c>
      <c r="EW115" s="3">
        <v>0</v>
      </c>
      <c r="EX115" s="3">
        <v>0</v>
      </c>
      <c r="EY115" s="3">
        <v>0</v>
      </c>
      <c r="EZ115" s="3">
        <v>0</v>
      </c>
      <c r="FA115" s="3">
        <v>0</v>
      </c>
      <c r="FB115" s="3">
        <v>0</v>
      </c>
      <c r="FC115" s="3">
        <v>0</v>
      </c>
      <c r="FD115" s="3">
        <v>0</v>
      </c>
      <c r="FE115" s="3">
        <v>32334759</v>
      </c>
      <c r="FF115" s="3">
        <v>9551377</v>
      </c>
      <c r="FG115" s="3">
        <v>4061373</v>
      </c>
      <c r="FH115" s="3">
        <v>337818</v>
      </c>
      <c r="FI115" s="3">
        <v>0</v>
      </c>
      <c r="FJ115" s="3">
        <v>2074878</v>
      </c>
      <c r="FK115" s="3">
        <v>1025144</v>
      </c>
      <c r="FL115" s="3">
        <v>0</v>
      </c>
      <c r="FM115" s="3">
        <v>0</v>
      </c>
      <c r="FN115" s="3">
        <v>0</v>
      </c>
      <c r="FO115" s="3">
        <v>0</v>
      </c>
      <c r="FP115" s="3">
        <v>0</v>
      </c>
      <c r="FQ115" s="3">
        <v>0</v>
      </c>
      <c r="FR115" s="3">
        <v>0</v>
      </c>
      <c r="FS115" s="3">
        <v>0</v>
      </c>
      <c r="FT115" s="3">
        <v>16406770</v>
      </c>
      <c r="FU115" s="3">
        <v>0</v>
      </c>
      <c r="FV115" s="3">
        <v>8236627</v>
      </c>
      <c r="FW115" s="3">
        <v>0</v>
      </c>
      <c r="FX115" s="3">
        <v>0</v>
      </c>
      <c r="FY115" s="3">
        <v>0</v>
      </c>
      <c r="FZ115" s="3">
        <v>0</v>
      </c>
      <c r="GA115" s="3">
        <v>5569726</v>
      </c>
      <c r="GB115" s="3">
        <v>609104</v>
      </c>
      <c r="GC115" s="3">
        <v>13902782</v>
      </c>
      <c r="GD115" s="3">
        <v>4890352</v>
      </c>
      <c r="GE115" s="3">
        <v>26094298</v>
      </c>
      <c r="GF115" s="3">
        <v>4760749</v>
      </c>
      <c r="GG115" s="3">
        <v>0</v>
      </c>
      <c r="GH115" s="3">
        <v>2100857</v>
      </c>
      <c r="GI115" s="3">
        <v>3367257</v>
      </c>
      <c r="GJ115" s="3">
        <v>0</v>
      </c>
      <c r="GK115" s="3">
        <v>1165941</v>
      </c>
      <c r="GL115" s="3">
        <v>2843814</v>
      </c>
      <c r="GM115" s="3">
        <v>715487</v>
      </c>
      <c r="GN115" s="3">
        <v>44849</v>
      </c>
      <c r="GO115" s="3">
        <v>8522109</v>
      </c>
      <c r="GP115" s="3">
        <v>8164091</v>
      </c>
      <c r="GQ115" s="3">
        <v>0</v>
      </c>
      <c r="GR115" s="3">
        <v>7643458</v>
      </c>
      <c r="GS115" s="3">
        <v>4104809</v>
      </c>
      <c r="GT115" s="3">
        <v>9384321</v>
      </c>
      <c r="GU115" s="3">
        <v>5107295</v>
      </c>
      <c r="GV115" s="3">
        <v>34403974</v>
      </c>
      <c r="GW115" s="3">
        <v>6877349</v>
      </c>
      <c r="GX115" s="3">
        <v>0</v>
      </c>
      <c r="GY115" s="3">
        <v>5303070</v>
      </c>
      <c r="GZ115" s="3">
        <v>22223555</v>
      </c>
      <c r="HA115" s="3">
        <v>34403974</v>
      </c>
      <c r="HB115" s="3">
        <v>888041</v>
      </c>
      <c r="HC115" s="3">
        <v>10482348</v>
      </c>
      <c r="HD115" s="3">
        <v>-3516135</v>
      </c>
      <c r="HE115" s="3">
        <v>15565545</v>
      </c>
      <c r="HF115" s="3">
        <v>0</v>
      </c>
      <c r="HG115" s="3">
        <v>0</v>
      </c>
      <c r="HH115" s="3">
        <v>0</v>
      </c>
      <c r="HI115" s="3">
        <v>0</v>
      </c>
      <c r="HJ115" s="3">
        <v>516256</v>
      </c>
      <c r="HK115" s="3">
        <v>580225</v>
      </c>
      <c r="HL115" s="3">
        <v>267</v>
      </c>
      <c r="HM115" s="3">
        <v>0</v>
      </c>
      <c r="HN115" s="3">
        <v>40795</v>
      </c>
      <c r="HO115" s="3">
        <v>160392</v>
      </c>
      <c r="HP115" s="3">
        <v>119680</v>
      </c>
      <c r="HQ115" s="3">
        <v>31060</v>
      </c>
      <c r="HR115" s="3">
        <v>12775</v>
      </c>
      <c r="HS115" s="3">
        <v>55046</v>
      </c>
      <c r="HT115" s="3">
        <v>71667</v>
      </c>
      <c r="HU115" s="3">
        <v>0</v>
      </c>
      <c r="HV115" s="3">
        <v>22681</v>
      </c>
      <c r="HW115" s="3">
        <v>2160</v>
      </c>
      <c r="HX115" s="3">
        <v>262343</v>
      </c>
      <c r="HY115" s="3">
        <v>0</v>
      </c>
      <c r="HZ115" s="3">
        <v>94951</v>
      </c>
      <c r="IA115" s="3">
        <v>0</v>
      </c>
      <c r="IB115" s="3">
        <v>110563</v>
      </c>
      <c r="IC115" s="3">
        <v>24417</v>
      </c>
      <c r="ID115" s="3">
        <v>23982</v>
      </c>
      <c r="IE115" s="3">
        <v>28221328.986393336</v>
      </c>
      <c r="IF115" s="3">
        <v>7622514.2510969797</v>
      </c>
      <c r="IG115" s="3">
        <v>6575708.0624550497</v>
      </c>
      <c r="IH115" s="3">
        <v>2642517.01019315</v>
      </c>
      <c r="II115" s="3">
        <v>0</v>
      </c>
      <c r="IJ115" s="3">
        <v>3350076.3974158699</v>
      </c>
      <c r="IK115" s="3">
        <v>1139702.29244561</v>
      </c>
      <c r="IL115" s="3">
        <v>0</v>
      </c>
      <c r="IM115" s="3">
        <v>0</v>
      </c>
    </row>
    <row r="116" spans="1:247" x14ac:dyDescent="0.25">
      <c r="A116">
        <v>106504079</v>
      </c>
      <c r="B116" s="33" t="s">
        <v>2535</v>
      </c>
      <c r="C116" s="56">
        <v>45292</v>
      </c>
      <c r="D116" s="56">
        <v>45657</v>
      </c>
      <c r="E116">
        <v>366</v>
      </c>
      <c r="F116" s="33" t="s">
        <v>2698</v>
      </c>
      <c r="G116" t="s">
        <v>1179</v>
      </c>
      <c r="H116">
        <v>511</v>
      </c>
      <c r="I116" s="33" t="s">
        <v>1024</v>
      </c>
      <c r="J116" t="s">
        <v>2510</v>
      </c>
      <c r="K116" s="33" t="s">
        <v>1023</v>
      </c>
      <c r="L116" s="33" t="s">
        <v>1025</v>
      </c>
      <c r="N116" t="s">
        <v>430</v>
      </c>
      <c r="O116" s="33" t="s">
        <v>2510</v>
      </c>
      <c r="P116" t="s">
        <v>407</v>
      </c>
      <c r="Q116" t="s">
        <v>34</v>
      </c>
      <c r="R116" s="33" t="s">
        <v>2827</v>
      </c>
      <c r="S116" s="33" t="s">
        <v>3181</v>
      </c>
      <c r="T116" s="33" t="s">
        <v>1194</v>
      </c>
      <c r="U116" s="33">
        <v>95355</v>
      </c>
      <c r="V116" s="33" t="s">
        <v>3014</v>
      </c>
      <c r="W116">
        <v>0</v>
      </c>
      <c r="X116" s="3">
        <v>50</v>
      </c>
      <c r="Y116" s="3">
        <v>18300</v>
      </c>
      <c r="Z116" s="3">
        <v>50</v>
      </c>
      <c r="AA116" s="3">
        <v>18300</v>
      </c>
      <c r="AB116" s="3">
        <v>42</v>
      </c>
      <c r="AC116" s="3">
        <v>41.431693989071</v>
      </c>
      <c r="AD116" s="3">
        <v>41.431693989071</v>
      </c>
      <c r="AE116" s="3">
        <v>8703</v>
      </c>
      <c r="AF116" s="3">
        <v>730</v>
      </c>
      <c r="AG116" s="3">
        <v>0</v>
      </c>
      <c r="AH116" s="3">
        <v>3350</v>
      </c>
      <c r="AI116" s="3">
        <v>0</v>
      </c>
      <c r="AJ116" s="3">
        <v>0</v>
      </c>
      <c r="AK116" s="3">
        <v>1943</v>
      </c>
      <c r="AL116" s="3">
        <v>0</v>
      </c>
      <c r="AM116" s="3">
        <v>438</v>
      </c>
      <c r="AN116" s="3">
        <v>15164</v>
      </c>
      <c r="AO116" s="3">
        <v>15164</v>
      </c>
      <c r="AP116" s="89">
        <v>8703</v>
      </c>
      <c r="AQ116" s="89">
        <v>730</v>
      </c>
      <c r="AR116" s="89">
        <v>0</v>
      </c>
      <c r="AS116" s="89">
        <v>3350</v>
      </c>
      <c r="AT116" s="89">
        <v>0</v>
      </c>
      <c r="AU116" s="89">
        <v>0</v>
      </c>
      <c r="AV116" s="89">
        <v>1943</v>
      </c>
      <c r="AW116" s="89">
        <v>0</v>
      </c>
      <c r="AX116" s="89">
        <v>438</v>
      </c>
      <c r="AY116" s="3">
        <v>716</v>
      </c>
      <c r="AZ116" s="3">
        <v>59</v>
      </c>
      <c r="BA116" s="3">
        <v>0</v>
      </c>
      <c r="BB116" s="3">
        <v>248</v>
      </c>
      <c r="BC116" s="3">
        <v>0</v>
      </c>
      <c r="BD116" s="3">
        <v>0</v>
      </c>
      <c r="BE116" s="3">
        <v>144</v>
      </c>
      <c r="BF116" s="3">
        <v>0</v>
      </c>
      <c r="BG116" s="3">
        <v>38</v>
      </c>
      <c r="BH116" s="3">
        <v>1205</v>
      </c>
      <c r="BI116" s="3">
        <v>0</v>
      </c>
      <c r="BJ116" s="3">
        <v>0</v>
      </c>
      <c r="BK116" s="3">
        <v>0</v>
      </c>
      <c r="BL116" s="3">
        <v>50</v>
      </c>
      <c r="BM116" s="3">
        <v>0</v>
      </c>
      <c r="BN116" s="3">
        <v>0</v>
      </c>
      <c r="BO116" s="3">
        <v>0</v>
      </c>
      <c r="BP116" s="3">
        <v>0</v>
      </c>
      <c r="BQ116" s="3">
        <v>0</v>
      </c>
      <c r="BR116" s="3">
        <v>18300</v>
      </c>
      <c r="BS116" s="3">
        <v>0</v>
      </c>
      <c r="BT116" s="3">
        <v>0</v>
      </c>
      <c r="BU116" s="3">
        <v>0</v>
      </c>
      <c r="BV116" s="3">
        <v>0</v>
      </c>
      <c r="BW116" s="3">
        <v>0</v>
      </c>
      <c r="BX116" s="3">
        <v>15164</v>
      </c>
      <c r="BY116" s="3">
        <v>0</v>
      </c>
      <c r="BZ116" s="57">
        <v>0</v>
      </c>
      <c r="CA116" s="3">
        <v>0</v>
      </c>
      <c r="CB116" s="3">
        <v>0</v>
      </c>
      <c r="CC116" s="3">
        <v>0</v>
      </c>
      <c r="CD116" s="3">
        <v>0</v>
      </c>
      <c r="CE116" s="3">
        <v>1205</v>
      </c>
      <c r="CF116" s="3">
        <v>0</v>
      </c>
      <c r="CG116" s="3">
        <v>0</v>
      </c>
      <c r="CH116" s="3">
        <v>0</v>
      </c>
      <c r="CI116" s="3">
        <v>0</v>
      </c>
      <c r="CJ116" s="3">
        <v>0</v>
      </c>
      <c r="CK116" s="3">
        <v>0</v>
      </c>
      <c r="CL116" s="3">
        <v>0</v>
      </c>
      <c r="CM116" s="3">
        <v>0</v>
      </c>
      <c r="CN116" s="3">
        <v>0</v>
      </c>
      <c r="CO116" s="3">
        <v>0</v>
      </c>
      <c r="CP116" s="3">
        <v>0</v>
      </c>
      <c r="CQ116" s="3">
        <v>0</v>
      </c>
      <c r="CR116" s="3">
        <v>0</v>
      </c>
      <c r="CS116" s="3">
        <v>0</v>
      </c>
      <c r="CT116" s="3">
        <v>0</v>
      </c>
      <c r="CU116" s="3">
        <v>0</v>
      </c>
      <c r="CV116" s="3">
        <v>0</v>
      </c>
      <c r="CW116" s="3">
        <v>0</v>
      </c>
      <c r="CX116" s="3">
        <v>0</v>
      </c>
      <c r="CY116" s="3">
        <v>0</v>
      </c>
      <c r="CZ116" s="3">
        <v>0</v>
      </c>
      <c r="DA116" s="3">
        <v>0</v>
      </c>
      <c r="DB116" s="3">
        <v>0</v>
      </c>
      <c r="DC116" s="3">
        <v>0</v>
      </c>
      <c r="DD116" s="3">
        <v>0</v>
      </c>
      <c r="DE116" s="3">
        <v>0</v>
      </c>
      <c r="DF116" s="3">
        <v>0</v>
      </c>
      <c r="DG116" s="3">
        <v>46177483</v>
      </c>
      <c r="DH116" s="3">
        <v>15422907</v>
      </c>
      <c r="DI116" s="3">
        <v>0</v>
      </c>
      <c r="DJ116" s="3">
        <v>30754576</v>
      </c>
      <c r="DK116" s="3">
        <v>67926</v>
      </c>
      <c r="DL116" s="3">
        <v>30822502</v>
      </c>
      <c r="DM116" s="3">
        <v>29360126</v>
      </c>
      <c r="DN116" s="3">
        <v>1462376</v>
      </c>
      <c r="DO116" s="3">
        <v>0</v>
      </c>
      <c r="DP116" s="3">
        <v>0</v>
      </c>
      <c r="DQ116" s="3">
        <v>397317</v>
      </c>
      <c r="DR116" s="3">
        <v>0</v>
      </c>
      <c r="DS116" s="3">
        <v>1065059</v>
      </c>
      <c r="DT116" s="3">
        <v>26659405</v>
      </c>
      <c r="DU116" s="3">
        <v>2173057</v>
      </c>
      <c r="DV116" s="3">
        <v>2370622</v>
      </c>
      <c r="DW116" s="3">
        <v>7803723</v>
      </c>
      <c r="DX116" s="3">
        <v>0</v>
      </c>
      <c r="DY116" s="3">
        <v>0</v>
      </c>
      <c r="DZ116" s="3">
        <v>6647344</v>
      </c>
      <c r="EA116" s="3">
        <v>0</v>
      </c>
      <c r="EB116" s="3">
        <v>523332</v>
      </c>
      <c r="EC116" s="3">
        <v>46177483</v>
      </c>
      <c r="ED116" s="3">
        <v>0</v>
      </c>
      <c r="EE116" s="3">
        <v>0</v>
      </c>
      <c r="EF116" s="3">
        <v>0</v>
      </c>
      <c r="EG116" s="3">
        <v>0</v>
      </c>
      <c r="EH116" s="3">
        <v>0</v>
      </c>
      <c r="EI116" s="3">
        <v>0</v>
      </c>
      <c r="EJ116" s="3">
        <v>0</v>
      </c>
      <c r="EK116" s="3">
        <v>0</v>
      </c>
      <c r="EL116" s="3">
        <v>0</v>
      </c>
      <c r="EM116" s="3">
        <v>0</v>
      </c>
      <c r="EN116" s="3">
        <v>4865540</v>
      </c>
      <c r="EO116" s="3">
        <v>326462</v>
      </c>
      <c r="EP116" s="3">
        <v>1451188</v>
      </c>
      <c r="EQ116" s="3">
        <v>4777088</v>
      </c>
      <c r="ER116" s="3">
        <v>0</v>
      </c>
      <c r="ES116" s="3">
        <v>0</v>
      </c>
      <c r="ET116" s="3">
        <v>0</v>
      </c>
      <c r="EU116" s="3">
        <v>3204259</v>
      </c>
      <c r="EV116" s="3">
        <v>567277</v>
      </c>
      <c r="EW116" s="3">
        <v>0</v>
      </c>
      <c r="EX116" s="3">
        <v>0</v>
      </c>
      <c r="EY116" s="3">
        <v>0</v>
      </c>
      <c r="EZ116" s="3">
        <v>231093</v>
      </c>
      <c r="FA116" s="3">
        <v>0</v>
      </c>
      <c r="FB116" s="3">
        <v>0</v>
      </c>
      <c r="FC116" s="3">
        <v>0</v>
      </c>
      <c r="FD116" s="3">
        <v>0</v>
      </c>
      <c r="FE116" s="3">
        <v>21466362</v>
      </c>
      <c r="FF116" s="3">
        <v>1819900</v>
      </c>
      <c r="FG116" s="3">
        <v>899436</v>
      </c>
      <c r="FH116" s="3">
        <v>2921644</v>
      </c>
      <c r="FI116" s="3">
        <v>0</v>
      </c>
      <c r="FJ116" s="3">
        <v>0</v>
      </c>
      <c r="FK116" s="3">
        <v>3370786</v>
      </c>
      <c r="FL116" s="3">
        <v>0</v>
      </c>
      <c r="FM116" s="3">
        <v>276448</v>
      </c>
      <c r="FN116" s="3">
        <v>0</v>
      </c>
      <c r="FO116" s="3">
        <v>0</v>
      </c>
      <c r="FP116" s="3">
        <v>0</v>
      </c>
      <c r="FQ116" s="3">
        <v>0</v>
      </c>
      <c r="FR116" s="3">
        <v>0</v>
      </c>
      <c r="FS116" s="3">
        <v>0</v>
      </c>
      <c r="FT116" s="3">
        <v>10062698</v>
      </c>
      <c r="FU116" s="3">
        <v>0</v>
      </c>
      <c r="FV116" s="3">
        <v>4811154</v>
      </c>
      <c r="FW116" s="3">
        <v>0</v>
      </c>
      <c r="FX116" s="3">
        <v>0</v>
      </c>
      <c r="FY116" s="3">
        <v>0</v>
      </c>
      <c r="FZ116" s="3">
        <v>0</v>
      </c>
      <c r="GA116" s="3">
        <v>3209737</v>
      </c>
      <c r="GB116" s="3">
        <v>1299611</v>
      </c>
      <c r="GC116" s="3">
        <v>7083649</v>
      </c>
      <c r="GD116" s="3">
        <v>2893277</v>
      </c>
      <c r="GE116" s="3">
        <v>17654164</v>
      </c>
      <c r="GF116" s="3">
        <v>2941479</v>
      </c>
      <c r="GG116" s="3">
        <v>0</v>
      </c>
      <c r="GH116" s="3">
        <v>0</v>
      </c>
      <c r="GI116" s="3">
        <v>1140541</v>
      </c>
      <c r="GJ116" s="3">
        <v>2935088</v>
      </c>
      <c r="GK116" s="3">
        <v>333574</v>
      </c>
      <c r="GL116" s="3">
        <v>2294179</v>
      </c>
      <c r="GM116" s="3">
        <v>247398</v>
      </c>
      <c r="GN116" s="3">
        <v>0</v>
      </c>
      <c r="GO116" s="3">
        <v>1813703</v>
      </c>
      <c r="GP116" s="3">
        <v>3441410</v>
      </c>
      <c r="GQ116" s="3">
        <v>0</v>
      </c>
      <c r="GR116" s="3">
        <v>792965</v>
      </c>
      <c r="GS116" s="3">
        <v>0</v>
      </c>
      <c r="GT116" s="3">
        <v>1868225</v>
      </c>
      <c r="GU116" s="3">
        <v>647813</v>
      </c>
      <c r="GV116" s="3">
        <v>6750413</v>
      </c>
      <c r="GW116" s="3">
        <v>2080340</v>
      </c>
      <c r="GX116" s="3">
        <v>0</v>
      </c>
      <c r="GY116" s="3">
        <v>0</v>
      </c>
      <c r="GZ116" s="3">
        <v>4670073</v>
      </c>
      <c r="HA116" s="3">
        <v>6750413</v>
      </c>
      <c r="HB116" s="3">
        <v>0</v>
      </c>
      <c r="HC116" s="3">
        <v>4914209</v>
      </c>
      <c r="HD116" s="3">
        <v>-1601504</v>
      </c>
      <c r="HE116" s="3">
        <v>4606144</v>
      </c>
      <c r="HF116" s="3">
        <v>0</v>
      </c>
      <c r="HG116" s="3">
        <v>0</v>
      </c>
      <c r="HH116" s="3">
        <v>1868225</v>
      </c>
      <c r="HI116" s="3">
        <v>0</v>
      </c>
      <c r="HJ116" s="3">
        <v>297468</v>
      </c>
      <c r="HK116" s="3">
        <v>337033</v>
      </c>
      <c r="HL116" s="3">
        <v>162</v>
      </c>
      <c r="HM116" s="3">
        <v>0</v>
      </c>
      <c r="HN116" s="3">
        <v>32442</v>
      </c>
      <c r="HO116" s="3">
        <v>59218</v>
      </c>
      <c r="HP116" s="3">
        <v>83214</v>
      </c>
      <c r="HQ116" s="3">
        <v>17559</v>
      </c>
      <c r="HR116" s="3">
        <v>46968</v>
      </c>
      <c r="HS116" s="3">
        <v>11941</v>
      </c>
      <c r="HT116" s="3">
        <v>26419</v>
      </c>
      <c r="HU116" s="3">
        <v>19707</v>
      </c>
      <c r="HV116" s="3">
        <v>0</v>
      </c>
      <c r="HW116" s="3">
        <v>0</v>
      </c>
      <c r="HX116" s="3">
        <v>151545</v>
      </c>
      <c r="HY116" s="3">
        <v>0</v>
      </c>
      <c r="HZ116" s="3">
        <v>51623</v>
      </c>
      <c r="IA116" s="3">
        <v>0</v>
      </c>
      <c r="IB116" s="3">
        <v>42317</v>
      </c>
      <c r="IC116" s="3">
        <v>20789</v>
      </c>
      <c r="ID116" s="3">
        <v>31194</v>
      </c>
      <c r="IE116" s="3">
        <v>16911112.785012599</v>
      </c>
      <c r="IF116" s="3">
        <v>1378455.8213231326</v>
      </c>
      <c r="IG116" s="3">
        <v>1503779.0983194101</v>
      </c>
      <c r="IH116" s="3">
        <v>4950209.4962733202</v>
      </c>
      <c r="II116" s="3">
        <v>0</v>
      </c>
      <c r="IJ116" s="3">
        <v>0</v>
      </c>
      <c r="IK116" s="3">
        <v>4216672.6566019198</v>
      </c>
      <c r="IL116" s="3">
        <v>0</v>
      </c>
      <c r="IM116" s="3">
        <v>331970.14246965299</v>
      </c>
    </row>
    <row r="117" spans="1:247" x14ac:dyDescent="0.25">
      <c r="A117">
        <v>106334678</v>
      </c>
      <c r="B117" s="33" t="s">
        <v>2629</v>
      </c>
      <c r="C117" s="56">
        <v>45292</v>
      </c>
      <c r="D117" s="56">
        <v>45657</v>
      </c>
      <c r="E117">
        <v>366</v>
      </c>
      <c r="F117" s="33" t="s">
        <v>2704</v>
      </c>
      <c r="G117" t="s">
        <v>1063</v>
      </c>
      <c r="H117">
        <v>1111</v>
      </c>
      <c r="I117" s="33" t="s">
        <v>1024</v>
      </c>
      <c r="J117" t="s">
        <v>2510</v>
      </c>
      <c r="K117" s="33" t="s">
        <v>1023</v>
      </c>
      <c r="L117" s="33" t="s">
        <v>1025</v>
      </c>
      <c r="N117" t="s">
        <v>430</v>
      </c>
      <c r="O117" s="33" t="s">
        <v>2510</v>
      </c>
      <c r="P117" t="s">
        <v>407</v>
      </c>
      <c r="Q117" t="s">
        <v>34</v>
      </c>
      <c r="R117" s="33" t="s">
        <v>2630</v>
      </c>
      <c r="S117" s="33" t="s">
        <v>2631</v>
      </c>
      <c r="T117" s="33" t="s">
        <v>1625</v>
      </c>
      <c r="U117" s="33">
        <v>92563</v>
      </c>
      <c r="V117" s="33" t="s">
        <v>2632</v>
      </c>
      <c r="W117">
        <v>0</v>
      </c>
      <c r="X117" s="3">
        <v>50</v>
      </c>
      <c r="Y117" s="3">
        <v>18300</v>
      </c>
      <c r="Z117" s="3">
        <v>50</v>
      </c>
      <c r="AA117" s="3">
        <v>18300</v>
      </c>
      <c r="AB117" s="3">
        <v>45</v>
      </c>
      <c r="AC117" s="3">
        <v>41.808743169398902</v>
      </c>
      <c r="AD117" s="3">
        <v>41.808743169398902</v>
      </c>
      <c r="AE117" s="3">
        <v>5850</v>
      </c>
      <c r="AF117" s="3">
        <v>2592</v>
      </c>
      <c r="AG117" s="3">
        <v>819</v>
      </c>
      <c r="AH117" s="3">
        <v>3275</v>
      </c>
      <c r="AI117" s="3">
        <v>0</v>
      </c>
      <c r="AJ117" s="3">
        <v>1210</v>
      </c>
      <c r="AK117" s="3">
        <v>1556</v>
      </c>
      <c r="AL117" s="3">
        <v>0</v>
      </c>
      <c r="AM117" s="3">
        <v>0</v>
      </c>
      <c r="AN117" s="3">
        <v>15302</v>
      </c>
      <c r="AO117" s="3">
        <v>15302</v>
      </c>
      <c r="AP117" s="89">
        <v>5850</v>
      </c>
      <c r="AQ117" s="89">
        <v>2592</v>
      </c>
      <c r="AR117" s="89">
        <v>819</v>
      </c>
      <c r="AS117" s="89">
        <v>3275</v>
      </c>
      <c r="AT117" s="89">
        <v>0</v>
      </c>
      <c r="AU117" s="89">
        <v>1210</v>
      </c>
      <c r="AV117" s="89">
        <v>1556</v>
      </c>
      <c r="AW117" s="89">
        <v>0</v>
      </c>
      <c r="AX117" s="89">
        <v>0</v>
      </c>
      <c r="AY117" s="3">
        <v>505</v>
      </c>
      <c r="AZ117" s="3">
        <v>191</v>
      </c>
      <c r="BA117" s="3">
        <v>65</v>
      </c>
      <c r="BB117" s="3">
        <v>259</v>
      </c>
      <c r="BC117" s="3">
        <v>0</v>
      </c>
      <c r="BD117" s="3">
        <v>89</v>
      </c>
      <c r="BE117" s="3">
        <v>122</v>
      </c>
      <c r="BF117" s="3">
        <v>0</v>
      </c>
      <c r="BG117" s="3">
        <v>0</v>
      </c>
      <c r="BH117" s="3">
        <v>1231</v>
      </c>
      <c r="BI117" s="3">
        <v>0</v>
      </c>
      <c r="BJ117" s="3">
        <v>0</v>
      </c>
      <c r="BK117" s="3">
        <v>0</v>
      </c>
      <c r="BL117" s="3">
        <v>50</v>
      </c>
      <c r="BM117" s="3">
        <v>0</v>
      </c>
      <c r="BN117" s="3">
        <v>0</v>
      </c>
      <c r="BO117" s="3">
        <v>0</v>
      </c>
      <c r="BP117" s="3">
        <v>0</v>
      </c>
      <c r="BQ117" s="3">
        <v>0</v>
      </c>
      <c r="BR117" s="3">
        <v>18300</v>
      </c>
      <c r="BS117" s="3">
        <v>0</v>
      </c>
      <c r="BT117" s="3">
        <v>0</v>
      </c>
      <c r="BU117" s="3">
        <v>0</v>
      </c>
      <c r="BV117" s="3">
        <v>0</v>
      </c>
      <c r="BW117" s="3">
        <v>0</v>
      </c>
      <c r="BX117" s="3">
        <v>15302</v>
      </c>
      <c r="BY117" s="3">
        <v>0</v>
      </c>
      <c r="BZ117" s="57">
        <v>0</v>
      </c>
      <c r="CA117" s="3">
        <v>0</v>
      </c>
      <c r="CB117" s="3">
        <v>0</v>
      </c>
      <c r="CC117" s="3">
        <v>0</v>
      </c>
      <c r="CD117" s="3">
        <v>0</v>
      </c>
      <c r="CE117" s="3">
        <v>1231</v>
      </c>
      <c r="CF117" s="3">
        <v>0</v>
      </c>
      <c r="CG117" s="3">
        <v>0</v>
      </c>
      <c r="CH117" s="3">
        <v>0</v>
      </c>
      <c r="CI117" s="3">
        <v>0</v>
      </c>
      <c r="CJ117" s="3">
        <v>0</v>
      </c>
      <c r="CK117" s="3">
        <v>0</v>
      </c>
      <c r="CL117" s="3">
        <v>0</v>
      </c>
      <c r="CM117" s="3">
        <v>0</v>
      </c>
      <c r="CN117" s="3">
        <v>0</v>
      </c>
      <c r="CO117" s="3">
        <v>0</v>
      </c>
      <c r="CP117" s="3">
        <v>0</v>
      </c>
      <c r="CQ117" s="3">
        <v>0</v>
      </c>
      <c r="CR117" s="3">
        <v>0</v>
      </c>
      <c r="CS117" s="3">
        <v>0</v>
      </c>
      <c r="CT117" s="3">
        <v>0</v>
      </c>
      <c r="CU117" s="3">
        <v>0</v>
      </c>
      <c r="CV117" s="3">
        <v>0</v>
      </c>
      <c r="CW117" s="3">
        <v>0</v>
      </c>
      <c r="CX117" s="3">
        <v>0</v>
      </c>
      <c r="CY117" s="3">
        <v>0</v>
      </c>
      <c r="CZ117" s="3">
        <v>0</v>
      </c>
      <c r="DA117" s="3">
        <v>0</v>
      </c>
      <c r="DB117" s="3">
        <v>0</v>
      </c>
      <c r="DC117" s="3">
        <v>0</v>
      </c>
      <c r="DD117" s="3">
        <v>0</v>
      </c>
      <c r="DE117" s="3">
        <v>0</v>
      </c>
      <c r="DF117" s="3">
        <v>0</v>
      </c>
      <c r="DG117" s="3">
        <v>47318140</v>
      </c>
      <c r="DH117" s="3">
        <v>17185343</v>
      </c>
      <c r="DI117" s="3">
        <v>0</v>
      </c>
      <c r="DJ117" s="3">
        <v>30132797</v>
      </c>
      <c r="DK117" s="3">
        <v>52343</v>
      </c>
      <c r="DL117" s="3">
        <v>30185140</v>
      </c>
      <c r="DM117" s="3">
        <v>28478164</v>
      </c>
      <c r="DN117" s="3">
        <v>1706976</v>
      </c>
      <c r="DO117" s="3">
        <v>0</v>
      </c>
      <c r="DP117" s="3">
        <v>1508479</v>
      </c>
      <c r="DQ117" s="3">
        <v>0</v>
      </c>
      <c r="DR117" s="3">
        <v>0</v>
      </c>
      <c r="DS117" s="3">
        <v>198497</v>
      </c>
      <c r="DT117" s="3">
        <v>18338242</v>
      </c>
      <c r="DU117" s="3">
        <v>8037048</v>
      </c>
      <c r="DV117" s="3">
        <v>2513794</v>
      </c>
      <c r="DW117" s="3">
        <v>10055173</v>
      </c>
      <c r="DX117" s="3">
        <v>0</v>
      </c>
      <c r="DY117" s="3">
        <v>3632696</v>
      </c>
      <c r="DZ117" s="3">
        <v>4741187</v>
      </c>
      <c r="EA117" s="3">
        <v>0</v>
      </c>
      <c r="EB117" s="3">
        <v>0</v>
      </c>
      <c r="EC117" s="3">
        <v>47318140</v>
      </c>
      <c r="ED117" s="3">
        <v>0</v>
      </c>
      <c r="EE117" s="3">
        <v>0</v>
      </c>
      <c r="EF117" s="3">
        <v>0</v>
      </c>
      <c r="EG117" s="3">
        <v>0</v>
      </c>
      <c r="EH117" s="3">
        <v>0</v>
      </c>
      <c r="EI117" s="3">
        <v>0</v>
      </c>
      <c r="EJ117" s="3">
        <v>0</v>
      </c>
      <c r="EK117" s="3">
        <v>0</v>
      </c>
      <c r="EL117" s="3">
        <v>0</v>
      </c>
      <c r="EM117" s="3">
        <v>0</v>
      </c>
      <c r="EN117" s="3">
        <v>2817697</v>
      </c>
      <c r="EO117" s="3">
        <v>1941983</v>
      </c>
      <c r="EP117" s="3">
        <v>1487275</v>
      </c>
      <c r="EQ117" s="3">
        <v>5949098</v>
      </c>
      <c r="ER117" s="3">
        <v>0</v>
      </c>
      <c r="ES117" s="3">
        <v>0</v>
      </c>
      <c r="ET117" s="3">
        <v>1913691</v>
      </c>
      <c r="EU117" s="3">
        <v>2064492</v>
      </c>
      <c r="EV117" s="3">
        <v>1011107</v>
      </c>
      <c r="EW117" s="3">
        <v>0</v>
      </c>
      <c r="EX117" s="3">
        <v>0</v>
      </c>
      <c r="EY117" s="3">
        <v>0</v>
      </c>
      <c r="EZ117" s="3">
        <v>0</v>
      </c>
      <c r="FA117" s="3">
        <v>0</v>
      </c>
      <c r="FB117" s="3">
        <v>0</v>
      </c>
      <c r="FC117" s="3">
        <v>0</v>
      </c>
      <c r="FD117" s="3">
        <v>0</v>
      </c>
      <c r="FE117" s="3">
        <v>15128690</v>
      </c>
      <c r="FF117" s="3">
        <v>5923278</v>
      </c>
      <c r="FG117" s="3">
        <v>972829</v>
      </c>
      <c r="FH117" s="3">
        <v>3891316</v>
      </c>
      <c r="FI117" s="3">
        <v>0</v>
      </c>
      <c r="FJ117" s="3">
        <v>1641363</v>
      </c>
      <c r="FK117" s="3">
        <v>2575321</v>
      </c>
      <c r="FL117" s="3">
        <v>0</v>
      </c>
      <c r="FM117" s="3">
        <v>0</v>
      </c>
      <c r="FN117" s="3">
        <v>0</v>
      </c>
      <c r="FO117" s="3">
        <v>0</v>
      </c>
      <c r="FP117" s="3">
        <v>0</v>
      </c>
      <c r="FQ117" s="3">
        <v>0</v>
      </c>
      <c r="FR117" s="3">
        <v>0</v>
      </c>
      <c r="FS117" s="3">
        <v>0</v>
      </c>
      <c r="FT117" s="3">
        <v>8540371</v>
      </c>
      <c r="FU117" s="3">
        <v>0</v>
      </c>
      <c r="FV117" s="3">
        <v>5266501</v>
      </c>
      <c r="FW117" s="3">
        <v>0</v>
      </c>
      <c r="FX117" s="3">
        <v>0</v>
      </c>
      <c r="FY117" s="3">
        <v>0</v>
      </c>
      <c r="FZ117" s="3">
        <v>0</v>
      </c>
      <c r="GA117" s="3">
        <v>4870656</v>
      </c>
      <c r="GB117" s="3">
        <v>590846</v>
      </c>
      <c r="GC117" s="3">
        <v>5681209</v>
      </c>
      <c r="GD117" s="3">
        <v>3528581</v>
      </c>
      <c r="GE117" s="3">
        <v>16721023</v>
      </c>
      <c r="GF117" s="3">
        <v>2930645</v>
      </c>
      <c r="GG117" s="3">
        <v>0</v>
      </c>
      <c r="GH117" s="3">
        <v>201054</v>
      </c>
      <c r="GI117" s="3">
        <v>1567068</v>
      </c>
      <c r="GJ117" s="3">
        <v>1280064</v>
      </c>
      <c r="GK117" s="3">
        <v>430448</v>
      </c>
      <c r="GL117" s="3">
        <v>2845175</v>
      </c>
      <c r="GM117" s="3">
        <v>217632</v>
      </c>
      <c r="GN117" s="3">
        <v>0</v>
      </c>
      <c r="GO117" s="3">
        <v>2285055</v>
      </c>
      <c r="GP117" s="3">
        <v>6106920</v>
      </c>
      <c r="GQ117" s="3">
        <v>0</v>
      </c>
      <c r="GR117" s="3">
        <v>1454204</v>
      </c>
      <c r="GS117" s="3">
        <v>0</v>
      </c>
      <c r="GT117" s="3">
        <v>12407797</v>
      </c>
      <c r="GU117" s="3">
        <v>185686</v>
      </c>
      <c r="GV117" s="3">
        <v>20154607</v>
      </c>
      <c r="GW117" s="3">
        <v>3757871</v>
      </c>
      <c r="GX117" s="3">
        <v>0</v>
      </c>
      <c r="GY117" s="3">
        <v>10986854</v>
      </c>
      <c r="GZ117" s="3">
        <v>5409882</v>
      </c>
      <c r="HA117" s="3">
        <v>20154607</v>
      </c>
      <c r="HB117" s="3">
        <v>2017491</v>
      </c>
      <c r="HC117" s="3">
        <v>6599899</v>
      </c>
      <c r="HD117" s="3">
        <v>-2738878</v>
      </c>
      <c r="HE117" s="3">
        <v>3790622</v>
      </c>
      <c r="HF117" s="3">
        <v>0</v>
      </c>
      <c r="HG117" s="3">
        <v>0</v>
      </c>
      <c r="HH117" s="3">
        <v>0</v>
      </c>
      <c r="HI117" s="3">
        <v>0</v>
      </c>
      <c r="HJ117" s="3">
        <v>317246</v>
      </c>
      <c r="HK117" s="3">
        <v>366027</v>
      </c>
      <c r="HL117" s="3">
        <v>176</v>
      </c>
      <c r="HM117" s="3">
        <v>0</v>
      </c>
      <c r="HN117" s="3">
        <v>35273</v>
      </c>
      <c r="HO117" s="3">
        <v>94295</v>
      </c>
      <c r="HP117" s="3">
        <v>76945</v>
      </c>
      <c r="HQ117" s="3">
        <v>6418</v>
      </c>
      <c r="HR117" s="3">
        <v>54902</v>
      </c>
      <c r="HS117" s="3">
        <v>19626</v>
      </c>
      <c r="HT117" s="3">
        <v>29787</v>
      </c>
      <c r="HU117" s="3">
        <v>0</v>
      </c>
      <c r="HV117" s="3">
        <v>0</v>
      </c>
      <c r="HW117" s="3">
        <v>0</v>
      </c>
      <c r="HX117" s="3">
        <v>128478</v>
      </c>
      <c r="HY117" s="3">
        <v>0</v>
      </c>
      <c r="HZ117" s="3">
        <v>64003</v>
      </c>
      <c r="IA117" s="3">
        <v>0</v>
      </c>
      <c r="IB117" s="3">
        <v>62754</v>
      </c>
      <c r="IC117" s="3">
        <v>10090</v>
      </c>
      <c r="ID117" s="3">
        <v>51921</v>
      </c>
      <c r="IE117" s="3">
        <v>11016485.105853301</v>
      </c>
      <c r="IF117" s="3">
        <v>4828162.8951689145</v>
      </c>
      <c r="IG117" s="3">
        <v>1510132.44127673</v>
      </c>
      <c r="IH117" s="3">
        <v>6040527.9628918897</v>
      </c>
      <c r="II117" s="3">
        <v>0</v>
      </c>
      <c r="IJ117" s="3">
        <v>2182299.7743236739</v>
      </c>
      <c r="IK117" s="3">
        <v>2848212.8204854801</v>
      </c>
      <c r="IL117" s="3">
        <v>0</v>
      </c>
      <c r="IM117" s="3">
        <v>0</v>
      </c>
    </row>
    <row r="118" spans="1:247" x14ac:dyDescent="0.25">
      <c r="A118">
        <v>106304585</v>
      </c>
      <c r="B118" s="33" t="s">
        <v>2560</v>
      </c>
      <c r="C118" s="56">
        <v>45292</v>
      </c>
      <c r="D118" s="56">
        <v>45657</v>
      </c>
      <c r="E118">
        <v>366</v>
      </c>
      <c r="F118" s="33" t="s">
        <v>2689</v>
      </c>
      <c r="G118" t="s">
        <v>1027</v>
      </c>
      <c r="H118">
        <v>1015</v>
      </c>
      <c r="I118" s="33" t="s">
        <v>1024</v>
      </c>
      <c r="J118" t="s">
        <v>2510</v>
      </c>
      <c r="K118" s="33" t="s">
        <v>1023</v>
      </c>
      <c r="L118" s="33" t="s">
        <v>1025</v>
      </c>
      <c r="N118" t="s">
        <v>430</v>
      </c>
      <c r="O118" s="33" t="s">
        <v>3076</v>
      </c>
      <c r="P118" t="s">
        <v>407</v>
      </c>
      <c r="Q118" t="s">
        <v>34</v>
      </c>
      <c r="R118" s="33" t="s">
        <v>2103</v>
      </c>
      <c r="S118" s="33" t="s">
        <v>2828</v>
      </c>
      <c r="T118" s="33" t="s">
        <v>1255</v>
      </c>
      <c r="U118" s="33">
        <v>92782</v>
      </c>
      <c r="V118" s="33" t="s">
        <v>2742</v>
      </c>
      <c r="W118">
        <v>0</v>
      </c>
      <c r="X118" s="3">
        <v>65</v>
      </c>
      <c r="Y118" s="3">
        <v>23790</v>
      </c>
      <c r="Z118" s="3">
        <v>65</v>
      </c>
      <c r="AA118" s="3">
        <v>23790</v>
      </c>
      <c r="AB118" s="3">
        <v>63</v>
      </c>
      <c r="AC118" s="3">
        <v>62.554644808743198</v>
      </c>
      <c r="AD118" s="3">
        <v>62.554644808743198</v>
      </c>
      <c r="AE118" s="3">
        <v>11056</v>
      </c>
      <c r="AF118" s="3">
        <v>4212</v>
      </c>
      <c r="AG118" s="3">
        <v>0</v>
      </c>
      <c r="AH118" s="3">
        <v>1700</v>
      </c>
      <c r="AI118" s="3">
        <v>0</v>
      </c>
      <c r="AJ118" s="3">
        <v>1000</v>
      </c>
      <c r="AK118" s="3">
        <v>4924</v>
      </c>
      <c r="AL118" s="3">
        <v>0</v>
      </c>
      <c r="AM118" s="3">
        <v>3</v>
      </c>
      <c r="AN118" s="3">
        <v>22895</v>
      </c>
      <c r="AO118" s="3">
        <v>22895</v>
      </c>
      <c r="AP118" s="89">
        <v>11056</v>
      </c>
      <c r="AQ118" s="89">
        <v>4212</v>
      </c>
      <c r="AR118" s="89">
        <v>0</v>
      </c>
      <c r="AS118" s="89">
        <v>1700</v>
      </c>
      <c r="AT118" s="89">
        <v>0</v>
      </c>
      <c r="AU118" s="89">
        <v>1000</v>
      </c>
      <c r="AV118" s="89">
        <v>4924</v>
      </c>
      <c r="AW118" s="89">
        <v>0</v>
      </c>
      <c r="AX118" s="89">
        <v>3</v>
      </c>
      <c r="AY118" s="3">
        <v>879</v>
      </c>
      <c r="AZ118" s="3">
        <v>307</v>
      </c>
      <c r="BA118" s="3">
        <v>0</v>
      </c>
      <c r="BB118" s="3">
        <v>134</v>
      </c>
      <c r="BC118" s="3">
        <v>0</v>
      </c>
      <c r="BD118" s="3">
        <v>105</v>
      </c>
      <c r="BE118" s="3">
        <v>370</v>
      </c>
      <c r="BF118" s="3">
        <v>0</v>
      </c>
      <c r="BG118" s="3">
        <v>1</v>
      </c>
      <c r="BH118" s="3">
        <v>1796</v>
      </c>
      <c r="BI118" s="3">
        <v>0</v>
      </c>
      <c r="BJ118" s="3">
        <v>0</v>
      </c>
      <c r="BK118" s="3">
        <v>0</v>
      </c>
      <c r="BL118" s="3">
        <v>65</v>
      </c>
      <c r="BM118" s="3">
        <v>0</v>
      </c>
      <c r="BN118" s="3">
        <v>0</v>
      </c>
      <c r="BO118" s="3">
        <v>0</v>
      </c>
      <c r="BP118" s="3">
        <v>0</v>
      </c>
      <c r="BQ118" s="3">
        <v>0</v>
      </c>
      <c r="BR118" s="3">
        <v>23790</v>
      </c>
      <c r="BS118" s="3">
        <v>0</v>
      </c>
      <c r="BT118" s="3">
        <v>0</v>
      </c>
      <c r="BU118" s="3">
        <v>0</v>
      </c>
      <c r="BV118" s="3">
        <v>0</v>
      </c>
      <c r="BW118" s="3">
        <v>0</v>
      </c>
      <c r="BX118" s="3">
        <v>22895</v>
      </c>
      <c r="BY118" s="3">
        <v>0</v>
      </c>
      <c r="BZ118" s="57">
        <v>0</v>
      </c>
      <c r="CA118" s="3">
        <v>0</v>
      </c>
      <c r="CB118" s="3">
        <v>0</v>
      </c>
      <c r="CC118" s="3">
        <v>0</v>
      </c>
      <c r="CD118" s="3">
        <v>0</v>
      </c>
      <c r="CE118" s="3">
        <v>1796</v>
      </c>
      <c r="CF118" s="3">
        <v>0</v>
      </c>
      <c r="CG118" s="3">
        <v>0</v>
      </c>
      <c r="CH118" s="3">
        <v>0</v>
      </c>
      <c r="CI118" s="3">
        <v>0</v>
      </c>
      <c r="CJ118" s="3">
        <v>0</v>
      </c>
      <c r="CK118" s="3">
        <v>0</v>
      </c>
      <c r="CL118" s="3">
        <v>0</v>
      </c>
      <c r="CM118" s="3">
        <v>0</v>
      </c>
      <c r="CN118" s="3">
        <v>0</v>
      </c>
      <c r="CO118" s="3">
        <v>0</v>
      </c>
      <c r="CP118" s="3">
        <v>0</v>
      </c>
      <c r="CQ118" s="3">
        <v>0</v>
      </c>
      <c r="CR118" s="3">
        <v>0</v>
      </c>
      <c r="CS118" s="3">
        <v>0</v>
      </c>
      <c r="CT118" s="3">
        <v>0</v>
      </c>
      <c r="CU118" s="3">
        <v>0</v>
      </c>
      <c r="CV118" s="3">
        <v>0</v>
      </c>
      <c r="CW118" s="3">
        <v>0</v>
      </c>
      <c r="CX118" s="3">
        <v>0</v>
      </c>
      <c r="CY118" s="3">
        <v>0</v>
      </c>
      <c r="CZ118" s="3">
        <v>0</v>
      </c>
      <c r="DA118" s="3">
        <v>0</v>
      </c>
      <c r="DB118" s="3">
        <v>0</v>
      </c>
      <c r="DC118" s="3">
        <v>0</v>
      </c>
      <c r="DD118" s="3">
        <v>0</v>
      </c>
      <c r="DE118" s="3">
        <v>0</v>
      </c>
      <c r="DF118" s="3">
        <v>0</v>
      </c>
      <c r="DG118" s="3">
        <v>73631000</v>
      </c>
      <c r="DH118" s="3">
        <v>29227591</v>
      </c>
      <c r="DI118" s="3">
        <v>0</v>
      </c>
      <c r="DJ118" s="3">
        <v>44403409</v>
      </c>
      <c r="DK118" s="3">
        <v>74339</v>
      </c>
      <c r="DL118" s="3">
        <v>44477748</v>
      </c>
      <c r="DM118" s="3">
        <v>43465742</v>
      </c>
      <c r="DN118" s="3">
        <v>1012006</v>
      </c>
      <c r="DO118" s="3">
        <v>5279</v>
      </c>
      <c r="DP118" s="3">
        <v>0</v>
      </c>
      <c r="DQ118" s="3">
        <v>0</v>
      </c>
      <c r="DR118" s="3">
        <v>0</v>
      </c>
      <c r="DS118" s="3">
        <v>1017285</v>
      </c>
      <c r="DT118" s="3">
        <v>35719936</v>
      </c>
      <c r="DU118" s="3">
        <v>13500035</v>
      </c>
      <c r="DV118" s="3">
        <v>0</v>
      </c>
      <c r="DW118" s="3">
        <v>5424484</v>
      </c>
      <c r="DX118" s="3">
        <v>0</v>
      </c>
      <c r="DY118" s="3">
        <v>3223575</v>
      </c>
      <c r="DZ118" s="3">
        <v>15756172</v>
      </c>
      <c r="EA118" s="3">
        <v>0</v>
      </c>
      <c r="EB118" s="3">
        <v>6798</v>
      </c>
      <c r="EC118" s="3">
        <v>73631000</v>
      </c>
      <c r="ED118" s="3">
        <v>0</v>
      </c>
      <c r="EE118" s="3">
        <v>0</v>
      </c>
      <c r="EF118" s="3">
        <v>0</v>
      </c>
      <c r="EG118" s="3">
        <v>0</v>
      </c>
      <c r="EH118" s="3">
        <v>0</v>
      </c>
      <c r="EI118" s="3">
        <v>0</v>
      </c>
      <c r="EJ118" s="3">
        <v>0</v>
      </c>
      <c r="EK118" s="3">
        <v>0</v>
      </c>
      <c r="EL118" s="3">
        <v>0</v>
      </c>
      <c r="EM118" s="3">
        <v>0</v>
      </c>
      <c r="EN118" s="3">
        <v>9853023</v>
      </c>
      <c r="EO118" s="3">
        <v>5382776</v>
      </c>
      <c r="EP118" s="3">
        <v>0</v>
      </c>
      <c r="EQ118" s="3">
        <v>2915102</v>
      </c>
      <c r="ER118" s="3">
        <v>0</v>
      </c>
      <c r="ES118" s="3">
        <v>0</v>
      </c>
      <c r="ET118" s="3">
        <v>1568085</v>
      </c>
      <c r="EU118" s="3">
        <v>8621181</v>
      </c>
      <c r="EV118" s="3">
        <v>887424</v>
      </c>
      <c r="EW118" s="3">
        <v>0</v>
      </c>
      <c r="EX118" s="3">
        <v>0</v>
      </c>
      <c r="EY118" s="3">
        <v>0</v>
      </c>
      <c r="EZ118" s="3">
        <v>0</v>
      </c>
      <c r="FA118" s="3">
        <v>0</v>
      </c>
      <c r="FB118" s="3">
        <v>0</v>
      </c>
      <c r="FC118" s="3">
        <v>0</v>
      </c>
      <c r="FD118" s="3">
        <v>0</v>
      </c>
      <c r="FE118" s="3">
        <v>25733801</v>
      </c>
      <c r="FF118" s="3">
        <v>7939775</v>
      </c>
      <c r="FG118" s="3">
        <v>0</v>
      </c>
      <c r="FH118" s="3">
        <v>2331898</v>
      </c>
      <c r="FI118" s="3">
        <v>0</v>
      </c>
      <c r="FJ118" s="3">
        <v>1522378</v>
      </c>
      <c r="FK118" s="3">
        <v>6868759</v>
      </c>
      <c r="FL118" s="3">
        <v>0</v>
      </c>
      <c r="FM118" s="3">
        <v>6798</v>
      </c>
      <c r="FN118" s="3">
        <v>0</v>
      </c>
      <c r="FO118" s="3">
        <v>0</v>
      </c>
      <c r="FP118" s="3">
        <v>0</v>
      </c>
      <c r="FQ118" s="3">
        <v>0</v>
      </c>
      <c r="FR118" s="3">
        <v>0</v>
      </c>
      <c r="FS118" s="3">
        <v>0</v>
      </c>
      <c r="FT118" s="3">
        <v>15326072</v>
      </c>
      <c r="FU118" s="3">
        <v>0</v>
      </c>
      <c r="FV118" s="3">
        <v>7873053</v>
      </c>
      <c r="FW118" s="3">
        <v>0</v>
      </c>
      <c r="FX118" s="3">
        <v>0</v>
      </c>
      <c r="FY118" s="3">
        <v>0</v>
      </c>
      <c r="FZ118" s="3">
        <v>0</v>
      </c>
      <c r="GA118" s="3">
        <v>5438547</v>
      </c>
      <c r="GB118" s="3">
        <v>478863</v>
      </c>
      <c r="GC118" s="3">
        <v>9817793</v>
      </c>
      <c r="GD118" s="3">
        <v>4531414</v>
      </c>
      <c r="GE118" s="3">
        <v>23848717</v>
      </c>
      <c r="GF118" s="3">
        <v>4431131</v>
      </c>
      <c r="GG118" s="3">
        <v>0</v>
      </c>
      <c r="GH118" s="3">
        <v>164558</v>
      </c>
      <c r="GI118" s="3">
        <v>1772653</v>
      </c>
      <c r="GJ118" s="3">
        <v>5637375</v>
      </c>
      <c r="GK118" s="3">
        <v>762907</v>
      </c>
      <c r="GL118" s="3">
        <v>3890051</v>
      </c>
      <c r="GM118" s="3">
        <v>325663</v>
      </c>
      <c r="GN118" s="3">
        <v>6707</v>
      </c>
      <c r="GO118" s="3">
        <v>2625980</v>
      </c>
      <c r="GP118" s="3">
        <v>9543183</v>
      </c>
      <c r="GQ118" s="3">
        <v>0</v>
      </c>
      <c r="GR118" s="3">
        <v>2529509</v>
      </c>
      <c r="GS118" s="3">
        <v>0</v>
      </c>
      <c r="GT118" s="3">
        <v>24501048</v>
      </c>
      <c r="GU118" s="3">
        <v>2642</v>
      </c>
      <c r="GV118" s="3">
        <v>36576382</v>
      </c>
      <c r="GW118" s="3">
        <v>5094259</v>
      </c>
      <c r="GX118" s="3">
        <v>0</v>
      </c>
      <c r="GY118" s="3">
        <v>22635992</v>
      </c>
      <c r="GZ118" s="3">
        <v>8846131</v>
      </c>
      <c r="HA118" s="3">
        <v>36576382</v>
      </c>
      <c r="HB118" s="3">
        <v>4076426</v>
      </c>
      <c r="HC118" s="3">
        <v>8393857</v>
      </c>
      <c r="HD118" s="3">
        <v>-3132602</v>
      </c>
      <c r="HE118" s="3">
        <v>6002746</v>
      </c>
      <c r="HF118" s="3">
        <v>0</v>
      </c>
      <c r="HG118" s="3">
        <v>0</v>
      </c>
      <c r="HH118" s="3">
        <v>0</v>
      </c>
      <c r="HI118" s="3">
        <v>0</v>
      </c>
      <c r="HJ118" s="3">
        <v>407276</v>
      </c>
      <c r="HK118" s="3">
        <v>474460</v>
      </c>
      <c r="HL118" s="3">
        <v>228</v>
      </c>
      <c r="HM118" s="3">
        <v>0</v>
      </c>
      <c r="HN118" s="3">
        <v>32043</v>
      </c>
      <c r="HO118" s="3">
        <v>85546</v>
      </c>
      <c r="HP118" s="3">
        <v>101426</v>
      </c>
      <c r="HQ118" s="3">
        <v>8713</v>
      </c>
      <c r="HR118" s="3">
        <v>61963</v>
      </c>
      <c r="HS118" s="3">
        <v>28921</v>
      </c>
      <c r="HT118" s="3">
        <v>50929</v>
      </c>
      <c r="HU118" s="3">
        <v>37735</v>
      </c>
      <c r="HV118" s="3">
        <v>0</v>
      </c>
      <c r="HW118" s="3">
        <v>0</v>
      </c>
      <c r="HX118" s="3">
        <v>180701</v>
      </c>
      <c r="HY118" s="3">
        <v>0</v>
      </c>
      <c r="HZ118" s="3">
        <v>77265</v>
      </c>
      <c r="IA118" s="3">
        <v>0</v>
      </c>
      <c r="IB118" s="3">
        <v>71934</v>
      </c>
      <c r="IC118" s="3">
        <v>7207</v>
      </c>
      <c r="ID118" s="3">
        <v>70169</v>
      </c>
      <c r="IE118" s="3">
        <v>21050075.8934444</v>
      </c>
      <c r="IF118" s="3">
        <v>7955690.6628879802</v>
      </c>
      <c r="IG118" s="3">
        <v>0</v>
      </c>
      <c r="IH118" s="3">
        <v>3196696.6537335091</v>
      </c>
      <c r="II118" s="3">
        <v>0</v>
      </c>
      <c r="IJ118" s="3">
        <v>1899681.41035332</v>
      </c>
      <c r="IK118" s="3">
        <v>9285252.2577354107</v>
      </c>
      <c r="IL118" s="3">
        <v>0</v>
      </c>
      <c r="IM118" s="3">
        <v>4006.1218453368801</v>
      </c>
    </row>
    <row r="119" spans="1:247" x14ac:dyDescent="0.25">
      <c r="A119">
        <v>106040962</v>
      </c>
      <c r="B119" s="33" t="s">
        <v>3182</v>
      </c>
      <c r="C119" s="56">
        <v>45108</v>
      </c>
      <c r="D119" s="56">
        <v>45473</v>
      </c>
      <c r="E119">
        <v>366</v>
      </c>
      <c r="F119" s="33" t="s">
        <v>2696</v>
      </c>
      <c r="G119" t="s">
        <v>1086</v>
      </c>
      <c r="H119">
        <v>219</v>
      </c>
      <c r="I119" s="33" t="s">
        <v>1046</v>
      </c>
      <c r="J119" t="s">
        <v>3050</v>
      </c>
      <c r="K119" s="33" t="s">
        <v>1023</v>
      </c>
      <c r="L119" s="33" t="s">
        <v>811</v>
      </c>
      <c r="N119" t="s">
        <v>430</v>
      </c>
      <c r="O119" s="33" t="s">
        <v>1220</v>
      </c>
      <c r="P119" t="s">
        <v>1028</v>
      </c>
      <c r="Q119" t="s">
        <v>34</v>
      </c>
      <c r="R119" s="33" t="s">
        <v>2079</v>
      </c>
      <c r="S119" s="33" t="s">
        <v>1221</v>
      </c>
      <c r="T119" s="33" t="s">
        <v>1108</v>
      </c>
      <c r="U119" s="33">
        <v>95926</v>
      </c>
      <c r="V119" s="33" t="s">
        <v>1222</v>
      </c>
      <c r="W119">
        <v>2</v>
      </c>
      <c r="X119" s="3">
        <v>298</v>
      </c>
      <c r="Y119" s="3">
        <v>109068</v>
      </c>
      <c r="Z119" s="3">
        <v>298</v>
      </c>
      <c r="AA119" s="3">
        <v>109068</v>
      </c>
      <c r="AB119" s="3">
        <v>231</v>
      </c>
      <c r="AC119" s="3">
        <v>230.106557377049</v>
      </c>
      <c r="AD119" s="3">
        <v>482.35094608204599</v>
      </c>
      <c r="AE119" s="3">
        <v>41704</v>
      </c>
      <c r="AF119" s="3">
        <v>9222</v>
      </c>
      <c r="AG119" s="3">
        <v>3064</v>
      </c>
      <c r="AH119" s="3">
        <v>15035</v>
      </c>
      <c r="AI119" s="3">
        <v>0</v>
      </c>
      <c r="AJ119" s="3">
        <v>2036</v>
      </c>
      <c r="AK119" s="3">
        <v>12754</v>
      </c>
      <c r="AL119" s="3">
        <v>195</v>
      </c>
      <c r="AM119" s="3">
        <v>209</v>
      </c>
      <c r="AN119" s="3">
        <v>84219</v>
      </c>
      <c r="AO119" s="3">
        <v>176540.446266029</v>
      </c>
      <c r="AP119" s="89">
        <v>78559.535852442335</v>
      </c>
      <c r="AQ119" s="89">
        <v>16385.436437635304</v>
      </c>
      <c r="AR119" s="89">
        <v>4871.1077067063197</v>
      </c>
      <c r="AS119" s="89">
        <v>32563.16156893902</v>
      </c>
      <c r="AT119" s="89">
        <v>0</v>
      </c>
      <c r="AU119" s="89">
        <v>5594.0032304455099</v>
      </c>
      <c r="AV119" s="89">
        <v>37532.637983749322</v>
      </c>
      <c r="AW119" s="89">
        <v>444.27860280414097</v>
      </c>
      <c r="AX119" s="89">
        <v>1433.9829360476001</v>
      </c>
      <c r="AY119" s="3">
        <v>8737</v>
      </c>
      <c r="AZ119" s="3">
        <v>1607</v>
      </c>
      <c r="BA119" s="3">
        <v>605</v>
      </c>
      <c r="BB119" s="3">
        <v>3827</v>
      </c>
      <c r="BC119" s="3">
        <v>0</v>
      </c>
      <c r="BD119" s="3">
        <v>461</v>
      </c>
      <c r="BE119" s="3">
        <v>3339</v>
      </c>
      <c r="BF119" s="3">
        <v>69</v>
      </c>
      <c r="BG119" s="3">
        <v>54</v>
      </c>
      <c r="BH119" s="3">
        <v>18699</v>
      </c>
      <c r="BI119" s="3">
        <v>228</v>
      </c>
      <c r="BJ119" s="3">
        <v>30</v>
      </c>
      <c r="BK119" s="3">
        <v>0</v>
      </c>
      <c r="BL119" s="3">
        <v>40</v>
      </c>
      <c r="BM119" s="3">
        <v>0</v>
      </c>
      <c r="BN119" s="3">
        <v>0</v>
      </c>
      <c r="BO119" s="3">
        <v>83448</v>
      </c>
      <c r="BP119" s="3">
        <v>10980</v>
      </c>
      <c r="BQ119" s="3">
        <v>0</v>
      </c>
      <c r="BR119" s="3">
        <v>14640</v>
      </c>
      <c r="BS119" s="3">
        <v>0</v>
      </c>
      <c r="BT119" s="3">
        <v>0</v>
      </c>
      <c r="BU119" s="3">
        <v>75252</v>
      </c>
      <c r="BV119" s="3">
        <v>2531</v>
      </c>
      <c r="BW119" s="3">
        <v>0</v>
      </c>
      <c r="BX119" s="3">
        <v>6436</v>
      </c>
      <c r="BY119" s="3">
        <v>0</v>
      </c>
      <c r="BZ119" s="57">
        <v>0</v>
      </c>
      <c r="CA119" s="3">
        <v>0</v>
      </c>
      <c r="CB119" s="3">
        <v>17690</v>
      </c>
      <c r="CC119" s="3">
        <v>499</v>
      </c>
      <c r="CD119" s="3">
        <v>0</v>
      </c>
      <c r="CE119" s="3">
        <v>510</v>
      </c>
      <c r="CF119" s="3">
        <v>0</v>
      </c>
      <c r="CG119" s="3">
        <v>0</v>
      </c>
      <c r="CH119" s="3">
        <v>12</v>
      </c>
      <c r="CI119" s="3">
        <v>3509</v>
      </c>
      <c r="CJ119" s="3">
        <v>1844</v>
      </c>
      <c r="CK119" s="3">
        <v>174190</v>
      </c>
      <c r="CL119" s="3">
        <v>26723</v>
      </c>
      <c r="CM119" s="3">
        <v>6089</v>
      </c>
      <c r="CN119" s="3">
        <v>62333</v>
      </c>
      <c r="CO119" s="3">
        <v>0</v>
      </c>
      <c r="CP119" s="3">
        <v>12242</v>
      </c>
      <c r="CQ119" s="3">
        <v>95897</v>
      </c>
      <c r="CR119" s="3">
        <v>850</v>
      </c>
      <c r="CS119" s="3">
        <v>3013</v>
      </c>
      <c r="CT119" s="3">
        <v>381337</v>
      </c>
      <c r="CU119" s="3">
        <v>80345</v>
      </c>
      <c r="CV119" s="3">
        <v>268705</v>
      </c>
      <c r="CW119" s="3">
        <v>19527</v>
      </c>
      <c r="CX119" s="3">
        <v>0</v>
      </c>
      <c r="CY119" s="3">
        <v>0</v>
      </c>
      <c r="CZ119" s="3">
        <v>17</v>
      </c>
      <c r="DA119" s="3">
        <v>512220</v>
      </c>
      <c r="DB119" s="3">
        <v>644760</v>
      </c>
      <c r="DC119" s="3">
        <v>4105</v>
      </c>
      <c r="DD119" s="3">
        <v>8251</v>
      </c>
      <c r="DE119" s="3">
        <v>1508</v>
      </c>
      <c r="DF119" s="3">
        <v>515</v>
      </c>
      <c r="DG119" s="3">
        <v>4771195135</v>
      </c>
      <c r="DH119" s="3">
        <v>3786442569</v>
      </c>
      <c r="DI119" s="3">
        <v>0</v>
      </c>
      <c r="DJ119" s="3">
        <v>984752566</v>
      </c>
      <c r="DK119" s="3">
        <v>8303292</v>
      </c>
      <c r="DL119" s="3">
        <v>993055858</v>
      </c>
      <c r="DM119" s="3">
        <v>937747093</v>
      </c>
      <c r="DN119" s="3">
        <v>55308765</v>
      </c>
      <c r="DO119" s="3">
        <v>24544750</v>
      </c>
      <c r="DP119" s="3">
        <v>5610705</v>
      </c>
      <c r="DQ119" s="3">
        <v>0</v>
      </c>
      <c r="DR119" s="3">
        <v>0</v>
      </c>
      <c r="DS119" s="3">
        <v>74242810</v>
      </c>
      <c r="DT119" s="3">
        <v>1144049954</v>
      </c>
      <c r="DU119" s="3">
        <v>243151141</v>
      </c>
      <c r="DV119" s="3">
        <v>89662402</v>
      </c>
      <c r="DW119" s="3">
        <v>402530495</v>
      </c>
      <c r="DX119" s="3">
        <v>0</v>
      </c>
      <c r="DY119" s="3">
        <v>59984296</v>
      </c>
      <c r="DZ119" s="3">
        <v>326248520</v>
      </c>
      <c r="EA119" s="3">
        <v>5912471</v>
      </c>
      <c r="EB119" s="3">
        <v>4569633</v>
      </c>
      <c r="EC119" s="3">
        <v>2276108912</v>
      </c>
      <c r="ED119" s="3">
        <v>1011043883</v>
      </c>
      <c r="EE119" s="3">
        <v>188874186</v>
      </c>
      <c r="EF119" s="3">
        <v>52881729</v>
      </c>
      <c r="EG119" s="3">
        <v>469279651</v>
      </c>
      <c r="EH119" s="3">
        <v>0</v>
      </c>
      <c r="EI119" s="3">
        <v>104825304</v>
      </c>
      <c r="EJ119" s="3">
        <v>633839891</v>
      </c>
      <c r="EK119" s="3">
        <v>7558218</v>
      </c>
      <c r="EL119" s="3">
        <v>26783361</v>
      </c>
      <c r="EM119" s="3">
        <v>2495086223</v>
      </c>
      <c r="EN119" s="3">
        <v>1833595907</v>
      </c>
      <c r="EO119" s="3">
        <v>378633232</v>
      </c>
      <c r="EP119" s="3">
        <v>115943155</v>
      </c>
      <c r="EQ119" s="3">
        <v>736350000</v>
      </c>
      <c r="ER119" s="3">
        <v>0</v>
      </c>
      <c r="ES119" s="3">
        <v>0</v>
      </c>
      <c r="ET119" s="3">
        <v>105727156</v>
      </c>
      <c r="EU119" s="3">
        <v>529278841</v>
      </c>
      <c r="EV119" s="3">
        <v>35023517</v>
      </c>
      <c r="EW119" s="3">
        <v>0</v>
      </c>
      <c r="EX119" s="3">
        <v>12912877</v>
      </c>
      <c r="EY119" s="3">
        <v>0</v>
      </c>
      <c r="EZ119" s="3">
        <v>38977884</v>
      </c>
      <c r="FA119" s="3">
        <v>0</v>
      </c>
      <c r="FB119" s="3">
        <v>0</v>
      </c>
      <c r="FC119" s="3">
        <v>0</v>
      </c>
      <c r="FD119" s="3">
        <v>0</v>
      </c>
      <c r="FE119" s="3">
        <v>316114594</v>
      </c>
      <c r="FF119" s="3">
        <v>53392095</v>
      </c>
      <c r="FG119" s="3">
        <v>23857624</v>
      </c>
      <c r="FH119" s="3">
        <v>133352557</v>
      </c>
      <c r="FI119" s="3">
        <v>0</v>
      </c>
      <c r="FJ119" s="3">
        <v>55358608</v>
      </c>
      <c r="FK119" s="3">
        <v>399177379</v>
      </c>
      <c r="FL119" s="3">
        <v>222</v>
      </c>
      <c r="FM119" s="3">
        <v>3499487</v>
      </c>
      <c r="FN119" s="3">
        <v>0</v>
      </c>
      <c r="FO119" s="3">
        <v>-390506</v>
      </c>
      <c r="FP119" s="3">
        <v>0</v>
      </c>
      <c r="FQ119" s="3">
        <v>23527923</v>
      </c>
      <c r="FR119" s="3">
        <v>0</v>
      </c>
      <c r="FS119" s="3">
        <v>0</v>
      </c>
      <c r="FT119" s="3">
        <v>133498503</v>
      </c>
      <c r="FU119" s="3">
        <v>206905677</v>
      </c>
      <c r="FV119" s="3">
        <v>289536430</v>
      </c>
      <c r="FW119" s="3">
        <v>0</v>
      </c>
      <c r="FX119" s="3">
        <v>0</v>
      </c>
      <c r="FY119" s="3">
        <v>0</v>
      </c>
      <c r="FZ119" s="3">
        <v>0</v>
      </c>
      <c r="GA119" s="3">
        <v>131821729</v>
      </c>
      <c r="GB119" s="3">
        <v>19268995</v>
      </c>
      <c r="GC119" s="3">
        <v>124501580</v>
      </c>
      <c r="GD119" s="3">
        <v>32214179</v>
      </c>
      <c r="GE119" s="3">
        <v>288982570</v>
      </c>
      <c r="GF119" s="3">
        <v>143626851</v>
      </c>
      <c r="GG119" s="3">
        <v>138175650</v>
      </c>
      <c r="GH119" s="3">
        <v>17478791</v>
      </c>
      <c r="GI119" s="3">
        <v>153029973</v>
      </c>
      <c r="GJ119" s="3">
        <v>75777198</v>
      </c>
      <c r="GK119" s="3">
        <v>33276380</v>
      </c>
      <c r="GL119" s="3">
        <v>3177786</v>
      </c>
      <c r="GM119" s="3">
        <v>3952846</v>
      </c>
      <c r="GN119" s="3">
        <v>11985311</v>
      </c>
      <c r="GO119" s="3">
        <v>68283737</v>
      </c>
      <c r="GP119" s="3">
        <v>370910010</v>
      </c>
      <c r="GQ119" s="3">
        <v>202098458</v>
      </c>
      <c r="GR119" s="3">
        <v>215518152</v>
      </c>
      <c r="GS119" s="3">
        <v>27004221</v>
      </c>
      <c r="GT119" s="3">
        <v>225113112</v>
      </c>
      <c r="GU119" s="3">
        <v>1460782</v>
      </c>
      <c r="GV119" s="3">
        <v>1042104735</v>
      </c>
      <c r="GW119" s="3">
        <v>166729377</v>
      </c>
      <c r="GX119" s="3">
        <v>47344720</v>
      </c>
      <c r="GY119" s="3">
        <v>359595368</v>
      </c>
      <c r="GZ119" s="3">
        <v>468435270</v>
      </c>
      <c r="HA119" s="3">
        <v>1042104735</v>
      </c>
      <c r="HB119" s="3">
        <v>27309592</v>
      </c>
      <c r="HC119" s="3">
        <v>485028136</v>
      </c>
      <c r="HD119" s="3">
        <v>-295358299</v>
      </c>
      <c r="HE119" s="3">
        <v>699416541</v>
      </c>
      <c r="HF119" s="3">
        <v>0</v>
      </c>
      <c r="HG119" s="3">
        <v>371943210</v>
      </c>
      <c r="HH119" s="3">
        <v>0</v>
      </c>
      <c r="HI119" s="3">
        <v>0</v>
      </c>
      <c r="HJ119" s="3">
        <v>6295226</v>
      </c>
      <c r="HK119" s="3">
        <v>7213255</v>
      </c>
      <c r="HL119" s="3">
        <v>3217</v>
      </c>
      <c r="HM119" s="3">
        <v>0</v>
      </c>
      <c r="HN119" s="3">
        <v>290855</v>
      </c>
      <c r="HO119" s="3">
        <v>1782859</v>
      </c>
      <c r="HP119" s="3">
        <v>1485479</v>
      </c>
      <c r="HQ119" s="3">
        <v>75508</v>
      </c>
      <c r="HR119" s="3">
        <v>844794</v>
      </c>
      <c r="HS119" s="3">
        <v>1045311</v>
      </c>
      <c r="HT119" s="3">
        <v>109504</v>
      </c>
      <c r="HU119" s="3">
        <v>138719</v>
      </c>
      <c r="HV119" s="3">
        <v>75994</v>
      </c>
      <c r="HW119" s="3">
        <v>446203</v>
      </c>
      <c r="HX119" s="3">
        <v>1256640</v>
      </c>
      <c r="HY119" s="3">
        <v>1528686</v>
      </c>
      <c r="HZ119" s="3">
        <v>1242818</v>
      </c>
      <c r="IA119" s="3">
        <v>0</v>
      </c>
      <c r="IB119" s="3">
        <v>1147293</v>
      </c>
      <c r="IC119" s="3">
        <v>347374</v>
      </c>
      <c r="ID119" s="3">
        <v>772415</v>
      </c>
      <c r="IE119" s="3">
        <v>419819049.67149401</v>
      </c>
      <c r="IF119" s="3">
        <v>84159890.906484202</v>
      </c>
      <c r="IG119" s="3">
        <v>27768044.520962998</v>
      </c>
      <c r="IH119" s="3">
        <v>169831355.23100021</v>
      </c>
      <c r="II119" s="3">
        <v>0</v>
      </c>
      <c r="IJ119" s="3">
        <v>32105427.829098798</v>
      </c>
      <c r="IK119" s="3">
        <v>187028238.57903099</v>
      </c>
      <c r="IL119" s="3">
        <v>2624132.535348272</v>
      </c>
      <c r="IM119" s="3">
        <v>6107661.7265812596</v>
      </c>
    </row>
    <row r="120" spans="1:247" x14ac:dyDescent="0.25">
      <c r="A120">
        <v>106474007</v>
      </c>
      <c r="B120" s="33" t="s">
        <v>1223</v>
      </c>
      <c r="C120" s="56">
        <v>45292</v>
      </c>
      <c r="D120" s="56">
        <v>45657</v>
      </c>
      <c r="E120">
        <v>366</v>
      </c>
      <c r="F120" s="33" t="s">
        <v>2709</v>
      </c>
      <c r="G120" t="s">
        <v>1086</v>
      </c>
      <c r="H120">
        <v>203</v>
      </c>
      <c r="I120" s="33" t="s">
        <v>1046</v>
      </c>
      <c r="J120" t="s">
        <v>3050</v>
      </c>
      <c r="K120" s="33" t="s">
        <v>1023</v>
      </c>
      <c r="L120" s="33" t="s">
        <v>811</v>
      </c>
      <c r="M120" t="s">
        <v>1792</v>
      </c>
      <c r="N120" t="s">
        <v>430</v>
      </c>
      <c r="O120" s="33" t="s">
        <v>1223</v>
      </c>
      <c r="P120" t="s">
        <v>1080</v>
      </c>
      <c r="Q120" t="s">
        <v>34</v>
      </c>
      <c r="R120" s="33" t="s">
        <v>2080</v>
      </c>
      <c r="S120" s="33" t="s">
        <v>1224</v>
      </c>
      <c r="T120" s="33" t="s">
        <v>1225</v>
      </c>
      <c r="U120" s="33">
        <v>96097</v>
      </c>
      <c r="V120" s="33" t="s">
        <v>1226</v>
      </c>
      <c r="W120">
        <v>3</v>
      </c>
      <c r="X120" s="3">
        <v>28</v>
      </c>
      <c r="Y120" s="3">
        <v>10248</v>
      </c>
      <c r="Z120" s="3">
        <v>25</v>
      </c>
      <c r="AA120" s="3">
        <v>9150</v>
      </c>
      <c r="AB120" s="3">
        <v>25</v>
      </c>
      <c r="AC120" s="3">
        <v>12.699453551912569</v>
      </c>
      <c r="AD120" s="3">
        <v>60.544833400407001</v>
      </c>
      <c r="AE120" s="3">
        <v>2784</v>
      </c>
      <c r="AF120" s="3">
        <v>277</v>
      </c>
      <c r="AG120" s="3">
        <v>85</v>
      </c>
      <c r="AH120" s="3">
        <v>885</v>
      </c>
      <c r="AI120" s="3">
        <v>0</v>
      </c>
      <c r="AJ120" s="3">
        <v>572</v>
      </c>
      <c r="AK120" s="3">
        <v>0</v>
      </c>
      <c r="AL120" s="3">
        <v>0</v>
      </c>
      <c r="AM120" s="3">
        <v>45</v>
      </c>
      <c r="AN120" s="3">
        <v>4648</v>
      </c>
      <c r="AO120" s="3">
        <v>22159.409024548899</v>
      </c>
      <c r="AP120" s="89">
        <v>11048.3791978647</v>
      </c>
      <c r="AQ120" s="89">
        <v>1093.1178246187401</v>
      </c>
      <c r="AR120" s="89">
        <v>341.510199343441</v>
      </c>
      <c r="AS120" s="89">
        <v>4777.0478888396601</v>
      </c>
      <c r="AT120" s="89">
        <v>0</v>
      </c>
      <c r="AU120" s="89">
        <v>3717.3678149482994</v>
      </c>
      <c r="AV120" s="89">
        <v>0</v>
      </c>
      <c r="AW120" s="89">
        <v>0</v>
      </c>
      <c r="AX120" s="89">
        <v>302.973186018658</v>
      </c>
      <c r="AY120" s="3">
        <v>643</v>
      </c>
      <c r="AZ120" s="3">
        <v>68</v>
      </c>
      <c r="BA120" s="3">
        <v>21</v>
      </c>
      <c r="BB120" s="3">
        <v>360</v>
      </c>
      <c r="BC120" s="3">
        <v>0</v>
      </c>
      <c r="BD120" s="3">
        <v>228</v>
      </c>
      <c r="BE120" s="3">
        <v>0</v>
      </c>
      <c r="BF120" s="3">
        <v>0</v>
      </c>
      <c r="BG120" s="3">
        <v>16</v>
      </c>
      <c r="BH120" s="3">
        <v>1336</v>
      </c>
      <c r="BI120" s="3">
        <v>28</v>
      </c>
      <c r="BJ120" s="3">
        <v>0</v>
      </c>
      <c r="BK120" s="3">
        <v>0</v>
      </c>
      <c r="BL120" s="3">
        <v>0</v>
      </c>
      <c r="BM120" s="3">
        <v>0</v>
      </c>
      <c r="BN120" s="3">
        <v>0</v>
      </c>
      <c r="BO120" s="3">
        <v>10248</v>
      </c>
      <c r="BP120" s="3">
        <v>0</v>
      </c>
      <c r="BQ120" s="3">
        <v>0</v>
      </c>
      <c r="BR120" s="3">
        <v>0</v>
      </c>
      <c r="BS120" s="3">
        <v>0</v>
      </c>
      <c r="BT120" s="3">
        <v>0</v>
      </c>
      <c r="BU120" s="3">
        <v>4648</v>
      </c>
      <c r="BV120" s="3">
        <v>0</v>
      </c>
      <c r="BW120" s="3">
        <v>0</v>
      </c>
      <c r="BX120" s="3">
        <v>0</v>
      </c>
      <c r="BY120" s="3">
        <v>0</v>
      </c>
      <c r="BZ120" s="57">
        <v>0</v>
      </c>
      <c r="CA120" s="3">
        <v>0</v>
      </c>
      <c r="CB120" s="3">
        <v>1336</v>
      </c>
      <c r="CC120" s="3">
        <v>0</v>
      </c>
      <c r="CD120" s="3">
        <v>0</v>
      </c>
      <c r="CE120" s="3">
        <v>0</v>
      </c>
      <c r="CF120" s="3">
        <v>0</v>
      </c>
      <c r="CG120" s="3">
        <v>0</v>
      </c>
      <c r="CH120" s="3">
        <v>2</v>
      </c>
      <c r="CI120" s="3">
        <v>266</v>
      </c>
      <c r="CJ120" s="3">
        <v>89</v>
      </c>
      <c r="CK120" s="3">
        <v>31069</v>
      </c>
      <c r="CL120" s="3">
        <v>2534</v>
      </c>
      <c r="CM120" s="3">
        <v>1049</v>
      </c>
      <c r="CN120" s="3">
        <v>26907</v>
      </c>
      <c r="CO120" s="3">
        <v>0</v>
      </c>
      <c r="CP120" s="3">
        <v>21974</v>
      </c>
      <c r="CQ120" s="3">
        <v>0</v>
      </c>
      <c r="CR120" s="3">
        <v>0</v>
      </c>
      <c r="CS120" s="3">
        <v>4281</v>
      </c>
      <c r="CT120" s="3">
        <v>87814</v>
      </c>
      <c r="CU120" s="3">
        <v>13451</v>
      </c>
      <c r="CV120" s="3">
        <v>67320</v>
      </c>
      <c r="CW120" s="3">
        <v>0</v>
      </c>
      <c r="CX120" s="3">
        <v>0</v>
      </c>
      <c r="CY120" s="3">
        <v>0</v>
      </c>
      <c r="CZ120" s="3">
        <v>2</v>
      </c>
      <c r="DA120" s="3">
        <v>0</v>
      </c>
      <c r="DB120" s="3">
        <v>232830</v>
      </c>
      <c r="DC120" s="3">
        <v>0</v>
      </c>
      <c r="DD120" s="3">
        <v>7043</v>
      </c>
      <c r="DE120" s="3">
        <v>143</v>
      </c>
      <c r="DF120" s="3">
        <v>0</v>
      </c>
      <c r="DG120" s="3">
        <v>287594250</v>
      </c>
      <c r="DH120" s="3">
        <v>172596676</v>
      </c>
      <c r="DI120" s="3">
        <v>0</v>
      </c>
      <c r="DJ120" s="3">
        <v>114997574</v>
      </c>
      <c r="DK120" s="3">
        <v>2143766</v>
      </c>
      <c r="DL120" s="3">
        <v>117141340</v>
      </c>
      <c r="DM120" s="3">
        <v>116410818</v>
      </c>
      <c r="DN120" s="3">
        <v>730522</v>
      </c>
      <c r="DO120" s="3">
        <v>0</v>
      </c>
      <c r="DP120" s="3">
        <v>0</v>
      </c>
      <c r="DQ120" s="3">
        <v>0</v>
      </c>
      <c r="DR120" s="3">
        <v>0</v>
      </c>
      <c r="DS120" s="3">
        <v>730522</v>
      </c>
      <c r="DT120" s="3">
        <v>32000138</v>
      </c>
      <c r="DU120" s="3">
        <v>2734454</v>
      </c>
      <c r="DV120" s="3">
        <v>926040</v>
      </c>
      <c r="DW120" s="3">
        <v>13403269</v>
      </c>
      <c r="DX120" s="3">
        <v>0</v>
      </c>
      <c r="DY120" s="3">
        <v>8844404</v>
      </c>
      <c r="DZ120" s="3">
        <v>0</v>
      </c>
      <c r="EA120" s="3">
        <v>0</v>
      </c>
      <c r="EB120" s="3">
        <v>2415419</v>
      </c>
      <c r="EC120" s="3">
        <v>60323724</v>
      </c>
      <c r="ED120" s="3">
        <v>94993274</v>
      </c>
      <c r="EE120" s="3">
        <v>8056450</v>
      </c>
      <c r="EF120" s="3">
        <v>2794573</v>
      </c>
      <c r="EG120" s="3">
        <v>58944819</v>
      </c>
      <c r="EH120" s="3">
        <v>0</v>
      </c>
      <c r="EI120" s="3">
        <v>48634447</v>
      </c>
      <c r="EJ120" s="3">
        <v>0</v>
      </c>
      <c r="EK120" s="3">
        <v>0</v>
      </c>
      <c r="EL120" s="3">
        <v>13846963</v>
      </c>
      <c r="EM120" s="3">
        <v>227270526</v>
      </c>
      <c r="EN120" s="3">
        <v>77372129</v>
      </c>
      <c r="EO120" s="3">
        <v>6574476</v>
      </c>
      <c r="EP120" s="3">
        <v>2266825</v>
      </c>
      <c r="EQ120" s="3">
        <v>44078867</v>
      </c>
      <c r="ER120" s="3">
        <v>0</v>
      </c>
      <c r="ES120" s="3">
        <v>0</v>
      </c>
      <c r="ET120" s="3">
        <v>35021637</v>
      </c>
      <c r="EU120" s="3">
        <v>0</v>
      </c>
      <c r="EV120" s="3">
        <v>6316825</v>
      </c>
      <c r="EW120" s="3">
        <v>0</v>
      </c>
      <c r="EX120" s="3">
        <v>965917</v>
      </c>
      <c r="EY120" s="3">
        <v>0</v>
      </c>
      <c r="EZ120" s="3">
        <v>0</v>
      </c>
      <c r="FA120" s="3">
        <v>0</v>
      </c>
      <c r="FB120" s="3">
        <v>0</v>
      </c>
      <c r="FC120" s="3">
        <v>0</v>
      </c>
      <c r="FD120" s="3">
        <v>0</v>
      </c>
      <c r="FE120" s="3">
        <v>46831953</v>
      </c>
      <c r="FF120" s="3">
        <v>3979413</v>
      </c>
      <c r="FG120" s="3">
        <v>1372067</v>
      </c>
      <c r="FH120" s="3">
        <v>26680141</v>
      </c>
      <c r="FI120" s="3">
        <v>0</v>
      </c>
      <c r="FJ120" s="3">
        <v>21194655</v>
      </c>
      <c r="FK120" s="3">
        <v>0</v>
      </c>
      <c r="FL120" s="3">
        <v>0</v>
      </c>
      <c r="FM120" s="3">
        <v>14939345</v>
      </c>
      <c r="FN120" s="3">
        <v>0</v>
      </c>
      <c r="FO120" s="3">
        <v>0</v>
      </c>
      <c r="FP120" s="3">
        <v>0</v>
      </c>
      <c r="FQ120" s="3">
        <v>0</v>
      </c>
      <c r="FR120" s="3">
        <v>0</v>
      </c>
      <c r="FS120" s="3">
        <v>0</v>
      </c>
      <c r="FT120" s="3">
        <v>10144856</v>
      </c>
      <c r="FU120" s="3">
        <v>33992276</v>
      </c>
      <c r="FV120" s="3">
        <v>38192261</v>
      </c>
      <c r="FW120" s="3">
        <v>0</v>
      </c>
      <c r="FX120" s="3">
        <v>0</v>
      </c>
      <c r="FY120" s="3">
        <v>0</v>
      </c>
      <c r="FZ120" s="3">
        <v>0</v>
      </c>
      <c r="GA120" s="3">
        <v>16706327</v>
      </c>
      <c r="GB120" s="3">
        <v>4507960</v>
      </c>
      <c r="GC120" s="3">
        <v>10522598</v>
      </c>
      <c r="GD120" s="3">
        <v>2344540</v>
      </c>
      <c r="GE120" s="3">
        <v>43555033</v>
      </c>
      <c r="GF120" s="3">
        <v>11705838</v>
      </c>
      <c r="GG120" s="3">
        <v>16965586</v>
      </c>
      <c r="GH120" s="3">
        <v>8344870</v>
      </c>
      <c r="GI120" s="3">
        <v>14697494</v>
      </c>
      <c r="GJ120" s="3">
        <v>10503568</v>
      </c>
      <c r="GK120" s="3">
        <v>5595456</v>
      </c>
      <c r="GL120" s="3">
        <v>1465995</v>
      </c>
      <c r="GM120" s="3">
        <v>325933</v>
      </c>
      <c r="GN120" s="3">
        <v>0</v>
      </c>
      <c r="GO120" s="3">
        <v>3251045</v>
      </c>
      <c r="GP120" s="3">
        <v>69086118</v>
      </c>
      <c r="GQ120" s="3">
        <v>0</v>
      </c>
      <c r="GR120" s="3">
        <v>25192345</v>
      </c>
      <c r="GS120" s="3">
        <v>8001745</v>
      </c>
      <c r="GT120" s="3">
        <v>0</v>
      </c>
      <c r="GU120" s="3">
        <v>0</v>
      </c>
      <c r="GV120" s="3">
        <v>102280208</v>
      </c>
      <c r="GW120" s="3">
        <v>14440134</v>
      </c>
      <c r="GX120" s="3">
        <v>8863809</v>
      </c>
      <c r="GY120" s="3">
        <v>0</v>
      </c>
      <c r="GZ120" s="3">
        <v>78976265</v>
      </c>
      <c r="HA120" s="3">
        <v>102280208</v>
      </c>
      <c r="HB120" s="3">
        <v>44875305</v>
      </c>
      <c r="HC120" s="3">
        <v>144574518</v>
      </c>
      <c r="HD120" s="3">
        <v>-124014795</v>
      </c>
      <c r="HE120" s="3">
        <v>100752144</v>
      </c>
      <c r="HF120" s="3">
        <v>0</v>
      </c>
      <c r="HG120" s="3">
        <v>0</v>
      </c>
      <c r="HH120" s="3">
        <v>0</v>
      </c>
      <c r="HI120" s="3">
        <v>0</v>
      </c>
      <c r="HJ120" s="3">
        <v>1037716</v>
      </c>
      <c r="HK120" s="3">
        <v>1179287</v>
      </c>
      <c r="HL120" s="3">
        <v>492</v>
      </c>
      <c r="HM120" s="3">
        <v>0</v>
      </c>
      <c r="HN120" s="3">
        <v>100072</v>
      </c>
      <c r="HO120" s="3">
        <v>126441</v>
      </c>
      <c r="HP120" s="3">
        <v>87687</v>
      </c>
      <c r="HQ120" s="3">
        <v>56740</v>
      </c>
      <c r="HR120" s="3">
        <v>71610</v>
      </c>
      <c r="HS120" s="3">
        <v>360660</v>
      </c>
      <c r="HT120" s="3">
        <v>32688</v>
      </c>
      <c r="HU120" s="3">
        <v>45357</v>
      </c>
      <c r="HV120" s="3">
        <v>0</v>
      </c>
      <c r="HW120" s="3">
        <v>156461</v>
      </c>
      <c r="HX120" s="3">
        <v>115263</v>
      </c>
      <c r="HY120" s="3">
        <v>279219</v>
      </c>
      <c r="HZ120" s="3">
        <v>279401</v>
      </c>
      <c r="IA120" s="3">
        <v>0</v>
      </c>
      <c r="IB120" s="3">
        <v>138417</v>
      </c>
      <c r="IC120" s="3">
        <v>92184</v>
      </c>
      <c r="ID120" s="3">
        <v>133232</v>
      </c>
      <c r="IE120" s="3">
        <v>50457068.639798701</v>
      </c>
      <c r="IF120" s="3">
        <v>4287445.9016305404</v>
      </c>
      <c r="IG120" s="3">
        <v>1478275.3102430799</v>
      </c>
      <c r="IH120" s="3">
        <v>28745368.635139871</v>
      </c>
      <c r="II120" s="3">
        <v>0</v>
      </c>
      <c r="IJ120" s="3">
        <v>22837517.982773483</v>
      </c>
      <c r="IK120" s="3">
        <v>0</v>
      </c>
      <c r="IL120" s="3">
        <v>0</v>
      </c>
      <c r="IM120" s="3">
        <v>6461375.5304143401</v>
      </c>
    </row>
    <row r="121" spans="1:247" x14ac:dyDescent="0.25">
      <c r="A121">
        <v>106301357</v>
      </c>
      <c r="B121" s="33" t="s">
        <v>2081</v>
      </c>
      <c r="C121" s="56">
        <v>45200</v>
      </c>
      <c r="D121" s="56">
        <v>45565</v>
      </c>
      <c r="E121">
        <v>366</v>
      </c>
      <c r="F121" s="33" t="s">
        <v>2689</v>
      </c>
      <c r="G121" t="s">
        <v>1027</v>
      </c>
      <c r="H121">
        <v>1015</v>
      </c>
      <c r="I121" s="33" t="s">
        <v>1024</v>
      </c>
      <c r="J121" t="s">
        <v>2673</v>
      </c>
      <c r="K121" s="33" t="s">
        <v>1023</v>
      </c>
      <c r="L121" s="33" t="s">
        <v>811</v>
      </c>
      <c r="N121" t="s">
        <v>1032</v>
      </c>
      <c r="O121" s="33" t="s">
        <v>1266</v>
      </c>
      <c r="P121" t="s">
        <v>1038</v>
      </c>
      <c r="Q121" t="s">
        <v>1033</v>
      </c>
      <c r="R121" s="33" t="s">
        <v>2082</v>
      </c>
      <c r="S121" s="33" t="s">
        <v>2454</v>
      </c>
      <c r="T121" s="33" t="s">
        <v>1255</v>
      </c>
      <c r="U121" s="33" t="s">
        <v>2455</v>
      </c>
      <c r="V121" s="33" t="s">
        <v>2508</v>
      </c>
      <c r="W121">
        <v>0</v>
      </c>
      <c r="X121" s="3">
        <v>153</v>
      </c>
      <c r="Y121" s="3">
        <v>55998</v>
      </c>
      <c r="Z121" s="3">
        <v>153</v>
      </c>
      <c r="AA121" s="3">
        <v>55998</v>
      </c>
      <c r="AB121" s="3">
        <v>69</v>
      </c>
      <c r="AC121" s="3">
        <v>65.382513661202196</v>
      </c>
      <c r="AD121" s="3">
        <v>75.086696105428302</v>
      </c>
      <c r="AE121" s="3">
        <v>6184</v>
      </c>
      <c r="AF121" s="3">
        <v>2965</v>
      </c>
      <c r="AG121" s="3">
        <v>726</v>
      </c>
      <c r="AH121" s="3">
        <v>11787</v>
      </c>
      <c r="AI121" s="3">
        <v>0</v>
      </c>
      <c r="AJ121" s="3">
        <v>1338</v>
      </c>
      <c r="AK121" s="3">
        <v>738</v>
      </c>
      <c r="AL121" s="3">
        <v>52</v>
      </c>
      <c r="AM121" s="3">
        <v>140</v>
      </c>
      <c r="AN121" s="3">
        <v>23930</v>
      </c>
      <c r="AO121" s="3">
        <v>27481.7307745867</v>
      </c>
      <c r="AP121" s="89">
        <v>6349.9995095696804</v>
      </c>
      <c r="AQ121" s="89">
        <v>3500.8833457148999</v>
      </c>
      <c r="AR121" s="89">
        <v>751.84607903229596</v>
      </c>
      <c r="AS121" s="89">
        <v>13618.679653988211</v>
      </c>
      <c r="AT121" s="89">
        <v>0</v>
      </c>
      <c r="AU121" s="89">
        <v>1759.0092754150801</v>
      </c>
      <c r="AV121" s="89">
        <v>1057.5136470489799</v>
      </c>
      <c r="AW121" s="89">
        <v>109.777505896272</v>
      </c>
      <c r="AX121" s="89">
        <v>186.21248981834481</v>
      </c>
      <c r="AY121" s="3">
        <v>1400</v>
      </c>
      <c r="AZ121" s="3">
        <v>733</v>
      </c>
      <c r="BA121" s="3">
        <v>108</v>
      </c>
      <c r="BB121" s="3">
        <v>1516</v>
      </c>
      <c r="BC121" s="3">
        <v>0</v>
      </c>
      <c r="BD121" s="3">
        <v>588</v>
      </c>
      <c r="BE121" s="3">
        <v>371</v>
      </c>
      <c r="BF121" s="3">
        <v>19</v>
      </c>
      <c r="BG121" s="3">
        <v>50</v>
      </c>
      <c r="BH121" s="3">
        <v>4785</v>
      </c>
      <c r="BI121" s="3">
        <v>111</v>
      </c>
      <c r="BJ121" s="3">
        <v>0</v>
      </c>
      <c r="BK121" s="3">
        <v>0</v>
      </c>
      <c r="BL121" s="3">
        <v>0</v>
      </c>
      <c r="BM121" s="3">
        <v>42</v>
      </c>
      <c r="BN121" s="3">
        <v>0</v>
      </c>
      <c r="BO121" s="3">
        <v>40626</v>
      </c>
      <c r="BP121" s="3">
        <v>0</v>
      </c>
      <c r="BQ121" s="3">
        <v>0</v>
      </c>
      <c r="BR121" s="3">
        <v>0</v>
      </c>
      <c r="BS121" s="3">
        <v>15372</v>
      </c>
      <c r="BT121" s="3">
        <v>0</v>
      </c>
      <c r="BU121" s="3">
        <v>16037</v>
      </c>
      <c r="BV121" s="3">
        <v>0</v>
      </c>
      <c r="BW121" s="3">
        <v>0</v>
      </c>
      <c r="BX121" s="3">
        <v>0</v>
      </c>
      <c r="BY121" s="3">
        <v>7893</v>
      </c>
      <c r="BZ121" s="57">
        <v>0.329837024655244</v>
      </c>
      <c r="CA121" s="3">
        <v>0</v>
      </c>
      <c r="CB121" s="3">
        <v>4769</v>
      </c>
      <c r="CC121" s="3">
        <v>0</v>
      </c>
      <c r="CD121" s="3">
        <v>0</v>
      </c>
      <c r="CE121" s="3">
        <v>0</v>
      </c>
      <c r="CF121" s="3">
        <v>16</v>
      </c>
      <c r="CG121" s="3">
        <v>0</v>
      </c>
      <c r="CH121" s="3">
        <v>0</v>
      </c>
      <c r="CI121" s="3">
        <v>0</v>
      </c>
      <c r="CJ121" s="3">
        <v>0</v>
      </c>
      <c r="CK121" s="3">
        <v>323</v>
      </c>
      <c r="CL121" s="3">
        <v>1061</v>
      </c>
      <c r="CM121" s="3">
        <v>308</v>
      </c>
      <c r="CN121" s="3">
        <v>2525</v>
      </c>
      <c r="CO121" s="3">
        <v>0</v>
      </c>
      <c r="CP121" s="3">
        <v>1420</v>
      </c>
      <c r="CQ121" s="3">
        <v>730</v>
      </c>
      <c r="CR121" s="3">
        <v>307</v>
      </c>
      <c r="CS121" s="3">
        <v>244</v>
      </c>
      <c r="CT121" s="3">
        <v>6918</v>
      </c>
      <c r="CU121" s="3">
        <v>8021</v>
      </c>
      <c r="CV121" s="3">
        <v>0</v>
      </c>
      <c r="CW121" s="3">
        <v>0</v>
      </c>
      <c r="CX121" s="3">
        <v>639</v>
      </c>
      <c r="CY121" s="3">
        <v>33201</v>
      </c>
      <c r="CZ121" s="3">
        <v>4</v>
      </c>
      <c r="DA121" s="3">
        <v>198836</v>
      </c>
      <c r="DB121" s="3">
        <v>77183</v>
      </c>
      <c r="DC121" s="3">
        <v>1731</v>
      </c>
      <c r="DD121" s="3">
        <v>1382</v>
      </c>
      <c r="DE121" s="3">
        <v>0</v>
      </c>
      <c r="DF121" s="3">
        <v>0</v>
      </c>
      <c r="DG121" s="3">
        <v>561406265</v>
      </c>
      <c r="DH121" s="3">
        <v>453059248</v>
      </c>
      <c r="DI121" s="3">
        <v>104313128</v>
      </c>
      <c r="DJ121" s="3">
        <v>212660145</v>
      </c>
      <c r="DK121" s="3">
        <v>260423</v>
      </c>
      <c r="DL121" s="3">
        <v>212920568</v>
      </c>
      <c r="DM121" s="3">
        <v>220768267</v>
      </c>
      <c r="DN121" s="3">
        <v>-7847699</v>
      </c>
      <c r="DO121" s="3">
        <v>17874383</v>
      </c>
      <c r="DP121" s="3">
        <v>12500000</v>
      </c>
      <c r="DQ121" s="3">
        <v>0</v>
      </c>
      <c r="DR121" s="3">
        <v>0</v>
      </c>
      <c r="DS121" s="3">
        <v>-2473316</v>
      </c>
      <c r="DT121" s="3">
        <v>119588855</v>
      </c>
      <c r="DU121" s="3">
        <v>78931854</v>
      </c>
      <c r="DV121" s="3">
        <v>58964806</v>
      </c>
      <c r="DW121" s="3">
        <v>147748607</v>
      </c>
      <c r="DX121" s="3">
        <v>0</v>
      </c>
      <c r="DY121" s="3">
        <v>58824106</v>
      </c>
      <c r="DZ121" s="3">
        <v>17671183</v>
      </c>
      <c r="EA121" s="3">
        <v>1933849</v>
      </c>
      <c r="EB121" s="3">
        <v>5187025</v>
      </c>
      <c r="EC121" s="3">
        <v>488850285</v>
      </c>
      <c r="ED121" s="3">
        <v>3210170</v>
      </c>
      <c r="EE121" s="3">
        <v>14265857</v>
      </c>
      <c r="EF121" s="3">
        <v>2099186</v>
      </c>
      <c r="EG121" s="3">
        <v>22959881</v>
      </c>
      <c r="EH121" s="3">
        <v>0</v>
      </c>
      <c r="EI121" s="3">
        <v>18509338</v>
      </c>
      <c r="EJ121" s="3">
        <v>7650656</v>
      </c>
      <c r="EK121" s="3">
        <v>2148711</v>
      </c>
      <c r="EL121" s="3">
        <v>1712181</v>
      </c>
      <c r="EM121" s="3">
        <v>72555980</v>
      </c>
      <c r="EN121" s="3">
        <v>95182416</v>
      </c>
      <c r="EO121" s="3">
        <v>84916470</v>
      </c>
      <c r="EP121" s="3">
        <v>56986550</v>
      </c>
      <c r="EQ121" s="3">
        <v>129271239</v>
      </c>
      <c r="ER121" s="3">
        <v>-1932824</v>
      </c>
      <c r="ES121" s="3">
        <v>0</v>
      </c>
      <c r="ET121" s="3">
        <v>57830949</v>
      </c>
      <c r="EU121" s="3">
        <v>10725319</v>
      </c>
      <c r="EV121" s="3">
        <v>13205391</v>
      </c>
      <c r="EW121" s="3">
        <v>0</v>
      </c>
      <c r="EX121" s="3">
        <v>4539521</v>
      </c>
      <c r="EY121" s="3">
        <v>0</v>
      </c>
      <c r="EZ121" s="3">
        <v>2334217</v>
      </c>
      <c r="FA121" s="3">
        <v>71299902</v>
      </c>
      <c r="FB121" s="3">
        <v>33013226</v>
      </c>
      <c r="FC121" s="3">
        <v>0</v>
      </c>
      <c r="FD121" s="3">
        <v>0</v>
      </c>
      <c r="FE121" s="3">
        <v>27176999</v>
      </c>
      <c r="FF121" s="3">
        <v>78921181</v>
      </c>
      <c r="FG121" s="3">
        <v>4385758</v>
      </c>
      <c r="FH121" s="3">
        <v>75869895</v>
      </c>
      <c r="FI121" s="3">
        <v>0</v>
      </c>
      <c r="FJ121" s="3">
        <v>17826249</v>
      </c>
      <c r="FK121" s="3">
        <v>8230534</v>
      </c>
      <c r="FL121" s="3">
        <v>0</v>
      </c>
      <c r="FM121" s="3">
        <v>249529</v>
      </c>
      <c r="FN121" s="3">
        <v>0</v>
      </c>
      <c r="FO121" s="3">
        <v>10847997</v>
      </c>
      <c r="FP121" s="3">
        <v>0</v>
      </c>
      <c r="FQ121" s="3">
        <v>0</v>
      </c>
      <c r="FR121" s="3">
        <v>0</v>
      </c>
      <c r="FS121" s="3">
        <v>0</v>
      </c>
      <c r="FT121" s="3">
        <v>25180715</v>
      </c>
      <c r="FU121" s="3">
        <v>5536979</v>
      </c>
      <c r="FV121" s="3">
        <v>30917290</v>
      </c>
      <c r="FW121" s="3">
        <v>62411239</v>
      </c>
      <c r="FX121" s="3">
        <v>23204796</v>
      </c>
      <c r="FY121" s="3">
        <v>0</v>
      </c>
      <c r="FZ121" s="3">
        <v>0</v>
      </c>
      <c r="GA121" s="3">
        <v>7477222</v>
      </c>
      <c r="GB121" s="3">
        <v>19403321</v>
      </c>
      <c r="GC121" s="3">
        <v>40046971</v>
      </c>
      <c r="GD121" s="3">
        <v>6589734</v>
      </c>
      <c r="GE121" s="3">
        <v>32130145</v>
      </c>
      <c r="GF121" s="3">
        <v>9736185</v>
      </c>
      <c r="GG121" s="3">
        <v>2653020</v>
      </c>
      <c r="GH121" s="3">
        <v>9468159</v>
      </c>
      <c r="GI121" s="3">
        <v>15381740</v>
      </c>
      <c r="GJ121" s="3">
        <v>135432757</v>
      </c>
      <c r="GK121" s="3">
        <v>3279233</v>
      </c>
      <c r="GL121" s="3">
        <v>808153</v>
      </c>
      <c r="GM121" s="3">
        <v>1115732</v>
      </c>
      <c r="GN121" s="3">
        <v>1189868</v>
      </c>
      <c r="GO121" s="3">
        <v>9573275</v>
      </c>
      <c r="GP121" s="3">
        <v>228735921</v>
      </c>
      <c r="GQ121" s="3">
        <v>0</v>
      </c>
      <c r="GR121" s="3">
        <v>19107925</v>
      </c>
      <c r="GS121" s="3">
        <v>2375885</v>
      </c>
      <c r="GT121" s="3">
        <v>0</v>
      </c>
      <c r="GU121" s="3">
        <v>0</v>
      </c>
      <c r="GV121" s="3">
        <v>250219731</v>
      </c>
      <c r="GW121" s="3">
        <v>154030095</v>
      </c>
      <c r="GX121" s="3">
        <v>0</v>
      </c>
      <c r="GY121" s="3">
        <v>2732323</v>
      </c>
      <c r="GZ121" s="3">
        <v>93457313</v>
      </c>
      <c r="HA121" s="3">
        <v>250219731</v>
      </c>
      <c r="HB121" s="3">
        <v>111280</v>
      </c>
      <c r="HC121" s="3">
        <v>55510880</v>
      </c>
      <c r="HD121" s="3">
        <v>-39468351</v>
      </c>
      <c r="HE121" s="3">
        <v>36927470</v>
      </c>
      <c r="HF121" s="3">
        <v>0</v>
      </c>
      <c r="HG121" s="3">
        <v>0</v>
      </c>
      <c r="HH121" s="3">
        <v>189941176</v>
      </c>
      <c r="HI121" s="3">
        <v>47871730</v>
      </c>
      <c r="HJ121" s="3">
        <v>690330</v>
      </c>
      <c r="HK121" s="3">
        <v>755927</v>
      </c>
      <c r="HL121" s="3">
        <v>320</v>
      </c>
      <c r="HM121" s="3">
        <v>0</v>
      </c>
      <c r="HN121" s="3">
        <v>74857</v>
      </c>
      <c r="HO121" s="3">
        <v>136318</v>
      </c>
      <c r="HP121" s="3">
        <v>133443</v>
      </c>
      <c r="HQ121" s="3">
        <v>36514</v>
      </c>
      <c r="HR121" s="3">
        <v>75284</v>
      </c>
      <c r="HS121" s="3">
        <v>31885</v>
      </c>
      <c r="HT121" s="3">
        <v>35289</v>
      </c>
      <c r="HU121" s="3">
        <v>76960</v>
      </c>
      <c r="HV121" s="3">
        <v>88097</v>
      </c>
      <c r="HW121" s="3">
        <v>1683</v>
      </c>
      <c r="HX121" s="3">
        <v>297780</v>
      </c>
      <c r="HY121" s="3">
        <v>35126</v>
      </c>
      <c r="HZ121" s="3">
        <v>194893</v>
      </c>
      <c r="IA121" s="3">
        <v>0</v>
      </c>
      <c r="IB121" s="3">
        <v>60927</v>
      </c>
      <c r="IC121" s="3">
        <v>28996</v>
      </c>
      <c r="ID121" s="3">
        <v>72608</v>
      </c>
      <c r="IE121" s="3">
        <v>48232714.766822383</v>
      </c>
      <c r="IF121" s="3">
        <v>36605979.6613511</v>
      </c>
      <c r="IG121" s="3">
        <v>23984572.42359639</v>
      </c>
      <c r="IH121" s="3">
        <v>67050481.956021398</v>
      </c>
      <c r="II121" s="3">
        <v>0</v>
      </c>
      <c r="IJ121" s="3">
        <v>30374849.852334201</v>
      </c>
      <c r="IK121" s="3">
        <v>9945852.8914085291</v>
      </c>
      <c r="IL121" s="3">
        <v>1603538.3994167601</v>
      </c>
      <c r="IM121" s="3">
        <v>2709854.0490492499</v>
      </c>
    </row>
    <row r="122" spans="1:247" x14ac:dyDescent="0.25">
      <c r="A122">
        <v>106014034</v>
      </c>
      <c r="B122" s="33" t="s">
        <v>2603</v>
      </c>
      <c r="C122" s="56">
        <v>45292</v>
      </c>
      <c r="D122" s="56">
        <v>45657</v>
      </c>
      <c r="E122">
        <v>366</v>
      </c>
      <c r="F122" s="33" t="s">
        <v>2690</v>
      </c>
      <c r="G122" t="s">
        <v>1030</v>
      </c>
      <c r="H122">
        <v>421</v>
      </c>
      <c r="I122" s="33" t="s">
        <v>1024</v>
      </c>
      <c r="J122" t="s">
        <v>1763</v>
      </c>
      <c r="K122" s="33" t="s">
        <v>1023</v>
      </c>
      <c r="L122" s="33" t="s">
        <v>653</v>
      </c>
      <c r="N122" t="s">
        <v>430</v>
      </c>
      <c r="O122" s="33" t="s">
        <v>3183</v>
      </c>
      <c r="P122" t="s">
        <v>1042</v>
      </c>
      <c r="Q122" t="s">
        <v>34</v>
      </c>
      <c r="R122" s="33" t="s">
        <v>2604</v>
      </c>
      <c r="S122" s="33" t="s">
        <v>2605</v>
      </c>
      <c r="T122" s="33" t="s">
        <v>1229</v>
      </c>
      <c r="U122" s="33">
        <v>94538</v>
      </c>
      <c r="V122" s="33" t="s">
        <v>2936</v>
      </c>
      <c r="W122">
        <v>0</v>
      </c>
      <c r="X122" s="3">
        <v>148</v>
      </c>
      <c r="Y122" s="3">
        <v>54168</v>
      </c>
      <c r="Z122" s="3">
        <v>148</v>
      </c>
      <c r="AA122" s="3">
        <v>54168</v>
      </c>
      <c r="AB122" s="3">
        <v>120</v>
      </c>
      <c r="AC122" s="3">
        <v>124.669398907104</v>
      </c>
      <c r="AD122" s="3">
        <v>131.67429795604301</v>
      </c>
      <c r="AE122" s="3">
        <v>3801</v>
      </c>
      <c r="AF122" s="3">
        <v>2710</v>
      </c>
      <c r="AG122" s="3">
        <v>8692</v>
      </c>
      <c r="AH122" s="3">
        <v>0</v>
      </c>
      <c r="AI122" s="3">
        <v>15126</v>
      </c>
      <c r="AJ122" s="3">
        <v>3120</v>
      </c>
      <c r="AK122" s="3">
        <v>12019</v>
      </c>
      <c r="AL122" s="3">
        <v>13</v>
      </c>
      <c r="AM122" s="3">
        <v>148</v>
      </c>
      <c r="AN122" s="3">
        <v>45629</v>
      </c>
      <c r="AO122" s="3">
        <v>48192.793051911598</v>
      </c>
      <c r="AP122" s="89">
        <v>3868.3499999999995</v>
      </c>
      <c r="AQ122" s="89">
        <v>2820.3410714285701</v>
      </c>
      <c r="AR122" s="89">
        <v>8692</v>
      </c>
      <c r="AS122" s="89">
        <v>0</v>
      </c>
      <c r="AT122" s="89">
        <v>15126</v>
      </c>
      <c r="AU122" s="89">
        <v>3905.3660714285702</v>
      </c>
      <c r="AV122" s="89">
        <v>13600.0823321675</v>
      </c>
      <c r="AW122" s="89">
        <v>13</v>
      </c>
      <c r="AX122" s="89">
        <v>171.72142857142856</v>
      </c>
      <c r="AY122" s="3">
        <v>280</v>
      </c>
      <c r="AZ122" s="3">
        <v>243</v>
      </c>
      <c r="BA122" s="3">
        <v>1110</v>
      </c>
      <c r="BB122" s="3">
        <v>0</v>
      </c>
      <c r="BC122" s="3">
        <v>1255</v>
      </c>
      <c r="BD122" s="3">
        <v>430</v>
      </c>
      <c r="BE122" s="3">
        <v>1614</v>
      </c>
      <c r="BF122" s="3">
        <v>3</v>
      </c>
      <c r="BG122" s="3">
        <v>23</v>
      </c>
      <c r="BH122" s="3">
        <v>4958</v>
      </c>
      <c r="BI122" s="3">
        <v>0</v>
      </c>
      <c r="BJ122" s="3">
        <v>148</v>
      </c>
      <c r="BK122" s="3">
        <v>0</v>
      </c>
      <c r="BL122" s="3">
        <v>0</v>
      </c>
      <c r="BM122" s="3">
        <v>0</v>
      </c>
      <c r="BN122" s="3">
        <v>0</v>
      </c>
      <c r="BO122" s="3">
        <v>0</v>
      </c>
      <c r="BP122" s="3">
        <v>54168</v>
      </c>
      <c r="BQ122" s="3">
        <v>0</v>
      </c>
      <c r="BR122" s="3">
        <v>0</v>
      </c>
      <c r="BS122" s="3">
        <v>0</v>
      </c>
      <c r="BT122" s="3">
        <v>0</v>
      </c>
      <c r="BU122" s="3">
        <v>0</v>
      </c>
      <c r="BV122" s="3">
        <v>45629</v>
      </c>
      <c r="BW122" s="3">
        <v>0</v>
      </c>
      <c r="BX122" s="3">
        <v>0</v>
      </c>
      <c r="BY122" s="3">
        <v>0</v>
      </c>
      <c r="BZ122" s="57">
        <v>0</v>
      </c>
      <c r="CA122" s="3">
        <v>0</v>
      </c>
      <c r="CB122" s="3">
        <v>0</v>
      </c>
      <c r="CC122" s="3">
        <v>4958</v>
      </c>
      <c r="CD122" s="3">
        <v>0</v>
      </c>
      <c r="CE122" s="3">
        <v>0</v>
      </c>
      <c r="CF122" s="3">
        <v>0</v>
      </c>
      <c r="CG122" s="3">
        <v>0</v>
      </c>
      <c r="CH122" s="3">
        <v>0</v>
      </c>
      <c r="CI122" s="3">
        <v>0</v>
      </c>
      <c r="CJ122" s="3">
        <v>0</v>
      </c>
      <c r="CK122" s="3">
        <v>242</v>
      </c>
      <c r="CL122" s="3">
        <v>414</v>
      </c>
      <c r="CM122" s="3">
        <v>0</v>
      </c>
      <c r="CN122" s="3">
        <v>0</v>
      </c>
      <c r="CO122" s="3">
        <v>0</v>
      </c>
      <c r="CP122" s="3">
        <v>2850</v>
      </c>
      <c r="CQ122" s="3">
        <v>5726</v>
      </c>
      <c r="CR122" s="3">
        <v>0</v>
      </c>
      <c r="CS122" s="3">
        <v>84</v>
      </c>
      <c r="CT122" s="3">
        <v>9316</v>
      </c>
      <c r="CU122" s="3">
        <v>0</v>
      </c>
      <c r="CV122" s="3">
        <v>0</v>
      </c>
      <c r="CW122" s="3">
        <v>0</v>
      </c>
      <c r="CX122" s="3">
        <v>0</v>
      </c>
      <c r="CY122" s="3">
        <v>0</v>
      </c>
      <c r="CZ122" s="3">
        <v>0</v>
      </c>
      <c r="DA122" s="3">
        <v>0</v>
      </c>
      <c r="DB122" s="3">
        <v>0</v>
      </c>
      <c r="DC122" s="3">
        <v>0</v>
      </c>
      <c r="DD122" s="3">
        <v>0</v>
      </c>
      <c r="DE122" s="3">
        <v>0</v>
      </c>
      <c r="DF122" s="3">
        <v>0</v>
      </c>
      <c r="DG122" s="3">
        <v>134779280</v>
      </c>
      <c r="DH122" s="3">
        <v>49852550</v>
      </c>
      <c r="DI122" s="3">
        <v>0</v>
      </c>
      <c r="DJ122" s="3">
        <v>84926730</v>
      </c>
      <c r="DK122" s="3">
        <v>496</v>
      </c>
      <c r="DL122" s="3">
        <v>84927226</v>
      </c>
      <c r="DM122" s="3">
        <v>56616083</v>
      </c>
      <c r="DN122" s="3">
        <v>28311143</v>
      </c>
      <c r="DO122" s="3">
        <v>1604557</v>
      </c>
      <c r="DP122" s="3">
        <v>0</v>
      </c>
      <c r="DQ122" s="3">
        <v>437732</v>
      </c>
      <c r="DR122" s="3">
        <v>0</v>
      </c>
      <c r="DS122" s="3">
        <v>29477968</v>
      </c>
      <c r="DT122" s="3">
        <v>10642800</v>
      </c>
      <c r="DU122" s="3">
        <v>7588000</v>
      </c>
      <c r="DV122" s="3">
        <v>24337600</v>
      </c>
      <c r="DW122" s="3">
        <v>0</v>
      </c>
      <c r="DX122" s="3">
        <v>42352800</v>
      </c>
      <c r="DY122" s="3">
        <v>8736000</v>
      </c>
      <c r="DZ122" s="3">
        <v>33501693</v>
      </c>
      <c r="EA122" s="3">
        <v>35907</v>
      </c>
      <c r="EB122" s="3">
        <v>414400</v>
      </c>
      <c r="EC122" s="3">
        <v>127609200</v>
      </c>
      <c r="ED122" s="3">
        <v>188580</v>
      </c>
      <c r="EE122" s="3">
        <v>308955</v>
      </c>
      <c r="EF122" s="3">
        <v>0</v>
      </c>
      <c r="EG122" s="3">
        <v>0</v>
      </c>
      <c r="EH122" s="3">
        <v>0</v>
      </c>
      <c r="EI122" s="3">
        <v>2199025</v>
      </c>
      <c r="EJ122" s="3">
        <v>4407100</v>
      </c>
      <c r="EK122" s="3">
        <v>0</v>
      </c>
      <c r="EL122" s="3">
        <v>66420</v>
      </c>
      <c r="EM122" s="3">
        <v>7170080</v>
      </c>
      <c r="EN122" s="3">
        <v>4674661</v>
      </c>
      <c r="EO122" s="3">
        <v>3229529</v>
      </c>
      <c r="EP122" s="3">
        <v>7978579</v>
      </c>
      <c r="EQ122" s="3">
        <v>0</v>
      </c>
      <c r="ER122" s="3">
        <v>0</v>
      </c>
      <c r="ES122" s="3">
        <v>11652153</v>
      </c>
      <c r="ET122" s="3">
        <v>4822911</v>
      </c>
      <c r="EU122" s="3">
        <v>14016405</v>
      </c>
      <c r="EV122" s="3">
        <v>1273294</v>
      </c>
      <c r="EW122" s="3">
        <v>0</v>
      </c>
      <c r="EX122" s="3">
        <v>35907</v>
      </c>
      <c r="EY122" s="3">
        <v>0</v>
      </c>
      <c r="EZ122" s="3">
        <v>2169111</v>
      </c>
      <c r="FA122" s="3">
        <v>0</v>
      </c>
      <c r="FB122" s="3">
        <v>0</v>
      </c>
      <c r="FC122" s="3">
        <v>0</v>
      </c>
      <c r="FD122" s="3">
        <v>0</v>
      </c>
      <c r="FE122" s="3">
        <v>5879495</v>
      </c>
      <c r="FF122" s="3">
        <v>4465531</v>
      </c>
      <c r="FG122" s="3">
        <v>15735560</v>
      </c>
      <c r="FH122" s="3">
        <v>0</v>
      </c>
      <c r="FI122" s="3">
        <v>29615687</v>
      </c>
      <c r="FJ122" s="3">
        <v>5834854</v>
      </c>
      <c r="FK122" s="3">
        <v>22927014</v>
      </c>
      <c r="FL122" s="3">
        <v>0</v>
      </c>
      <c r="FM122" s="3">
        <v>468589</v>
      </c>
      <c r="FN122" s="3">
        <v>0</v>
      </c>
      <c r="FO122" s="3">
        <v>0</v>
      </c>
      <c r="FP122" s="3">
        <v>0</v>
      </c>
      <c r="FQ122" s="3">
        <v>0</v>
      </c>
      <c r="FR122" s="3">
        <v>0</v>
      </c>
      <c r="FS122" s="3">
        <v>0</v>
      </c>
      <c r="FT122" s="3">
        <v>25230700</v>
      </c>
      <c r="FU122" s="3">
        <v>1372347</v>
      </c>
      <c r="FV122" s="3">
        <v>265365</v>
      </c>
      <c r="FW122" s="3">
        <v>0</v>
      </c>
      <c r="FX122" s="3">
        <v>0</v>
      </c>
      <c r="FY122" s="3">
        <v>0</v>
      </c>
      <c r="FZ122" s="3">
        <v>0</v>
      </c>
      <c r="GA122" s="3">
        <v>11358914</v>
      </c>
      <c r="GB122" s="3">
        <v>3944107</v>
      </c>
      <c r="GC122" s="3">
        <v>11812457</v>
      </c>
      <c r="GD122" s="3">
        <v>2632193</v>
      </c>
      <c r="GE122" s="3">
        <v>31631694</v>
      </c>
      <c r="GF122" s="3">
        <v>4566227</v>
      </c>
      <c r="GG122" s="3">
        <v>5300094</v>
      </c>
      <c r="GH122" s="3">
        <v>0</v>
      </c>
      <c r="GI122" s="3">
        <v>2934408</v>
      </c>
      <c r="GJ122" s="3">
        <v>6210026</v>
      </c>
      <c r="GK122" s="3">
        <v>1522171</v>
      </c>
      <c r="GL122" s="3">
        <v>194312</v>
      </c>
      <c r="GM122" s="3">
        <v>857059</v>
      </c>
      <c r="GN122" s="3">
        <v>0</v>
      </c>
      <c r="GO122" s="3">
        <v>3400092</v>
      </c>
      <c r="GP122" s="3">
        <v>16502404</v>
      </c>
      <c r="GQ122" s="3">
        <v>0</v>
      </c>
      <c r="GR122" s="3">
        <v>26855736</v>
      </c>
      <c r="GS122" s="3">
        <v>285923</v>
      </c>
      <c r="GT122" s="3">
        <v>158019985</v>
      </c>
      <c r="GU122" s="3">
        <v>66393807</v>
      </c>
      <c r="GV122" s="3">
        <v>268057855</v>
      </c>
      <c r="GW122" s="3">
        <v>10888588</v>
      </c>
      <c r="GX122" s="3">
        <v>0</v>
      </c>
      <c r="GY122" s="3">
        <v>0</v>
      </c>
      <c r="GZ122" s="3">
        <v>257169267</v>
      </c>
      <c r="HA122" s="3">
        <v>268057855</v>
      </c>
      <c r="HB122" s="3">
        <v>0</v>
      </c>
      <c r="HC122" s="3">
        <v>16719903</v>
      </c>
      <c r="HD122" s="3">
        <v>-1168930</v>
      </c>
      <c r="HE122" s="3">
        <v>42397750</v>
      </c>
      <c r="HF122" s="3">
        <v>0</v>
      </c>
      <c r="HG122" s="3">
        <v>0</v>
      </c>
      <c r="HH122" s="3">
        <v>157118202</v>
      </c>
      <c r="HI122" s="3">
        <v>0</v>
      </c>
      <c r="HJ122" s="3">
        <v>543157</v>
      </c>
      <c r="HK122" s="3">
        <v>611227</v>
      </c>
      <c r="HL122" s="3">
        <v>294</v>
      </c>
      <c r="HM122" s="3">
        <v>0</v>
      </c>
      <c r="HN122" s="3">
        <v>86333</v>
      </c>
      <c r="HO122" s="3">
        <v>219288</v>
      </c>
      <c r="HP122" s="3">
        <v>130513</v>
      </c>
      <c r="HQ122" s="3">
        <v>9516</v>
      </c>
      <c r="HR122" s="3">
        <v>0</v>
      </c>
      <c r="HS122" s="3">
        <v>45139</v>
      </c>
      <c r="HT122" s="3">
        <v>26402</v>
      </c>
      <c r="HU122" s="3">
        <v>25966</v>
      </c>
      <c r="HV122" s="3">
        <v>0</v>
      </c>
      <c r="HW122" s="3">
        <v>0</v>
      </c>
      <c r="HX122" s="3">
        <v>294910</v>
      </c>
      <c r="HY122" s="3">
        <v>18217</v>
      </c>
      <c r="HZ122" s="3">
        <v>0</v>
      </c>
      <c r="IA122" s="3">
        <v>0</v>
      </c>
      <c r="IB122" s="3">
        <v>104503</v>
      </c>
      <c r="IC122" s="3">
        <v>49548</v>
      </c>
      <c r="ID122" s="3">
        <v>75979</v>
      </c>
      <c r="IE122" s="3">
        <v>4549845.7679849602</v>
      </c>
      <c r="IF122" s="3">
        <v>3317206.7905214</v>
      </c>
      <c r="IG122" s="3">
        <v>10223288.848042499</v>
      </c>
      <c r="IH122" s="3">
        <v>0</v>
      </c>
      <c r="II122" s="3">
        <v>17790780.846236899</v>
      </c>
      <c r="IJ122" s="3">
        <v>4593383.0425171796</v>
      </c>
      <c r="IK122" s="3">
        <v>15924024.584168199</v>
      </c>
      <c r="IL122" s="3">
        <v>15083.1484068545</v>
      </c>
      <c r="IM122" s="3">
        <v>201973.972121976</v>
      </c>
    </row>
    <row r="123" spans="1:247" x14ac:dyDescent="0.25">
      <c r="A123">
        <v>106400480</v>
      </c>
      <c r="B123" s="33" t="s">
        <v>1940</v>
      </c>
      <c r="C123" s="56">
        <v>45108</v>
      </c>
      <c r="D123" s="56">
        <v>45473</v>
      </c>
      <c r="E123">
        <v>366</v>
      </c>
      <c r="F123" s="33" t="s">
        <v>2693</v>
      </c>
      <c r="G123" t="s">
        <v>1065</v>
      </c>
      <c r="H123">
        <v>801</v>
      </c>
      <c r="I123" s="33" t="s">
        <v>1046</v>
      </c>
      <c r="J123" t="s">
        <v>1764</v>
      </c>
      <c r="K123" s="33" t="s">
        <v>1023</v>
      </c>
      <c r="L123" s="33" t="s">
        <v>811</v>
      </c>
      <c r="N123" t="s">
        <v>430</v>
      </c>
      <c r="O123" s="33" t="s">
        <v>3026</v>
      </c>
      <c r="P123" t="s">
        <v>407</v>
      </c>
      <c r="Q123" t="s">
        <v>34</v>
      </c>
      <c r="R123" s="33" t="s">
        <v>2084</v>
      </c>
      <c r="S123" s="33" t="s">
        <v>1230</v>
      </c>
      <c r="T123" s="33" t="s">
        <v>1231</v>
      </c>
      <c r="U123" s="33">
        <v>93401</v>
      </c>
      <c r="V123" s="33" t="s">
        <v>2606</v>
      </c>
      <c r="W123">
        <v>0</v>
      </c>
      <c r="X123" s="3">
        <v>98</v>
      </c>
      <c r="Y123" s="3">
        <v>35868</v>
      </c>
      <c r="Z123" s="3">
        <v>98</v>
      </c>
      <c r="AA123" s="3">
        <v>35868</v>
      </c>
      <c r="AB123" s="3">
        <v>60</v>
      </c>
      <c r="AC123" s="3">
        <v>54.9016393442623</v>
      </c>
      <c r="AD123" s="3">
        <v>110.838472258122</v>
      </c>
      <c r="AE123" s="3">
        <v>9708</v>
      </c>
      <c r="AF123" s="3">
        <v>3000</v>
      </c>
      <c r="AG123" s="3">
        <v>422</v>
      </c>
      <c r="AH123" s="3">
        <v>2371</v>
      </c>
      <c r="AI123" s="3">
        <v>0</v>
      </c>
      <c r="AJ123" s="3">
        <v>629</v>
      </c>
      <c r="AK123" s="3">
        <v>3865</v>
      </c>
      <c r="AL123" s="3">
        <v>68</v>
      </c>
      <c r="AM123" s="3">
        <v>31</v>
      </c>
      <c r="AN123" s="3">
        <v>20094</v>
      </c>
      <c r="AO123" s="3">
        <v>40566.880846472799</v>
      </c>
      <c r="AP123" s="89">
        <v>18295.6750110352</v>
      </c>
      <c r="AQ123" s="89">
        <v>5068.7037910135195</v>
      </c>
      <c r="AR123" s="89">
        <v>686.188748856139</v>
      </c>
      <c r="AS123" s="89">
        <v>4966.5722361728931</v>
      </c>
      <c r="AT123" s="89">
        <v>0</v>
      </c>
      <c r="AU123" s="89">
        <v>1324.74005538086</v>
      </c>
      <c r="AV123" s="89">
        <v>10438.425981292699</v>
      </c>
      <c r="AW123" s="89">
        <v>191.02974727429699</v>
      </c>
      <c r="AX123" s="89">
        <v>220.171423607424</v>
      </c>
      <c r="AY123" s="3">
        <v>2285</v>
      </c>
      <c r="AZ123" s="3">
        <v>709</v>
      </c>
      <c r="BA123" s="3">
        <v>94</v>
      </c>
      <c r="BB123" s="3">
        <v>616</v>
      </c>
      <c r="BC123" s="3">
        <v>0</v>
      </c>
      <c r="BD123" s="3">
        <v>154</v>
      </c>
      <c r="BE123" s="3">
        <v>1325</v>
      </c>
      <c r="BF123" s="3">
        <v>33</v>
      </c>
      <c r="BG123" s="3">
        <v>10</v>
      </c>
      <c r="BH123" s="3">
        <v>5226</v>
      </c>
      <c r="BI123" s="3">
        <v>98</v>
      </c>
      <c r="BJ123" s="3">
        <v>0</v>
      </c>
      <c r="BK123" s="3">
        <v>0</v>
      </c>
      <c r="BL123" s="3">
        <v>0</v>
      </c>
      <c r="BM123" s="3">
        <v>0</v>
      </c>
      <c r="BN123" s="3">
        <v>0</v>
      </c>
      <c r="BO123" s="3">
        <v>35868</v>
      </c>
      <c r="BP123" s="3">
        <v>0</v>
      </c>
      <c r="BQ123" s="3">
        <v>0</v>
      </c>
      <c r="BR123" s="3">
        <v>0</v>
      </c>
      <c r="BS123" s="3">
        <v>0</v>
      </c>
      <c r="BT123" s="3">
        <v>0</v>
      </c>
      <c r="BU123" s="3">
        <v>20094</v>
      </c>
      <c r="BV123" s="3">
        <v>0</v>
      </c>
      <c r="BW123" s="3">
        <v>0</v>
      </c>
      <c r="BX123" s="3">
        <v>0</v>
      </c>
      <c r="BY123" s="3">
        <v>0</v>
      </c>
      <c r="BZ123" s="57">
        <v>0</v>
      </c>
      <c r="CA123" s="3">
        <v>0</v>
      </c>
      <c r="CB123" s="3">
        <v>5226</v>
      </c>
      <c r="CC123" s="3">
        <v>0</v>
      </c>
      <c r="CD123" s="3">
        <v>0</v>
      </c>
      <c r="CE123" s="3">
        <v>0</v>
      </c>
      <c r="CF123" s="3">
        <v>0</v>
      </c>
      <c r="CG123" s="3">
        <v>0</v>
      </c>
      <c r="CH123" s="3">
        <v>0</v>
      </c>
      <c r="CI123" s="3">
        <v>0</v>
      </c>
      <c r="CJ123" s="3">
        <v>0</v>
      </c>
      <c r="CK123" s="3">
        <v>63132</v>
      </c>
      <c r="CL123" s="3">
        <v>16190</v>
      </c>
      <c r="CM123" s="3">
        <v>2153</v>
      </c>
      <c r="CN123" s="3">
        <v>18932</v>
      </c>
      <c r="CO123" s="3">
        <v>0</v>
      </c>
      <c r="CP123" s="3">
        <v>4998</v>
      </c>
      <c r="CQ123" s="3">
        <v>44073</v>
      </c>
      <c r="CR123" s="3">
        <v>1350</v>
      </c>
      <c r="CS123" s="3">
        <v>529</v>
      </c>
      <c r="CT123" s="3">
        <v>151357</v>
      </c>
      <c r="CU123" s="3">
        <v>28346</v>
      </c>
      <c r="CV123" s="3">
        <v>952</v>
      </c>
      <c r="CW123" s="3">
        <v>0</v>
      </c>
      <c r="CX123" s="3">
        <v>121873</v>
      </c>
      <c r="CY123" s="3">
        <v>2102</v>
      </c>
      <c r="CZ123" s="3">
        <v>8</v>
      </c>
      <c r="DA123" s="3">
        <v>251355</v>
      </c>
      <c r="DB123" s="3">
        <v>503488</v>
      </c>
      <c r="DC123" s="3">
        <v>1124</v>
      </c>
      <c r="DD123" s="3">
        <v>2911</v>
      </c>
      <c r="DE123" s="3">
        <v>525</v>
      </c>
      <c r="DF123" s="3">
        <v>268</v>
      </c>
      <c r="DG123" s="3">
        <v>1086556657</v>
      </c>
      <c r="DH123" s="3">
        <v>866563261</v>
      </c>
      <c r="DI123" s="3">
        <v>26095233</v>
      </c>
      <c r="DJ123" s="3">
        <v>246088629</v>
      </c>
      <c r="DK123" s="3">
        <v>5792856</v>
      </c>
      <c r="DL123" s="3">
        <v>251881485</v>
      </c>
      <c r="DM123" s="3">
        <v>226335851</v>
      </c>
      <c r="DN123" s="3">
        <v>25545634</v>
      </c>
      <c r="DO123" s="3">
        <v>1279170</v>
      </c>
      <c r="DP123" s="3">
        <v>355612</v>
      </c>
      <c r="DQ123" s="3">
        <v>0</v>
      </c>
      <c r="DR123" s="3">
        <v>0</v>
      </c>
      <c r="DS123" s="3">
        <v>26469192</v>
      </c>
      <c r="DT123" s="3">
        <v>272938929</v>
      </c>
      <c r="DU123" s="3">
        <v>90121810</v>
      </c>
      <c r="DV123" s="3">
        <v>10475486</v>
      </c>
      <c r="DW123" s="3">
        <v>54880676</v>
      </c>
      <c r="DX123" s="3">
        <v>0</v>
      </c>
      <c r="DY123" s="3">
        <v>16415058</v>
      </c>
      <c r="DZ123" s="3">
        <v>90798492</v>
      </c>
      <c r="EA123" s="3">
        <v>2366637</v>
      </c>
      <c r="EB123" s="3">
        <v>207206</v>
      </c>
      <c r="EC123" s="3">
        <v>538204294</v>
      </c>
      <c r="ED123" s="3">
        <v>241441164</v>
      </c>
      <c r="EE123" s="3">
        <v>62145110</v>
      </c>
      <c r="EF123" s="3">
        <v>6558070</v>
      </c>
      <c r="EG123" s="3">
        <v>60078768</v>
      </c>
      <c r="EH123" s="3">
        <v>0</v>
      </c>
      <c r="EI123" s="3">
        <v>18156778</v>
      </c>
      <c r="EJ123" s="3">
        <v>154426175</v>
      </c>
      <c r="EK123" s="3">
        <v>4281864</v>
      </c>
      <c r="EL123" s="3">
        <v>1264434</v>
      </c>
      <c r="EM123" s="3">
        <v>548352363</v>
      </c>
      <c r="EN123" s="3">
        <v>430621729</v>
      </c>
      <c r="EO123" s="3">
        <v>130493053</v>
      </c>
      <c r="EP123" s="3">
        <v>12200462</v>
      </c>
      <c r="EQ123" s="3">
        <v>96393722</v>
      </c>
      <c r="ER123" s="3">
        <v>0</v>
      </c>
      <c r="ES123" s="3">
        <v>0</v>
      </c>
      <c r="ET123" s="3">
        <v>28199229</v>
      </c>
      <c r="EU123" s="3">
        <v>142441220</v>
      </c>
      <c r="EV123" s="3">
        <v>5541384</v>
      </c>
      <c r="EW123" s="3">
        <v>0</v>
      </c>
      <c r="EX123" s="3">
        <v>10237874</v>
      </c>
      <c r="EY123" s="3">
        <v>0</v>
      </c>
      <c r="EZ123" s="3">
        <v>10434588</v>
      </c>
      <c r="FA123" s="3">
        <v>0</v>
      </c>
      <c r="FB123" s="3">
        <v>8505640</v>
      </c>
      <c r="FC123" s="3">
        <v>0</v>
      </c>
      <c r="FD123" s="3">
        <v>17589593</v>
      </c>
      <c r="FE123" s="3">
        <v>77348317</v>
      </c>
      <c r="FF123" s="3">
        <v>20677263</v>
      </c>
      <c r="FG123" s="3">
        <v>3544744</v>
      </c>
      <c r="FH123" s="3">
        <v>24174195</v>
      </c>
      <c r="FI123" s="3">
        <v>0</v>
      </c>
      <c r="FJ123" s="3">
        <v>5708551</v>
      </c>
      <c r="FK123" s="3">
        <v>113897579</v>
      </c>
      <c r="FL123" s="3">
        <v>504445</v>
      </c>
      <c r="FM123" s="3">
        <v>233535</v>
      </c>
      <c r="FN123" s="3">
        <v>0</v>
      </c>
      <c r="FO123" s="3">
        <v>-9649073</v>
      </c>
      <c r="FP123" s="3">
        <v>59583</v>
      </c>
      <c r="FQ123" s="3">
        <v>166099</v>
      </c>
      <c r="FR123" s="3">
        <v>0</v>
      </c>
      <c r="FS123" s="3">
        <v>0</v>
      </c>
      <c r="FT123" s="3">
        <v>42682280</v>
      </c>
      <c r="FU123" s="3">
        <v>10133992</v>
      </c>
      <c r="FV123" s="3">
        <v>79365642</v>
      </c>
      <c r="FW123" s="3">
        <v>5681223</v>
      </c>
      <c r="FX123" s="3">
        <v>0</v>
      </c>
      <c r="FY123" s="3">
        <v>0</v>
      </c>
      <c r="FZ123" s="3">
        <v>0</v>
      </c>
      <c r="GA123" s="3">
        <v>28440124</v>
      </c>
      <c r="GB123" s="3">
        <v>8753655</v>
      </c>
      <c r="GC123" s="3">
        <v>41339918</v>
      </c>
      <c r="GD123" s="3">
        <v>9939017</v>
      </c>
      <c r="GE123" s="3">
        <v>59934507</v>
      </c>
      <c r="GF123" s="3">
        <v>21591395</v>
      </c>
      <c r="GG123" s="3">
        <v>13844672</v>
      </c>
      <c r="GH123" s="3">
        <v>16908431</v>
      </c>
      <c r="GI123" s="3">
        <v>38567997</v>
      </c>
      <c r="GJ123" s="3">
        <v>41049474</v>
      </c>
      <c r="GK123" s="3">
        <v>9951960</v>
      </c>
      <c r="GL123" s="3">
        <v>1912072</v>
      </c>
      <c r="GM123" s="3">
        <v>1109903</v>
      </c>
      <c r="GN123" s="3">
        <v>3274097</v>
      </c>
      <c r="GO123" s="3">
        <v>18191343</v>
      </c>
      <c r="GP123" s="3">
        <v>54376838</v>
      </c>
      <c r="GQ123" s="3">
        <v>0</v>
      </c>
      <c r="GR123" s="3">
        <v>77298337</v>
      </c>
      <c r="GS123" s="3">
        <v>18428931</v>
      </c>
      <c r="GT123" s="3">
        <v>15286786</v>
      </c>
      <c r="GU123" s="3">
        <v>2300000</v>
      </c>
      <c r="GV123" s="3">
        <v>167690892</v>
      </c>
      <c r="GW123" s="3">
        <v>39365683</v>
      </c>
      <c r="GX123" s="3">
        <v>0</v>
      </c>
      <c r="GY123" s="3">
        <v>55532027</v>
      </c>
      <c r="GZ123" s="3">
        <v>72793182</v>
      </c>
      <c r="HA123" s="3">
        <v>167690892</v>
      </c>
      <c r="HB123" s="3">
        <v>13016756</v>
      </c>
      <c r="HC123" s="3">
        <v>119235550</v>
      </c>
      <c r="HD123" s="3">
        <v>-93588063</v>
      </c>
      <c r="HE123" s="3">
        <v>120612688</v>
      </c>
      <c r="HF123" s="3">
        <v>0</v>
      </c>
      <c r="HG123" s="3">
        <v>26240480</v>
      </c>
      <c r="HH123" s="3">
        <v>0</v>
      </c>
      <c r="HI123" s="3">
        <v>32465575</v>
      </c>
      <c r="HJ123" s="3">
        <v>1082407</v>
      </c>
      <c r="HK123" s="3">
        <v>1195988</v>
      </c>
      <c r="HL123" s="3">
        <v>519</v>
      </c>
      <c r="HM123" s="3">
        <v>0</v>
      </c>
      <c r="HN123" s="3">
        <v>133589</v>
      </c>
      <c r="HO123" s="3">
        <v>259247</v>
      </c>
      <c r="HP123" s="3">
        <v>292268</v>
      </c>
      <c r="HQ123" s="3">
        <v>0</v>
      </c>
      <c r="HR123" s="3">
        <v>32951</v>
      </c>
      <c r="HS123" s="3">
        <v>83435</v>
      </c>
      <c r="HT123" s="3">
        <v>76809</v>
      </c>
      <c r="HU123" s="3">
        <v>87360</v>
      </c>
      <c r="HV123" s="3">
        <v>85424</v>
      </c>
      <c r="HW123" s="3">
        <v>31324</v>
      </c>
      <c r="HX123" s="3">
        <v>302775</v>
      </c>
      <c r="HY123" s="3">
        <v>115106</v>
      </c>
      <c r="HZ123" s="3">
        <v>347730</v>
      </c>
      <c r="IA123" s="3">
        <v>0</v>
      </c>
      <c r="IB123" s="3">
        <v>164797</v>
      </c>
      <c r="IC123" s="3">
        <v>43982</v>
      </c>
      <c r="ID123" s="3">
        <v>106097</v>
      </c>
      <c r="IE123" s="3">
        <v>104405900.555445</v>
      </c>
      <c r="IF123" s="3">
        <v>30906260.0278426</v>
      </c>
      <c r="IG123" s="3">
        <v>3457372.8222441142</v>
      </c>
      <c r="IH123" s="3">
        <v>23333804.012849402</v>
      </c>
      <c r="II123" s="3">
        <v>0</v>
      </c>
      <c r="IJ123" s="3">
        <v>7017191.6070537902</v>
      </c>
      <c r="IK123" s="3">
        <v>49774286.6509884</v>
      </c>
      <c r="IL123" s="3">
        <v>1349474.3356033701</v>
      </c>
      <c r="IM123" s="3">
        <v>298704.987973582</v>
      </c>
    </row>
    <row r="124" spans="1:247" x14ac:dyDescent="0.25">
      <c r="A124">
        <v>106104047</v>
      </c>
      <c r="B124" s="33" t="s">
        <v>1232</v>
      </c>
      <c r="C124" s="56">
        <v>45292</v>
      </c>
      <c r="D124" s="56">
        <v>45657</v>
      </c>
      <c r="E124">
        <v>366</v>
      </c>
      <c r="F124" s="33" t="s">
        <v>2683</v>
      </c>
      <c r="G124" t="s">
        <v>1079</v>
      </c>
      <c r="H124">
        <v>605</v>
      </c>
      <c r="I124" s="33" t="s">
        <v>1024</v>
      </c>
      <c r="J124" t="s">
        <v>3050</v>
      </c>
      <c r="K124" s="33" t="s">
        <v>1023</v>
      </c>
      <c r="L124" s="33" t="s">
        <v>1025</v>
      </c>
      <c r="N124" t="s">
        <v>430</v>
      </c>
      <c r="O124" s="33" t="s">
        <v>1774</v>
      </c>
      <c r="P124" t="s">
        <v>1080</v>
      </c>
      <c r="Q124" t="s">
        <v>34</v>
      </c>
      <c r="R124" s="33" t="s">
        <v>2085</v>
      </c>
      <c r="S124" s="33" t="s">
        <v>1233</v>
      </c>
      <c r="T124" s="33" t="s">
        <v>1171</v>
      </c>
      <c r="U124" s="33">
        <v>93710</v>
      </c>
      <c r="V124" s="33" t="s">
        <v>2943</v>
      </c>
      <c r="W124">
        <v>0</v>
      </c>
      <c r="X124" s="3">
        <v>27</v>
      </c>
      <c r="Y124" s="3">
        <v>9882</v>
      </c>
      <c r="Z124" s="3">
        <v>27</v>
      </c>
      <c r="AA124" s="3">
        <v>9882</v>
      </c>
      <c r="AB124" s="3">
        <v>7</v>
      </c>
      <c r="AC124" s="3">
        <v>5.0136612021857898</v>
      </c>
      <c r="AD124" s="3">
        <v>25.950091024969801</v>
      </c>
      <c r="AE124" s="3">
        <v>748</v>
      </c>
      <c r="AF124" s="3">
        <v>346</v>
      </c>
      <c r="AG124" s="3">
        <v>0</v>
      </c>
      <c r="AH124" s="3">
        <v>4</v>
      </c>
      <c r="AI124" s="3">
        <v>0</v>
      </c>
      <c r="AJ124" s="3">
        <v>177</v>
      </c>
      <c r="AK124" s="3">
        <v>556</v>
      </c>
      <c r="AL124" s="3">
        <v>0</v>
      </c>
      <c r="AM124" s="3">
        <v>4</v>
      </c>
      <c r="AN124" s="3">
        <v>1835</v>
      </c>
      <c r="AO124" s="3">
        <v>9497.7333151389339</v>
      </c>
      <c r="AP124" s="89">
        <v>3290.3562618978599</v>
      </c>
      <c r="AQ124" s="89">
        <v>1914.87755959016</v>
      </c>
      <c r="AR124" s="89">
        <v>0</v>
      </c>
      <c r="AS124" s="89">
        <v>432.63522298761507</v>
      </c>
      <c r="AT124" s="89">
        <v>0</v>
      </c>
      <c r="AU124" s="89">
        <v>544.73671044819196</v>
      </c>
      <c r="AV124" s="89">
        <v>2811.3793664608902</v>
      </c>
      <c r="AW124" s="89">
        <v>0</v>
      </c>
      <c r="AX124" s="89">
        <v>298.30158419714502</v>
      </c>
      <c r="AY124" s="3">
        <v>393</v>
      </c>
      <c r="AZ124" s="3">
        <v>146</v>
      </c>
      <c r="BA124" s="3">
        <v>0</v>
      </c>
      <c r="BB124" s="3">
        <v>3</v>
      </c>
      <c r="BC124" s="3">
        <v>0</v>
      </c>
      <c r="BD124" s="3">
        <v>96</v>
      </c>
      <c r="BE124" s="3">
        <v>298</v>
      </c>
      <c r="BF124" s="3">
        <v>0</v>
      </c>
      <c r="BG124" s="3">
        <v>2</v>
      </c>
      <c r="BH124" s="3">
        <v>938</v>
      </c>
      <c r="BI124" s="3">
        <v>27</v>
      </c>
      <c r="BJ124" s="3">
        <v>0</v>
      </c>
      <c r="BK124" s="3">
        <v>0</v>
      </c>
      <c r="BL124" s="3">
        <v>0</v>
      </c>
      <c r="BM124" s="3">
        <v>0</v>
      </c>
      <c r="BN124" s="3">
        <v>0</v>
      </c>
      <c r="BO124" s="3">
        <v>9882</v>
      </c>
      <c r="BP124" s="3">
        <v>0</v>
      </c>
      <c r="BQ124" s="3">
        <v>0</v>
      </c>
      <c r="BR124" s="3">
        <v>0</v>
      </c>
      <c r="BS124" s="3">
        <v>0</v>
      </c>
      <c r="BT124" s="3">
        <v>0</v>
      </c>
      <c r="BU124" s="3">
        <v>1835</v>
      </c>
      <c r="BV124" s="3">
        <v>0</v>
      </c>
      <c r="BW124" s="3">
        <v>0</v>
      </c>
      <c r="BX124" s="3">
        <v>0</v>
      </c>
      <c r="BY124" s="3">
        <v>0</v>
      </c>
      <c r="BZ124" s="57">
        <v>0</v>
      </c>
      <c r="CA124" s="3">
        <v>0</v>
      </c>
      <c r="CB124" s="3">
        <v>938</v>
      </c>
      <c r="CC124" s="3">
        <v>0</v>
      </c>
      <c r="CD124" s="3">
        <v>0</v>
      </c>
      <c r="CE124" s="3">
        <v>0</v>
      </c>
      <c r="CF124" s="3">
        <v>0</v>
      </c>
      <c r="CG124" s="3">
        <v>0</v>
      </c>
      <c r="CH124" s="3">
        <v>0</v>
      </c>
      <c r="CI124" s="3">
        <v>0</v>
      </c>
      <c r="CJ124" s="3">
        <v>0</v>
      </c>
      <c r="CK124" s="3">
        <v>5649</v>
      </c>
      <c r="CL124" s="3">
        <v>2652</v>
      </c>
      <c r="CM124" s="3">
        <v>44</v>
      </c>
      <c r="CN124" s="3">
        <v>2124</v>
      </c>
      <c r="CO124" s="3">
        <v>0</v>
      </c>
      <c r="CP124" s="3">
        <v>378</v>
      </c>
      <c r="CQ124" s="3">
        <v>4523</v>
      </c>
      <c r="CR124" s="3">
        <v>0</v>
      </c>
      <c r="CS124" s="3">
        <v>145</v>
      </c>
      <c r="CT124" s="3">
        <v>15515</v>
      </c>
      <c r="CU124" s="3">
        <v>0</v>
      </c>
      <c r="CV124" s="3">
        <v>0</v>
      </c>
      <c r="CW124" s="3">
        <v>0</v>
      </c>
      <c r="CX124" s="3">
        <v>1445</v>
      </c>
      <c r="CY124" s="3">
        <v>0</v>
      </c>
      <c r="CZ124" s="3">
        <v>9</v>
      </c>
      <c r="DA124" s="3">
        <v>139583</v>
      </c>
      <c r="DB124" s="3">
        <v>740067</v>
      </c>
      <c r="DC124" s="3">
        <v>943</v>
      </c>
      <c r="DD124" s="3">
        <v>14070</v>
      </c>
      <c r="DE124" s="3">
        <v>0</v>
      </c>
      <c r="DF124" s="3">
        <v>0</v>
      </c>
      <c r="DG124" s="3">
        <v>345695666</v>
      </c>
      <c r="DH124" s="3">
        <v>224981215</v>
      </c>
      <c r="DI124" s="3">
        <v>0</v>
      </c>
      <c r="DJ124" s="3">
        <v>120714451</v>
      </c>
      <c r="DK124" s="3">
        <v>0</v>
      </c>
      <c r="DL124" s="3">
        <v>120714451</v>
      </c>
      <c r="DM124" s="3">
        <v>99425178</v>
      </c>
      <c r="DN124" s="3">
        <v>21289273</v>
      </c>
      <c r="DO124" s="3">
        <v>384428</v>
      </c>
      <c r="DP124" s="3">
        <v>0</v>
      </c>
      <c r="DQ124" s="3">
        <v>0</v>
      </c>
      <c r="DR124" s="3">
        <v>0</v>
      </c>
      <c r="DS124" s="3">
        <v>21673701</v>
      </c>
      <c r="DT124" s="3">
        <v>28333886</v>
      </c>
      <c r="DU124" s="3">
        <v>11364124</v>
      </c>
      <c r="DV124" s="3">
        <v>0</v>
      </c>
      <c r="DW124" s="3">
        <v>221963</v>
      </c>
      <c r="DX124" s="3">
        <v>0</v>
      </c>
      <c r="DY124" s="3">
        <v>2703195</v>
      </c>
      <c r="DZ124" s="3">
        <v>24135937</v>
      </c>
      <c r="EA124" s="3">
        <v>0</v>
      </c>
      <c r="EB124" s="3">
        <v>30678</v>
      </c>
      <c r="EC124" s="3">
        <v>66789783</v>
      </c>
      <c r="ED124" s="3">
        <v>96303252</v>
      </c>
      <c r="EE124" s="3">
        <v>51528668</v>
      </c>
      <c r="EF124" s="3">
        <v>1509421</v>
      </c>
      <c r="EG124" s="3">
        <v>23785290</v>
      </c>
      <c r="EH124" s="3">
        <v>0</v>
      </c>
      <c r="EI124" s="3">
        <v>5616181</v>
      </c>
      <c r="EJ124" s="3">
        <v>97905925</v>
      </c>
      <c r="EK124" s="3">
        <v>0</v>
      </c>
      <c r="EL124" s="3">
        <v>2257146</v>
      </c>
      <c r="EM124" s="3">
        <v>278905883</v>
      </c>
      <c r="EN124" s="3">
        <v>81230974</v>
      </c>
      <c r="EO124" s="3">
        <v>42704839</v>
      </c>
      <c r="EP124" s="3">
        <v>1537456</v>
      </c>
      <c r="EQ124" s="3">
        <v>24152160</v>
      </c>
      <c r="ER124" s="3">
        <v>0</v>
      </c>
      <c r="ES124" s="3">
        <v>0</v>
      </c>
      <c r="ET124" s="3">
        <v>12186298</v>
      </c>
      <c r="EU124" s="3">
        <v>65306395</v>
      </c>
      <c r="EV124" s="3">
        <v>-2136907</v>
      </c>
      <c r="EW124" s="3">
        <v>0</v>
      </c>
      <c r="EX124" s="3">
        <v>0</v>
      </c>
      <c r="EY124" s="3">
        <v>0</v>
      </c>
      <c r="EZ124" s="3">
        <v>0</v>
      </c>
      <c r="FA124" s="3">
        <v>0</v>
      </c>
      <c r="FB124" s="3">
        <v>0</v>
      </c>
      <c r="FC124" s="3">
        <v>0</v>
      </c>
      <c r="FD124" s="3">
        <v>0</v>
      </c>
      <c r="FE124" s="3">
        <v>47680776</v>
      </c>
      <c r="FF124" s="3">
        <v>20187953</v>
      </c>
      <c r="FG124" s="3">
        <v>-28035</v>
      </c>
      <c r="FH124" s="3">
        <v>-144907</v>
      </c>
      <c r="FI124" s="3">
        <v>0</v>
      </c>
      <c r="FJ124" s="3">
        <v>-3866922</v>
      </c>
      <c r="FK124" s="3">
        <v>56735467</v>
      </c>
      <c r="FL124" s="3">
        <v>0</v>
      </c>
      <c r="FM124" s="3">
        <v>150119</v>
      </c>
      <c r="FN124" s="3">
        <v>0</v>
      </c>
      <c r="FO124" s="3">
        <v>0</v>
      </c>
      <c r="FP124" s="3">
        <v>0</v>
      </c>
      <c r="FQ124" s="3">
        <v>28415</v>
      </c>
      <c r="FR124" s="3">
        <v>0</v>
      </c>
      <c r="FS124" s="3">
        <v>0</v>
      </c>
      <c r="FT124" s="3">
        <v>2046987</v>
      </c>
      <c r="FU124" s="3">
        <v>0</v>
      </c>
      <c r="FV124" s="3">
        <v>45014058</v>
      </c>
      <c r="FW124" s="3">
        <v>0</v>
      </c>
      <c r="FX124" s="3">
        <v>0</v>
      </c>
      <c r="FY124" s="3">
        <v>0</v>
      </c>
      <c r="FZ124" s="3">
        <v>0</v>
      </c>
      <c r="GA124" s="3">
        <v>5770451</v>
      </c>
      <c r="GB124" s="3">
        <v>2033984</v>
      </c>
      <c r="GC124" s="3">
        <v>34269498</v>
      </c>
      <c r="GD124" s="3">
        <v>10290200</v>
      </c>
      <c r="GE124" s="3">
        <v>25442329</v>
      </c>
      <c r="GF124" s="3">
        <v>6659219</v>
      </c>
      <c r="GG124" s="3">
        <v>3353005</v>
      </c>
      <c r="GH124" s="3">
        <v>2489455</v>
      </c>
      <c r="GI124" s="3">
        <v>40816685</v>
      </c>
      <c r="GJ124" s="3">
        <v>7005027</v>
      </c>
      <c r="GK124" s="3">
        <v>5896173</v>
      </c>
      <c r="GL124" s="3">
        <v>1401320</v>
      </c>
      <c r="GM124" s="3">
        <v>209764</v>
      </c>
      <c r="GN124" s="3">
        <v>2974639</v>
      </c>
      <c r="GO124" s="3">
        <v>3177562</v>
      </c>
      <c r="GP124" s="3">
        <v>26568732</v>
      </c>
      <c r="GQ124" s="3">
        <v>0</v>
      </c>
      <c r="GR124" s="3">
        <v>50811394</v>
      </c>
      <c r="GS124" s="3">
        <v>0</v>
      </c>
      <c r="GT124" s="3">
        <v>102517</v>
      </c>
      <c r="GU124" s="3">
        <v>78760721</v>
      </c>
      <c r="GV124" s="3">
        <v>156243364</v>
      </c>
      <c r="GW124" s="3">
        <v>16669489</v>
      </c>
      <c r="GX124" s="3">
        <v>0</v>
      </c>
      <c r="GY124" s="3">
        <v>48608118</v>
      </c>
      <c r="GZ124" s="3">
        <v>90965756</v>
      </c>
      <c r="HA124" s="3">
        <v>156243363</v>
      </c>
      <c r="HB124" s="3">
        <v>6360176</v>
      </c>
      <c r="HC124" s="3">
        <v>23839432</v>
      </c>
      <c r="HD124" s="3">
        <v>-6269308</v>
      </c>
      <c r="HE124" s="3">
        <v>77634902</v>
      </c>
      <c r="HF124" s="3">
        <v>0</v>
      </c>
      <c r="HG124" s="3">
        <v>0</v>
      </c>
      <c r="HH124" s="3">
        <v>0</v>
      </c>
      <c r="HI124" s="3">
        <v>1085443</v>
      </c>
      <c r="HJ124" s="3">
        <v>648542</v>
      </c>
      <c r="HK124" s="3">
        <v>648542</v>
      </c>
      <c r="HL124" s="3">
        <v>294</v>
      </c>
      <c r="HM124" s="3">
        <v>0</v>
      </c>
      <c r="HN124" s="3">
        <v>44066</v>
      </c>
      <c r="HO124" s="3">
        <v>158986</v>
      </c>
      <c r="HP124" s="3">
        <v>191324</v>
      </c>
      <c r="HQ124" s="3">
        <v>18096</v>
      </c>
      <c r="HR124" s="3">
        <v>38706</v>
      </c>
      <c r="HS124" s="3">
        <v>64780</v>
      </c>
      <c r="HT124" s="3">
        <v>73998</v>
      </c>
      <c r="HU124" s="3">
        <v>22390</v>
      </c>
      <c r="HV124" s="3">
        <v>9836</v>
      </c>
      <c r="HW124" s="3">
        <v>26360</v>
      </c>
      <c r="HX124" s="3">
        <v>69790</v>
      </c>
      <c r="HY124" s="3">
        <v>0</v>
      </c>
      <c r="HZ124" s="3">
        <v>302870</v>
      </c>
      <c r="IA124" s="3">
        <v>0</v>
      </c>
      <c r="IB124" s="3">
        <v>180286</v>
      </c>
      <c r="IC124" s="3">
        <v>45727</v>
      </c>
      <c r="ID124" s="3">
        <v>49869</v>
      </c>
      <c r="IE124" s="3">
        <v>35846760.170434304</v>
      </c>
      <c r="IF124" s="3">
        <v>18088531.776724599</v>
      </c>
      <c r="IG124" s="3">
        <v>434123.03468663699</v>
      </c>
      <c r="IH124" s="3">
        <v>6904701.5556626404</v>
      </c>
      <c r="II124" s="3">
        <v>0</v>
      </c>
      <c r="IJ124" s="3">
        <v>2392727.2482754472</v>
      </c>
      <c r="IK124" s="3">
        <v>35100335.486420102</v>
      </c>
      <c r="IL124" s="3">
        <v>0</v>
      </c>
      <c r="IM124" s="3">
        <v>657998.72779623442</v>
      </c>
    </row>
    <row r="125" spans="1:247" x14ac:dyDescent="0.25">
      <c r="A125">
        <v>106301283</v>
      </c>
      <c r="B125" s="33" t="s">
        <v>1941</v>
      </c>
      <c r="C125" s="56">
        <v>45292</v>
      </c>
      <c r="D125" s="56">
        <v>45657</v>
      </c>
      <c r="E125">
        <v>366</v>
      </c>
      <c r="F125" s="33" t="s">
        <v>2689</v>
      </c>
      <c r="G125" t="s">
        <v>1027</v>
      </c>
      <c r="H125">
        <v>1012</v>
      </c>
      <c r="I125" s="33" t="s">
        <v>1024</v>
      </c>
      <c r="J125" t="s">
        <v>3051</v>
      </c>
      <c r="K125" s="33" t="s">
        <v>1023</v>
      </c>
      <c r="L125" s="33" t="s">
        <v>811</v>
      </c>
      <c r="N125" t="s">
        <v>1032</v>
      </c>
      <c r="O125" s="33" t="s">
        <v>3051</v>
      </c>
      <c r="P125" t="s">
        <v>1038</v>
      </c>
      <c r="Q125" t="s">
        <v>34</v>
      </c>
      <c r="R125" s="33" t="s">
        <v>2086</v>
      </c>
      <c r="S125" s="33" t="s">
        <v>3184</v>
      </c>
      <c r="T125" s="33" t="s">
        <v>1234</v>
      </c>
      <c r="U125" s="33">
        <v>92843</v>
      </c>
      <c r="V125" s="33" t="s">
        <v>2830</v>
      </c>
      <c r="W125">
        <v>0</v>
      </c>
      <c r="X125" s="3">
        <v>167</v>
      </c>
      <c r="Y125" s="3">
        <v>61122</v>
      </c>
      <c r="Z125" s="3">
        <v>167</v>
      </c>
      <c r="AA125" s="3">
        <v>61122</v>
      </c>
      <c r="AB125" s="3">
        <v>38</v>
      </c>
      <c r="AC125" s="3">
        <v>37.926229508196698</v>
      </c>
      <c r="AD125" s="3">
        <v>56.699687048188402</v>
      </c>
      <c r="AE125" s="3">
        <v>5509</v>
      </c>
      <c r="AF125" s="3">
        <v>3058</v>
      </c>
      <c r="AG125" s="3">
        <v>936</v>
      </c>
      <c r="AH125" s="3">
        <v>3047</v>
      </c>
      <c r="AI125" s="3">
        <v>0</v>
      </c>
      <c r="AJ125" s="3">
        <v>804</v>
      </c>
      <c r="AK125" s="3">
        <v>396</v>
      </c>
      <c r="AL125" s="3">
        <v>0</v>
      </c>
      <c r="AM125" s="3">
        <v>131</v>
      </c>
      <c r="AN125" s="3">
        <v>13881</v>
      </c>
      <c r="AO125" s="3">
        <v>20752.085459637001</v>
      </c>
      <c r="AP125" s="89">
        <v>6116.0991897497997</v>
      </c>
      <c r="AQ125" s="89">
        <v>3806.18548825268</v>
      </c>
      <c r="AR125" s="89">
        <v>1512.1710212994301</v>
      </c>
      <c r="AS125" s="89">
        <v>6511.03306932139</v>
      </c>
      <c r="AT125" s="89">
        <v>0</v>
      </c>
      <c r="AU125" s="89">
        <v>1517.80785609644</v>
      </c>
      <c r="AV125" s="89">
        <v>805.60693991008895</v>
      </c>
      <c r="AW125" s="89">
        <v>0</v>
      </c>
      <c r="AX125" s="89">
        <v>473.00003841140199</v>
      </c>
      <c r="AY125" s="3">
        <v>1135</v>
      </c>
      <c r="AZ125" s="3">
        <v>682</v>
      </c>
      <c r="BA125" s="3">
        <v>219</v>
      </c>
      <c r="BB125" s="3">
        <v>780</v>
      </c>
      <c r="BC125" s="3">
        <v>0</v>
      </c>
      <c r="BD125" s="3">
        <v>178</v>
      </c>
      <c r="BE125" s="3">
        <v>92</v>
      </c>
      <c r="BF125" s="3">
        <v>0</v>
      </c>
      <c r="BG125" s="3">
        <v>70</v>
      </c>
      <c r="BH125" s="3">
        <v>3156</v>
      </c>
      <c r="BI125" s="3">
        <v>167</v>
      </c>
      <c r="BJ125" s="3">
        <v>0</v>
      </c>
      <c r="BK125" s="3">
        <v>0</v>
      </c>
      <c r="BL125" s="3">
        <v>0</v>
      </c>
      <c r="BM125" s="3">
        <v>0</v>
      </c>
      <c r="BN125" s="3">
        <v>0</v>
      </c>
      <c r="BO125" s="3">
        <v>61122</v>
      </c>
      <c r="BP125" s="3">
        <v>0</v>
      </c>
      <c r="BQ125" s="3">
        <v>0</v>
      </c>
      <c r="BR125" s="3">
        <v>0</v>
      </c>
      <c r="BS125" s="3">
        <v>0</v>
      </c>
      <c r="BT125" s="3">
        <v>0</v>
      </c>
      <c r="BU125" s="3">
        <v>13881</v>
      </c>
      <c r="BV125" s="3">
        <v>0</v>
      </c>
      <c r="BW125" s="3">
        <v>0</v>
      </c>
      <c r="BX125" s="3">
        <v>0</v>
      </c>
      <c r="BY125" s="3">
        <v>0</v>
      </c>
      <c r="BZ125" s="57">
        <v>0</v>
      </c>
      <c r="CA125" s="3">
        <v>0</v>
      </c>
      <c r="CB125" s="3">
        <v>3156</v>
      </c>
      <c r="CC125" s="3">
        <v>0</v>
      </c>
      <c r="CD125" s="3">
        <v>0</v>
      </c>
      <c r="CE125" s="3">
        <v>0</v>
      </c>
      <c r="CF125" s="3">
        <v>0</v>
      </c>
      <c r="CG125" s="3">
        <v>0</v>
      </c>
      <c r="CH125" s="3">
        <v>0</v>
      </c>
      <c r="CI125" s="3">
        <v>0</v>
      </c>
      <c r="CJ125" s="3">
        <v>0</v>
      </c>
      <c r="CK125" s="3">
        <v>1143</v>
      </c>
      <c r="CL125" s="3">
        <v>1704</v>
      </c>
      <c r="CM125" s="3">
        <v>1827</v>
      </c>
      <c r="CN125" s="3">
        <v>11650</v>
      </c>
      <c r="CO125" s="3">
        <v>0</v>
      </c>
      <c r="CP125" s="3">
        <v>2134</v>
      </c>
      <c r="CQ125" s="3">
        <v>1032</v>
      </c>
      <c r="CR125" s="3">
        <v>0</v>
      </c>
      <c r="CS125" s="3">
        <v>1158</v>
      </c>
      <c r="CT125" s="3">
        <v>20648</v>
      </c>
      <c r="CU125" s="3">
        <v>22809</v>
      </c>
      <c r="CV125" s="3">
        <v>0</v>
      </c>
      <c r="CW125" s="3">
        <v>0</v>
      </c>
      <c r="CX125" s="3">
        <v>1054</v>
      </c>
      <c r="CY125" s="3">
        <v>0</v>
      </c>
      <c r="CZ125" s="3">
        <v>6</v>
      </c>
      <c r="DA125" s="3">
        <v>32488</v>
      </c>
      <c r="DB125" s="3">
        <v>350</v>
      </c>
      <c r="DC125" s="3">
        <v>356</v>
      </c>
      <c r="DD125" s="3">
        <v>8</v>
      </c>
      <c r="DE125" s="3">
        <v>0</v>
      </c>
      <c r="DF125" s="3">
        <v>0</v>
      </c>
      <c r="DG125" s="3">
        <v>319339385</v>
      </c>
      <c r="DH125" s="3">
        <v>259189897</v>
      </c>
      <c r="DI125" s="3">
        <v>0</v>
      </c>
      <c r="DJ125" s="3">
        <v>60149488</v>
      </c>
      <c r="DK125" s="3">
        <v>439835</v>
      </c>
      <c r="DL125" s="3">
        <v>60589323</v>
      </c>
      <c r="DM125" s="3">
        <v>77513144</v>
      </c>
      <c r="DN125" s="3">
        <v>-16923821</v>
      </c>
      <c r="DO125" s="3">
        <v>688850</v>
      </c>
      <c r="DP125" s="3">
        <v>793728</v>
      </c>
      <c r="DQ125" s="3">
        <v>0</v>
      </c>
      <c r="DR125" s="3">
        <v>0</v>
      </c>
      <c r="DS125" s="3">
        <v>-17028699</v>
      </c>
      <c r="DT125" s="3">
        <v>83019788</v>
      </c>
      <c r="DU125" s="3">
        <v>49387850</v>
      </c>
      <c r="DV125" s="3">
        <v>13114156</v>
      </c>
      <c r="DW125" s="3">
        <v>46246519</v>
      </c>
      <c r="DX125" s="3">
        <v>0</v>
      </c>
      <c r="DY125" s="3">
        <v>13483363</v>
      </c>
      <c r="DZ125" s="3">
        <v>6296681</v>
      </c>
      <c r="EA125" s="3">
        <v>0</v>
      </c>
      <c r="EB125" s="3">
        <v>2056681</v>
      </c>
      <c r="EC125" s="3">
        <v>213605038</v>
      </c>
      <c r="ED125" s="3">
        <v>9148892</v>
      </c>
      <c r="EE125" s="3">
        <v>12083477</v>
      </c>
      <c r="EF125" s="3">
        <v>8072646</v>
      </c>
      <c r="EG125" s="3">
        <v>52576131</v>
      </c>
      <c r="EH125" s="3">
        <v>0</v>
      </c>
      <c r="EI125" s="3">
        <v>11970809</v>
      </c>
      <c r="EJ125" s="3">
        <v>6513041</v>
      </c>
      <c r="EK125" s="3">
        <v>0</v>
      </c>
      <c r="EL125" s="3">
        <v>5369351</v>
      </c>
      <c r="EM125" s="3">
        <v>105734347</v>
      </c>
      <c r="EN125" s="3">
        <v>71882416</v>
      </c>
      <c r="EO125" s="3">
        <v>50051649</v>
      </c>
      <c r="EP125" s="3">
        <v>14060587</v>
      </c>
      <c r="EQ125" s="3">
        <v>93274106</v>
      </c>
      <c r="ER125" s="3">
        <v>-2458188</v>
      </c>
      <c r="ES125" s="3">
        <v>0</v>
      </c>
      <c r="ET125" s="3">
        <v>19152358</v>
      </c>
      <c r="EU125" s="3">
        <v>3453590</v>
      </c>
      <c r="EV125" s="3">
        <v>7615626</v>
      </c>
      <c r="EW125" s="3">
        <v>0</v>
      </c>
      <c r="EX125" s="3">
        <v>1584724</v>
      </c>
      <c r="EY125" s="3">
        <v>0</v>
      </c>
      <c r="EZ125" s="3">
        <v>573029</v>
      </c>
      <c r="FA125" s="3">
        <v>0</v>
      </c>
      <c r="FB125" s="3">
        <v>0</v>
      </c>
      <c r="FC125" s="3">
        <v>0</v>
      </c>
      <c r="FD125" s="3">
        <v>0</v>
      </c>
      <c r="FE125" s="3">
        <v>19069833</v>
      </c>
      <c r="FF125" s="3">
        <v>11415461</v>
      </c>
      <c r="FG125" s="3">
        <v>7339422</v>
      </c>
      <c r="FH125" s="3">
        <v>7573856</v>
      </c>
      <c r="FI125" s="3">
        <v>0</v>
      </c>
      <c r="FJ125" s="3">
        <v>6100086</v>
      </c>
      <c r="FK125" s="3">
        <v>9323035</v>
      </c>
      <c r="FL125" s="3">
        <v>0</v>
      </c>
      <c r="FM125" s="3">
        <v>-672205</v>
      </c>
      <c r="FN125" s="3">
        <v>0</v>
      </c>
      <c r="FO125" s="3">
        <v>0</v>
      </c>
      <c r="FP125" s="3">
        <v>0</v>
      </c>
      <c r="FQ125" s="3">
        <v>0</v>
      </c>
      <c r="FR125" s="3">
        <v>0</v>
      </c>
      <c r="FS125" s="3">
        <v>0</v>
      </c>
      <c r="FT125" s="3">
        <v>13951823</v>
      </c>
      <c r="FU125" s="3">
        <v>6095334</v>
      </c>
      <c r="FV125" s="3">
        <v>15258323</v>
      </c>
      <c r="FW125" s="3">
        <v>0</v>
      </c>
      <c r="FX125" s="3">
        <v>0</v>
      </c>
      <c r="FY125" s="3">
        <v>0</v>
      </c>
      <c r="FZ125" s="3">
        <v>0</v>
      </c>
      <c r="GA125" s="3">
        <v>12456262</v>
      </c>
      <c r="GB125" s="3">
        <v>2186478</v>
      </c>
      <c r="GC125" s="3">
        <v>23177787</v>
      </c>
      <c r="GD125" s="3">
        <v>4387137</v>
      </c>
      <c r="GE125" s="3">
        <v>31301440</v>
      </c>
      <c r="GF125" s="3">
        <v>8542827</v>
      </c>
      <c r="GG125" s="3">
        <v>1402798</v>
      </c>
      <c r="GH125" s="3">
        <v>5332472</v>
      </c>
      <c r="GI125" s="3">
        <v>5865895</v>
      </c>
      <c r="GJ125" s="3">
        <v>7852659</v>
      </c>
      <c r="GK125" s="3">
        <v>1810988</v>
      </c>
      <c r="GL125" s="3">
        <v>111746</v>
      </c>
      <c r="GM125" s="3">
        <v>1172944</v>
      </c>
      <c r="GN125" s="3">
        <v>0</v>
      </c>
      <c r="GO125" s="3">
        <v>14119375</v>
      </c>
      <c r="GP125" s="3">
        <v>74562158</v>
      </c>
      <c r="GQ125" s="3">
        <v>0</v>
      </c>
      <c r="GR125" s="3">
        <v>23288756</v>
      </c>
      <c r="GS125" s="3">
        <v>16894350</v>
      </c>
      <c r="GT125" s="3">
        <v>4272</v>
      </c>
      <c r="GU125" s="3">
        <v>0</v>
      </c>
      <c r="GV125" s="3">
        <v>114749536</v>
      </c>
      <c r="GW125" s="3">
        <v>31429181</v>
      </c>
      <c r="GX125" s="3">
        <v>0</v>
      </c>
      <c r="GY125" s="3">
        <v>25734800</v>
      </c>
      <c r="GZ125" s="3">
        <v>57585555</v>
      </c>
      <c r="HA125" s="3">
        <v>114749536</v>
      </c>
      <c r="HB125" s="3">
        <v>55357</v>
      </c>
      <c r="HC125" s="3">
        <v>101848405</v>
      </c>
      <c r="HD125" s="3">
        <v>-93474126</v>
      </c>
      <c r="HE125" s="3">
        <v>57982150</v>
      </c>
      <c r="HF125" s="3">
        <v>25000000</v>
      </c>
      <c r="HG125" s="3">
        <v>0</v>
      </c>
      <c r="HH125" s="3">
        <v>0</v>
      </c>
      <c r="HI125" s="3">
        <v>11350999</v>
      </c>
      <c r="HJ125" s="3">
        <v>616965</v>
      </c>
      <c r="HK125" s="3">
        <v>713296</v>
      </c>
      <c r="HL125" s="3">
        <v>339</v>
      </c>
      <c r="HM125" s="3">
        <v>0</v>
      </c>
      <c r="HN125" s="3">
        <v>57741</v>
      </c>
      <c r="HO125" s="3">
        <v>211902</v>
      </c>
      <c r="HP125" s="3">
        <v>194182</v>
      </c>
      <c r="HQ125" s="3">
        <v>32860</v>
      </c>
      <c r="HR125" s="3">
        <v>0</v>
      </c>
      <c r="HS125" s="3">
        <v>75580</v>
      </c>
      <c r="HT125" s="3">
        <v>21192</v>
      </c>
      <c r="HU125" s="3">
        <v>15083</v>
      </c>
      <c r="HV125" s="3">
        <v>8425</v>
      </c>
      <c r="HW125" s="3">
        <v>0</v>
      </c>
      <c r="HX125" s="3">
        <v>178470</v>
      </c>
      <c r="HY125" s="3">
        <v>74387</v>
      </c>
      <c r="HZ125" s="3">
        <v>123861</v>
      </c>
      <c r="IA125" s="3">
        <v>0</v>
      </c>
      <c r="IB125" s="3">
        <v>140065</v>
      </c>
      <c r="IC125" s="3">
        <v>44803</v>
      </c>
      <c r="ID125" s="3">
        <v>55379</v>
      </c>
      <c r="IE125" s="3">
        <v>22245126.932157524</v>
      </c>
      <c r="IF125" s="3">
        <v>14836248.840746799</v>
      </c>
      <c r="IG125" s="3">
        <v>5113484.3178451601</v>
      </c>
      <c r="IH125" s="3">
        <v>23851078.1864531</v>
      </c>
      <c r="II125" s="3">
        <v>0</v>
      </c>
      <c r="IJ125" s="3">
        <v>6143424.0687071802</v>
      </c>
      <c r="IK125" s="3">
        <v>3091656.4266261701</v>
      </c>
      <c r="IL125" s="3">
        <v>0</v>
      </c>
      <c r="IM125" s="3">
        <v>1792290.2274640801</v>
      </c>
    </row>
    <row r="126" spans="1:247" x14ac:dyDescent="0.25">
      <c r="A126">
        <v>106190315</v>
      </c>
      <c r="B126" s="33" t="s">
        <v>1235</v>
      </c>
      <c r="C126" s="56">
        <v>45108</v>
      </c>
      <c r="D126" s="56">
        <v>45473</v>
      </c>
      <c r="E126">
        <v>366</v>
      </c>
      <c r="F126" s="33" t="s">
        <v>2532</v>
      </c>
      <c r="G126" t="s">
        <v>475</v>
      </c>
      <c r="H126">
        <v>913</v>
      </c>
      <c r="I126" s="33" t="s">
        <v>1024</v>
      </c>
      <c r="J126" t="s">
        <v>2895</v>
      </c>
      <c r="K126" s="33" t="s">
        <v>1023</v>
      </c>
      <c r="L126" s="33" t="s">
        <v>811</v>
      </c>
      <c r="N126" t="s">
        <v>1032</v>
      </c>
      <c r="O126" s="33" t="s">
        <v>1235</v>
      </c>
      <c r="P126" t="s">
        <v>1028</v>
      </c>
      <c r="Q126" t="s">
        <v>34</v>
      </c>
      <c r="R126" s="33" t="s">
        <v>2087</v>
      </c>
      <c r="S126" s="33" t="s">
        <v>3185</v>
      </c>
      <c r="T126" s="33" t="s">
        <v>1236</v>
      </c>
      <c r="U126" s="33">
        <v>91754</v>
      </c>
      <c r="V126" s="33" t="s">
        <v>2744</v>
      </c>
      <c r="W126">
        <v>0</v>
      </c>
      <c r="X126" s="3">
        <v>210</v>
      </c>
      <c r="Y126" s="3">
        <v>76860</v>
      </c>
      <c r="Z126" s="3">
        <v>210</v>
      </c>
      <c r="AA126" s="3">
        <v>76860</v>
      </c>
      <c r="AB126" s="3">
        <v>132</v>
      </c>
      <c r="AC126" s="3">
        <v>127.69945355191257</v>
      </c>
      <c r="AD126" s="3">
        <v>176.87764726743313</v>
      </c>
      <c r="AE126" s="3">
        <v>12426</v>
      </c>
      <c r="AF126" s="3">
        <v>12149</v>
      </c>
      <c r="AG126" s="3">
        <v>2639</v>
      </c>
      <c r="AH126" s="3">
        <v>12732</v>
      </c>
      <c r="AI126" s="3">
        <v>0</v>
      </c>
      <c r="AJ126" s="3">
        <v>725</v>
      </c>
      <c r="AK126" s="3">
        <v>5373</v>
      </c>
      <c r="AL126" s="3">
        <v>87</v>
      </c>
      <c r="AM126" s="3">
        <v>607</v>
      </c>
      <c r="AN126" s="3">
        <v>46738</v>
      </c>
      <c r="AO126" s="3">
        <v>64737.2188998805</v>
      </c>
      <c r="AP126" s="89">
        <v>15724.726584976059</v>
      </c>
      <c r="AQ126" s="89">
        <v>16583.558262901799</v>
      </c>
      <c r="AR126" s="89">
        <v>3133.5325063702699</v>
      </c>
      <c r="AS126" s="89">
        <v>18479.367262393163</v>
      </c>
      <c r="AT126" s="89">
        <v>0</v>
      </c>
      <c r="AU126" s="89">
        <v>1071.45654733275</v>
      </c>
      <c r="AV126" s="89">
        <v>8366.42337989107</v>
      </c>
      <c r="AW126" s="89">
        <v>123.190895337499</v>
      </c>
      <c r="AX126" s="89">
        <v>859.50420751801698</v>
      </c>
      <c r="AY126" s="3">
        <v>1806</v>
      </c>
      <c r="AZ126" s="3">
        <v>2129</v>
      </c>
      <c r="BA126" s="3">
        <v>518</v>
      </c>
      <c r="BB126" s="3">
        <v>2877</v>
      </c>
      <c r="BC126" s="3">
        <v>0</v>
      </c>
      <c r="BD126" s="3">
        <v>168</v>
      </c>
      <c r="BE126" s="3">
        <v>1250</v>
      </c>
      <c r="BF126" s="3">
        <v>15</v>
      </c>
      <c r="BG126" s="3">
        <v>317</v>
      </c>
      <c r="BH126" s="3">
        <v>9080</v>
      </c>
      <c r="BI126" s="3">
        <v>182</v>
      </c>
      <c r="BJ126" s="3">
        <v>0</v>
      </c>
      <c r="BK126" s="3">
        <v>0</v>
      </c>
      <c r="BL126" s="3">
        <v>28</v>
      </c>
      <c r="BM126" s="3">
        <v>0</v>
      </c>
      <c r="BN126" s="3">
        <v>0</v>
      </c>
      <c r="BO126" s="3">
        <v>66612</v>
      </c>
      <c r="BP126" s="3">
        <v>0</v>
      </c>
      <c r="BQ126" s="3">
        <v>0</v>
      </c>
      <c r="BR126" s="3">
        <v>10248</v>
      </c>
      <c r="BS126" s="3">
        <v>0</v>
      </c>
      <c r="BT126" s="3">
        <v>0</v>
      </c>
      <c r="BU126" s="3">
        <v>42388</v>
      </c>
      <c r="BV126" s="3">
        <v>0</v>
      </c>
      <c r="BW126" s="3">
        <v>0</v>
      </c>
      <c r="BX126" s="3">
        <v>4350</v>
      </c>
      <c r="BY126" s="3">
        <v>0</v>
      </c>
      <c r="BZ126" s="57">
        <v>0</v>
      </c>
      <c r="CA126" s="3">
        <v>0</v>
      </c>
      <c r="CB126" s="3">
        <v>8786</v>
      </c>
      <c r="CC126" s="3">
        <v>0</v>
      </c>
      <c r="CD126" s="3">
        <v>0</v>
      </c>
      <c r="CE126" s="3">
        <v>294</v>
      </c>
      <c r="CF126" s="3">
        <v>0</v>
      </c>
      <c r="CG126" s="3">
        <v>0</v>
      </c>
      <c r="CH126" s="3">
        <v>26</v>
      </c>
      <c r="CI126" s="3">
        <v>2998</v>
      </c>
      <c r="CJ126" s="3">
        <v>1499</v>
      </c>
      <c r="CK126" s="3">
        <v>9548</v>
      </c>
      <c r="CL126" s="3">
        <v>15990</v>
      </c>
      <c r="CM126" s="3">
        <v>1728</v>
      </c>
      <c r="CN126" s="3">
        <v>21609</v>
      </c>
      <c r="CO126" s="3">
        <v>0</v>
      </c>
      <c r="CP126" s="3">
        <v>1276</v>
      </c>
      <c r="CQ126" s="3">
        <v>12402</v>
      </c>
      <c r="CR126" s="3">
        <v>155</v>
      </c>
      <c r="CS126" s="3">
        <v>1568</v>
      </c>
      <c r="CT126" s="3">
        <v>64276</v>
      </c>
      <c r="CU126" s="3">
        <v>19925</v>
      </c>
      <c r="CV126" s="3">
        <v>0</v>
      </c>
      <c r="CW126" s="3">
        <v>0</v>
      </c>
      <c r="CX126" s="3">
        <v>47630</v>
      </c>
      <c r="CY126" s="3">
        <v>0</v>
      </c>
      <c r="CZ126" s="3">
        <v>10</v>
      </c>
      <c r="DA126" s="3">
        <v>240249</v>
      </c>
      <c r="DB126" s="3">
        <v>216331</v>
      </c>
      <c r="DC126" s="3">
        <v>4004</v>
      </c>
      <c r="DD126" s="3">
        <v>2431</v>
      </c>
      <c r="DE126" s="3">
        <v>1539</v>
      </c>
      <c r="DF126" s="3">
        <v>614</v>
      </c>
      <c r="DG126" s="3">
        <v>1667605241</v>
      </c>
      <c r="DH126" s="3">
        <v>1472497209</v>
      </c>
      <c r="DI126" s="3">
        <v>115263832</v>
      </c>
      <c r="DJ126" s="3">
        <v>310371864</v>
      </c>
      <c r="DK126" s="3">
        <v>1106182</v>
      </c>
      <c r="DL126" s="3">
        <v>311478046</v>
      </c>
      <c r="DM126" s="3">
        <v>330845801</v>
      </c>
      <c r="DN126" s="3">
        <v>-19367755</v>
      </c>
      <c r="DO126" s="3">
        <v>5186135</v>
      </c>
      <c r="DP126" s="3">
        <v>0</v>
      </c>
      <c r="DQ126" s="3">
        <v>2935</v>
      </c>
      <c r="DR126" s="3">
        <v>0</v>
      </c>
      <c r="DS126" s="3">
        <v>-14184555</v>
      </c>
      <c r="DT126" s="3">
        <v>278666307</v>
      </c>
      <c r="DU126" s="3">
        <v>342488640</v>
      </c>
      <c r="DV126" s="3">
        <v>56717406</v>
      </c>
      <c r="DW126" s="3">
        <v>327683036</v>
      </c>
      <c r="DX126" s="3">
        <v>0</v>
      </c>
      <c r="DY126" s="3">
        <v>17512009</v>
      </c>
      <c r="DZ126" s="3">
        <v>159416688</v>
      </c>
      <c r="EA126" s="3">
        <v>1911592</v>
      </c>
      <c r="EB126" s="3">
        <v>19556779</v>
      </c>
      <c r="EC126" s="3">
        <v>1203952457</v>
      </c>
      <c r="ED126" s="3">
        <v>73977463</v>
      </c>
      <c r="EE126" s="3">
        <v>125013238</v>
      </c>
      <c r="EF126" s="3">
        <v>10628496</v>
      </c>
      <c r="EG126" s="3">
        <v>147919789</v>
      </c>
      <c r="EH126" s="3">
        <v>0</v>
      </c>
      <c r="EI126" s="3">
        <v>8368483</v>
      </c>
      <c r="EJ126" s="3">
        <v>88814748</v>
      </c>
      <c r="EK126" s="3">
        <v>795198</v>
      </c>
      <c r="EL126" s="3">
        <v>8135369</v>
      </c>
      <c r="EM126" s="3">
        <v>463652784</v>
      </c>
      <c r="EN126" s="3">
        <v>291663022</v>
      </c>
      <c r="EO126" s="3">
        <v>412354681</v>
      </c>
      <c r="EP126" s="3">
        <v>55679651</v>
      </c>
      <c r="EQ126" s="3">
        <v>475602824</v>
      </c>
      <c r="ER126" s="3">
        <v>-6517199</v>
      </c>
      <c r="ES126" s="3">
        <v>0</v>
      </c>
      <c r="ET126" s="3">
        <v>20296753</v>
      </c>
      <c r="EU126" s="3">
        <v>196597837</v>
      </c>
      <c r="EV126" s="3">
        <v>9825660</v>
      </c>
      <c r="EW126" s="3">
        <v>0</v>
      </c>
      <c r="EX126" s="3">
        <v>2706790</v>
      </c>
      <c r="EY126" s="3">
        <v>0</v>
      </c>
      <c r="EZ126" s="3">
        <v>14287190</v>
      </c>
      <c r="FA126" s="3">
        <v>14978085</v>
      </c>
      <c r="FB126" s="3">
        <v>92343801</v>
      </c>
      <c r="FC126" s="3">
        <v>0</v>
      </c>
      <c r="FD126" s="3">
        <v>7941946</v>
      </c>
      <c r="FE126" s="3">
        <v>54502837</v>
      </c>
      <c r="FF126" s="3">
        <v>70125282</v>
      </c>
      <c r="FG126" s="3">
        <v>18183394</v>
      </c>
      <c r="FH126" s="3">
        <v>92343858</v>
      </c>
      <c r="FI126" s="3">
        <v>0</v>
      </c>
      <c r="FJ126" s="3">
        <v>5583739</v>
      </c>
      <c r="FK126" s="3">
        <v>59575545</v>
      </c>
      <c r="FL126" s="3">
        <v>0</v>
      </c>
      <c r="FM126" s="3">
        <v>10057209</v>
      </c>
      <c r="FN126" s="3">
        <v>0</v>
      </c>
      <c r="FO126" s="3">
        <v>0</v>
      </c>
      <c r="FP126" s="3">
        <v>0</v>
      </c>
      <c r="FQ126" s="3">
        <v>4675571</v>
      </c>
      <c r="FR126" s="3">
        <v>0</v>
      </c>
      <c r="FS126" s="3">
        <v>0</v>
      </c>
      <c r="FT126" s="3">
        <v>52812249</v>
      </c>
      <c r="FU126" s="3">
        <v>7876261</v>
      </c>
      <c r="FV126" s="3">
        <v>79622311</v>
      </c>
      <c r="FW126" s="3">
        <v>0</v>
      </c>
      <c r="FX126" s="3">
        <v>0</v>
      </c>
      <c r="FY126" s="3">
        <v>0</v>
      </c>
      <c r="FZ126" s="3">
        <v>0</v>
      </c>
      <c r="GA126" s="3">
        <v>20754410</v>
      </c>
      <c r="GB126" s="3">
        <v>18728762</v>
      </c>
      <c r="GC126" s="3">
        <v>134048216</v>
      </c>
      <c r="GD126" s="3">
        <v>17003592</v>
      </c>
      <c r="GE126" s="3">
        <v>78556317</v>
      </c>
      <c r="GF126" s="3">
        <v>27003579</v>
      </c>
      <c r="GG126" s="3">
        <v>6314341</v>
      </c>
      <c r="GH126" s="3">
        <v>6129422</v>
      </c>
      <c r="GI126" s="3">
        <v>38892782</v>
      </c>
      <c r="GJ126" s="3">
        <v>74195610</v>
      </c>
      <c r="GK126" s="3">
        <v>6296703</v>
      </c>
      <c r="GL126" s="3">
        <v>8547840</v>
      </c>
      <c r="GM126" s="3">
        <v>2507468</v>
      </c>
      <c r="GN126" s="3">
        <v>1641724</v>
      </c>
      <c r="GO126" s="3">
        <v>80760015</v>
      </c>
      <c r="GP126" s="3">
        <v>185440298</v>
      </c>
      <c r="GQ126" s="3">
        <v>0</v>
      </c>
      <c r="GR126" s="3">
        <v>14330975</v>
      </c>
      <c r="GS126" s="3">
        <v>5657146</v>
      </c>
      <c r="GT126" s="3">
        <v>1165232</v>
      </c>
      <c r="GU126" s="3">
        <v>1732230</v>
      </c>
      <c r="GV126" s="3">
        <v>208325881</v>
      </c>
      <c r="GW126" s="3">
        <v>155861070</v>
      </c>
      <c r="GX126" s="3">
        <v>0</v>
      </c>
      <c r="GY126" s="3">
        <v>0</v>
      </c>
      <c r="GZ126" s="3">
        <v>52464811</v>
      </c>
      <c r="HA126" s="3">
        <v>208325881</v>
      </c>
      <c r="HB126" s="3">
        <v>98847840</v>
      </c>
      <c r="HC126" s="3">
        <v>327016752</v>
      </c>
      <c r="HD126" s="3">
        <v>-299644052</v>
      </c>
      <c r="HE126" s="3">
        <v>43532675</v>
      </c>
      <c r="HF126" s="3">
        <v>0</v>
      </c>
      <c r="HG126" s="3">
        <v>0</v>
      </c>
      <c r="HH126" s="3">
        <v>41163931</v>
      </c>
      <c r="HI126" s="3">
        <v>0</v>
      </c>
      <c r="HJ126" s="3">
        <v>1578607</v>
      </c>
      <c r="HK126" s="3">
        <v>1846969</v>
      </c>
      <c r="HL126" s="3">
        <v>839</v>
      </c>
      <c r="HM126" s="3">
        <v>0</v>
      </c>
      <c r="HN126" s="3">
        <v>127183</v>
      </c>
      <c r="HO126" s="3">
        <v>370685</v>
      </c>
      <c r="HP126" s="3">
        <v>534776</v>
      </c>
      <c r="HQ126" s="3">
        <v>15656</v>
      </c>
      <c r="HR126" s="3">
        <v>125939</v>
      </c>
      <c r="HS126" s="3">
        <v>243013</v>
      </c>
      <c r="HT126" s="3">
        <v>58644</v>
      </c>
      <c r="HU126" s="3">
        <v>0</v>
      </c>
      <c r="HV126" s="3">
        <v>97093</v>
      </c>
      <c r="HW126" s="3">
        <v>5618</v>
      </c>
      <c r="HX126" s="3">
        <v>636662</v>
      </c>
      <c r="HY126" s="3">
        <v>114026</v>
      </c>
      <c r="HZ126" s="3">
        <v>415982</v>
      </c>
      <c r="IA126" s="3">
        <v>0</v>
      </c>
      <c r="IB126" s="3">
        <v>194607</v>
      </c>
      <c r="IC126" s="3">
        <v>74035</v>
      </c>
      <c r="ID126" s="3">
        <v>143295</v>
      </c>
      <c r="IE126" s="3">
        <v>69729105.848093003</v>
      </c>
      <c r="IF126" s="3">
        <v>92440277.437041506</v>
      </c>
      <c r="IG126" s="3">
        <v>13316468.142889064</v>
      </c>
      <c r="IH126" s="3">
        <v>94042097.287234202</v>
      </c>
      <c r="II126" s="3">
        <v>0</v>
      </c>
      <c r="IJ126" s="3">
        <v>5117412.2998648863</v>
      </c>
      <c r="IK126" s="3">
        <v>49083402.425252303</v>
      </c>
      <c r="IL126" s="3">
        <v>535220.13565859897</v>
      </c>
      <c r="IM126" s="3">
        <v>5475635.4239663919</v>
      </c>
    </row>
    <row r="127" spans="1:247" x14ac:dyDescent="0.25">
      <c r="A127">
        <v>106190317</v>
      </c>
      <c r="B127" s="33" t="s">
        <v>1942</v>
      </c>
      <c r="C127" s="56">
        <v>45108</v>
      </c>
      <c r="D127" s="56">
        <v>45473</v>
      </c>
      <c r="E127">
        <v>366</v>
      </c>
      <c r="F127" s="33" t="s">
        <v>2532</v>
      </c>
      <c r="G127" t="s">
        <v>475</v>
      </c>
      <c r="H127">
        <v>925</v>
      </c>
      <c r="I127" s="33" t="s">
        <v>1046</v>
      </c>
      <c r="J127" t="s">
        <v>3050</v>
      </c>
      <c r="K127" s="33" t="s">
        <v>1023</v>
      </c>
      <c r="L127" s="33" t="s">
        <v>653</v>
      </c>
      <c r="N127" t="s">
        <v>430</v>
      </c>
      <c r="O127" s="33" t="s">
        <v>1796</v>
      </c>
      <c r="P127" t="s">
        <v>407</v>
      </c>
      <c r="Q127" t="s">
        <v>34</v>
      </c>
      <c r="R127" s="33" t="s">
        <v>2088</v>
      </c>
      <c r="S127" s="33" t="s">
        <v>2089</v>
      </c>
      <c r="T127" s="33" t="s">
        <v>474</v>
      </c>
      <c r="U127" s="33">
        <v>90026</v>
      </c>
      <c r="V127" s="33" t="s">
        <v>2509</v>
      </c>
      <c r="W127">
        <v>0</v>
      </c>
      <c r="X127" s="3">
        <v>55</v>
      </c>
      <c r="Y127" s="3">
        <v>20130</v>
      </c>
      <c r="Z127" s="3">
        <v>55</v>
      </c>
      <c r="AA127" s="3">
        <v>20130</v>
      </c>
      <c r="AB127" s="3">
        <v>42</v>
      </c>
      <c r="AC127" s="3">
        <v>41.5983606557377</v>
      </c>
      <c r="AD127" s="3">
        <v>75.359700634614498</v>
      </c>
      <c r="AE127" s="3">
        <v>0</v>
      </c>
      <c r="AF127" s="3">
        <v>0</v>
      </c>
      <c r="AG127" s="3">
        <v>0</v>
      </c>
      <c r="AH127" s="3">
        <v>0</v>
      </c>
      <c r="AI127" s="3">
        <v>14327</v>
      </c>
      <c r="AJ127" s="3">
        <v>898</v>
      </c>
      <c r="AK127" s="3">
        <v>0</v>
      </c>
      <c r="AL127" s="3">
        <v>0</v>
      </c>
      <c r="AM127" s="3">
        <v>0</v>
      </c>
      <c r="AN127" s="3">
        <v>15225</v>
      </c>
      <c r="AO127" s="3">
        <v>27581.6504322689</v>
      </c>
      <c r="AP127" s="89">
        <v>0</v>
      </c>
      <c r="AQ127" s="89">
        <v>0</v>
      </c>
      <c r="AR127" s="89">
        <v>0</v>
      </c>
      <c r="AS127" s="89">
        <v>0</v>
      </c>
      <c r="AT127" s="89">
        <v>21463.751160438402</v>
      </c>
      <c r="AU127" s="89">
        <v>5986.8938151424745</v>
      </c>
      <c r="AV127" s="89">
        <v>0</v>
      </c>
      <c r="AW127" s="89">
        <v>0</v>
      </c>
      <c r="AX127" s="89">
        <v>0</v>
      </c>
      <c r="AY127" s="3">
        <v>0</v>
      </c>
      <c r="AZ127" s="3">
        <v>0</v>
      </c>
      <c r="BA127" s="3">
        <v>0</v>
      </c>
      <c r="BB127" s="3">
        <v>0</v>
      </c>
      <c r="BC127" s="3">
        <v>197</v>
      </c>
      <c r="BD127" s="3">
        <v>139</v>
      </c>
      <c r="BE127" s="3">
        <v>0</v>
      </c>
      <c r="BF127" s="3">
        <v>0</v>
      </c>
      <c r="BG127" s="3">
        <v>0</v>
      </c>
      <c r="BH127" s="3">
        <v>336</v>
      </c>
      <c r="BI127" s="3">
        <v>0</v>
      </c>
      <c r="BJ127" s="3">
        <v>55</v>
      </c>
      <c r="BK127" s="3">
        <v>0</v>
      </c>
      <c r="BL127" s="3">
        <v>0</v>
      </c>
      <c r="BM127" s="3">
        <v>0</v>
      </c>
      <c r="BN127" s="3">
        <v>0</v>
      </c>
      <c r="BO127" s="3">
        <v>0</v>
      </c>
      <c r="BP127" s="3">
        <v>20130</v>
      </c>
      <c r="BQ127" s="3">
        <v>0</v>
      </c>
      <c r="BR127" s="3">
        <v>0</v>
      </c>
      <c r="BS127" s="3">
        <v>0</v>
      </c>
      <c r="BT127" s="3">
        <v>0</v>
      </c>
      <c r="BU127" s="3">
        <v>0</v>
      </c>
      <c r="BV127" s="3">
        <v>15225</v>
      </c>
      <c r="BW127" s="3">
        <v>0</v>
      </c>
      <c r="BX127" s="3">
        <v>0</v>
      </c>
      <c r="BY127" s="3">
        <v>0</v>
      </c>
      <c r="BZ127" s="57">
        <v>0</v>
      </c>
      <c r="CA127" s="3">
        <v>0</v>
      </c>
      <c r="CB127" s="3">
        <v>0</v>
      </c>
      <c r="CC127" s="3">
        <v>336</v>
      </c>
      <c r="CD127" s="3">
        <v>0</v>
      </c>
      <c r="CE127" s="3">
        <v>0</v>
      </c>
      <c r="CF127" s="3">
        <v>0</v>
      </c>
      <c r="CG127" s="3">
        <v>0</v>
      </c>
      <c r="CH127" s="3">
        <v>0</v>
      </c>
      <c r="CI127" s="3">
        <v>0</v>
      </c>
      <c r="CJ127" s="3">
        <v>0</v>
      </c>
      <c r="CK127" s="3">
        <v>0</v>
      </c>
      <c r="CL127" s="3">
        <v>0</v>
      </c>
      <c r="CM127" s="3">
        <v>0</v>
      </c>
      <c r="CN127" s="3">
        <v>0</v>
      </c>
      <c r="CO127" s="3">
        <v>55289</v>
      </c>
      <c r="CP127" s="3">
        <v>28634</v>
      </c>
      <c r="CQ127" s="3">
        <v>0</v>
      </c>
      <c r="CR127" s="3">
        <v>0</v>
      </c>
      <c r="CS127" s="3">
        <v>0</v>
      </c>
      <c r="CT127" s="3">
        <v>83923</v>
      </c>
      <c r="CU127" s="3">
        <v>0</v>
      </c>
      <c r="CV127" s="3">
        <v>82723</v>
      </c>
      <c r="CW127" s="3">
        <v>0</v>
      </c>
      <c r="CX127" s="3">
        <v>1200</v>
      </c>
      <c r="CY127" s="3">
        <v>0</v>
      </c>
      <c r="CZ127" s="3">
        <v>0</v>
      </c>
      <c r="DA127" s="3">
        <v>0</v>
      </c>
      <c r="DB127" s="3">
        <v>0</v>
      </c>
      <c r="DC127" s="3">
        <v>0</v>
      </c>
      <c r="DD127" s="3">
        <v>0</v>
      </c>
      <c r="DE127" s="3">
        <v>0</v>
      </c>
      <c r="DF127" s="3">
        <v>0</v>
      </c>
      <c r="DG127" s="3">
        <v>60463389</v>
      </c>
      <c r="DH127" s="3">
        <v>10274003</v>
      </c>
      <c r="DI127" s="3">
        <v>0</v>
      </c>
      <c r="DJ127" s="3">
        <v>50189386</v>
      </c>
      <c r="DK127" s="3">
        <v>43407</v>
      </c>
      <c r="DL127" s="3">
        <v>50232793</v>
      </c>
      <c r="DM127" s="3">
        <v>46832526</v>
      </c>
      <c r="DN127" s="3">
        <v>3400267</v>
      </c>
      <c r="DO127" s="3">
        <v>5547841</v>
      </c>
      <c r="DP127" s="3">
        <v>488964</v>
      </c>
      <c r="DQ127" s="3">
        <v>0</v>
      </c>
      <c r="DR127" s="3">
        <v>0</v>
      </c>
      <c r="DS127" s="3">
        <v>8459144</v>
      </c>
      <c r="DT127" s="3">
        <v>0</v>
      </c>
      <c r="DU127" s="3">
        <v>0</v>
      </c>
      <c r="DV127" s="3">
        <v>0</v>
      </c>
      <c r="DW127" s="3">
        <v>0</v>
      </c>
      <c r="DX127" s="3">
        <v>31351514</v>
      </c>
      <c r="DY127" s="3">
        <v>2024121</v>
      </c>
      <c r="DZ127" s="3">
        <v>0</v>
      </c>
      <c r="EA127" s="3">
        <v>0</v>
      </c>
      <c r="EB127" s="3">
        <v>0</v>
      </c>
      <c r="EC127" s="3">
        <v>33375635</v>
      </c>
      <c r="ED127" s="3">
        <v>0</v>
      </c>
      <c r="EE127" s="3">
        <v>0</v>
      </c>
      <c r="EF127" s="3">
        <v>0</v>
      </c>
      <c r="EG127" s="3">
        <v>0</v>
      </c>
      <c r="EH127" s="3">
        <v>15617223</v>
      </c>
      <c r="EI127" s="3">
        <v>11470531</v>
      </c>
      <c r="EJ127" s="3">
        <v>0</v>
      </c>
      <c r="EK127" s="3">
        <v>0</v>
      </c>
      <c r="EL127" s="3">
        <v>0</v>
      </c>
      <c r="EM127" s="3">
        <v>27087754</v>
      </c>
      <c r="EN127" s="3">
        <v>0</v>
      </c>
      <c r="EO127" s="3">
        <v>0</v>
      </c>
      <c r="EP127" s="3">
        <v>0</v>
      </c>
      <c r="EQ127" s="3">
        <v>0</v>
      </c>
      <c r="ER127" s="3">
        <v>0</v>
      </c>
      <c r="ES127" s="3">
        <v>5311249</v>
      </c>
      <c r="ET127" s="3">
        <v>292155</v>
      </c>
      <c r="EU127" s="3">
        <v>0</v>
      </c>
      <c r="EV127" s="3">
        <v>4670599</v>
      </c>
      <c r="EW127" s="3">
        <v>0</v>
      </c>
      <c r="EX127" s="3">
        <v>0</v>
      </c>
      <c r="EY127" s="3">
        <v>0</v>
      </c>
      <c r="EZ127" s="3">
        <v>0</v>
      </c>
      <c r="FA127" s="3">
        <v>0</v>
      </c>
      <c r="FB127" s="3">
        <v>0</v>
      </c>
      <c r="FC127" s="3">
        <v>0</v>
      </c>
      <c r="FD127" s="3">
        <v>0</v>
      </c>
      <c r="FE127" s="3">
        <v>0</v>
      </c>
      <c r="FF127" s="3">
        <v>0</v>
      </c>
      <c r="FG127" s="3">
        <v>0</v>
      </c>
      <c r="FH127" s="3">
        <v>0</v>
      </c>
      <c r="FI127" s="3">
        <v>37202168</v>
      </c>
      <c r="FJ127" s="3">
        <v>12987218</v>
      </c>
      <c r="FK127" s="3">
        <v>0</v>
      </c>
      <c r="FL127" s="3">
        <v>0</v>
      </c>
      <c r="FM127" s="3">
        <v>0</v>
      </c>
      <c r="FN127" s="3">
        <v>0</v>
      </c>
      <c r="FO127" s="3">
        <v>0</v>
      </c>
      <c r="FP127" s="3">
        <v>303388</v>
      </c>
      <c r="FQ127" s="3">
        <v>857148</v>
      </c>
      <c r="FR127" s="3">
        <v>0</v>
      </c>
      <c r="FS127" s="3">
        <v>0</v>
      </c>
      <c r="FT127" s="3">
        <v>8781841</v>
      </c>
      <c r="FU127" s="3">
        <v>17841231</v>
      </c>
      <c r="FV127" s="3">
        <v>3838819</v>
      </c>
      <c r="FW127" s="3">
        <v>0</v>
      </c>
      <c r="FX127" s="3">
        <v>0</v>
      </c>
      <c r="FY127" s="3">
        <v>0</v>
      </c>
      <c r="FZ127" s="3">
        <v>0</v>
      </c>
      <c r="GA127" s="3">
        <v>6188476</v>
      </c>
      <c r="GB127" s="3">
        <v>1909785</v>
      </c>
      <c r="GC127" s="3">
        <v>6564085</v>
      </c>
      <c r="GD127" s="3">
        <v>1708289</v>
      </c>
      <c r="GE127" s="3">
        <v>25587265</v>
      </c>
      <c r="GF127" s="3">
        <v>5664044</v>
      </c>
      <c r="GG127" s="3">
        <v>908987</v>
      </c>
      <c r="GH127" s="3">
        <v>2131982</v>
      </c>
      <c r="GI127" s="3">
        <v>2209023</v>
      </c>
      <c r="GJ127" s="3">
        <v>4648161</v>
      </c>
      <c r="GK127" s="3">
        <v>618950</v>
      </c>
      <c r="GL127" s="3">
        <v>991344</v>
      </c>
      <c r="GM127" s="3">
        <v>60472</v>
      </c>
      <c r="GN127" s="3">
        <v>304011</v>
      </c>
      <c r="GO127" s="3">
        <v>3708287</v>
      </c>
      <c r="GP127" s="3">
        <v>32097310</v>
      </c>
      <c r="GQ127" s="3">
        <v>766722</v>
      </c>
      <c r="GR127" s="3">
        <v>9182820</v>
      </c>
      <c r="GS127" s="3">
        <v>1435314</v>
      </c>
      <c r="GT127" s="3">
        <v>1246562</v>
      </c>
      <c r="GU127" s="3">
        <v>0</v>
      </c>
      <c r="GV127" s="3">
        <v>44728728</v>
      </c>
      <c r="GW127" s="3">
        <v>8953222</v>
      </c>
      <c r="GX127" s="3">
        <v>16749</v>
      </c>
      <c r="GY127" s="3">
        <v>6803460</v>
      </c>
      <c r="GZ127" s="3">
        <v>28955297</v>
      </c>
      <c r="HA127" s="3">
        <v>44728728</v>
      </c>
      <c r="HB127" s="3">
        <v>5442355</v>
      </c>
      <c r="HC127" s="3">
        <v>14182749</v>
      </c>
      <c r="HD127" s="3">
        <v>0</v>
      </c>
      <c r="HE127" s="3">
        <v>24650588</v>
      </c>
      <c r="HF127" s="3">
        <v>0</v>
      </c>
      <c r="HG127" s="3">
        <v>0</v>
      </c>
      <c r="HH127" s="3">
        <v>811612</v>
      </c>
      <c r="HI127" s="3">
        <v>0</v>
      </c>
      <c r="HJ127" s="3">
        <v>562754</v>
      </c>
      <c r="HK127" s="3">
        <v>636554</v>
      </c>
      <c r="HL127" s="3">
        <v>306</v>
      </c>
      <c r="HM127" s="3">
        <v>0</v>
      </c>
      <c r="HN127" s="3">
        <v>105712</v>
      </c>
      <c r="HO127" s="3">
        <v>272464</v>
      </c>
      <c r="HP127" s="3">
        <v>54372</v>
      </c>
      <c r="HQ127" s="3">
        <v>7926</v>
      </c>
      <c r="HR127" s="3">
        <v>0</v>
      </c>
      <c r="HS127" s="3">
        <v>66573</v>
      </c>
      <c r="HT127" s="3">
        <v>48719</v>
      </c>
      <c r="HU127" s="3">
        <v>6988</v>
      </c>
      <c r="HV127" s="3">
        <v>0</v>
      </c>
      <c r="HW127" s="3">
        <v>0</v>
      </c>
      <c r="HX127" s="3">
        <v>116843</v>
      </c>
      <c r="HY127" s="3">
        <v>249989</v>
      </c>
      <c r="HZ127" s="3">
        <v>43449</v>
      </c>
      <c r="IA127" s="3">
        <v>0</v>
      </c>
      <c r="IB127" s="3">
        <v>93453</v>
      </c>
      <c r="IC127" s="3">
        <v>16312</v>
      </c>
      <c r="ID127" s="3">
        <v>42708</v>
      </c>
      <c r="IE127" s="3">
        <v>0</v>
      </c>
      <c r="IF127" s="3">
        <v>0</v>
      </c>
      <c r="IG127" s="3">
        <v>0</v>
      </c>
      <c r="IH127" s="3">
        <v>0</v>
      </c>
      <c r="II127" s="3">
        <v>36346388.469437316</v>
      </c>
      <c r="IJ127" s="3">
        <v>10442730.530562701</v>
      </c>
      <c r="IK127" s="3">
        <v>0</v>
      </c>
      <c r="IL127" s="3">
        <v>0</v>
      </c>
      <c r="IM127" s="3">
        <v>0</v>
      </c>
    </row>
    <row r="128" spans="1:247" x14ac:dyDescent="0.25">
      <c r="A128">
        <v>106270777</v>
      </c>
      <c r="B128" s="33" t="s">
        <v>1237</v>
      </c>
      <c r="C128" s="56">
        <v>45200</v>
      </c>
      <c r="D128" s="56">
        <v>45565</v>
      </c>
      <c r="E128">
        <v>366</v>
      </c>
      <c r="F128" s="33" t="s">
        <v>2702</v>
      </c>
      <c r="G128" t="s">
        <v>1065</v>
      </c>
      <c r="H128">
        <v>709</v>
      </c>
      <c r="I128" s="33" t="s">
        <v>1046</v>
      </c>
      <c r="J128" t="s">
        <v>3050</v>
      </c>
      <c r="K128" s="33" t="s">
        <v>1023</v>
      </c>
      <c r="L128" s="33" t="s">
        <v>811</v>
      </c>
      <c r="M128" t="s">
        <v>1792</v>
      </c>
      <c r="N128" t="s">
        <v>1032</v>
      </c>
      <c r="O128" s="33" t="s">
        <v>2831</v>
      </c>
      <c r="P128" t="s">
        <v>407</v>
      </c>
      <c r="Q128" t="s">
        <v>1058</v>
      </c>
      <c r="R128" s="33" t="s">
        <v>2090</v>
      </c>
      <c r="S128" s="33" t="s">
        <v>1238</v>
      </c>
      <c r="T128" s="33" t="s">
        <v>1239</v>
      </c>
      <c r="U128" s="33">
        <v>93930</v>
      </c>
      <c r="V128" s="33" t="s">
        <v>2561</v>
      </c>
      <c r="W128">
        <v>0</v>
      </c>
      <c r="X128" s="3">
        <v>61</v>
      </c>
      <c r="Y128" s="3">
        <v>22326</v>
      </c>
      <c r="Z128" s="3">
        <v>61</v>
      </c>
      <c r="AA128" s="3">
        <v>22326</v>
      </c>
      <c r="AB128" s="3">
        <v>38</v>
      </c>
      <c r="AC128" s="3">
        <v>35.956284153005498</v>
      </c>
      <c r="AD128" s="3">
        <v>242.31539788604599</v>
      </c>
      <c r="AE128" s="3">
        <v>9880</v>
      </c>
      <c r="AF128" s="3">
        <v>201</v>
      </c>
      <c r="AG128" s="3">
        <v>65</v>
      </c>
      <c r="AH128" s="3">
        <v>2342</v>
      </c>
      <c r="AI128" s="3">
        <v>0</v>
      </c>
      <c r="AJ128" s="3">
        <v>8</v>
      </c>
      <c r="AK128" s="3">
        <v>652</v>
      </c>
      <c r="AL128" s="3">
        <v>1</v>
      </c>
      <c r="AM128" s="3">
        <v>11</v>
      </c>
      <c r="AN128" s="3">
        <v>13160</v>
      </c>
      <c r="AO128" s="3">
        <v>88687.435626292703</v>
      </c>
      <c r="AP128" s="89">
        <v>25293.980181407602</v>
      </c>
      <c r="AQ128" s="89">
        <v>780.82855634584996</v>
      </c>
      <c r="AR128" s="89">
        <v>432.59583736564008</v>
      </c>
      <c r="AS128" s="89">
        <v>36267.794149597015</v>
      </c>
      <c r="AT128" s="89">
        <v>0</v>
      </c>
      <c r="AU128" s="89">
        <v>101.544842761738</v>
      </c>
      <c r="AV128" s="89">
        <v>7667.0078411742397</v>
      </c>
      <c r="AW128" s="89">
        <v>13.58465981124102</v>
      </c>
      <c r="AX128" s="89">
        <v>262.84471668246096</v>
      </c>
      <c r="AY128" s="3">
        <v>169</v>
      </c>
      <c r="AZ128" s="3">
        <v>20</v>
      </c>
      <c r="BA128" s="3">
        <v>35</v>
      </c>
      <c r="BB128" s="3">
        <v>152</v>
      </c>
      <c r="BC128" s="3">
        <v>0</v>
      </c>
      <c r="BD128" s="3">
        <v>2</v>
      </c>
      <c r="BE128" s="3">
        <v>54</v>
      </c>
      <c r="BF128" s="3">
        <v>1</v>
      </c>
      <c r="BG128" s="3">
        <v>8</v>
      </c>
      <c r="BH128" s="3">
        <v>441</v>
      </c>
      <c r="BI128" s="3">
        <v>13</v>
      </c>
      <c r="BJ128" s="3">
        <v>0</v>
      </c>
      <c r="BK128" s="3">
        <v>0</v>
      </c>
      <c r="BL128" s="3">
        <v>0</v>
      </c>
      <c r="BM128" s="3">
        <v>48</v>
      </c>
      <c r="BN128" s="3">
        <v>0</v>
      </c>
      <c r="BO128" s="3">
        <v>4758</v>
      </c>
      <c r="BP128" s="3">
        <v>0</v>
      </c>
      <c r="BQ128" s="3">
        <v>0</v>
      </c>
      <c r="BR128" s="3">
        <v>0</v>
      </c>
      <c r="BS128" s="3">
        <v>17568</v>
      </c>
      <c r="BT128" s="3">
        <v>0</v>
      </c>
      <c r="BU128" s="3">
        <v>784</v>
      </c>
      <c r="BV128" s="3">
        <v>0</v>
      </c>
      <c r="BW128" s="3">
        <v>0</v>
      </c>
      <c r="BX128" s="3">
        <v>0</v>
      </c>
      <c r="BY128" s="3">
        <v>12376</v>
      </c>
      <c r="BZ128" s="57">
        <v>0.94042553191489398</v>
      </c>
      <c r="CA128" s="3">
        <v>0</v>
      </c>
      <c r="CB128" s="3">
        <v>369</v>
      </c>
      <c r="CC128" s="3">
        <v>0</v>
      </c>
      <c r="CD128" s="3">
        <v>0</v>
      </c>
      <c r="CE128" s="3">
        <v>0</v>
      </c>
      <c r="CF128" s="3">
        <v>72</v>
      </c>
      <c r="CG128" s="3">
        <v>0</v>
      </c>
      <c r="CH128" s="3">
        <v>0</v>
      </c>
      <c r="CI128" s="3">
        <v>0</v>
      </c>
      <c r="CJ128" s="3">
        <v>0</v>
      </c>
      <c r="CK128" s="3">
        <v>19602</v>
      </c>
      <c r="CL128" s="3">
        <v>2061</v>
      </c>
      <c r="CM128" s="3">
        <v>3973</v>
      </c>
      <c r="CN128" s="3">
        <v>73088</v>
      </c>
      <c r="CO128" s="3">
        <v>0</v>
      </c>
      <c r="CP128" s="3">
        <v>1532</v>
      </c>
      <c r="CQ128" s="3">
        <v>22284</v>
      </c>
      <c r="CR128" s="3">
        <v>81</v>
      </c>
      <c r="CS128" s="3">
        <v>1928</v>
      </c>
      <c r="CT128" s="3">
        <v>124549</v>
      </c>
      <c r="CU128" s="3">
        <v>17608</v>
      </c>
      <c r="CV128" s="3">
        <v>69052</v>
      </c>
      <c r="CW128" s="3">
        <v>0</v>
      </c>
      <c r="CX128" s="3">
        <v>34136</v>
      </c>
      <c r="CY128" s="3">
        <v>0</v>
      </c>
      <c r="CZ128" s="3">
        <v>2</v>
      </c>
      <c r="DA128" s="3">
        <v>2925</v>
      </c>
      <c r="DB128" s="3">
        <v>43065</v>
      </c>
      <c r="DC128" s="3">
        <v>24</v>
      </c>
      <c r="DD128" s="3">
        <v>1207</v>
      </c>
      <c r="DE128" s="3">
        <v>0</v>
      </c>
      <c r="DF128" s="3">
        <v>0</v>
      </c>
      <c r="DG128" s="3">
        <v>221722518</v>
      </c>
      <c r="DH128" s="3">
        <v>151793385</v>
      </c>
      <c r="DI128" s="3">
        <v>0</v>
      </c>
      <c r="DJ128" s="3">
        <v>69929133</v>
      </c>
      <c r="DK128" s="3">
        <v>1983075</v>
      </c>
      <c r="DL128" s="3">
        <v>71912208</v>
      </c>
      <c r="DM128" s="3">
        <v>72604344</v>
      </c>
      <c r="DN128" s="3">
        <v>-692136</v>
      </c>
      <c r="DO128" s="3">
        <v>549070</v>
      </c>
      <c r="DP128" s="3">
        <v>0</v>
      </c>
      <c r="DQ128" s="3">
        <v>0</v>
      </c>
      <c r="DR128" s="3">
        <v>0</v>
      </c>
      <c r="DS128" s="3">
        <v>-143066</v>
      </c>
      <c r="DT128" s="3">
        <v>19370195</v>
      </c>
      <c r="DU128" s="3">
        <v>1111963</v>
      </c>
      <c r="DV128" s="3">
        <v>1545848</v>
      </c>
      <c r="DW128" s="3">
        <v>7252150</v>
      </c>
      <c r="DX128" s="3">
        <v>0</v>
      </c>
      <c r="DY128" s="3">
        <v>350837</v>
      </c>
      <c r="DZ128" s="3">
        <v>3066505</v>
      </c>
      <c r="EA128" s="3">
        <v>14198</v>
      </c>
      <c r="EB128" s="3">
        <v>188887</v>
      </c>
      <c r="EC128" s="3">
        <v>32900583</v>
      </c>
      <c r="ED128" s="3">
        <v>30219818</v>
      </c>
      <c r="EE128" s="3">
        <v>3207701</v>
      </c>
      <c r="EF128" s="3">
        <v>8742266</v>
      </c>
      <c r="EG128" s="3">
        <v>105053351</v>
      </c>
      <c r="EH128" s="3">
        <v>0</v>
      </c>
      <c r="EI128" s="3">
        <v>4102374</v>
      </c>
      <c r="EJ128" s="3">
        <v>32993185</v>
      </c>
      <c r="EK128" s="3">
        <v>178677</v>
      </c>
      <c r="EL128" s="3">
        <v>4324563</v>
      </c>
      <c r="EM128" s="3">
        <v>188821935</v>
      </c>
      <c r="EN128" s="3">
        <v>31337768</v>
      </c>
      <c r="EO128" s="3">
        <v>3192991</v>
      </c>
      <c r="EP128" s="3">
        <v>4431880</v>
      </c>
      <c r="EQ128" s="3">
        <v>75909472</v>
      </c>
      <c r="ER128" s="3">
        <v>-176714</v>
      </c>
      <c r="ES128" s="3">
        <v>0</v>
      </c>
      <c r="ET128" s="3">
        <v>2357862</v>
      </c>
      <c r="EU128" s="3">
        <v>19092684</v>
      </c>
      <c r="EV128" s="3">
        <v>4186872</v>
      </c>
      <c r="EW128" s="3">
        <v>0</v>
      </c>
      <c r="EX128" s="3">
        <v>192875</v>
      </c>
      <c r="EY128" s="3">
        <v>0</v>
      </c>
      <c r="EZ128" s="3">
        <v>11267695</v>
      </c>
      <c r="FA128" s="3">
        <v>0</v>
      </c>
      <c r="FB128" s="3">
        <v>0</v>
      </c>
      <c r="FC128" s="3">
        <v>0</v>
      </c>
      <c r="FD128" s="3">
        <v>0</v>
      </c>
      <c r="FE128" s="3">
        <v>14235823</v>
      </c>
      <c r="FF128" s="3">
        <v>906961</v>
      </c>
      <c r="FG128" s="3">
        <v>5347778</v>
      </c>
      <c r="FH128" s="3">
        <v>30845702</v>
      </c>
      <c r="FI128" s="3">
        <v>0</v>
      </c>
      <c r="FJ128" s="3">
        <v>1868844</v>
      </c>
      <c r="FK128" s="3">
        <v>15132897</v>
      </c>
      <c r="FL128" s="3">
        <v>0</v>
      </c>
      <c r="FM128" s="3">
        <v>1591128</v>
      </c>
      <c r="FN128" s="3">
        <v>0</v>
      </c>
      <c r="FO128" s="3">
        <v>-20667472</v>
      </c>
      <c r="FP128" s="3">
        <v>44</v>
      </c>
      <c r="FQ128" s="3">
        <v>493941</v>
      </c>
      <c r="FR128" s="3">
        <v>0</v>
      </c>
      <c r="FS128" s="3">
        <v>0</v>
      </c>
      <c r="FT128" s="3">
        <v>8347818</v>
      </c>
      <c r="FU128" s="3">
        <v>20435595</v>
      </c>
      <c r="FV128" s="3">
        <v>17751054</v>
      </c>
      <c r="FW128" s="3">
        <v>0</v>
      </c>
      <c r="FX128" s="3">
        <v>0</v>
      </c>
      <c r="FY128" s="3">
        <v>0</v>
      </c>
      <c r="FZ128" s="3">
        <v>0</v>
      </c>
      <c r="GA128" s="3">
        <v>11066160</v>
      </c>
      <c r="GB128" s="3">
        <v>3916192</v>
      </c>
      <c r="GC128" s="3">
        <v>8182981</v>
      </c>
      <c r="GD128" s="3">
        <v>2904544</v>
      </c>
      <c r="GE128" s="3">
        <v>27331273</v>
      </c>
      <c r="GF128" s="3">
        <v>11072871</v>
      </c>
      <c r="GG128" s="3">
        <v>7652423</v>
      </c>
      <c r="GH128" s="3">
        <v>5375173</v>
      </c>
      <c r="GI128" s="3">
        <v>4682479</v>
      </c>
      <c r="GJ128" s="3">
        <v>12475033</v>
      </c>
      <c r="GK128" s="3">
        <v>1611357</v>
      </c>
      <c r="GL128" s="3">
        <v>962014</v>
      </c>
      <c r="GM128" s="3">
        <v>384855</v>
      </c>
      <c r="GN128" s="3">
        <v>12966</v>
      </c>
      <c r="GO128" s="3">
        <v>1043900</v>
      </c>
      <c r="GP128" s="3">
        <v>35104878</v>
      </c>
      <c r="GQ128" s="3">
        <v>0</v>
      </c>
      <c r="GR128" s="3">
        <v>18716613</v>
      </c>
      <c r="GS128" s="3">
        <v>4204788</v>
      </c>
      <c r="GT128" s="3">
        <v>0</v>
      </c>
      <c r="GU128" s="3">
        <v>1685854</v>
      </c>
      <c r="GV128" s="3">
        <v>59712133</v>
      </c>
      <c r="GW128" s="3">
        <v>12282157</v>
      </c>
      <c r="GX128" s="3">
        <v>0</v>
      </c>
      <c r="GY128" s="3">
        <v>0</v>
      </c>
      <c r="GZ128" s="3">
        <v>47429976</v>
      </c>
      <c r="HA128" s="3">
        <v>59712133</v>
      </c>
      <c r="HB128" s="3">
        <v>10824638</v>
      </c>
      <c r="HC128" s="3">
        <v>31663689</v>
      </c>
      <c r="HD128" s="3">
        <v>-22966314</v>
      </c>
      <c r="HE128" s="3">
        <v>57042298</v>
      </c>
      <c r="HF128" s="3">
        <v>0</v>
      </c>
      <c r="HG128" s="3">
        <v>0</v>
      </c>
      <c r="HH128" s="3">
        <v>0</v>
      </c>
      <c r="HI128" s="3">
        <v>0</v>
      </c>
      <c r="HJ128" s="3">
        <v>624208</v>
      </c>
      <c r="HK128" s="3">
        <v>706469</v>
      </c>
      <c r="HL128" s="3">
        <v>339</v>
      </c>
      <c r="HM128" s="3">
        <v>0</v>
      </c>
      <c r="HN128" s="3">
        <v>95432</v>
      </c>
      <c r="HO128" s="3">
        <v>126848</v>
      </c>
      <c r="HP128" s="3">
        <v>69715</v>
      </c>
      <c r="HQ128" s="3">
        <v>17968</v>
      </c>
      <c r="HR128" s="3">
        <v>118477</v>
      </c>
      <c r="HS128" s="3">
        <v>74116</v>
      </c>
      <c r="HT128" s="3">
        <v>12192</v>
      </c>
      <c r="HU128" s="3">
        <v>108127</v>
      </c>
      <c r="HV128" s="3">
        <v>0</v>
      </c>
      <c r="HW128" s="3">
        <v>1333</v>
      </c>
      <c r="HX128" s="3">
        <v>105793</v>
      </c>
      <c r="HY128" s="3">
        <v>222010</v>
      </c>
      <c r="HZ128" s="3">
        <v>111857</v>
      </c>
      <c r="IA128" s="3">
        <v>0</v>
      </c>
      <c r="IB128" s="3">
        <v>47623</v>
      </c>
      <c r="IC128" s="3">
        <v>78155</v>
      </c>
      <c r="ID128" s="3">
        <v>58770</v>
      </c>
      <c r="IE128" s="3">
        <v>15795011.167005099</v>
      </c>
      <c r="IF128" s="3">
        <v>1375864.5539719877</v>
      </c>
      <c r="IG128" s="3">
        <v>3276887.1328471294</v>
      </c>
      <c r="IH128" s="3">
        <v>35770642.818970598</v>
      </c>
      <c r="II128" s="3">
        <v>0</v>
      </c>
      <c r="IJ128" s="3">
        <v>1418400.86781244</v>
      </c>
      <c r="IK128" s="3">
        <v>11485441.7607986</v>
      </c>
      <c r="IL128" s="3">
        <v>61432.990123154697</v>
      </c>
      <c r="IM128" s="3">
        <v>1437587.70847104</v>
      </c>
    </row>
    <row r="129" spans="1:247" x14ac:dyDescent="0.25">
      <c r="A129">
        <v>106190522</v>
      </c>
      <c r="B129" s="33" t="s">
        <v>1943</v>
      </c>
      <c r="C129" s="56">
        <v>45108</v>
      </c>
      <c r="D129" s="56">
        <v>45473</v>
      </c>
      <c r="E129">
        <v>366</v>
      </c>
      <c r="F129" s="33" t="s">
        <v>2532</v>
      </c>
      <c r="G129" t="s">
        <v>475</v>
      </c>
      <c r="H129">
        <v>909</v>
      </c>
      <c r="I129" s="33" t="s">
        <v>1046</v>
      </c>
      <c r="J129" t="s">
        <v>1764</v>
      </c>
      <c r="K129" s="33" t="s">
        <v>1023</v>
      </c>
      <c r="L129" s="33" t="s">
        <v>811</v>
      </c>
      <c r="N129" t="s">
        <v>1032</v>
      </c>
      <c r="O129" s="33" t="s">
        <v>1764</v>
      </c>
      <c r="P129" t="s">
        <v>406</v>
      </c>
      <c r="Q129" t="s">
        <v>34</v>
      </c>
      <c r="R129" s="33" t="s">
        <v>2092</v>
      </c>
      <c r="S129" s="33" t="s">
        <v>2093</v>
      </c>
      <c r="T129" s="33" t="s">
        <v>1241</v>
      </c>
      <c r="U129" s="33" t="s">
        <v>1878</v>
      </c>
      <c r="V129" s="33" t="s">
        <v>3186</v>
      </c>
      <c r="W129">
        <v>0</v>
      </c>
      <c r="X129" s="3">
        <v>304</v>
      </c>
      <c r="Y129" s="3">
        <v>111264</v>
      </c>
      <c r="Z129" s="3">
        <v>285</v>
      </c>
      <c r="AA129" s="3">
        <v>104310</v>
      </c>
      <c r="AB129" s="3">
        <v>132</v>
      </c>
      <c r="AC129" s="3">
        <v>131.207650273224</v>
      </c>
      <c r="AD129" s="3">
        <v>199.28009135384499</v>
      </c>
      <c r="AE129" s="3">
        <v>14709</v>
      </c>
      <c r="AF129" s="3">
        <v>6081</v>
      </c>
      <c r="AG129" s="3">
        <v>9037</v>
      </c>
      <c r="AH129" s="3">
        <v>13207</v>
      </c>
      <c r="AI129" s="3">
        <v>0</v>
      </c>
      <c r="AJ129" s="3">
        <v>173</v>
      </c>
      <c r="AK129" s="3">
        <v>4024</v>
      </c>
      <c r="AL129" s="3">
        <v>519</v>
      </c>
      <c r="AM129" s="3">
        <v>272</v>
      </c>
      <c r="AN129" s="3">
        <v>48022</v>
      </c>
      <c r="AO129" s="3">
        <v>72936.513435507295</v>
      </c>
      <c r="AP129" s="89">
        <v>20320.408586986399</v>
      </c>
      <c r="AQ129" s="89">
        <v>8319.0359581759894</v>
      </c>
      <c r="AR129" s="89">
        <v>10499.6844708637</v>
      </c>
      <c r="AS129" s="89">
        <v>22182.536286148541</v>
      </c>
      <c r="AT129" s="89">
        <v>0</v>
      </c>
      <c r="AU129" s="89">
        <v>452.29282845469766</v>
      </c>
      <c r="AV129" s="89">
        <v>7544.6149675807201</v>
      </c>
      <c r="AW129" s="89">
        <v>1241.3689415507399</v>
      </c>
      <c r="AX129" s="89">
        <v>305.45117670440698</v>
      </c>
      <c r="AY129" s="3">
        <v>2763</v>
      </c>
      <c r="AZ129" s="3">
        <v>1411</v>
      </c>
      <c r="BA129" s="3">
        <v>1584</v>
      </c>
      <c r="BB129" s="3">
        <v>3342</v>
      </c>
      <c r="BC129" s="3">
        <v>0</v>
      </c>
      <c r="BD129" s="3">
        <v>46</v>
      </c>
      <c r="BE129" s="3">
        <v>1161</v>
      </c>
      <c r="BF129" s="3">
        <v>168</v>
      </c>
      <c r="BG129" s="3">
        <v>88</v>
      </c>
      <c r="BH129" s="3">
        <v>10563</v>
      </c>
      <c r="BI129" s="3">
        <v>241</v>
      </c>
      <c r="BJ129" s="3">
        <v>49</v>
      </c>
      <c r="BK129" s="3">
        <v>0</v>
      </c>
      <c r="BL129" s="3">
        <v>14</v>
      </c>
      <c r="BM129" s="3">
        <v>0</v>
      </c>
      <c r="BN129" s="3">
        <v>0</v>
      </c>
      <c r="BO129" s="3">
        <v>88206</v>
      </c>
      <c r="BP129" s="3">
        <v>17934</v>
      </c>
      <c r="BQ129" s="3">
        <v>0</v>
      </c>
      <c r="BR129" s="3">
        <v>5124</v>
      </c>
      <c r="BS129" s="3">
        <v>0</v>
      </c>
      <c r="BT129" s="3">
        <v>0</v>
      </c>
      <c r="BU129" s="3">
        <v>35839</v>
      </c>
      <c r="BV129" s="3">
        <v>8610</v>
      </c>
      <c r="BW129" s="3">
        <v>0</v>
      </c>
      <c r="BX129" s="3">
        <v>3573</v>
      </c>
      <c r="BY129" s="3">
        <v>0</v>
      </c>
      <c r="BZ129" s="57">
        <v>0</v>
      </c>
      <c r="CA129" s="3">
        <v>0</v>
      </c>
      <c r="CB129" s="3">
        <v>8711</v>
      </c>
      <c r="CC129" s="3">
        <v>1480</v>
      </c>
      <c r="CD129" s="3">
        <v>0</v>
      </c>
      <c r="CE129" s="3">
        <v>372</v>
      </c>
      <c r="CF129" s="3">
        <v>0</v>
      </c>
      <c r="CG129" s="3">
        <v>0</v>
      </c>
      <c r="CH129" s="3">
        <v>13</v>
      </c>
      <c r="CI129" s="3">
        <v>1740</v>
      </c>
      <c r="CJ129" s="3">
        <v>961</v>
      </c>
      <c r="CK129" s="3">
        <v>8705</v>
      </c>
      <c r="CL129" s="3">
        <v>5621</v>
      </c>
      <c r="CM129" s="3">
        <v>2972</v>
      </c>
      <c r="CN129" s="3">
        <v>33594</v>
      </c>
      <c r="CO129" s="3">
        <v>0</v>
      </c>
      <c r="CP129" s="3">
        <v>616</v>
      </c>
      <c r="CQ129" s="3">
        <v>14117</v>
      </c>
      <c r="CR129" s="3">
        <v>2207</v>
      </c>
      <c r="CS129" s="3">
        <v>25</v>
      </c>
      <c r="CT129" s="3">
        <v>67857</v>
      </c>
      <c r="CU129" s="3">
        <v>36215</v>
      </c>
      <c r="CV129" s="3">
        <v>23662</v>
      </c>
      <c r="CW129" s="3">
        <v>0</v>
      </c>
      <c r="CX129" s="3">
        <v>11150</v>
      </c>
      <c r="CY129" s="3">
        <v>2672</v>
      </c>
      <c r="CZ129" s="3">
        <v>8</v>
      </c>
      <c r="DA129" s="3">
        <v>215040</v>
      </c>
      <c r="DB129" s="3">
        <v>166620</v>
      </c>
      <c r="DC129" s="3">
        <v>2016</v>
      </c>
      <c r="DD129" s="3">
        <v>1898</v>
      </c>
      <c r="DE129" s="3">
        <v>560</v>
      </c>
      <c r="DF129" s="3">
        <v>449</v>
      </c>
      <c r="DG129" s="3">
        <v>1351051323</v>
      </c>
      <c r="DH129" s="3">
        <v>1077891414</v>
      </c>
      <c r="DI129" s="3">
        <v>17448186</v>
      </c>
      <c r="DJ129" s="3">
        <v>290608095</v>
      </c>
      <c r="DK129" s="3">
        <v>2190098</v>
      </c>
      <c r="DL129" s="3">
        <v>292798193</v>
      </c>
      <c r="DM129" s="3">
        <v>336596025</v>
      </c>
      <c r="DN129" s="3">
        <v>-43797832</v>
      </c>
      <c r="DO129" s="3">
        <v>2993209</v>
      </c>
      <c r="DP129" s="3">
        <v>981297</v>
      </c>
      <c r="DQ129" s="3">
        <v>0</v>
      </c>
      <c r="DR129" s="3">
        <v>0</v>
      </c>
      <c r="DS129" s="3">
        <v>-41785920</v>
      </c>
      <c r="DT129" s="3">
        <v>283924312</v>
      </c>
      <c r="DU129" s="3">
        <v>145562528</v>
      </c>
      <c r="DV129" s="3">
        <v>74978407</v>
      </c>
      <c r="DW129" s="3">
        <v>278154555</v>
      </c>
      <c r="DX129" s="3">
        <v>0</v>
      </c>
      <c r="DY129" s="3">
        <v>2946213</v>
      </c>
      <c r="DZ129" s="3">
        <v>93085050</v>
      </c>
      <c r="EA129" s="3">
        <v>8600365</v>
      </c>
      <c r="EB129" s="3">
        <v>2291867</v>
      </c>
      <c r="EC129" s="3">
        <v>889543297</v>
      </c>
      <c r="ED129" s="3">
        <v>108315679</v>
      </c>
      <c r="EE129" s="3">
        <v>53572467</v>
      </c>
      <c r="EF129" s="3">
        <v>12135637</v>
      </c>
      <c r="EG129" s="3">
        <v>189035080</v>
      </c>
      <c r="EH129" s="3">
        <v>0</v>
      </c>
      <c r="EI129" s="3">
        <v>4756394</v>
      </c>
      <c r="EJ129" s="3">
        <v>81440512</v>
      </c>
      <c r="EK129" s="3">
        <v>11970398</v>
      </c>
      <c r="EL129" s="3">
        <v>281859</v>
      </c>
      <c r="EM129" s="3">
        <v>461508026</v>
      </c>
      <c r="EN129" s="3">
        <v>313305233</v>
      </c>
      <c r="EO129" s="3">
        <v>165568230</v>
      </c>
      <c r="EP129" s="3">
        <v>48179319</v>
      </c>
      <c r="EQ129" s="3">
        <v>374507894</v>
      </c>
      <c r="ER129" s="3">
        <v>-7129995</v>
      </c>
      <c r="ES129" s="3">
        <v>0</v>
      </c>
      <c r="ET129" s="3">
        <v>6026002</v>
      </c>
      <c r="EU129" s="3">
        <v>113329369</v>
      </c>
      <c r="EV129" s="3">
        <v>16667110</v>
      </c>
      <c r="EW129" s="3">
        <v>0</v>
      </c>
      <c r="EX129" s="3">
        <v>27106258</v>
      </c>
      <c r="EY129" s="3">
        <v>0</v>
      </c>
      <c r="EZ129" s="3">
        <v>20331994</v>
      </c>
      <c r="FA129" s="3">
        <v>0</v>
      </c>
      <c r="FB129" s="3">
        <v>17448186</v>
      </c>
      <c r="FC129" s="3">
        <v>0</v>
      </c>
      <c r="FD129" s="3">
        <v>0</v>
      </c>
      <c r="FE129" s="3">
        <v>68025401</v>
      </c>
      <c r="FF129" s="3">
        <v>28993914</v>
      </c>
      <c r="FG129" s="3">
        <v>37467367</v>
      </c>
      <c r="FH129" s="3">
        <v>100423767</v>
      </c>
      <c r="FI129" s="3">
        <v>0</v>
      </c>
      <c r="FJ129" s="3">
        <v>1147581</v>
      </c>
      <c r="FK129" s="3">
        <v>53669626</v>
      </c>
      <c r="FL129" s="3">
        <v>347520</v>
      </c>
      <c r="FM129" s="3">
        <v>532919</v>
      </c>
      <c r="FN129" s="3">
        <v>0</v>
      </c>
      <c r="FO129" s="3">
        <v>2548770</v>
      </c>
      <c r="FP129" s="3">
        <v>0</v>
      </c>
      <c r="FQ129" s="3">
        <v>727306</v>
      </c>
      <c r="FR129" s="3">
        <v>0</v>
      </c>
      <c r="FS129" s="3">
        <v>0</v>
      </c>
      <c r="FT129" s="3">
        <v>69026486</v>
      </c>
      <c r="FU129" s="3">
        <v>23100941</v>
      </c>
      <c r="FV129" s="3">
        <v>77085864</v>
      </c>
      <c r="FW129" s="3">
        <v>8591910</v>
      </c>
      <c r="FX129" s="3">
        <v>0</v>
      </c>
      <c r="FY129" s="3">
        <v>558830</v>
      </c>
      <c r="FZ129" s="3">
        <v>0</v>
      </c>
      <c r="GA129" s="3">
        <v>43770593</v>
      </c>
      <c r="GB129" s="3">
        <v>7624999</v>
      </c>
      <c r="GC129" s="3">
        <v>71410969</v>
      </c>
      <c r="GD129" s="3">
        <v>35425433</v>
      </c>
      <c r="GE129" s="3">
        <v>92682142</v>
      </c>
      <c r="GF129" s="3">
        <v>44679524</v>
      </c>
      <c r="GG129" s="3">
        <v>11598310</v>
      </c>
      <c r="GH129" s="3">
        <v>16723573</v>
      </c>
      <c r="GI129" s="3">
        <v>30558636</v>
      </c>
      <c r="GJ129" s="3">
        <v>55596884</v>
      </c>
      <c r="GK129" s="3">
        <v>10744068</v>
      </c>
      <c r="GL129" s="3">
        <v>1573072</v>
      </c>
      <c r="GM129" s="3">
        <v>3101221</v>
      </c>
      <c r="GN129" s="3">
        <v>24365479</v>
      </c>
      <c r="GO129" s="3">
        <v>44973116</v>
      </c>
      <c r="GP129" s="3">
        <v>78218972</v>
      </c>
      <c r="GQ129" s="3">
        <v>0</v>
      </c>
      <c r="GR129" s="3">
        <v>119373283</v>
      </c>
      <c r="GS129" s="3">
        <v>9904054</v>
      </c>
      <c r="GT129" s="3">
        <v>39793649</v>
      </c>
      <c r="GU129" s="3">
        <v>0</v>
      </c>
      <c r="GV129" s="3">
        <v>247289958</v>
      </c>
      <c r="GW129" s="3">
        <v>102543538</v>
      </c>
      <c r="GX129" s="3">
        <v>255777</v>
      </c>
      <c r="GY129" s="3">
        <v>476426376</v>
      </c>
      <c r="GZ129" s="3">
        <v>-331935733</v>
      </c>
      <c r="HA129" s="3">
        <v>247289958</v>
      </c>
      <c r="HB129" s="3">
        <v>0</v>
      </c>
      <c r="HC129" s="3">
        <v>248525080</v>
      </c>
      <c r="HD129" s="3">
        <v>-217332935</v>
      </c>
      <c r="HE129" s="3">
        <v>151812991</v>
      </c>
      <c r="HF129" s="3">
        <v>0</v>
      </c>
      <c r="HG129" s="3">
        <v>17278758</v>
      </c>
      <c r="HH129" s="3">
        <v>1527874</v>
      </c>
      <c r="HI129" s="3">
        <v>460000000</v>
      </c>
      <c r="HJ129" s="3">
        <v>1641181</v>
      </c>
      <c r="HK129" s="3">
        <v>1838064</v>
      </c>
      <c r="HL129" s="3">
        <v>821</v>
      </c>
      <c r="HM129" s="3">
        <v>0</v>
      </c>
      <c r="HN129" s="3">
        <v>126111</v>
      </c>
      <c r="HO129" s="3">
        <v>342641</v>
      </c>
      <c r="HP129" s="3">
        <v>556069</v>
      </c>
      <c r="HQ129" s="3">
        <v>16440</v>
      </c>
      <c r="HR129" s="3">
        <v>148610</v>
      </c>
      <c r="HS129" s="3">
        <v>73121</v>
      </c>
      <c r="HT129" s="3">
        <v>153549</v>
      </c>
      <c r="HU129" s="3">
        <v>93407</v>
      </c>
      <c r="HV129" s="3">
        <v>112581</v>
      </c>
      <c r="HW129" s="3">
        <v>18652</v>
      </c>
      <c r="HX129" s="3">
        <v>623246</v>
      </c>
      <c r="HY129" s="3">
        <v>196639</v>
      </c>
      <c r="HZ129" s="3">
        <v>404578</v>
      </c>
      <c r="IA129" s="3">
        <v>4805</v>
      </c>
      <c r="IB129" s="3">
        <v>301121</v>
      </c>
      <c r="IC129" s="3">
        <v>3768</v>
      </c>
      <c r="ID129" s="3">
        <v>107024</v>
      </c>
      <c r="IE129" s="3">
        <v>97085414.568537906</v>
      </c>
      <c r="IF129" s="3">
        <v>49288965.909339704</v>
      </c>
      <c r="IG129" s="3">
        <v>21562062.182695299</v>
      </c>
      <c r="IH129" s="3">
        <v>115636601.154468</v>
      </c>
      <c r="II129" s="3">
        <v>0</v>
      </c>
      <c r="IJ129" s="3">
        <v>1906513.3872428699</v>
      </c>
      <c r="IK129" s="3">
        <v>43197753.743516356</v>
      </c>
      <c r="IL129" s="3">
        <v>5091579.38932887</v>
      </c>
      <c r="IM129" s="3">
        <v>637036.66487139196</v>
      </c>
    </row>
    <row r="130" spans="1:247" x14ac:dyDescent="0.25">
      <c r="A130">
        <v>106190328</v>
      </c>
      <c r="B130" s="33" t="s">
        <v>2832</v>
      </c>
      <c r="C130" s="56">
        <v>45292</v>
      </c>
      <c r="D130" s="56">
        <v>45657</v>
      </c>
      <c r="E130">
        <v>366</v>
      </c>
      <c r="F130" s="33" t="s">
        <v>2532</v>
      </c>
      <c r="G130" t="s">
        <v>475</v>
      </c>
      <c r="H130">
        <v>915</v>
      </c>
      <c r="I130" s="33" t="s">
        <v>1024</v>
      </c>
      <c r="J130" t="s">
        <v>3054</v>
      </c>
      <c r="K130" s="33" t="s">
        <v>1023</v>
      </c>
      <c r="L130" s="33" t="s">
        <v>653</v>
      </c>
      <c r="N130" t="s">
        <v>430</v>
      </c>
      <c r="O130" s="33" t="s">
        <v>1913</v>
      </c>
      <c r="P130" t="s">
        <v>407</v>
      </c>
      <c r="Q130" t="s">
        <v>34</v>
      </c>
      <c r="R130" s="33" t="s">
        <v>2745</v>
      </c>
      <c r="S130" s="33" t="s">
        <v>1202</v>
      </c>
      <c r="T130" s="33" t="s">
        <v>1203</v>
      </c>
      <c r="U130" s="33" t="s">
        <v>3187</v>
      </c>
      <c r="V130" s="33" t="s">
        <v>3188</v>
      </c>
      <c r="W130">
        <v>0</v>
      </c>
      <c r="X130" s="3">
        <v>63</v>
      </c>
      <c r="Y130" s="3">
        <v>23058</v>
      </c>
      <c r="Z130" s="3">
        <v>63</v>
      </c>
      <c r="AA130" s="3">
        <v>23058</v>
      </c>
      <c r="AB130" s="3">
        <v>63</v>
      </c>
      <c r="AC130" s="3">
        <v>61.117486338797818</v>
      </c>
      <c r="AD130" s="3">
        <v>64.624648215725443</v>
      </c>
      <c r="AE130" s="3">
        <v>10295</v>
      </c>
      <c r="AF130" s="3">
        <v>8147</v>
      </c>
      <c r="AG130" s="3">
        <v>423</v>
      </c>
      <c r="AH130" s="3">
        <v>7</v>
      </c>
      <c r="AI130" s="3">
        <v>0</v>
      </c>
      <c r="AJ130" s="3">
        <v>3459</v>
      </c>
      <c r="AK130" s="3">
        <v>0</v>
      </c>
      <c r="AL130" s="3">
        <v>38</v>
      </c>
      <c r="AM130" s="3">
        <v>0</v>
      </c>
      <c r="AN130" s="3">
        <v>22369</v>
      </c>
      <c r="AO130" s="3">
        <v>23652.621246955514</v>
      </c>
      <c r="AP130" s="89">
        <v>11261.511625015701</v>
      </c>
      <c r="AQ130" s="89">
        <v>8336.0413792105992</v>
      </c>
      <c r="AR130" s="89">
        <v>423</v>
      </c>
      <c r="AS130" s="89">
        <v>7</v>
      </c>
      <c r="AT130" s="89">
        <v>0</v>
      </c>
      <c r="AU130" s="89">
        <v>3572.9005109175901</v>
      </c>
      <c r="AV130" s="89">
        <v>0</v>
      </c>
      <c r="AW130" s="89">
        <v>38</v>
      </c>
      <c r="AX130" s="89">
        <v>0</v>
      </c>
      <c r="AY130" s="3">
        <v>661</v>
      </c>
      <c r="AZ130" s="3">
        <v>586</v>
      </c>
      <c r="BA130" s="3">
        <v>28</v>
      </c>
      <c r="BB130" s="3">
        <v>1</v>
      </c>
      <c r="BC130" s="3">
        <v>0</v>
      </c>
      <c r="BD130" s="3">
        <v>352</v>
      </c>
      <c r="BE130" s="3">
        <v>0</v>
      </c>
      <c r="BF130" s="3">
        <v>4</v>
      </c>
      <c r="BG130" s="3">
        <v>0</v>
      </c>
      <c r="BH130" s="3">
        <v>1632</v>
      </c>
      <c r="BI130" s="3">
        <v>0</v>
      </c>
      <c r="BJ130" s="3">
        <v>63</v>
      </c>
      <c r="BK130" s="3">
        <v>0</v>
      </c>
      <c r="BL130" s="3">
        <v>0</v>
      </c>
      <c r="BM130" s="3">
        <v>0</v>
      </c>
      <c r="BN130" s="3">
        <v>0</v>
      </c>
      <c r="BO130" s="3">
        <v>0</v>
      </c>
      <c r="BP130" s="3">
        <v>23058</v>
      </c>
      <c r="BQ130" s="3">
        <v>0</v>
      </c>
      <c r="BR130" s="3">
        <v>0</v>
      </c>
      <c r="BS130" s="3">
        <v>0</v>
      </c>
      <c r="BT130" s="3">
        <v>0</v>
      </c>
      <c r="BU130" s="3">
        <v>0</v>
      </c>
      <c r="BV130" s="3">
        <v>22369</v>
      </c>
      <c r="BW130" s="3">
        <v>0</v>
      </c>
      <c r="BX130" s="3">
        <v>0</v>
      </c>
      <c r="BY130" s="3">
        <v>0</v>
      </c>
      <c r="BZ130" s="57">
        <v>0</v>
      </c>
      <c r="CA130" s="3">
        <v>0</v>
      </c>
      <c r="CB130" s="3">
        <v>0</v>
      </c>
      <c r="CC130" s="3">
        <v>1632</v>
      </c>
      <c r="CD130" s="3">
        <v>0</v>
      </c>
      <c r="CE130" s="3">
        <v>0</v>
      </c>
      <c r="CF130" s="3">
        <v>0</v>
      </c>
      <c r="CG130" s="3">
        <v>0</v>
      </c>
      <c r="CH130" s="3">
        <v>0</v>
      </c>
      <c r="CI130" s="3">
        <v>0</v>
      </c>
      <c r="CJ130" s="3">
        <v>0</v>
      </c>
      <c r="CK130" s="3">
        <v>3181</v>
      </c>
      <c r="CL130" s="3">
        <v>483</v>
      </c>
      <c r="CM130" s="3">
        <v>0</v>
      </c>
      <c r="CN130" s="3">
        <v>0</v>
      </c>
      <c r="CO130" s="3">
        <v>0</v>
      </c>
      <c r="CP130" s="3">
        <v>342</v>
      </c>
      <c r="CQ130" s="3">
        <v>0</v>
      </c>
      <c r="CR130" s="3">
        <v>0</v>
      </c>
      <c r="CS130" s="3">
        <v>0</v>
      </c>
      <c r="CT130" s="3">
        <v>4006</v>
      </c>
      <c r="CU130" s="3">
        <v>0</v>
      </c>
      <c r="CV130" s="3">
        <v>0</v>
      </c>
      <c r="CW130" s="3">
        <v>0</v>
      </c>
      <c r="CX130" s="3">
        <v>0</v>
      </c>
      <c r="CY130" s="3">
        <v>0</v>
      </c>
      <c r="CZ130" s="3">
        <v>0</v>
      </c>
      <c r="DA130" s="3">
        <v>0</v>
      </c>
      <c r="DB130" s="3">
        <v>0</v>
      </c>
      <c r="DC130" s="3">
        <v>0</v>
      </c>
      <c r="DD130" s="3">
        <v>0</v>
      </c>
      <c r="DE130" s="3">
        <v>0</v>
      </c>
      <c r="DF130" s="3">
        <v>0</v>
      </c>
      <c r="DG130" s="3">
        <v>49010383</v>
      </c>
      <c r="DH130" s="3">
        <v>23233778</v>
      </c>
      <c r="DI130" s="3">
        <v>0</v>
      </c>
      <c r="DJ130" s="3">
        <v>25776605</v>
      </c>
      <c r="DK130" s="3">
        <v>40855</v>
      </c>
      <c r="DL130" s="3">
        <v>25817460</v>
      </c>
      <c r="DM130" s="3">
        <v>23941490</v>
      </c>
      <c r="DN130" s="3">
        <v>1875970</v>
      </c>
      <c r="DO130" s="3">
        <v>59034</v>
      </c>
      <c r="DP130" s="3">
        <v>269</v>
      </c>
      <c r="DQ130" s="3">
        <v>0</v>
      </c>
      <c r="DR130" s="3">
        <v>0</v>
      </c>
      <c r="DS130" s="3">
        <v>1934735</v>
      </c>
      <c r="DT130" s="3">
        <v>21677132</v>
      </c>
      <c r="DU130" s="3">
        <v>15764873</v>
      </c>
      <c r="DV130" s="3">
        <v>957412</v>
      </c>
      <c r="DW130" s="3">
        <v>14616</v>
      </c>
      <c r="DX130" s="3">
        <v>0</v>
      </c>
      <c r="DY130" s="3">
        <v>7862129</v>
      </c>
      <c r="DZ130" s="3">
        <v>0</v>
      </c>
      <c r="EA130" s="3">
        <v>74441</v>
      </c>
      <c r="EB130" s="3">
        <v>0</v>
      </c>
      <c r="EC130" s="3">
        <v>46350603</v>
      </c>
      <c r="ED130" s="3">
        <v>2035085</v>
      </c>
      <c r="EE130" s="3">
        <v>365805</v>
      </c>
      <c r="EF130" s="3">
        <v>0</v>
      </c>
      <c r="EG130" s="3">
        <v>0</v>
      </c>
      <c r="EH130" s="3">
        <v>0</v>
      </c>
      <c r="EI130" s="3">
        <v>258890</v>
      </c>
      <c r="EJ130" s="3">
        <v>0</v>
      </c>
      <c r="EK130" s="3">
        <v>0</v>
      </c>
      <c r="EL130" s="3">
        <v>0</v>
      </c>
      <c r="EM130" s="3">
        <v>2659780</v>
      </c>
      <c r="EN130" s="3">
        <v>10144407</v>
      </c>
      <c r="EO130" s="3">
        <v>7102920</v>
      </c>
      <c r="EP130" s="3">
        <v>435622</v>
      </c>
      <c r="EQ130" s="3">
        <v>5116</v>
      </c>
      <c r="ER130" s="3">
        <v>0</v>
      </c>
      <c r="ES130" s="3">
        <v>0</v>
      </c>
      <c r="ET130" s="3">
        <v>3703627</v>
      </c>
      <c r="EU130" s="3">
        <v>0</v>
      </c>
      <c r="EV130" s="3">
        <v>1263482</v>
      </c>
      <c r="EW130" s="3">
        <v>0</v>
      </c>
      <c r="EX130" s="3">
        <v>578604</v>
      </c>
      <c r="EY130" s="3">
        <v>0</v>
      </c>
      <c r="EZ130" s="3">
        <v>0</v>
      </c>
      <c r="FA130" s="3">
        <v>0</v>
      </c>
      <c r="FB130" s="3">
        <v>0</v>
      </c>
      <c r="FC130" s="3">
        <v>0</v>
      </c>
      <c r="FD130" s="3">
        <v>0</v>
      </c>
      <c r="FE130" s="3">
        <v>12552575</v>
      </c>
      <c r="FF130" s="3">
        <v>8565892</v>
      </c>
      <c r="FG130" s="3">
        <v>521790</v>
      </c>
      <c r="FH130" s="3">
        <v>9500</v>
      </c>
      <c r="FI130" s="3">
        <v>0</v>
      </c>
      <c r="FJ130" s="3">
        <v>4126848</v>
      </c>
      <c r="FK130" s="3">
        <v>0</v>
      </c>
      <c r="FL130" s="3">
        <v>0</v>
      </c>
      <c r="FM130" s="3">
        <v>0</v>
      </c>
      <c r="FN130" s="3">
        <v>0</v>
      </c>
      <c r="FO130" s="3">
        <v>0</v>
      </c>
      <c r="FP130" s="3">
        <v>0</v>
      </c>
      <c r="FQ130" s="3">
        <v>0</v>
      </c>
      <c r="FR130" s="3">
        <v>0</v>
      </c>
      <c r="FS130" s="3">
        <v>0</v>
      </c>
      <c r="FT130" s="3">
        <v>8666243</v>
      </c>
      <c r="FU130" s="3">
        <v>633665</v>
      </c>
      <c r="FV130" s="3">
        <v>231212</v>
      </c>
      <c r="FW130" s="3">
        <v>0</v>
      </c>
      <c r="FX130" s="3">
        <v>0</v>
      </c>
      <c r="FY130" s="3">
        <v>0</v>
      </c>
      <c r="FZ130" s="3">
        <v>141368</v>
      </c>
      <c r="GA130" s="3">
        <v>5188439</v>
      </c>
      <c r="GB130" s="3">
        <v>712095</v>
      </c>
      <c r="GC130" s="3">
        <v>6311534</v>
      </c>
      <c r="GD130" s="3">
        <v>2056934</v>
      </c>
      <c r="GE130" s="3">
        <v>12391320</v>
      </c>
      <c r="GF130" s="3">
        <v>3464868</v>
      </c>
      <c r="GG130" s="3">
        <v>129000</v>
      </c>
      <c r="GH130" s="3">
        <v>118119</v>
      </c>
      <c r="GI130" s="3">
        <v>935179</v>
      </c>
      <c r="GJ130" s="3">
        <v>3635913</v>
      </c>
      <c r="GK130" s="3">
        <v>770251</v>
      </c>
      <c r="GL130" s="3">
        <v>12028</v>
      </c>
      <c r="GM130" s="3">
        <v>283218</v>
      </c>
      <c r="GN130" s="3">
        <v>490418</v>
      </c>
      <c r="GO130" s="3">
        <v>1711176</v>
      </c>
      <c r="GP130" s="3">
        <v>14111108</v>
      </c>
      <c r="GQ130" s="3">
        <v>0</v>
      </c>
      <c r="GR130" s="3">
        <v>21538491</v>
      </c>
      <c r="GS130" s="3">
        <v>2390675</v>
      </c>
      <c r="GT130" s="3">
        <v>1502551</v>
      </c>
      <c r="GU130" s="3">
        <v>1628439</v>
      </c>
      <c r="GV130" s="3">
        <v>41171264</v>
      </c>
      <c r="GW130" s="3">
        <v>19203396</v>
      </c>
      <c r="GX130" s="3">
        <v>0</v>
      </c>
      <c r="GY130" s="3">
        <v>12747972</v>
      </c>
      <c r="GZ130" s="3">
        <v>9219896</v>
      </c>
      <c r="HA130" s="3">
        <v>41171264</v>
      </c>
      <c r="HB130" s="3">
        <v>8896022</v>
      </c>
      <c r="HC130" s="3">
        <v>11937076</v>
      </c>
      <c r="HD130" s="3">
        <v>-7514084</v>
      </c>
      <c r="HE130" s="3">
        <v>23998869</v>
      </c>
      <c r="HF130" s="3">
        <v>0</v>
      </c>
      <c r="HG130" s="3">
        <v>0</v>
      </c>
      <c r="HH130" s="3">
        <v>16291</v>
      </c>
      <c r="HI130" s="3">
        <v>16406347</v>
      </c>
      <c r="HJ130" s="3">
        <v>348442</v>
      </c>
      <c r="HK130" s="3">
        <v>374312</v>
      </c>
      <c r="HL130" s="3">
        <v>179</v>
      </c>
      <c r="HM130" s="3">
        <v>1</v>
      </c>
      <c r="HN130" s="3">
        <v>33428</v>
      </c>
      <c r="HO130" s="3">
        <v>31825</v>
      </c>
      <c r="HP130" s="3">
        <v>58163</v>
      </c>
      <c r="HQ130" s="3">
        <v>38387</v>
      </c>
      <c r="HR130" s="3">
        <v>82567</v>
      </c>
      <c r="HS130" s="3">
        <v>46817</v>
      </c>
      <c r="HT130" s="3">
        <v>35210</v>
      </c>
      <c r="HU130" s="3">
        <v>19749</v>
      </c>
      <c r="HV130" s="3">
        <v>32</v>
      </c>
      <c r="HW130" s="3">
        <v>2264</v>
      </c>
      <c r="HX130" s="3">
        <v>188038</v>
      </c>
      <c r="HY130" s="3">
        <v>14511</v>
      </c>
      <c r="HZ130" s="3">
        <v>532</v>
      </c>
      <c r="IA130" s="3">
        <v>1021</v>
      </c>
      <c r="IB130" s="3">
        <v>82684</v>
      </c>
      <c r="IC130" s="3">
        <v>9878</v>
      </c>
      <c r="ID130" s="3">
        <v>51778</v>
      </c>
      <c r="IE130" s="3">
        <v>11563611.807681501</v>
      </c>
      <c r="IF130" s="3">
        <v>7866362.6681009596</v>
      </c>
      <c r="IG130" s="3">
        <v>466896.06071064598</v>
      </c>
      <c r="IH130" s="3">
        <v>7127.70763615538</v>
      </c>
      <c r="II130" s="3">
        <v>0</v>
      </c>
      <c r="IJ130" s="3">
        <v>3960334.5059977402</v>
      </c>
      <c r="IK130" s="3">
        <v>0</v>
      </c>
      <c r="IL130" s="3">
        <v>36302.2498729504</v>
      </c>
      <c r="IM130" s="3">
        <v>0</v>
      </c>
    </row>
    <row r="131" spans="1:247" x14ac:dyDescent="0.25">
      <c r="A131">
        <v>106110889</v>
      </c>
      <c r="B131" s="33" t="s">
        <v>1242</v>
      </c>
      <c r="C131" s="56">
        <v>45292</v>
      </c>
      <c r="D131" s="56">
        <v>45657</v>
      </c>
      <c r="E131">
        <v>366</v>
      </c>
      <c r="F131" s="33" t="s">
        <v>2710</v>
      </c>
      <c r="G131" t="s">
        <v>1086</v>
      </c>
      <c r="H131">
        <v>223</v>
      </c>
      <c r="I131" s="33" t="s">
        <v>1024</v>
      </c>
      <c r="J131" t="s">
        <v>2898</v>
      </c>
      <c r="K131" s="33" t="s">
        <v>1023</v>
      </c>
      <c r="L131" s="33" t="s">
        <v>811</v>
      </c>
      <c r="M131" t="s">
        <v>1792</v>
      </c>
      <c r="N131" t="s">
        <v>430</v>
      </c>
      <c r="O131" s="33" t="s">
        <v>2819</v>
      </c>
      <c r="P131" t="s">
        <v>1080</v>
      </c>
      <c r="Q131" t="s">
        <v>34</v>
      </c>
      <c r="R131" s="33" t="s">
        <v>2562</v>
      </c>
      <c r="S131" s="33" t="s">
        <v>3189</v>
      </c>
      <c r="T131" s="33" t="s">
        <v>1243</v>
      </c>
      <c r="U131" s="33">
        <v>95988</v>
      </c>
      <c r="V131" s="33" t="s">
        <v>2553</v>
      </c>
      <c r="W131">
        <v>4</v>
      </c>
      <c r="X131" s="3">
        <v>47</v>
      </c>
      <c r="Y131" s="3">
        <v>17202</v>
      </c>
      <c r="Z131" s="3">
        <v>25</v>
      </c>
      <c r="AA131" s="3">
        <v>9150</v>
      </c>
      <c r="AB131" s="3">
        <v>21</v>
      </c>
      <c r="AC131" s="3">
        <v>20.289617486338798</v>
      </c>
      <c r="AD131" s="3">
        <v>62.847651811417954</v>
      </c>
      <c r="AE131" s="3">
        <v>6344</v>
      </c>
      <c r="AF131" s="3">
        <v>0</v>
      </c>
      <c r="AG131" s="3">
        <v>647</v>
      </c>
      <c r="AH131" s="3">
        <v>0</v>
      </c>
      <c r="AI131" s="3">
        <v>0</v>
      </c>
      <c r="AJ131" s="3">
        <v>431</v>
      </c>
      <c r="AK131" s="3">
        <v>0</v>
      </c>
      <c r="AL131" s="3">
        <v>0</v>
      </c>
      <c r="AM131" s="3">
        <v>4</v>
      </c>
      <c r="AN131" s="3">
        <v>7426</v>
      </c>
      <c r="AO131" s="3">
        <v>23002.240562979001</v>
      </c>
      <c r="AP131" s="89">
        <v>14509.4025363989</v>
      </c>
      <c r="AQ131" s="89">
        <v>0</v>
      </c>
      <c r="AR131" s="89">
        <v>4237.5665093689204</v>
      </c>
      <c r="AS131" s="89">
        <v>0</v>
      </c>
      <c r="AT131" s="89">
        <v>0</v>
      </c>
      <c r="AU131" s="89">
        <v>2391.0635690743502</v>
      </c>
      <c r="AV131" s="89">
        <v>0</v>
      </c>
      <c r="AW131" s="89">
        <v>0</v>
      </c>
      <c r="AX131" s="89">
        <v>96.433477508650498</v>
      </c>
      <c r="AY131" s="3">
        <v>99</v>
      </c>
      <c r="AZ131" s="3">
        <v>0</v>
      </c>
      <c r="BA131" s="3">
        <v>10</v>
      </c>
      <c r="BB131" s="3">
        <v>0</v>
      </c>
      <c r="BC131" s="3">
        <v>0</v>
      </c>
      <c r="BD131" s="3">
        <v>7</v>
      </c>
      <c r="BE131" s="3">
        <v>0</v>
      </c>
      <c r="BF131" s="3">
        <v>0</v>
      </c>
      <c r="BG131" s="3">
        <v>1</v>
      </c>
      <c r="BH131" s="3">
        <v>117</v>
      </c>
      <c r="BI131" s="3">
        <v>47</v>
      </c>
      <c r="BJ131" s="3">
        <v>0</v>
      </c>
      <c r="BK131" s="3">
        <v>0</v>
      </c>
      <c r="BL131" s="3">
        <v>0</v>
      </c>
      <c r="BM131" s="3">
        <v>0</v>
      </c>
      <c r="BN131" s="3">
        <v>0</v>
      </c>
      <c r="BO131" s="3">
        <v>17202</v>
      </c>
      <c r="BP131" s="3">
        <v>0</v>
      </c>
      <c r="BQ131" s="3">
        <v>0</v>
      </c>
      <c r="BR131" s="3">
        <v>0</v>
      </c>
      <c r="BS131" s="3">
        <v>0</v>
      </c>
      <c r="BT131" s="3">
        <v>0</v>
      </c>
      <c r="BU131" s="3">
        <v>7426</v>
      </c>
      <c r="BV131" s="3">
        <v>0</v>
      </c>
      <c r="BW131" s="3">
        <v>0</v>
      </c>
      <c r="BX131" s="3">
        <v>0</v>
      </c>
      <c r="BY131" s="3">
        <v>0</v>
      </c>
      <c r="BZ131" s="57">
        <v>0</v>
      </c>
      <c r="CA131" s="3">
        <v>0</v>
      </c>
      <c r="CB131" s="3">
        <v>117</v>
      </c>
      <c r="CC131" s="3">
        <v>0</v>
      </c>
      <c r="CD131" s="3">
        <v>0</v>
      </c>
      <c r="CE131" s="3">
        <v>0</v>
      </c>
      <c r="CF131" s="3">
        <v>0</v>
      </c>
      <c r="CG131" s="3">
        <v>0</v>
      </c>
      <c r="CH131" s="3">
        <v>0</v>
      </c>
      <c r="CI131" s="3">
        <v>0</v>
      </c>
      <c r="CJ131" s="3">
        <v>0</v>
      </c>
      <c r="CK131" s="3">
        <v>9022</v>
      </c>
      <c r="CL131" s="3">
        <v>0</v>
      </c>
      <c r="CM131" s="3">
        <v>6744</v>
      </c>
      <c r="CN131" s="3">
        <v>0</v>
      </c>
      <c r="CO131" s="3">
        <v>0</v>
      </c>
      <c r="CP131" s="3">
        <v>4689</v>
      </c>
      <c r="CQ131" s="3">
        <v>0</v>
      </c>
      <c r="CR131" s="3">
        <v>0</v>
      </c>
      <c r="CS131" s="3">
        <v>455</v>
      </c>
      <c r="CT131" s="3">
        <v>20910</v>
      </c>
      <c r="CU131" s="3">
        <v>6352</v>
      </c>
      <c r="CV131" s="3">
        <v>14558</v>
      </c>
      <c r="CW131" s="3">
        <v>0</v>
      </c>
      <c r="CX131" s="3">
        <v>0</v>
      </c>
      <c r="CY131" s="3">
        <v>0</v>
      </c>
      <c r="CZ131" s="3">
        <v>0</v>
      </c>
      <c r="DA131" s="3">
        <v>0</v>
      </c>
      <c r="DB131" s="3">
        <v>0</v>
      </c>
      <c r="DC131" s="3">
        <v>0</v>
      </c>
      <c r="DD131" s="3">
        <v>0</v>
      </c>
      <c r="DE131" s="3">
        <v>0</v>
      </c>
      <c r="DF131" s="3">
        <v>0</v>
      </c>
      <c r="DG131" s="3">
        <v>60913204</v>
      </c>
      <c r="DH131" s="3">
        <v>32955766</v>
      </c>
      <c r="DI131" s="3">
        <v>0</v>
      </c>
      <c r="DJ131" s="3">
        <v>27957438</v>
      </c>
      <c r="DK131" s="3">
        <v>1203134</v>
      </c>
      <c r="DL131" s="3">
        <v>29160572</v>
      </c>
      <c r="DM131" s="3">
        <v>36151411</v>
      </c>
      <c r="DN131" s="3">
        <v>-6990839</v>
      </c>
      <c r="DO131" s="3">
        <v>2013365</v>
      </c>
      <c r="DP131" s="3">
        <v>0</v>
      </c>
      <c r="DQ131" s="3">
        <v>0</v>
      </c>
      <c r="DR131" s="3">
        <v>0</v>
      </c>
      <c r="DS131" s="3">
        <v>-4977474</v>
      </c>
      <c r="DT131" s="3">
        <v>15746971</v>
      </c>
      <c r="DU131" s="3">
        <v>0</v>
      </c>
      <c r="DV131" s="3">
        <v>2299037</v>
      </c>
      <c r="DW131" s="3">
        <v>0</v>
      </c>
      <c r="DX131" s="3">
        <v>0</v>
      </c>
      <c r="DY131" s="3">
        <v>1572856</v>
      </c>
      <c r="DZ131" s="3">
        <v>0</v>
      </c>
      <c r="EA131" s="3">
        <v>0</v>
      </c>
      <c r="EB131" s="3">
        <v>46240</v>
      </c>
      <c r="EC131" s="3">
        <v>19665104</v>
      </c>
      <c r="ED131" s="3">
        <v>20268026</v>
      </c>
      <c r="EE131" s="3">
        <v>0</v>
      </c>
      <c r="EF131" s="3">
        <v>12758648</v>
      </c>
      <c r="EG131" s="3">
        <v>0</v>
      </c>
      <c r="EH131" s="3">
        <v>0</v>
      </c>
      <c r="EI131" s="3">
        <v>7152895</v>
      </c>
      <c r="EJ131" s="3">
        <v>0</v>
      </c>
      <c r="EK131" s="3">
        <v>0</v>
      </c>
      <c r="EL131" s="3">
        <v>1068531</v>
      </c>
      <c r="EM131" s="3">
        <v>41248100</v>
      </c>
      <c r="EN131" s="3">
        <v>21706280</v>
      </c>
      <c r="EO131" s="3">
        <v>0</v>
      </c>
      <c r="EP131" s="3">
        <v>1491275</v>
      </c>
      <c r="EQ131" s="3">
        <v>0</v>
      </c>
      <c r="ER131" s="3">
        <v>0</v>
      </c>
      <c r="ES131" s="3">
        <v>0</v>
      </c>
      <c r="ET131" s="3">
        <v>8152946</v>
      </c>
      <c r="EU131" s="3">
        <v>0</v>
      </c>
      <c r="EV131" s="3">
        <v>1200157</v>
      </c>
      <c r="EW131" s="3">
        <v>0</v>
      </c>
      <c r="EX131" s="3">
        <v>0</v>
      </c>
      <c r="EY131" s="3">
        <v>0</v>
      </c>
      <c r="EZ131" s="3">
        <v>405108</v>
      </c>
      <c r="FA131" s="3">
        <v>0</v>
      </c>
      <c r="FB131" s="3">
        <v>0</v>
      </c>
      <c r="FC131" s="3">
        <v>0</v>
      </c>
      <c r="FD131" s="3">
        <v>0</v>
      </c>
      <c r="FE131" s="3">
        <v>13879798</v>
      </c>
      <c r="FF131" s="3">
        <v>0</v>
      </c>
      <c r="FG131" s="3">
        <v>13392099</v>
      </c>
      <c r="FH131" s="3">
        <v>0</v>
      </c>
      <c r="FI131" s="3">
        <v>0</v>
      </c>
      <c r="FJ131" s="3">
        <v>471794</v>
      </c>
      <c r="FK131" s="3">
        <v>0</v>
      </c>
      <c r="FL131" s="3">
        <v>0</v>
      </c>
      <c r="FM131" s="3">
        <v>213747</v>
      </c>
      <c r="FN131" s="3">
        <v>0</v>
      </c>
      <c r="FO131" s="3">
        <v>0</v>
      </c>
      <c r="FP131" s="3">
        <v>0</v>
      </c>
      <c r="FQ131" s="3">
        <v>70120</v>
      </c>
      <c r="FR131" s="3">
        <v>0</v>
      </c>
      <c r="FS131" s="3">
        <v>0</v>
      </c>
      <c r="FT131" s="3">
        <v>6803822</v>
      </c>
      <c r="FU131" s="3">
        <v>6103792</v>
      </c>
      <c r="FV131" s="3">
        <v>4596001</v>
      </c>
      <c r="FW131" s="3">
        <v>0</v>
      </c>
      <c r="FX131" s="3">
        <v>0</v>
      </c>
      <c r="FY131" s="3">
        <v>0</v>
      </c>
      <c r="FZ131" s="3">
        <v>0</v>
      </c>
      <c r="GA131" s="3">
        <v>5024774</v>
      </c>
      <c r="GB131" s="3">
        <v>2304179</v>
      </c>
      <c r="GC131" s="3">
        <v>9935586</v>
      </c>
      <c r="GD131" s="3">
        <v>1383257</v>
      </c>
      <c r="GE131" s="3">
        <v>13030786</v>
      </c>
      <c r="GF131" s="3">
        <v>2549882</v>
      </c>
      <c r="GG131" s="3">
        <v>5837193</v>
      </c>
      <c r="GH131" s="3">
        <v>3883511</v>
      </c>
      <c r="GI131" s="3">
        <v>1388742</v>
      </c>
      <c r="GJ131" s="3">
        <v>5694971</v>
      </c>
      <c r="GK131" s="3">
        <v>83704</v>
      </c>
      <c r="GL131" s="3">
        <v>454971</v>
      </c>
      <c r="GM131" s="3">
        <v>164181</v>
      </c>
      <c r="GN131" s="3">
        <v>720174</v>
      </c>
      <c r="GO131" s="3">
        <v>2343296</v>
      </c>
      <c r="GP131" s="3">
        <v>24866581</v>
      </c>
      <c r="GQ131" s="3">
        <v>0</v>
      </c>
      <c r="GR131" s="3">
        <v>624259</v>
      </c>
      <c r="GS131" s="3">
        <v>106562</v>
      </c>
      <c r="GT131" s="3">
        <v>563114</v>
      </c>
      <c r="GU131" s="3">
        <v>0</v>
      </c>
      <c r="GV131" s="3">
        <v>26160516</v>
      </c>
      <c r="GW131" s="3">
        <v>8022860</v>
      </c>
      <c r="GX131" s="3">
        <v>0</v>
      </c>
      <c r="GY131" s="3">
        <v>31574849</v>
      </c>
      <c r="GZ131" s="3">
        <v>-13437193</v>
      </c>
      <c r="HA131" s="3">
        <v>26160516</v>
      </c>
      <c r="HB131" s="3">
        <v>2260635</v>
      </c>
      <c r="HC131" s="3">
        <v>34906024</v>
      </c>
      <c r="HD131" s="3">
        <v>-12975314</v>
      </c>
      <c r="HE131" s="3">
        <v>7289981</v>
      </c>
      <c r="HF131" s="3">
        <v>0</v>
      </c>
      <c r="HG131" s="3">
        <v>0</v>
      </c>
      <c r="HH131" s="3">
        <v>0</v>
      </c>
      <c r="HI131" s="3">
        <v>0</v>
      </c>
      <c r="HJ131" s="3">
        <v>387407</v>
      </c>
      <c r="HK131" s="3">
        <v>423495</v>
      </c>
      <c r="HL131" s="3">
        <v>204</v>
      </c>
      <c r="HM131" s="3">
        <v>0</v>
      </c>
      <c r="HN131" s="3">
        <v>54520</v>
      </c>
      <c r="HO131" s="3">
        <v>68125</v>
      </c>
      <c r="HP131" s="3">
        <v>45768</v>
      </c>
      <c r="HQ131" s="3">
        <v>31747</v>
      </c>
      <c r="HR131" s="3">
        <v>79885</v>
      </c>
      <c r="HS131" s="3">
        <v>63988</v>
      </c>
      <c r="HT131" s="3">
        <v>41714</v>
      </c>
      <c r="HU131" s="3">
        <v>1660</v>
      </c>
      <c r="HV131" s="3">
        <v>0</v>
      </c>
      <c r="HW131" s="3">
        <v>0</v>
      </c>
      <c r="HX131" s="3">
        <v>111564</v>
      </c>
      <c r="HY131" s="3">
        <v>69171</v>
      </c>
      <c r="HZ131" s="3">
        <v>54252</v>
      </c>
      <c r="IA131" s="3">
        <v>0</v>
      </c>
      <c r="IB131" s="3">
        <v>63208</v>
      </c>
      <c r="IC131" s="3">
        <v>42663</v>
      </c>
      <c r="ID131" s="3">
        <v>46549</v>
      </c>
      <c r="IE131" s="3">
        <v>20663206.146735799</v>
      </c>
      <c r="IF131" s="3">
        <v>0</v>
      </c>
      <c r="IG131" s="3">
        <v>8639180.2072789501</v>
      </c>
      <c r="IH131" s="3">
        <v>0</v>
      </c>
      <c r="II131" s="3">
        <v>0</v>
      </c>
      <c r="IJ131" s="3">
        <v>5006303.1158404797</v>
      </c>
      <c r="IK131" s="3">
        <v>0</v>
      </c>
      <c r="IL131" s="3">
        <v>0</v>
      </c>
      <c r="IM131" s="3">
        <v>639587.53014481103</v>
      </c>
    </row>
    <row r="132" spans="1:247" x14ac:dyDescent="0.25">
      <c r="A132">
        <v>106420483</v>
      </c>
      <c r="B132" s="33" t="s">
        <v>1244</v>
      </c>
      <c r="C132" s="56">
        <v>45292</v>
      </c>
      <c r="D132" s="56">
        <v>45657</v>
      </c>
      <c r="E132">
        <v>366</v>
      </c>
      <c r="F132" s="33" t="s">
        <v>2711</v>
      </c>
      <c r="G132" t="s">
        <v>1076</v>
      </c>
      <c r="H132">
        <v>807</v>
      </c>
      <c r="I132" s="33" t="s">
        <v>1046</v>
      </c>
      <c r="J132" t="s">
        <v>3055</v>
      </c>
      <c r="K132" s="33" t="s">
        <v>1023</v>
      </c>
      <c r="L132" s="33" t="s">
        <v>811</v>
      </c>
      <c r="N132" t="s">
        <v>430</v>
      </c>
      <c r="O132" s="33" t="s">
        <v>1244</v>
      </c>
      <c r="P132" t="s">
        <v>1080</v>
      </c>
      <c r="Q132" t="s">
        <v>34</v>
      </c>
      <c r="R132" s="33" t="s">
        <v>2094</v>
      </c>
      <c r="S132" s="33" t="s">
        <v>3078</v>
      </c>
      <c r="T132" s="33" t="s">
        <v>1245</v>
      </c>
      <c r="U132" s="33">
        <v>93111</v>
      </c>
      <c r="V132" s="33" t="s">
        <v>3190</v>
      </c>
      <c r="W132">
        <v>0</v>
      </c>
      <c r="X132" s="3">
        <v>48</v>
      </c>
      <c r="Y132" s="3">
        <v>17568</v>
      </c>
      <c r="Z132" s="3">
        <v>24</v>
      </c>
      <c r="AA132" s="3">
        <v>8784</v>
      </c>
      <c r="AB132" s="3">
        <v>9</v>
      </c>
      <c r="AC132" s="3">
        <v>8.0655737704918007</v>
      </c>
      <c r="AD132" s="3">
        <v>34.815816276959467</v>
      </c>
      <c r="AE132" s="3">
        <v>1511</v>
      </c>
      <c r="AF132" s="3">
        <v>571</v>
      </c>
      <c r="AG132" s="3">
        <v>48</v>
      </c>
      <c r="AH132" s="3">
        <v>269</v>
      </c>
      <c r="AI132" s="3">
        <v>0</v>
      </c>
      <c r="AJ132" s="3">
        <v>144</v>
      </c>
      <c r="AK132" s="3">
        <v>385</v>
      </c>
      <c r="AL132" s="3">
        <v>4</v>
      </c>
      <c r="AM132" s="3">
        <v>20</v>
      </c>
      <c r="AN132" s="3">
        <v>2952</v>
      </c>
      <c r="AO132" s="3">
        <v>12742.588757367166</v>
      </c>
      <c r="AP132" s="89">
        <v>5033.7389841151999</v>
      </c>
      <c r="AQ132" s="89">
        <v>1930.6079739202901</v>
      </c>
      <c r="AR132" s="89">
        <v>417.36222780985702</v>
      </c>
      <c r="AS132" s="89">
        <v>2277.0171736345801</v>
      </c>
      <c r="AT132" s="89">
        <v>0</v>
      </c>
      <c r="AU132" s="89">
        <v>668.05613860830294</v>
      </c>
      <c r="AV132" s="89">
        <v>2457.8330254479201</v>
      </c>
      <c r="AW132" s="89">
        <v>45.453512754891442</v>
      </c>
      <c r="AX132" s="89">
        <v>49.074717562823302</v>
      </c>
      <c r="AY132" s="3">
        <v>608</v>
      </c>
      <c r="AZ132" s="3">
        <v>169</v>
      </c>
      <c r="BA132" s="3">
        <v>15</v>
      </c>
      <c r="BB132" s="3">
        <v>100</v>
      </c>
      <c r="BC132" s="3">
        <v>0</v>
      </c>
      <c r="BD132" s="3">
        <v>55</v>
      </c>
      <c r="BE132" s="3">
        <v>172</v>
      </c>
      <c r="BF132" s="3">
        <v>3</v>
      </c>
      <c r="BG132" s="3">
        <v>17</v>
      </c>
      <c r="BH132" s="3">
        <v>1139</v>
      </c>
      <c r="BI132" s="3">
        <v>48</v>
      </c>
      <c r="BJ132" s="3">
        <v>0</v>
      </c>
      <c r="BK132" s="3">
        <v>0</v>
      </c>
      <c r="BL132" s="3">
        <v>0</v>
      </c>
      <c r="BM132" s="3">
        <v>0</v>
      </c>
      <c r="BN132" s="3">
        <v>0</v>
      </c>
      <c r="BO132" s="3">
        <v>17568</v>
      </c>
      <c r="BP132" s="3">
        <v>0</v>
      </c>
      <c r="BQ132" s="3">
        <v>0</v>
      </c>
      <c r="BR132" s="3">
        <v>0</v>
      </c>
      <c r="BS132" s="3">
        <v>0</v>
      </c>
      <c r="BT132" s="3">
        <v>0</v>
      </c>
      <c r="BU132" s="3">
        <v>2952</v>
      </c>
      <c r="BV132" s="3">
        <v>0</v>
      </c>
      <c r="BW132" s="3">
        <v>0</v>
      </c>
      <c r="BX132" s="3">
        <v>0</v>
      </c>
      <c r="BY132" s="3">
        <v>0</v>
      </c>
      <c r="BZ132" s="57">
        <v>0</v>
      </c>
      <c r="CA132" s="3">
        <v>0</v>
      </c>
      <c r="CB132" s="3">
        <v>1139</v>
      </c>
      <c r="CC132" s="3">
        <v>0</v>
      </c>
      <c r="CD132" s="3">
        <v>0</v>
      </c>
      <c r="CE132" s="3">
        <v>0</v>
      </c>
      <c r="CF132" s="3">
        <v>0</v>
      </c>
      <c r="CG132" s="3">
        <v>0</v>
      </c>
      <c r="CH132" s="3">
        <v>0</v>
      </c>
      <c r="CI132" s="3">
        <v>0</v>
      </c>
      <c r="CJ132" s="3">
        <v>0</v>
      </c>
      <c r="CK132" s="3">
        <v>25087</v>
      </c>
      <c r="CL132" s="3">
        <v>2744</v>
      </c>
      <c r="CM132" s="3">
        <v>1871</v>
      </c>
      <c r="CN132" s="3">
        <v>16110</v>
      </c>
      <c r="CO132" s="3">
        <v>0</v>
      </c>
      <c r="CP132" s="3">
        <v>2670</v>
      </c>
      <c r="CQ132" s="3">
        <v>20023</v>
      </c>
      <c r="CR132" s="3">
        <v>130</v>
      </c>
      <c r="CS132" s="3">
        <v>742</v>
      </c>
      <c r="CT132" s="3">
        <v>69377</v>
      </c>
      <c r="CU132" s="3">
        <v>24885</v>
      </c>
      <c r="CV132" s="3">
        <v>0</v>
      </c>
      <c r="CW132" s="3">
        <v>0</v>
      </c>
      <c r="CX132" s="3">
        <v>41663</v>
      </c>
      <c r="CY132" s="3">
        <v>0</v>
      </c>
      <c r="CZ132" s="3">
        <v>6</v>
      </c>
      <c r="DA132" s="3">
        <v>83381</v>
      </c>
      <c r="DB132" s="3">
        <v>279169</v>
      </c>
      <c r="DC132" s="3">
        <v>613</v>
      </c>
      <c r="DD132" s="3">
        <v>2215</v>
      </c>
      <c r="DE132" s="3">
        <v>0</v>
      </c>
      <c r="DF132" s="3">
        <v>0</v>
      </c>
      <c r="DG132" s="3">
        <v>392495475</v>
      </c>
      <c r="DH132" s="3">
        <v>262706457</v>
      </c>
      <c r="DI132" s="3">
        <v>0</v>
      </c>
      <c r="DJ132" s="3">
        <v>129789018</v>
      </c>
      <c r="DK132" s="3">
        <v>694786</v>
      </c>
      <c r="DL132" s="3">
        <v>130483804</v>
      </c>
      <c r="DM132" s="3">
        <v>105785537</v>
      </c>
      <c r="DN132" s="3">
        <v>24698267</v>
      </c>
      <c r="DO132" s="3">
        <v>15933666</v>
      </c>
      <c r="DP132" s="3">
        <v>106054</v>
      </c>
      <c r="DQ132" s="3">
        <v>0</v>
      </c>
      <c r="DR132" s="3">
        <v>0</v>
      </c>
      <c r="DS132" s="3">
        <v>40525879</v>
      </c>
      <c r="DT132" s="3">
        <v>46894077</v>
      </c>
      <c r="DU132" s="3">
        <v>12952600</v>
      </c>
      <c r="DV132" s="3">
        <v>804952</v>
      </c>
      <c r="DW132" s="3">
        <v>6645128</v>
      </c>
      <c r="DX132" s="3">
        <v>0</v>
      </c>
      <c r="DY132" s="3">
        <v>5468821</v>
      </c>
      <c r="DZ132" s="3">
        <v>14812329</v>
      </c>
      <c r="EA132" s="3">
        <v>121130</v>
      </c>
      <c r="EB132" s="3">
        <v>3228063</v>
      </c>
      <c r="EC132" s="3">
        <v>90927100</v>
      </c>
      <c r="ED132" s="3">
        <v>109328652</v>
      </c>
      <c r="EE132" s="3">
        <v>30841433</v>
      </c>
      <c r="EF132" s="3">
        <v>6194143</v>
      </c>
      <c r="EG132" s="3">
        <v>49604205</v>
      </c>
      <c r="EH132" s="3">
        <v>0</v>
      </c>
      <c r="EI132" s="3">
        <v>19902564</v>
      </c>
      <c r="EJ132" s="3">
        <v>79749311</v>
      </c>
      <c r="EK132" s="3">
        <v>1255316</v>
      </c>
      <c r="EL132" s="3">
        <v>4692751</v>
      </c>
      <c r="EM132" s="3">
        <v>301568375</v>
      </c>
      <c r="EN132" s="3">
        <v>123950405</v>
      </c>
      <c r="EO132" s="3">
        <v>40183647</v>
      </c>
      <c r="EP132" s="3">
        <v>6324061</v>
      </c>
      <c r="EQ132" s="3">
        <v>50570466</v>
      </c>
      <c r="ER132" s="3">
        <v>0</v>
      </c>
      <c r="ES132" s="3">
        <v>0</v>
      </c>
      <c r="ET132" s="3">
        <v>21876068</v>
      </c>
      <c r="EU132" s="3">
        <v>4774155</v>
      </c>
      <c r="EV132" s="3">
        <v>736668</v>
      </c>
      <c r="EW132" s="3">
        <v>0</v>
      </c>
      <c r="EX132" s="3">
        <v>4235111</v>
      </c>
      <c r="EY132" s="3">
        <v>0</v>
      </c>
      <c r="EZ132" s="3">
        <v>10055876</v>
      </c>
      <c r="FA132" s="3">
        <v>0</v>
      </c>
      <c r="FB132" s="3">
        <v>0</v>
      </c>
      <c r="FC132" s="3">
        <v>0</v>
      </c>
      <c r="FD132" s="3">
        <v>0</v>
      </c>
      <c r="FE132" s="3">
        <v>30521269</v>
      </c>
      <c r="FF132" s="3">
        <v>3475021</v>
      </c>
      <c r="FG132" s="3">
        <v>397541</v>
      </c>
      <c r="FH132" s="3">
        <v>5468898</v>
      </c>
      <c r="FI132" s="3">
        <v>0</v>
      </c>
      <c r="FJ132" s="3">
        <v>3457009</v>
      </c>
      <c r="FK132" s="3">
        <v>85716153</v>
      </c>
      <c r="FL132" s="3">
        <v>1</v>
      </c>
      <c r="FM132" s="3">
        <v>753126</v>
      </c>
      <c r="FN132" s="3">
        <v>0</v>
      </c>
      <c r="FO132" s="3">
        <v>3930775</v>
      </c>
      <c r="FP132" s="3">
        <v>29326</v>
      </c>
      <c r="FQ132" s="3">
        <v>15846588</v>
      </c>
      <c r="FR132" s="3">
        <v>0</v>
      </c>
      <c r="FS132" s="3">
        <v>0</v>
      </c>
      <c r="FT132" s="3">
        <v>4591925</v>
      </c>
      <c r="FU132" s="3">
        <v>8143070</v>
      </c>
      <c r="FV132" s="3">
        <v>45195735</v>
      </c>
      <c r="FW132" s="3">
        <v>0</v>
      </c>
      <c r="FX132" s="3">
        <v>0</v>
      </c>
      <c r="FY132" s="3">
        <v>0</v>
      </c>
      <c r="FZ132" s="3">
        <v>0</v>
      </c>
      <c r="GA132" s="3">
        <v>22372770</v>
      </c>
      <c r="GB132" s="3">
        <v>5181714</v>
      </c>
      <c r="GC132" s="3">
        <v>14165962</v>
      </c>
      <c r="GD132" s="3">
        <v>6134361</v>
      </c>
      <c r="GE132" s="3">
        <v>31483811</v>
      </c>
      <c r="GF132" s="3">
        <v>4586706</v>
      </c>
      <c r="GG132" s="3">
        <v>3293216</v>
      </c>
      <c r="GH132" s="3">
        <v>1062189</v>
      </c>
      <c r="GI132" s="3">
        <v>20500869</v>
      </c>
      <c r="GJ132" s="3">
        <v>30813302</v>
      </c>
      <c r="GK132" s="3">
        <v>5601611</v>
      </c>
      <c r="GL132" s="3">
        <v>704367</v>
      </c>
      <c r="GM132" s="3">
        <v>0</v>
      </c>
      <c r="GN132" s="3">
        <v>324</v>
      </c>
      <c r="GO132" s="3">
        <v>7739142</v>
      </c>
      <c r="GP132" s="3">
        <v>167716966</v>
      </c>
      <c r="GQ132" s="3">
        <v>0</v>
      </c>
      <c r="GR132" s="3">
        <v>99788483</v>
      </c>
      <c r="GS132" s="3">
        <v>11168263</v>
      </c>
      <c r="GT132" s="3">
        <v>53729600</v>
      </c>
      <c r="GU132" s="3">
        <v>762122</v>
      </c>
      <c r="GV132" s="3">
        <v>333165434</v>
      </c>
      <c r="GW132" s="3">
        <v>21152434</v>
      </c>
      <c r="GX132" s="3">
        <v>544181</v>
      </c>
      <c r="GY132" s="3">
        <v>420513</v>
      </c>
      <c r="GZ132" s="3">
        <v>311048306</v>
      </c>
      <c r="HA132" s="3">
        <v>333165434</v>
      </c>
      <c r="HB132" s="3">
        <v>38522970</v>
      </c>
      <c r="HC132" s="3">
        <v>36409676</v>
      </c>
      <c r="HD132" s="3">
        <v>-23291684</v>
      </c>
      <c r="HE132" s="3">
        <v>179983610</v>
      </c>
      <c r="HF132" s="3">
        <v>0</v>
      </c>
      <c r="HG132" s="3">
        <v>0</v>
      </c>
      <c r="HH132" s="3">
        <v>5463668</v>
      </c>
      <c r="HI132" s="3">
        <v>5212100</v>
      </c>
      <c r="HJ132" s="3">
        <v>502223</v>
      </c>
      <c r="HK132" s="3">
        <v>559818</v>
      </c>
      <c r="HL132" s="3">
        <v>264</v>
      </c>
      <c r="HM132" s="3">
        <v>0</v>
      </c>
      <c r="HN132" s="3">
        <v>31971</v>
      </c>
      <c r="HO132" s="3">
        <v>197125</v>
      </c>
      <c r="HP132" s="3">
        <v>125520</v>
      </c>
      <c r="HQ132" s="3">
        <v>6325</v>
      </c>
      <c r="HR132" s="3">
        <v>31198</v>
      </c>
      <c r="HS132" s="3">
        <v>29426</v>
      </c>
      <c r="HT132" s="3">
        <v>66463</v>
      </c>
      <c r="HU132" s="3">
        <v>4245</v>
      </c>
      <c r="HV132" s="3">
        <v>6952</v>
      </c>
      <c r="HW132" s="3">
        <v>2998</v>
      </c>
      <c r="HX132" s="3">
        <v>48164</v>
      </c>
      <c r="HY132" s="3">
        <v>85517</v>
      </c>
      <c r="HZ132" s="3">
        <v>214015</v>
      </c>
      <c r="IA132" s="3">
        <v>0</v>
      </c>
      <c r="IB132" s="3">
        <v>124329</v>
      </c>
      <c r="IC132" s="3">
        <v>0</v>
      </c>
      <c r="ID132" s="3">
        <v>28109</v>
      </c>
      <c r="IE132" s="3">
        <v>41828670.544238701</v>
      </c>
      <c r="IF132" s="3">
        <v>11725862.1065346</v>
      </c>
      <c r="IG132" s="3">
        <v>1874009.24780176</v>
      </c>
      <c r="IH132" s="3">
        <v>15060771.460407499</v>
      </c>
      <c r="II132" s="3">
        <v>0</v>
      </c>
      <c r="IJ132" s="3">
        <v>6793193.9943005303</v>
      </c>
      <c r="IK132" s="3">
        <v>25318900.207426999</v>
      </c>
      <c r="IL132" s="3">
        <v>368543.72359565675</v>
      </c>
      <c r="IM132" s="3">
        <v>2120799.7156943399</v>
      </c>
    </row>
    <row r="133" spans="1:247" x14ac:dyDescent="0.25">
      <c r="A133">
        <v>106150775</v>
      </c>
      <c r="B133" s="33" t="s">
        <v>1915</v>
      </c>
      <c r="C133" s="56">
        <v>45292</v>
      </c>
      <c r="D133" s="56">
        <v>45657</v>
      </c>
      <c r="E133">
        <v>366</v>
      </c>
      <c r="F133" s="33" t="s">
        <v>2679</v>
      </c>
      <c r="G133" t="s">
        <v>1079</v>
      </c>
      <c r="H133">
        <v>617</v>
      </c>
      <c r="I133" s="33" t="s">
        <v>1024</v>
      </c>
      <c r="J133" t="s">
        <v>3050</v>
      </c>
      <c r="K133" s="33" t="s">
        <v>1023</v>
      </c>
      <c r="L133" s="33" t="s">
        <v>811</v>
      </c>
      <c r="N133" t="s">
        <v>430</v>
      </c>
      <c r="O133" s="33" t="s">
        <v>3079</v>
      </c>
      <c r="P133" t="s">
        <v>407</v>
      </c>
      <c r="Q133" t="s">
        <v>34</v>
      </c>
      <c r="R133" s="33" t="s">
        <v>2095</v>
      </c>
      <c r="S133" s="33" t="s">
        <v>3191</v>
      </c>
      <c r="T133" s="33" t="s">
        <v>1081</v>
      </c>
      <c r="U133" s="33">
        <v>93308</v>
      </c>
      <c r="V133" s="33" t="s">
        <v>2833</v>
      </c>
      <c r="W133">
        <v>0</v>
      </c>
      <c r="X133" s="3">
        <v>64</v>
      </c>
      <c r="Y133" s="3">
        <v>23424</v>
      </c>
      <c r="Z133" s="3">
        <v>64</v>
      </c>
      <c r="AA133" s="3">
        <v>23424</v>
      </c>
      <c r="AB133" s="3">
        <v>32</v>
      </c>
      <c r="AC133" s="3">
        <v>32.816939890710401</v>
      </c>
      <c r="AD133" s="3">
        <v>44.2616036241023</v>
      </c>
      <c r="AE133" s="3">
        <v>2354</v>
      </c>
      <c r="AF133" s="3">
        <v>285</v>
      </c>
      <c r="AG133" s="3">
        <v>7851</v>
      </c>
      <c r="AH133" s="3">
        <v>389</v>
      </c>
      <c r="AI133" s="3">
        <v>393</v>
      </c>
      <c r="AJ133" s="3">
        <v>718</v>
      </c>
      <c r="AK133" s="3">
        <v>0</v>
      </c>
      <c r="AL133" s="3">
        <v>0</v>
      </c>
      <c r="AM133" s="3">
        <v>21</v>
      </c>
      <c r="AN133" s="3">
        <v>12011</v>
      </c>
      <c r="AO133" s="3">
        <v>16199.746926421452</v>
      </c>
      <c r="AP133" s="89">
        <v>2772.1689573518097</v>
      </c>
      <c r="AQ133" s="89">
        <v>318.22766783975464</v>
      </c>
      <c r="AR133" s="89">
        <v>7900.3425183399004</v>
      </c>
      <c r="AS133" s="89">
        <v>1509.74052346754</v>
      </c>
      <c r="AT133" s="89">
        <v>393</v>
      </c>
      <c r="AU133" s="89">
        <v>1046.2144322551901</v>
      </c>
      <c r="AV133" s="89">
        <v>0</v>
      </c>
      <c r="AW133" s="89">
        <v>0</v>
      </c>
      <c r="AX133" s="89">
        <v>46.730856138588997</v>
      </c>
      <c r="AY133" s="3">
        <v>663</v>
      </c>
      <c r="AZ133" s="3">
        <v>43</v>
      </c>
      <c r="BA133" s="3">
        <v>2124</v>
      </c>
      <c r="BB133" s="3">
        <v>162</v>
      </c>
      <c r="BC133" s="3">
        <v>35</v>
      </c>
      <c r="BD133" s="3">
        <v>119</v>
      </c>
      <c r="BE133" s="3">
        <v>0</v>
      </c>
      <c r="BF133" s="3">
        <v>0</v>
      </c>
      <c r="BG133" s="3">
        <v>6</v>
      </c>
      <c r="BH133" s="3">
        <v>3152</v>
      </c>
      <c r="BI133" s="3">
        <v>43</v>
      </c>
      <c r="BJ133" s="3">
        <v>21</v>
      </c>
      <c r="BK133" s="3">
        <v>0</v>
      </c>
      <c r="BL133" s="3">
        <v>0</v>
      </c>
      <c r="BM133" s="3">
        <v>0</v>
      </c>
      <c r="BN133" s="3">
        <v>0</v>
      </c>
      <c r="BO133" s="3">
        <v>15738</v>
      </c>
      <c r="BP133" s="3">
        <v>7686</v>
      </c>
      <c r="BQ133" s="3">
        <v>0</v>
      </c>
      <c r="BR133" s="3">
        <v>0</v>
      </c>
      <c r="BS133" s="3">
        <v>0</v>
      </c>
      <c r="BT133" s="3">
        <v>0</v>
      </c>
      <c r="BU133" s="3">
        <v>6351</v>
      </c>
      <c r="BV133" s="3">
        <v>5660</v>
      </c>
      <c r="BW133" s="3">
        <v>0</v>
      </c>
      <c r="BX133" s="3">
        <v>0</v>
      </c>
      <c r="BY133" s="3">
        <v>0</v>
      </c>
      <c r="BZ133" s="57">
        <v>0</v>
      </c>
      <c r="CA133" s="3">
        <v>0</v>
      </c>
      <c r="CB133" s="3">
        <v>2641</v>
      </c>
      <c r="CC133" s="3">
        <v>511</v>
      </c>
      <c r="CD133" s="3">
        <v>0</v>
      </c>
      <c r="CE133" s="3">
        <v>0</v>
      </c>
      <c r="CF133" s="3">
        <v>0</v>
      </c>
      <c r="CG133" s="3">
        <v>0</v>
      </c>
      <c r="CH133" s="3">
        <v>0</v>
      </c>
      <c r="CI133" s="3">
        <v>0</v>
      </c>
      <c r="CJ133" s="3">
        <v>0</v>
      </c>
      <c r="CK133" s="3">
        <v>6990</v>
      </c>
      <c r="CL133" s="3">
        <v>471</v>
      </c>
      <c r="CM133" s="3">
        <v>953</v>
      </c>
      <c r="CN133" s="3">
        <v>67824</v>
      </c>
      <c r="CO133" s="3">
        <v>0</v>
      </c>
      <c r="CP133" s="3">
        <v>3314</v>
      </c>
      <c r="CQ133" s="3">
        <v>0</v>
      </c>
      <c r="CR133" s="3">
        <v>0</v>
      </c>
      <c r="CS133" s="3">
        <v>258</v>
      </c>
      <c r="CT133" s="3">
        <v>79810</v>
      </c>
      <c r="CU133" s="3">
        <v>0</v>
      </c>
      <c r="CV133" s="3">
        <v>76704</v>
      </c>
      <c r="CW133" s="3">
        <v>0</v>
      </c>
      <c r="CX133" s="3">
        <v>3009</v>
      </c>
      <c r="CY133" s="3">
        <v>0</v>
      </c>
      <c r="CZ133" s="3">
        <v>2</v>
      </c>
      <c r="DA133" s="3">
        <v>8817</v>
      </c>
      <c r="DB133" s="3">
        <v>3019</v>
      </c>
      <c r="DC133" s="3">
        <v>172</v>
      </c>
      <c r="DD133" s="3">
        <v>97</v>
      </c>
      <c r="DE133" s="3">
        <v>0</v>
      </c>
      <c r="DF133" s="3">
        <v>0</v>
      </c>
      <c r="DG133" s="3">
        <v>130405504</v>
      </c>
      <c r="DH133" s="3">
        <v>77930008</v>
      </c>
      <c r="DI133" s="3">
        <v>0</v>
      </c>
      <c r="DJ133" s="3">
        <v>52475496</v>
      </c>
      <c r="DK133" s="3">
        <v>2424664</v>
      </c>
      <c r="DL133" s="3">
        <v>54900160</v>
      </c>
      <c r="DM133" s="3">
        <v>54967330</v>
      </c>
      <c r="DN133" s="3">
        <v>-67170</v>
      </c>
      <c r="DO133" s="3">
        <v>1021709</v>
      </c>
      <c r="DP133" s="3">
        <v>0</v>
      </c>
      <c r="DQ133" s="3">
        <v>0</v>
      </c>
      <c r="DR133" s="3">
        <v>0</v>
      </c>
      <c r="DS133" s="3">
        <v>954539</v>
      </c>
      <c r="DT133" s="3">
        <v>22163238</v>
      </c>
      <c r="DU133" s="3">
        <v>1674782</v>
      </c>
      <c r="DV133" s="3">
        <v>56880090</v>
      </c>
      <c r="DW133" s="3">
        <v>9360122</v>
      </c>
      <c r="DX133" s="3">
        <v>1848342</v>
      </c>
      <c r="DY133" s="3">
        <v>4648629</v>
      </c>
      <c r="DZ133" s="3">
        <v>0</v>
      </c>
      <c r="EA133" s="3">
        <v>0</v>
      </c>
      <c r="EB133" s="3">
        <v>111524</v>
      </c>
      <c r="EC133" s="3">
        <v>96686727</v>
      </c>
      <c r="ED133" s="3">
        <v>3937119</v>
      </c>
      <c r="EE133" s="3">
        <v>195260</v>
      </c>
      <c r="EF133" s="3">
        <v>357484</v>
      </c>
      <c r="EG133" s="3">
        <v>26967270</v>
      </c>
      <c r="EH133" s="3">
        <v>0</v>
      </c>
      <c r="EI133" s="3">
        <v>2124996</v>
      </c>
      <c r="EJ133" s="3">
        <v>0</v>
      </c>
      <c r="EK133" s="3">
        <v>0</v>
      </c>
      <c r="EL133" s="3">
        <v>136648</v>
      </c>
      <c r="EM133" s="3">
        <v>33718777</v>
      </c>
      <c r="EN133" s="3">
        <v>18592992</v>
      </c>
      <c r="EO133" s="3">
        <v>1042187</v>
      </c>
      <c r="EP133" s="3">
        <v>30975842</v>
      </c>
      <c r="EQ133" s="3">
        <v>19810201</v>
      </c>
      <c r="ER133" s="3">
        <v>0</v>
      </c>
      <c r="ES133" s="3">
        <v>967290</v>
      </c>
      <c r="ET133" s="3">
        <v>6282278</v>
      </c>
      <c r="EU133" s="3">
        <v>0</v>
      </c>
      <c r="EV133" s="3">
        <v>11046</v>
      </c>
      <c r="EW133" s="3">
        <v>0</v>
      </c>
      <c r="EX133" s="3">
        <v>0</v>
      </c>
      <c r="EY133" s="3">
        <v>0</v>
      </c>
      <c r="EZ133" s="3">
        <v>248172</v>
      </c>
      <c r="FA133" s="3">
        <v>0</v>
      </c>
      <c r="FB133" s="3">
        <v>0</v>
      </c>
      <c r="FC133" s="3">
        <v>0</v>
      </c>
      <c r="FD133" s="3">
        <v>0</v>
      </c>
      <c r="FE133" s="3">
        <v>7507365</v>
      </c>
      <c r="FF133" s="3">
        <v>827855</v>
      </c>
      <c r="FG133" s="3">
        <v>26250686</v>
      </c>
      <c r="FH133" s="3">
        <v>16517191</v>
      </c>
      <c r="FI133" s="3">
        <v>881052</v>
      </c>
      <c r="FJ133" s="3">
        <v>491347</v>
      </c>
      <c r="FK133" s="3">
        <v>0</v>
      </c>
      <c r="FL133" s="3">
        <v>0</v>
      </c>
      <c r="FM133" s="3">
        <v>0</v>
      </c>
      <c r="FN133" s="3">
        <v>0</v>
      </c>
      <c r="FO133" s="3">
        <v>0</v>
      </c>
      <c r="FP133" s="3">
        <v>0</v>
      </c>
      <c r="FQ133" s="3">
        <v>310709</v>
      </c>
      <c r="FR133" s="3">
        <v>0</v>
      </c>
      <c r="FS133" s="3">
        <v>710000</v>
      </c>
      <c r="FT133" s="3">
        <v>11472599</v>
      </c>
      <c r="FU133" s="3">
        <v>9350288</v>
      </c>
      <c r="FV133" s="3">
        <v>7796157</v>
      </c>
      <c r="FW133" s="3">
        <v>0</v>
      </c>
      <c r="FX133" s="3">
        <v>0</v>
      </c>
      <c r="FY133" s="3">
        <v>0</v>
      </c>
      <c r="FZ133" s="3">
        <v>0</v>
      </c>
      <c r="GA133" s="3">
        <v>7924175</v>
      </c>
      <c r="GB133" s="3">
        <v>1419929</v>
      </c>
      <c r="GC133" s="3">
        <v>14884565</v>
      </c>
      <c r="GD133" s="3">
        <v>2119617</v>
      </c>
      <c r="GE133" s="3">
        <v>17086898</v>
      </c>
      <c r="GF133" s="3">
        <v>4314697</v>
      </c>
      <c r="GG133" s="3">
        <v>4550539</v>
      </c>
      <c r="GH133" s="3">
        <v>3690832</v>
      </c>
      <c r="GI133" s="3">
        <v>3919377</v>
      </c>
      <c r="GJ133" s="3">
        <v>6116605</v>
      </c>
      <c r="GK133" s="3">
        <v>1587484</v>
      </c>
      <c r="GL133" s="3">
        <v>1916450</v>
      </c>
      <c r="GM133" s="3">
        <v>395997</v>
      </c>
      <c r="GN133" s="3">
        <v>51445</v>
      </c>
      <c r="GO133" s="3">
        <v>11337006</v>
      </c>
      <c r="GP133" s="3">
        <v>18657594</v>
      </c>
      <c r="GQ133" s="3">
        <v>0</v>
      </c>
      <c r="GR133" s="3">
        <v>4649751</v>
      </c>
      <c r="GS133" s="3">
        <v>0</v>
      </c>
      <c r="GT133" s="3">
        <v>0</v>
      </c>
      <c r="GU133" s="3">
        <v>0</v>
      </c>
      <c r="GV133" s="3">
        <v>23307345</v>
      </c>
      <c r="GW133" s="3">
        <v>38515301</v>
      </c>
      <c r="GX133" s="3">
        <v>2194075</v>
      </c>
      <c r="GY133" s="3">
        <v>3259331</v>
      </c>
      <c r="GZ133" s="3">
        <v>-20661362</v>
      </c>
      <c r="HA133" s="3">
        <v>23307345</v>
      </c>
      <c r="HB133" s="3">
        <v>12450956</v>
      </c>
      <c r="HC133" s="3">
        <v>16339849</v>
      </c>
      <c r="HD133" s="3">
        <v>-13708776</v>
      </c>
      <c r="HE133" s="3">
        <v>13267135</v>
      </c>
      <c r="HF133" s="3">
        <v>0</v>
      </c>
      <c r="HG133" s="3">
        <v>0</v>
      </c>
      <c r="HH133" s="3">
        <v>1816317</v>
      </c>
      <c r="HI133" s="3">
        <v>3349220</v>
      </c>
      <c r="HJ133" s="3">
        <v>534192</v>
      </c>
      <c r="HK133" s="3">
        <v>642279</v>
      </c>
      <c r="HL133" s="3">
        <v>309</v>
      </c>
      <c r="HM133" s="3">
        <v>0</v>
      </c>
      <c r="HN133" s="3">
        <v>31973</v>
      </c>
      <c r="HO133" s="3">
        <v>93653</v>
      </c>
      <c r="HP133" s="3">
        <v>89343</v>
      </c>
      <c r="HQ133" s="3">
        <v>24177</v>
      </c>
      <c r="HR133" s="3">
        <v>112355</v>
      </c>
      <c r="HS133" s="3">
        <v>104975</v>
      </c>
      <c r="HT133" s="3">
        <v>75588</v>
      </c>
      <c r="HU133" s="3">
        <v>2128</v>
      </c>
      <c r="HV133" s="3">
        <v>0</v>
      </c>
      <c r="HW133" s="3">
        <v>0</v>
      </c>
      <c r="HX133" s="3">
        <v>198190</v>
      </c>
      <c r="HY133" s="3">
        <v>66825</v>
      </c>
      <c r="HZ133" s="3">
        <v>73529</v>
      </c>
      <c r="IA133" s="3">
        <v>0</v>
      </c>
      <c r="IB133" s="3">
        <v>116676</v>
      </c>
      <c r="IC133" s="3">
        <v>26015</v>
      </c>
      <c r="ID133" s="3">
        <v>52957</v>
      </c>
      <c r="IE133" s="3">
        <v>10516291.8609</v>
      </c>
      <c r="IF133" s="3">
        <v>753472.73848174384</v>
      </c>
      <c r="IG133" s="3">
        <v>23062023.005810302</v>
      </c>
      <c r="IH133" s="3">
        <v>14636943.73288931</v>
      </c>
      <c r="II133" s="3">
        <v>744729.42767639621</v>
      </c>
      <c r="IJ133" s="3">
        <v>2729212.3803627999</v>
      </c>
      <c r="IK133" s="3">
        <v>0</v>
      </c>
      <c r="IL133" s="3">
        <v>0</v>
      </c>
      <c r="IM133" s="3">
        <v>99992.853879480404</v>
      </c>
    </row>
    <row r="134" spans="1:247" x14ac:dyDescent="0.25">
      <c r="A134">
        <v>106430779</v>
      </c>
      <c r="B134" s="33" t="s">
        <v>1879</v>
      </c>
      <c r="C134" s="56">
        <v>45292</v>
      </c>
      <c r="D134" s="56">
        <v>45657</v>
      </c>
      <c r="E134">
        <v>366</v>
      </c>
      <c r="F134" s="33" t="s">
        <v>2699</v>
      </c>
      <c r="G134" t="s">
        <v>1135</v>
      </c>
      <c r="H134">
        <v>431</v>
      </c>
      <c r="I134" s="33" t="s">
        <v>1024</v>
      </c>
      <c r="J134" t="s">
        <v>3057</v>
      </c>
      <c r="K134" s="33" t="s">
        <v>1023</v>
      </c>
      <c r="L134" s="33" t="s">
        <v>811</v>
      </c>
      <c r="N134" t="s">
        <v>430</v>
      </c>
      <c r="O134" s="33" t="s">
        <v>3080</v>
      </c>
      <c r="P134" t="s">
        <v>406</v>
      </c>
      <c r="Q134" t="s">
        <v>34</v>
      </c>
      <c r="R134" s="33" t="s">
        <v>2097</v>
      </c>
      <c r="S134" s="33" t="s">
        <v>3027</v>
      </c>
      <c r="T134" s="33" t="s">
        <v>1246</v>
      </c>
      <c r="U134" s="33">
        <v>95124</v>
      </c>
      <c r="V134" s="33" t="s">
        <v>3006</v>
      </c>
      <c r="W134">
        <v>2</v>
      </c>
      <c r="X134" s="3">
        <v>474</v>
      </c>
      <c r="Y134" s="3">
        <v>173484</v>
      </c>
      <c r="Z134" s="3">
        <v>359</v>
      </c>
      <c r="AA134" s="3">
        <v>131394</v>
      </c>
      <c r="AB134" s="3">
        <v>235</v>
      </c>
      <c r="AC134" s="3">
        <v>231.92349726775956</v>
      </c>
      <c r="AD134" s="3">
        <v>368.46637664193065</v>
      </c>
      <c r="AE134" s="3">
        <v>29891</v>
      </c>
      <c r="AF134" s="3">
        <v>16525</v>
      </c>
      <c r="AG134" s="3">
        <v>3993</v>
      </c>
      <c r="AH134" s="3">
        <v>8812</v>
      </c>
      <c r="AI134" s="3">
        <v>0</v>
      </c>
      <c r="AJ134" s="3">
        <v>2541</v>
      </c>
      <c r="AK134" s="3">
        <v>22067</v>
      </c>
      <c r="AL134" s="3">
        <v>386</v>
      </c>
      <c r="AM134" s="3">
        <v>669</v>
      </c>
      <c r="AN134" s="3">
        <v>84884</v>
      </c>
      <c r="AO134" s="3">
        <v>134858.69385094699</v>
      </c>
      <c r="AP134" s="89">
        <v>44793.375613937453</v>
      </c>
      <c r="AQ134" s="89">
        <v>23118.0678169157</v>
      </c>
      <c r="AR134" s="89">
        <v>4392.3074098782799</v>
      </c>
      <c r="AS134" s="89">
        <v>15116.688119524631</v>
      </c>
      <c r="AT134" s="89">
        <v>0</v>
      </c>
      <c r="AU134" s="89">
        <v>3929.6067049301701</v>
      </c>
      <c r="AV134" s="89">
        <v>40798.5611623312</v>
      </c>
      <c r="AW134" s="89">
        <v>509.31631456959201</v>
      </c>
      <c r="AX134" s="89">
        <v>1654.3395798493011</v>
      </c>
      <c r="AY134" s="3">
        <v>5178</v>
      </c>
      <c r="AZ134" s="3">
        <v>2848</v>
      </c>
      <c r="BA134" s="3">
        <v>376</v>
      </c>
      <c r="BB134" s="3">
        <v>1542</v>
      </c>
      <c r="BC134" s="3">
        <v>0</v>
      </c>
      <c r="BD134" s="3">
        <v>698</v>
      </c>
      <c r="BE134" s="3">
        <v>5217</v>
      </c>
      <c r="BF134" s="3">
        <v>82</v>
      </c>
      <c r="BG134" s="3">
        <v>208</v>
      </c>
      <c r="BH134" s="3">
        <v>16149</v>
      </c>
      <c r="BI134" s="3">
        <v>438</v>
      </c>
      <c r="BJ134" s="3">
        <v>21</v>
      </c>
      <c r="BK134" s="3">
        <v>0</v>
      </c>
      <c r="BL134" s="3">
        <v>15</v>
      </c>
      <c r="BM134" s="3">
        <v>0</v>
      </c>
      <c r="BN134" s="3">
        <v>0</v>
      </c>
      <c r="BO134" s="3">
        <v>160308</v>
      </c>
      <c r="BP134" s="3">
        <v>7686</v>
      </c>
      <c r="BQ134" s="3">
        <v>0</v>
      </c>
      <c r="BR134" s="3">
        <v>5490</v>
      </c>
      <c r="BS134" s="3">
        <v>0</v>
      </c>
      <c r="BT134" s="3">
        <v>0</v>
      </c>
      <c r="BU134" s="3">
        <v>80002</v>
      </c>
      <c r="BV134" s="3">
        <v>0</v>
      </c>
      <c r="BW134" s="3">
        <v>0</v>
      </c>
      <c r="BX134" s="3">
        <v>4882</v>
      </c>
      <c r="BY134" s="3">
        <v>0</v>
      </c>
      <c r="BZ134" s="57">
        <v>0</v>
      </c>
      <c r="CA134" s="3">
        <v>0</v>
      </c>
      <c r="CB134" s="3">
        <v>15821</v>
      </c>
      <c r="CC134" s="3">
        <v>0</v>
      </c>
      <c r="CD134" s="3">
        <v>0</v>
      </c>
      <c r="CE134" s="3">
        <v>328</v>
      </c>
      <c r="CF134" s="3">
        <v>0</v>
      </c>
      <c r="CG134" s="3">
        <v>0</v>
      </c>
      <c r="CH134" s="3">
        <v>31</v>
      </c>
      <c r="CI134" s="3">
        <v>4415</v>
      </c>
      <c r="CJ134" s="3">
        <v>1934</v>
      </c>
      <c r="CK134" s="3">
        <v>37812</v>
      </c>
      <c r="CL134" s="3">
        <v>22352</v>
      </c>
      <c r="CM134" s="3">
        <v>3657</v>
      </c>
      <c r="CN134" s="3">
        <v>28421</v>
      </c>
      <c r="CO134" s="3">
        <v>0</v>
      </c>
      <c r="CP134" s="3">
        <v>4547</v>
      </c>
      <c r="CQ134" s="3">
        <v>66065</v>
      </c>
      <c r="CR134" s="3">
        <v>529</v>
      </c>
      <c r="CS134" s="3">
        <v>5621</v>
      </c>
      <c r="CT134" s="3">
        <v>169004</v>
      </c>
      <c r="CU134" s="3">
        <v>82369</v>
      </c>
      <c r="CV134" s="3">
        <v>25485</v>
      </c>
      <c r="CW134" s="3">
        <v>0</v>
      </c>
      <c r="CX134" s="3">
        <v>69217</v>
      </c>
      <c r="CY134" s="3">
        <v>0</v>
      </c>
      <c r="CZ134" s="3">
        <v>14</v>
      </c>
      <c r="DA134" s="3">
        <v>778211</v>
      </c>
      <c r="DB134" s="3">
        <v>1270001</v>
      </c>
      <c r="DC134" s="3">
        <v>2823</v>
      </c>
      <c r="DD134" s="3">
        <v>4377</v>
      </c>
      <c r="DE134" s="3">
        <v>1558</v>
      </c>
      <c r="DF134" s="3">
        <v>722</v>
      </c>
      <c r="DG134" s="3">
        <v>7872551927</v>
      </c>
      <c r="DH134" s="3">
        <v>7100870595</v>
      </c>
      <c r="DI134" s="3">
        <v>0</v>
      </c>
      <c r="DJ134" s="3">
        <v>771681332</v>
      </c>
      <c r="DK134" s="3">
        <v>4488879</v>
      </c>
      <c r="DL134" s="3">
        <v>776170211</v>
      </c>
      <c r="DM134" s="3">
        <v>671015282</v>
      </c>
      <c r="DN134" s="3">
        <v>105154929</v>
      </c>
      <c r="DO134" s="3">
        <v>96597462</v>
      </c>
      <c r="DP134" s="3">
        <v>0</v>
      </c>
      <c r="DQ134" s="3">
        <v>46846904</v>
      </c>
      <c r="DR134" s="3">
        <v>0</v>
      </c>
      <c r="DS134" s="3">
        <v>154905487</v>
      </c>
      <c r="DT134" s="3">
        <v>1669143787</v>
      </c>
      <c r="DU134" s="3">
        <v>972379551</v>
      </c>
      <c r="DV134" s="3">
        <v>238182860</v>
      </c>
      <c r="DW134" s="3">
        <v>512503836</v>
      </c>
      <c r="DX134" s="3">
        <v>0</v>
      </c>
      <c r="DY134" s="3">
        <v>136618425</v>
      </c>
      <c r="DZ134" s="3">
        <v>1352104120</v>
      </c>
      <c r="EA134" s="3">
        <v>21742394</v>
      </c>
      <c r="EB134" s="3">
        <v>52539101</v>
      </c>
      <c r="EC134" s="3">
        <v>4955214074</v>
      </c>
      <c r="ED134" s="3">
        <v>832163784</v>
      </c>
      <c r="EE134" s="3">
        <v>387955481</v>
      </c>
      <c r="EF134" s="3">
        <v>23818728</v>
      </c>
      <c r="EG134" s="3">
        <v>366679170</v>
      </c>
      <c r="EH134" s="3">
        <v>0</v>
      </c>
      <c r="EI134" s="3">
        <v>74659292</v>
      </c>
      <c r="EJ134" s="3">
        <v>1147732860</v>
      </c>
      <c r="EK134" s="3">
        <v>6946093</v>
      </c>
      <c r="EL134" s="3">
        <v>77382445</v>
      </c>
      <c r="EM134" s="3">
        <v>2917337853</v>
      </c>
      <c r="EN134" s="3">
        <v>2330863415</v>
      </c>
      <c r="EO134" s="3">
        <v>1269686887</v>
      </c>
      <c r="EP134" s="3">
        <v>235830564</v>
      </c>
      <c r="EQ134" s="3">
        <v>858974126</v>
      </c>
      <c r="ER134" s="3">
        <v>0</v>
      </c>
      <c r="ES134" s="3">
        <v>0</v>
      </c>
      <c r="ET134" s="3">
        <v>169867806</v>
      </c>
      <c r="EU134" s="3">
        <v>2053919347</v>
      </c>
      <c r="EV134" s="3">
        <v>24919460</v>
      </c>
      <c r="EW134" s="3">
        <v>0</v>
      </c>
      <c r="EX134" s="3">
        <v>38903599</v>
      </c>
      <c r="EY134" s="3">
        <v>0</v>
      </c>
      <c r="EZ134" s="3">
        <v>117905391</v>
      </c>
      <c r="FA134" s="3">
        <v>0</v>
      </c>
      <c r="FB134" s="3">
        <v>0</v>
      </c>
      <c r="FC134" s="3">
        <v>0</v>
      </c>
      <c r="FD134" s="3">
        <v>0</v>
      </c>
      <c r="FE134" s="3">
        <v>167161198</v>
      </c>
      <c r="FF134" s="3">
        <v>89480598</v>
      </c>
      <c r="FG134" s="3">
        <v>25332283</v>
      </c>
      <c r="FH134" s="3">
        <v>19461074</v>
      </c>
      <c r="FI134" s="3">
        <v>0</v>
      </c>
      <c r="FJ134" s="3">
        <v>37026658</v>
      </c>
      <c r="FK134" s="3">
        <v>432012942</v>
      </c>
      <c r="FL134" s="3">
        <v>0</v>
      </c>
      <c r="FM134" s="3">
        <v>1206579</v>
      </c>
      <c r="FN134" s="3">
        <v>0</v>
      </c>
      <c r="FO134" s="3">
        <v>0</v>
      </c>
      <c r="FP134" s="3">
        <v>0</v>
      </c>
      <c r="FQ134" s="3">
        <v>96415239</v>
      </c>
      <c r="FR134" s="3">
        <v>0</v>
      </c>
      <c r="FS134" s="3">
        <v>0</v>
      </c>
      <c r="FT134" s="3">
        <v>184584474</v>
      </c>
      <c r="FU134" s="3">
        <v>41091945</v>
      </c>
      <c r="FV134" s="3">
        <v>188515775</v>
      </c>
      <c r="FW134" s="3">
        <v>0</v>
      </c>
      <c r="FX134" s="3">
        <v>0</v>
      </c>
      <c r="FY134" s="3">
        <v>0</v>
      </c>
      <c r="FZ134" s="3">
        <v>0</v>
      </c>
      <c r="GA134" s="3">
        <v>91711055</v>
      </c>
      <c r="GB134" s="3">
        <v>13433494</v>
      </c>
      <c r="GC134" s="3">
        <v>127314120</v>
      </c>
      <c r="GD134" s="3">
        <v>24364419</v>
      </c>
      <c r="GE134" s="3">
        <v>247142493</v>
      </c>
      <c r="GF134" s="3">
        <v>115998492</v>
      </c>
      <c r="GG134" s="3">
        <v>27904089</v>
      </c>
      <c r="GH134" s="3">
        <v>24968540</v>
      </c>
      <c r="GI134" s="3">
        <v>84116022</v>
      </c>
      <c r="GJ134" s="3">
        <v>34707448</v>
      </c>
      <c r="GK134" s="3">
        <v>25247410</v>
      </c>
      <c r="GL134" s="3">
        <v>4678412</v>
      </c>
      <c r="GM134" s="3">
        <v>4445216</v>
      </c>
      <c r="GN134" s="3">
        <v>0</v>
      </c>
      <c r="GO134" s="3">
        <v>101807160</v>
      </c>
      <c r="GP134" s="3">
        <v>1189423061</v>
      </c>
      <c r="GQ134" s="3">
        <v>0</v>
      </c>
      <c r="GR134" s="3">
        <v>166815516</v>
      </c>
      <c r="GS134" s="3">
        <v>37266571</v>
      </c>
      <c r="GT134" s="3">
        <v>0</v>
      </c>
      <c r="GU134" s="3">
        <v>25791405</v>
      </c>
      <c r="GV134" s="3">
        <v>1419296553</v>
      </c>
      <c r="GW134" s="3">
        <v>135972714</v>
      </c>
      <c r="GX134" s="3">
        <v>0</v>
      </c>
      <c r="GY134" s="3">
        <v>1736073</v>
      </c>
      <c r="GZ134" s="3">
        <v>1281587766</v>
      </c>
      <c r="HA134" s="3">
        <v>1419296553</v>
      </c>
      <c r="HB134" s="3">
        <v>-200941</v>
      </c>
      <c r="HC134" s="3">
        <v>173193733</v>
      </c>
      <c r="HD134" s="3">
        <v>-56958281</v>
      </c>
      <c r="HE134" s="3">
        <v>526512427</v>
      </c>
      <c r="HF134" s="3">
        <v>0</v>
      </c>
      <c r="HG134" s="3">
        <v>0</v>
      </c>
      <c r="HH134" s="3">
        <v>1013967905</v>
      </c>
      <c r="HI134" s="3">
        <v>0</v>
      </c>
      <c r="HJ134" s="3">
        <v>2655252</v>
      </c>
      <c r="HK134" s="3">
        <v>3110061</v>
      </c>
      <c r="HL134" s="3">
        <v>1467</v>
      </c>
      <c r="HM134" s="3">
        <v>0</v>
      </c>
      <c r="HN134" s="3">
        <v>126918</v>
      </c>
      <c r="HO134" s="3">
        <v>414876</v>
      </c>
      <c r="HP134" s="3">
        <v>1208998</v>
      </c>
      <c r="HQ134" s="3">
        <v>0</v>
      </c>
      <c r="HR134" s="3">
        <v>466930</v>
      </c>
      <c r="HS134" s="3">
        <v>187083</v>
      </c>
      <c r="HT134" s="3">
        <v>190293</v>
      </c>
      <c r="HU134" s="3">
        <v>1832</v>
      </c>
      <c r="HV134" s="3">
        <v>36767</v>
      </c>
      <c r="HW134" s="3">
        <v>21555</v>
      </c>
      <c r="HX134" s="3">
        <v>1073062</v>
      </c>
      <c r="HY134" s="3">
        <v>194113</v>
      </c>
      <c r="HZ134" s="3">
        <v>819059</v>
      </c>
      <c r="IA134" s="3">
        <v>0</v>
      </c>
      <c r="IB134" s="3">
        <v>329420</v>
      </c>
      <c r="IC134" s="3">
        <v>7361</v>
      </c>
      <c r="ID134" s="3">
        <v>232237</v>
      </c>
      <c r="IE134" s="3">
        <v>211772186.90389901</v>
      </c>
      <c r="IF134" s="3">
        <v>115172211.5219336</v>
      </c>
      <c r="IG134" s="3">
        <v>22182257.754440099</v>
      </c>
      <c r="IH134" s="3">
        <v>74435671.177746609</v>
      </c>
      <c r="II134" s="3">
        <v>0</v>
      </c>
      <c r="IJ134" s="3">
        <v>17887741.872250199</v>
      </c>
      <c r="IK134" s="3">
        <v>211647679.91574571</v>
      </c>
      <c r="IL134" s="3">
        <v>2428899.0691877198</v>
      </c>
      <c r="IM134" s="3">
        <v>10999754.7847967</v>
      </c>
    </row>
    <row r="135" spans="1:247" x14ac:dyDescent="0.25">
      <c r="A135">
        <v>106190352</v>
      </c>
      <c r="B135" s="33" t="s">
        <v>1247</v>
      </c>
      <c r="C135" s="56">
        <v>45108</v>
      </c>
      <c r="D135" s="56">
        <v>45473</v>
      </c>
      <c r="E135">
        <v>366</v>
      </c>
      <c r="F135" s="33" t="s">
        <v>2532</v>
      </c>
      <c r="G135" t="s">
        <v>475</v>
      </c>
      <c r="H135">
        <v>913</v>
      </c>
      <c r="I135" s="33" t="s">
        <v>1024</v>
      </c>
      <c r="J135" t="s">
        <v>2895</v>
      </c>
      <c r="K135" s="33" t="s">
        <v>1023</v>
      </c>
      <c r="L135" s="33" t="s">
        <v>811</v>
      </c>
      <c r="N135" t="s">
        <v>1032</v>
      </c>
      <c r="O135" s="33" t="s">
        <v>1247</v>
      </c>
      <c r="P135" t="s">
        <v>1042</v>
      </c>
      <c r="Q135" t="s">
        <v>1043</v>
      </c>
      <c r="R135" s="33" t="s">
        <v>2098</v>
      </c>
      <c r="S135" s="33" t="s">
        <v>1248</v>
      </c>
      <c r="T135" s="33" t="s">
        <v>2952</v>
      </c>
      <c r="U135" s="33">
        <v>91733</v>
      </c>
      <c r="V135" s="33" t="s">
        <v>1749</v>
      </c>
      <c r="W135">
        <v>0</v>
      </c>
      <c r="X135" s="3">
        <v>117</v>
      </c>
      <c r="Y135" s="3">
        <v>42822</v>
      </c>
      <c r="Z135" s="3">
        <v>117</v>
      </c>
      <c r="AA135" s="3">
        <v>42822</v>
      </c>
      <c r="AB135" s="3">
        <v>44</v>
      </c>
      <c r="AC135" s="3">
        <v>41.437158469945352</v>
      </c>
      <c r="AD135" s="3">
        <v>68.763372528421428</v>
      </c>
      <c r="AE135" s="3">
        <v>3012</v>
      </c>
      <c r="AF135" s="3">
        <v>2634</v>
      </c>
      <c r="AG135" s="3">
        <v>2230</v>
      </c>
      <c r="AH135" s="3">
        <v>6587</v>
      </c>
      <c r="AI135" s="3">
        <v>0</v>
      </c>
      <c r="AJ135" s="3">
        <v>19</v>
      </c>
      <c r="AK135" s="3">
        <v>518</v>
      </c>
      <c r="AL135" s="3">
        <v>15</v>
      </c>
      <c r="AM135" s="3">
        <v>151</v>
      </c>
      <c r="AN135" s="3">
        <v>15166</v>
      </c>
      <c r="AO135" s="3">
        <v>25167.394345402201</v>
      </c>
      <c r="AP135" s="89">
        <v>3990.0121995631498</v>
      </c>
      <c r="AQ135" s="89">
        <v>4096.2470143390001</v>
      </c>
      <c r="AR135" s="89">
        <v>3847.2732528800798</v>
      </c>
      <c r="AS135" s="89">
        <v>11462.784341636027</v>
      </c>
      <c r="AT135" s="89">
        <v>0</v>
      </c>
      <c r="AU135" s="89">
        <v>149.28339172557389</v>
      </c>
      <c r="AV135" s="89">
        <v>1124.40166664916</v>
      </c>
      <c r="AW135" s="89">
        <v>94.369578815679745</v>
      </c>
      <c r="AX135" s="89">
        <v>949.98675321244161</v>
      </c>
      <c r="AY135" s="3">
        <v>468</v>
      </c>
      <c r="AZ135" s="3">
        <v>395</v>
      </c>
      <c r="BA135" s="3">
        <v>185</v>
      </c>
      <c r="BB135" s="3">
        <v>802</v>
      </c>
      <c r="BC135" s="3">
        <v>0</v>
      </c>
      <c r="BD135" s="3">
        <v>3</v>
      </c>
      <c r="BE135" s="3">
        <v>88</v>
      </c>
      <c r="BF135" s="3">
        <v>3</v>
      </c>
      <c r="BG135" s="3">
        <v>29</v>
      </c>
      <c r="BH135" s="3">
        <v>1973</v>
      </c>
      <c r="BI135" s="3">
        <v>104</v>
      </c>
      <c r="BJ135" s="3">
        <v>0</v>
      </c>
      <c r="BK135" s="3">
        <v>0</v>
      </c>
      <c r="BL135" s="3">
        <v>0</v>
      </c>
      <c r="BM135" s="3">
        <v>13</v>
      </c>
      <c r="BN135" s="3">
        <v>0</v>
      </c>
      <c r="BO135" s="3">
        <v>38064</v>
      </c>
      <c r="BP135" s="3">
        <v>0</v>
      </c>
      <c r="BQ135" s="3">
        <v>0</v>
      </c>
      <c r="BR135" s="3">
        <v>0</v>
      </c>
      <c r="BS135" s="3">
        <v>4758</v>
      </c>
      <c r="BT135" s="3">
        <v>0</v>
      </c>
      <c r="BU135" s="3">
        <v>11416</v>
      </c>
      <c r="BV135" s="3">
        <v>0</v>
      </c>
      <c r="BW135" s="3">
        <v>0</v>
      </c>
      <c r="BX135" s="3">
        <v>0</v>
      </c>
      <c r="BY135" s="3">
        <v>3750</v>
      </c>
      <c r="BZ135" s="57">
        <v>0.24726361598312013</v>
      </c>
      <c r="CA135" s="3">
        <v>0</v>
      </c>
      <c r="CB135" s="3">
        <v>1968</v>
      </c>
      <c r="CC135" s="3">
        <v>0</v>
      </c>
      <c r="CD135" s="3">
        <v>0</v>
      </c>
      <c r="CE135" s="3">
        <v>0</v>
      </c>
      <c r="CF135" s="3">
        <v>5</v>
      </c>
      <c r="CG135" s="3">
        <v>0</v>
      </c>
      <c r="CH135" s="3">
        <v>4</v>
      </c>
      <c r="CI135" s="3">
        <v>0</v>
      </c>
      <c r="CJ135" s="3">
        <v>0</v>
      </c>
      <c r="CK135" s="3">
        <v>5594</v>
      </c>
      <c r="CL135" s="3">
        <v>7805</v>
      </c>
      <c r="CM135" s="3">
        <v>6244</v>
      </c>
      <c r="CN135" s="3">
        <v>37719</v>
      </c>
      <c r="CO135" s="3">
        <v>0</v>
      </c>
      <c r="CP135" s="3">
        <v>807</v>
      </c>
      <c r="CQ135" s="3">
        <v>3362</v>
      </c>
      <c r="CR135" s="3">
        <v>459</v>
      </c>
      <c r="CS135" s="3">
        <v>4414</v>
      </c>
      <c r="CT135" s="3">
        <v>66404</v>
      </c>
      <c r="CU135" s="3">
        <v>26271</v>
      </c>
      <c r="CV135" s="3">
        <v>0</v>
      </c>
      <c r="CW135" s="3">
        <v>0</v>
      </c>
      <c r="CX135" s="3">
        <v>42265</v>
      </c>
      <c r="CY135" s="3">
        <v>0</v>
      </c>
      <c r="CZ135" s="3">
        <v>3</v>
      </c>
      <c r="DA135" s="3">
        <v>16010</v>
      </c>
      <c r="DB135" s="3">
        <v>7615</v>
      </c>
      <c r="DC135" s="3">
        <v>183</v>
      </c>
      <c r="DD135" s="3">
        <v>96</v>
      </c>
      <c r="DE135" s="3">
        <v>0</v>
      </c>
      <c r="DF135" s="3">
        <v>0</v>
      </c>
      <c r="DG135" s="3">
        <v>312864656</v>
      </c>
      <c r="DH135" s="3">
        <v>250300755</v>
      </c>
      <c r="DI135" s="3">
        <v>0</v>
      </c>
      <c r="DJ135" s="3">
        <v>62563901</v>
      </c>
      <c r="DK135" s="3">
        <v>86151</v>
      </c>
      <c r="DL135" s="3">
        <v>62650052</v>
      </c>
      <c r="DM135" s="3">
        <v>69171408</v>
      </c>
      <c r="DN135" s="3">
        <v>-6521356</v>
      </c>
      <c r="DO135" s="3">
        <v>634765</v>
      </c>
      <c r="DP135" s="3">
        <v>0</v>
      </c>
      <c r="DQ135" s="3">
        <v>1600</v>
      </c>
      <c r="DR135" s="3">
        <v>0</v>
      </c>
      <c r="DS135" s="3">
        <v>-5888191</v>
      </c>
      <c r="DT135" s="3">
        <v>47427272</v>
      </c>
      <c r="DU135" s="3">
        <v>31517895</v>
      </c>
      <c r="DV135" s="3">
        <v>17813159</v>
      </c>
      <c r="DW135" s="3">
        <v>84609976</v>
      </c>
      <c r="DX135" s="3">
        <v>0</v>
      </c>
      <c r="DY135" s="3">
        <v>210359</v>
      </c>
      <c r="DZ135" s="3">
        <v>5425977</v>
      </c>
      <c r="EA135" s="3">
        <v>143880</v>
      </c>
      <c r="EB135" s="3">
        <v>1385317</v>
      </c>
      <c r="EC135" s="3">
        <v>188533835</v>
      </c>
      <c r="ED135" s="3">
        <v>15399884</v>
      </c>
      <c r="EE135" s="3">
        <v>17496943</v>
      </c>
      <c r="EF135" s="3">
        <v>12918720</v>
      </c>
      <c r="EG135" s="3">
        <v>62629421</v>
      </c>
      <c r="EH135" s="3">
        <v>0</v>
      </c>
      <c r="EI135" s="3">
        <v>1442436</v>
      </c>
      <c r="EJ135" s="3">
        <v>6351972</v>
      </c>
      <c r="EK135" s="3">
        <v>761313</v>
      </c>
      <c r="EL135" s="3">
        <v>7330132</v>
      </c>
      <c r="EM135" s="3">
        <v>124330821</v>
      </c>
      <c r="EN135" s="3">
        <v>45102202</v>
      </c>
      <c r="EO135" s="3">
        <v>33255890</v>
      </c>
      <c r="EP135" s="3">
        <v>27556414</v>
      </c>
      <c r="EQ135" s="3">
        <v>132515457</v>
      </c>
      <c r="ER135" s="3">
        <v>-4319490</v>
      </c>
      <c r="ES135" s="3">
        <v>0</v>
      </c>
      <c r="ET135" s="3">
        <v>1121773</v>
      </c>
      <c r="EU135" s="3">
        <v>6477872</v>
      </c>
      <c r="EV135" s="3">
        <v>7269564</v>
      </c>
      <c r="EW135" s="3">
        <v>0</v>
      </c>
      <c r="EX135" s="3">
        <v>905193</v>
      </c>
      <c r="EY135" s="3">
        <v>0</v>
      </c>
      <c r="EZ135" s="3">
        <v>415880</v>
      </c>
      <c r="FA135" s="3">
        <v>0</v>
      </c>
      <c r="FB135" s="3">
        <v>0</v>
      </c>
      <c r="FC135" s="3">
        <v>0</v>
      </c>
      <c r="FD135" s="3">
        <v>0</v>
      </c>
      <c r="FE135" s="3">
        <v>17681665</v>
      </c>
      <c r="FF135" s="3">
        <v>15758948</v>
      </c>
      <c r="FG135" s="3">
        <v>3926699</v>
      </c>
      <c r="FH135" s="3">
        <v>18292196</v>
      </c>
      <c r="FI135" s="3">
        <v>0</v>
      </c>
      <c r="FJ135" s="3">
        <v>531022</v>
      </c>
      <c r="FK135" s="3">
        <v>5300077</v>
      </c>
      <c r="FL135" s="3">
        <v>0</v>
      </c>
      <c r="FM135" s="3">
        <v>1073294</v>
      </c>
      <c r="FN135" s="3">
        <v>0</v>
      </c>
      <c r="FO135" s="3">
        <v>0</v>
      </c>
      <c r="FP135" s="3">
        <v>0</v>
      </c>
      <c r="FQ135" s="3">
        <v>592033</v>
      </c>
      <c r="FR135" s="3">
        <v>0</v>
      </c>
      <c r="FS135" s="3">
        <v>0</v>
      </c>
      <c r="FT135" s="3">
        <v>14444527</v>
      </c>
      <c r="FU135" s="3">
        <v>6016099</v>
      </c>
      <c r="FV135" s="3">
        <v>11740005</v>
      </c>
      <c r="FW135" s="3">
        <v>0</v>
      </c>
      <c r="FX135" s="3">
        <v>0</v>
      </c>
      <c r="FY135" s="3">
        <v>0</v>
      </c>
      <c r="FZ135" s="3">
        <v>0</v>
      </c>
      <c r="GA135" s="3">
        <v>7685724</v>
      </c>
      <c r="GB135" s="3">
        <v>4430079</v>
      </c>
      <c r="GC135" s="3">
        <v>22212768</v>
      </c>
      <c r="GD135" s="3">
        <v>2642206</v>
      </c>
      <c r="GE135" s="3">
        <v>24430513</v>
      </c>
      <c r="GF135" s="3">
        <v>7281229</v>
      </c>
      <c r="GG135" s="3">
        <v>2197975</v>
      </c>
      <c r="GH135" s="3">
        <v>1339699</v>
      </c>
      <c r="GI135" s="3">
        <v>3503208</v>
      </c>
      <c r="GJ135" s="3">
        <v>14038142</v>
      </c>
      <c r="GK135" s="3">
        <v>557659</v>
      </c>
      <c r="GL135" s="3">
        <v>1607275</v>
      </c>
      <c r="GM135" s="3">
        <v>565203</v>
      </c>
      <c r="GN135" s="3">
        <v>275142</v>
      </c>
      <c r="GO135" s="3">
        <v>13375363</v>
      </c>
      <c r="GP135" s="3">
        <v>37228997</v>
      </c>
      <c r="GQ135" s="3">
        <v>0</v>
      </c>
      <c r="GR135" s="3">
        <v>7027588</v>
      </c>
      <c r="GS135" s="3">
        <v>4744185</v>
      </c>
      <c r="GT135" s="3">
        <v>0</v>
      </c>
      <c r="GU135" s="3">
        <v>16628</v>
      </c>
      <c r="GV135" s="3">
        <v>49017398</v>
      </c>
      <c r="GW135" s="3">
        <v>24862561</v>
      </c>
      <c r="GX135" s="3">
        <v>100000</v>
      </c>
      <c r="GY135" s="3">
        <v>0</v>
      </c>
      <c r="GZ135" s="3">
        <v>24054837</v>
      </c>
      <c r="HA135" s="3">
        <v>49017398</v>
      </c>
      <c r="HB135" s="3">
        <v>26090914</v>
      </c>
      <c r="HC135" s="3">
        <v>68736321</v>
      </c>
      <c r="HD135" s="3">
        <v>-58537111</v>
      </c>
      <c r="HE135" s="3">
        <v>11340041</v>
      </c>
      <c r="HF135" s="3">
        <v>0</v>
      </c>
      <c r="HG135" s="3">
        <v>0</v>
      </c>
      <c r="HH135" s="3">
        <v>0</v>
      </c>
      <c r="HI135" s="3">
        <v>136148</v>
      </c>
      <c r="HJ135" s="3">
        <v>481972</v>
      </c>
      <c r="HK135" s="3">
        <v>554537</v>
      </c>
      <c r="HL135" s="3">
        <v>254</v>
      </c>
      <c r="HM135" s="3">
        <v>0</v>
      </c>
      <c r="HN135" s="3">
        <v>82894</v>
      </c>
      <c r="HO135" s="3">
        <v>101490</v>
      </c>
      <c r="HP135" s="3">
        <v>140826</v>
      </c>
      <c r="HQ135" s="3">
        <v>11656</v>
      </c>
      <c r="HR135" s="3">
        <v>29423</v>
      </c>
      <c r="HS135" s="3">
        <v>90456</v>
      </c>
      <c r="HT135" s="3">
        <v>0</v>
      </c>
      <c r="HU135" s="3">
        <v>0</v>
      </c>
      <c r="HV135" s="3">
        <v>22748</v>
      </c>
      <c r="HW135" s="3">
        <v>2479</v>
      </c>
      <c r="HX135" s="3">
        <v>196122</v>
      </c>
      <c r="HY135" s="3">
        <v>57822</v>
      </c>
      <c r="HZ135" s="3">
        <v>93614</v>
      </c>
      <c r="IA135" s="3">
        <v>0</v>
      </c>
      <c r="IB135" s="3">
        <v>44160</v>
      </c>
      <c r="IC135" s="3">
        <v>31802</v>
      </c>
      <c r="ID135" s="3">
        <v>58452</v>
      </c>
      <c r="IE135" s="3">
        <v>13873188.088203499</v>
      </c>
      <c r="IF135" s="3">
        <v>10823218.9705806</v>
      </c>
      <c r="IG135" s="3">
        <v>6786064.5748617398</v>
      </c>
      <c r="IH135" s="3">
        <v>32512690.031276699</v>
      </c>
      <c r="II135" s="3">
        <v>0</v>
      </c>
      <c r="IJ135" s="3">
        <v>364962.18142107798</v>
      </c>
      <c r="IK135" s="3">
        <v>2600749.6148682698</v>
      </c>
      <c r="IL135" s="3">
        <v>199880.33112823399</v>
      </c>
      <c r="IM135" s="3">
        <v>1924503.2076598399</v>
      </c>
    </row>
    <row r="136" spans="1:247" x14ac:dyDescent="0.25">
      <c r="A136">
        <v>106350784</v>
      </c>
      <c r="B136" s="33" t="s">
        <v>1249</v>
      </c>
      <c r="C136" s="56">
        <v>45108</v>
      </c>
      <c r="D136" s="56">
        <v>45473</v>
      </c>
      <c r="E136">
        <v>366</v>
      </c>
      <c r="F136" s="33" t="s">
        <v>2712</v>
      </c>
      <c r="G136" t="s">
        <v>1065</v>
      </c>
      <c r="H136">
        <v>701</v>
      </c>
      <c r="I136" s="33" t="s">
        <v>1037</v>
      </c>
      <c r="J136" t="s">
        <v>3050</v>
      </c>
      <c r="K136" s="33" t="s">
        <v>1023</v>
      </c>
      <c r="L136" s="33" t="s">
        <v>811</v>
      </c>
      <c r="M136" t="s">
        <v>1792</v>
      </c>
      <c r="N136" t="s">
        <v>1032</v>
      </c>
      <c r="O136" s="33" t="s">
        <v>2667</v>
      </c>
      <c r="P136" t="s">
        <v>1042</v>
      </c>
      <c r="Q136" t="s">
        <v>1058</v>
      </c>
      <c r="R136" s="33" t="s">
        <v>2099</v>
      </c>
      <c r="S136" s="33" t="s">
        <v>1250</v>
      </c>
      <c r="T136" s="33" t="s">
        <v>1251</v>
      </c>
      <c r="U136" s="33">
        <v>95023</v>
      </c>
      <c r="V136" s="33" t="s">
        <v>2836</v>
      </c>
      <c r="W136">
        <v>0</v>
      </c>
      <c r="X136" s="3">
        <v>144</v>
      </c>
      <c r="Y136" s="3">
        <v>52704</v>
      </c>
      <c r="Z136" s="3">
        <v>135</v>
      </c>
      <c r="AA136" s="3">
        <v>49410</v>
      </c>
      <c r="AB136" s="3">
        <v>107</v>
      </c>
      <c r="AC136" s="3">
        <v>104.131147540984</v>
      </c>
      <c r="AD136" s="3">
        <v>377.99480650958799</v>
      </c>
      <c r="AE136" s="3">
        <v>4985</v>
      </c>
      <c r="AF136" s="3">
        <v>2212</v>
      </c>
      <c r="AG136" s="3">
        <v>15068</v>
      </c>
      <c r="AH136" s="3">
        <v>13448</v>
      </c>
      <c r="AI136" s="3">
        <v>0</v>
      </c>
      <c r="AJ136" s="3">
        <v>482</v>
      </c>
      <c r="AK136" s="3">
        <v>804</v>
      </c>
      <c r="AL136" s="3">
        <v>0</v>
      </c>
      <c r="AM136" s="3">
        <v>1113</v>
      </c>
      <c r="AN136" s="3">
        <v>38112</v>
      </c>
      <c r="AO136" s="3">
        <v>138346.099182509</v>
      </c>
      <c r="AP136" s="89">
        <v>17868.0391034942</v>
      </c>
      <c r="AQ136" s="89">
        <v>5648.5633485372018</v>
      </c>
      <c r="AR136" s="89">
        <v>36674.603333220803</v>
      </c>
      <c r="AS136" s="89">
        <v>50833.722937441999</v>
      </c>
      <c r="AT136" s="89">
        <v>0</v>
      </c>
      <c r="AU136" s="89">
        <v>3118.0079144022602</v>
      </c>
      <c r="AV136" s="89">
        <v>4406.8321738326704</v>
      </c>
      <c r="AW136" s="89">
        <v>0</v>
      </c>
      <c r="AX136" s="89">
        <v>4834.2313279336977</v>
      </c>
      <c r="AY136" s="3">
        <v>693</v>
      </c>
      <c r="AZ136" s="3">
        <v>176</v>
      </c>
      <c r="BA136" s="3">
        <v>275</v>
      </c>
      <c r="BB136" s="3">
        <v>580</v>
      </c>
      <c r="BC136" s="3">
        <v>0</v>
      </c>
      <c r="BD136" s="3">
        <v>69</v>
      </c>
      <c r="BE136" s="3">
        <v>293</v>
      </c>
      <c r="BF136" s="3">
        <v>0</v>
      </c>
      <c r="BG136" s="3">
        <v>21</v>
      </c>
      <c r="BH136" s="3">
        <v>2107</v>
      </c>
      <c r="BI136" s="3">
        <v>25</v>
      </c>
      <c r="BJ136" s="3">
        <v>0</v>
      </c>
      <c r="BK136" s="3">
        <v>0</v>
      </c>
      <c r="BL136" s="3">
        <v>0</v>
      </c>
      <c r="BM136" s="3">
        <v>119</v>
      </c>
      <c r="BN136" s="3">
        <v>0</v>
      </c>
      <c r="BO136" s="3">
        <v>9150</v>
      </c>
      <c r="BP136" s="3">
        <v>0</v>
      </c>
      <c r="BQ136" s="3">
        <v>0</v>
      </c>
      <c r="BR136" s="3">
        <v>0</v>
      </c>
      <c r="BS136" s="3">
        <v>43554</v>
      </c>
      <c r="BT136" s="3">
        <v>0</v>
      </c>
      <c r="BU136" s="3">
        <v>5513</v>
      </c>
      <c r="BV136" s="3">
        <v>0</v>
      </c>
      <c r="BW136" s="3">
        <v>0</v>
      </c>
      <c r="BX136" s="3">
        <v>0</v>
      </c>
      <c r="BY136" s="3">
        <v>32599</v>
      </c>
      <c r="BZ136" s="57">
        <v>0.85534739714525609</v>
      </c>
      <c r="CA136" s="3">
        <v>0</v>
      </c>
      <c r="CB136" s="3">
        <v>1907</v>
      </c>
      <c r="CC136" s="3">
        <v>0</v>
      </c>
      <c r="CD136" s="3">
        <v>0</v>
      </c>
      <c r="CE136" s="3">
        <v>0</v>
      </c>
      <c r="CF136" s="3">
        <v>200</v>
      </c>
      <c r="CG136" s="3">
        <v>0</v>
      </c>
      <c r="CH136" s="3">
        <v>13</v>
      </c>
      <c r="CI136" s="3">
        <v>720</v>
      </c>
      <c r="CJ136" s="3">
        <v>414</v>
      </c>
      <c r="CK136" s="3">
        <v>33329</v>
      </c>
      <c r="CL136" s="3">
        <v>7245</v>
      </c>
      <c r="CM136" s="3">
        <v>20220</v>
      </c>
      <c r="CN136" s="3">
        <v>52685</v>
      </c>
      <c r="CO136" s="3">
        <v>7</v>
      </c>
      <c r="CP136" s="3">
        <v>6749</v>
      </c>
      <c r="CQ136" s="3">
        <v>34755</v>
      </c>
      <c r="CR136" s="3">
        <v>199</v>
      </c>
      <c r="CS136" s="3">
        <v>3936</v>
      </c>
      <c r="CT136" s="3">
        <v>159125</v>
      </c>
      <c r="CU136" s="3">
        <v>26793</v>
      </c>
      <c r="CV136" s="3">
        <v>57375</v>
      </c>
      <c r="CW136" s="3">
        <v>0</v>
      </c>
      <c r="CX136" s="3">
        <v>74803</v>
      </c>
      <c r="CY136" s="3">
        <v>0</v>
      </c>
      <c r="CZ136" s="3">
        <v>6</v>
      </c>
      <c r="DA136" s="3">
        <v>39902</v>
      </c>
      <c r="DB136" s="3">
        <v>77898</v>
      </c>
      <c r="DC136" s="3">
        <v>448</v>
      </c>
      <c r="DD136" s="3">
        <v>1619</v>
      </c>
      <c r="DE136" s="3">
        <v>291</v>
      </c>
      <c r="DF136" s="3">
        <v>114</v>
      </c>
      <c r="DG136" s="3">
        <v>450844658</v>
      </c>
      <c r="DH136" s="3">
        <v>302129504</v>
      </c>
      <c r="DI136" s="3">
        <v>3225320</v>
      </c>
      <c r="DJ136" s="3">
        <v>151940474</v>
      </c>
      <c r="DK136" s="3">
        <v>1465747</v>
      </c>
      <c r="DL136" s="3">
        <v>153406221</v>
      </c>
      <c r="DM136" s="3">
        <v>143606389</v>
      </c>
      <c r="DN136" s="3">
        <v>9799832</v>
      </c>
      <c r="DO136" s="3">
        <v>5947613</v>
      </c>
      <c r="DP136" s="3">
        <v>59573</v>
      </c>
      <c r="DQ136" s="3">
        <v>0</v>
      </c>
      <c r="DR136" s="3">
        <v>0</v>
      </c>
      <c r="DS136" s="3">
        <v>15687872</v>
      </c>
      <c r="DT136" s="3">
        <v>33896715</v>
      </c>
      <c r="DU136" s="3">
        <v>12985730</v>
      </c>
      <c r="DV136" s="3">
        <v>23820084</v>
      </c>
      <c r="DW136" s="3">
        <v>33339402</v>
      </c>
      <c r="DX136" s="3">
        <v>0</v>
      </c>
      <c r="DY136" s="3">
        <v>3535327</v>
      </c>
      <c r="DZ136" s="3">
        <v>14897361</v>
      </c>
      <c r="EA136" s="3">
        <v>0</v>
      </c>
      <c r="EB136" s="3">
        <v>1725425</v>
      </c>
      <c r="EC136" s="3">
        <v>124200044</v>
      </c>
      <c r="ED136" s="3">
        <v>87601345</v>
      </c>
      <c r="EE136" s="3">
        <v>20174631</v>
      </c>
      <c r="EF136" s="3">
        <v>34156564</v>
      </c>
      <c r="EG136" s="3">
        <v>92684239</v>
      </c>
      <c r="EH136" s="3">
        <v>11115</v>
      </c>
      <c r="EI136" s="3">
        <v>19334336</v>
      </c>
      <c r="EJ136" s="3">
        <v>66757079</v>
      </c>
      <c r="EK136" s="3">
        <v>156477</v>
      </c>
      <c r="EL136" s="3">
        <v>5768828</v>
      </c>
      <c r="EM136" s="3">
        <v>326644614</v>
      </c>
      <c r="EN136" s="3">
        <v>89832448</v>
      </c>
      <c r="EO136" s="3">
        <v>25865759</v>
      </c>
      <c r="EP136" s="3">
        <v>24918956</v>
      </c>
      <c r="EQ136" s="3">
        <v>94478236</v>
      </c>
      <c r="ER136" s="3">
        <v>-1161310</v>
      </c>
      <c r="ES136" s="3">
        <v>10004</v>
      </c>
      <c r="ET136" s="3">
        <v>10898171</v>
      </c>
      <c r="EU136" s="3">
        <v>44004038</v>
      </c>
      <c r="EV136" s="3">
        <v>11534333</v>
      </c>
      <c r="EW136" s="3">
        <v>0</v>
      </c>
      <c r="EX136" s="3">
        <v>556936</v>
      </c>
      <c r="EY136" s="3">
        <v>0</v>
      </c>
      <c r="EZ136" s="3">
        <v>1191933</v>
      </c>
      <c r="FA136" s="3">
        <v>3225320</v>
      </c>
      <c r="FB136" s="3">
        <v>0</v>
      </c>
      <c r="FC136" s="3">
        <v>0</v>
      </c>
      <c r="FD136" s="3">
        <v>0</v>
      </c>
      <c r="FE136" s="3">
        <v>30953046</v>
      </c>
      <c r="FF136" s="3">
        <v>10490416</v>
      </c>
      <c r="FG136" s="3">
        <v>33062889</v>
      </c>
      <c r="FH136" s="3">
        <v>32061862</v>
      </c>
      <c r="FI136" s="3">
        <v>1111</v>
      </c>
      <c r="FJ136" s="3">
        <v>10813830</v>
      </c>
      <c r="FK136" s="3">
        <v>33456118</v>
      </c>
      <c r="FL136" s="3">
        <v>12569</v>
      </c>
      <c r="FM136" s="3">
        <v>1088633</v>
      </c>
      <c r="FN136" s="3">
        <v>0</v>
      </c>
      <c r="FO136" s="3">
        <v>0</v>
      </c>
      <c r="FP136" s="3">
        <v>390752</v>
      </c>
      <c r="FQ136" s="3">
        <v>198739</v>
      </c>
      <c r="FR136" s="3">
        <v>4991196</v>
      </c>
      <c r="FS136" s="3">
        <v>0</v>
      </c>
      <c r="FT136" s="3">
        <v>26162530</v>
      </c>
      <c r="FU136" s="3">
        <v>31248377</v>
      </c>
      <c r="FV136" s="3">
        <v>37366333</v>
      </c>
      <c r="FW136" s="3">
        <v>0</v>
      </c>
      <c r="FX136" s="3">
        <v>0</v>
      </c>
      <c r="FY136" s="3">
        <v>0</v>
      </c>
      <c r="FZ136" s="3">
        <v>0</v>
      </c>
      <c r="GA136" s="3">
        <v>20258737</v>
      </c>
      <c r="GB136" s="3">
        <v>6834647</v>
      </c>
      <c r="GC136" s="3">
        <v>16433236</v>
      </c>
      <c r="GD136" s="3">
        <v>5302529</v>
      </c>
      <c r="GE136" s="3">
        <v>57247792</v>
      </c>
      <c r="GF136" s="3">
        <v>23620761</v>
      </c>
      <c r="GG136" s="3">
        <v>14195448</v>
      </c>
      <c r="GH136" s="3">
        <v>9528903</v>
      </c>
      <c r="GI136" s="3">
        <v>12016415</v>
      </c>
      <c r="GJ136" s="3">
        <v>13767471</v>
      </c>
      <c r="GK136" s="3">
        <v>3876914</v>
      </c>
      <c r="GL136" s="3">
        <v>1726310</v>
      </c>
      <c r="GM136" s="3">
        <v>119319</v>
      </c>
      <c r="GN136" s="3">
        <v>1551629</v>
      </c>
      <c r="GO136" s="3">
        <v>5955427</v>
      </c>
      <c r="GP136" s="3">
        <v>59630174</v>
      </c>
      <c r="GQ136" s="3">
        <v>3640038</v>
      </c>
      <c r="GR136" s="3">
        <v>53494706</v>
      </c>
      <c r="GS136" s="3">
        <v>1393965</v>
      </c>
      <c r="GT136" s="3">
        <v>0</v>
      </c>
      <c r="GU136" s="3">
        <v>7436297</v>
      </c>
      <c r="GV136" s="3">
        <v>125595180</v>
      </c>
      <c r="GW136" s="3">
        <v>32133012</v>
      </c>
      <c r="GX136" s="3">
        <v>23814514</v>
      </c>
      <c r="GY136" s="3">
        <v>30488375</v>
      </c>
      <c r="GZ136" s="3">
        <v>39159279</v>
      </c>
      <c r="HA136" s="3">
        <v>125595180</v>
      </c>
      <c r="HB136" s="3">
        <v>35145624</v>
      </c>
      <c r="HC136" s="3">
        <v>67848785</v>
      </c>
      <c r="HD136" s="3">
        <v>-55767383</v>
      </c>
      <c r="HE136" s="3">
        <v>147903872</v>
      </c>
      <c r="HF136" s="3">
        <v>0</v>
      </c>
      <c r="HG136" s="3">
        <v>31742121</v>
      </c>
      <c r="HH136" s="3">
        <v>0</v>
      </c>
      <c r="HI136" s="3">
        <v>0</v>
      </c>
      <c r="HJ136" s="3">
        <v>931375</v>
      </c>
      <c r="HK136" s="3">
        <v>1077796</v>
      </c>
      <c r="HL136" s="3">
        <v>501</v>
      </c>
      <c r="HM136" s="3">
        <v>0</v>
      </c>
      <c r="HN136" s="3">
        <v>92718</v>
      </c>
      <c r="HO136" s="3">
        <v>203000</v>
      </c>
      <c r="HP136" s="3">
        <v>134536</v>
      </c>
      <c r="HQ136" s="3">
        <v>35960</v>
      </c>
      <c r="HR136" s="3">
        <v>128074</v>
      </c>
      <c r="HS136" s="3">
        <v>158444</v>
      </c>
      <c r="HT136" s="3">
        <v>112951</v>
      </c>
      <c r="HU136" s="3">
        <v>30751</v>
      </c>
      <c r="HV136" s="3">
        <v>22370</v>
      </c>
      <c r="HW136" s="3">
        <v>12571</v>
      </c>
      <c r="HX136" s="3">
        <v>235924</v>
      </c>
      <c r="HY136" s="3">
        <v>169060</v>
      </c>
      <c r="HZ136" s="3">
        <v>197239</v>
      </c>
      <c r="IA136" s="3">
        <v>0</v>
      </c>
      <c r="IB136" s="3">
        <v>197326</v>
      </c>
      <c r="IC136" s="3">
        <v>47490</v>
      </c>
      <c r="ID136" s="3">
        <v>84336</v>
      </c>
      <c r="IE136" s="3">
        <v>38305460.525506601</v>
      </c>
      <c r="IF136" s="3">
        <v>10454676.389870301</v>
      </c>
      <c r="IG136" s="3">
        <v>18278663.884552486</v>
      </c>
      <c r="IH136" s="3">
        <v>39732269.022288203</v>
      </c>
      <c r="II136" s="3">
        <v>3504.2962310756702</v>
      </c>
      <c r="IJ136" s="3">
        <v>7210263.0550491</v>
      </c>
      <c r="IK136" s="3">
        <v>25743710.872028299</v>
      </c>
      <c r="IL136" s="3">
        <v>49333.491799372721</v>
      </c>
      <c r="IM136" s="3">
        <v>2362760.46267454</v>
      </c>
    </row>
    <row r="137" spans="1:247" x14ac:dyDescent="0.25">
      <c r="A137">
        <v>106490964</v>
      </c>
      <c r="B137" s="33" t="s">
        <v>2746</v>
      </c>
      <c r="C137" s="56">
        <v>45108</v>
      </c>
      <c r="D137" s="56">
        <v>45473</v>
      </c>
      <c r="E137">
        <v>366</v>
      </c>
      <c r="F137" s="33" t="s">
        <v>2533</v>
      </c>
      <c r="G137" t="s">
        <v>1252</v>
      </c>
      <c r="H137">
        <v>401</v>
      </c>
      <c r="I137" s="33" t="s">
        <v>1046</v>
      </c>
      <c r="J137" t="s">
        <v>3058</v>
      </c>
      <c r="K137" s="33" t="s">
        <v>1023</v>
      </c>
      <c r="L137" s="33" t="s">
        <v>811</v>
      </c>
      <c r="M137" t="s">
        <v>1792</v>
      </c>
      <c r="N137" t="s">
        <v>430</v>
      </c>
      <c r="O137" s="33" t="s">
        <v>2747</v>
      </c>
      <c r="P137" t="s">
        <v>1080</v>
      </c>
      <c r="Q137" t="s">
        <v>1039</v>
      </c>
      <c r="R137" s="33" t="s">
        <v>2100</v>
      </c>
      <c r="S137" s="33" t="s">
        <v>2633</v>
      </c>
      <c r="T137" s="33" t="s">
        <v>1880</v>
      </c>
      <c r="U137" s="33">
        <v>95448</v>
      </c>
      <c r="V137" s="33" t="s">
        <v>3192</v>
      </c>
      <c r="W137">
        <v>0</v>
      </c>
      <c r="X137" s="3">
        <v>43</v>
      </c>
      <c r="Y137" s="3">
        <v>15738</v>
      </c>
      <c r="Z137" s="3">
        <v>28</v>
      </c>
      <c r="AA137" s="3">
        <v>10248</v>
      </c>
      <c r="AB137" s="3">
        <v>28</v>
      </c>
      <c r="AC137" s="3">
        <v>22.9398907103825</v>
      </c>
      <c r="AD137" s="3">
        <v>95.637334724887793</v>
      </c>
      <c r="AE137" s="3">
        <v>1159</v>
      </c>
      <c r="AF137" s="3">
        <v>704</v>
      </c>
      <c r="AG137" s="3">
        <v>938</v>
      </c>
      <c r="AH137" s="3">
        <v>5382</v>
      </c>
      <c r="AI137" s="3">
        <v>0</v>
      </c>
      <c r="AJ137" s="3">
        <v>99</v>
      </c>
      <c r="AK137" s="3">
        <v>91</v>
      </c>
      <c r="AL137" s="3">
        <v>9</v>
      </c>
      <c r="AM137" s="3">
        <v>14</v>
      </c>
      <c r="AN137" s="3">
        <v>8396</v>
      </c>
      <c r="AO137" s="3">
        <v>35003.264509308901</v>
      </c>
      <c r="AP137" s="89">
        <v>9533.8539354701697</v>
      </c>
      <c r="AQ137" s="89">
        <v>3557.0999447736899</v>
      </c>
      <c r="AR137" s="89">
        <v>1852.3112035696099</v>
      </c>
      <c r="AS137" s="89">
        <v>12578.643732177734</v>
      </c>
      <c r="AT137" s="89">
        <v>0</v>
      </c>
      <c r="AU137" s="89">
        <v>3198.7556594903399</v>
      </c>
      <c r="AV137" s="89">
        <v>1956.5719163553588</v>
      </c>
      <c r="AW137" s="89">
        <v>28.901742456438601</v>
      </c>
      <c r="AX137" s="89">
        <v>493.87076960724301</v>
      </c>
      <c r="AY137" s="3">
        <v>396</v>
      </c>
      <c r="AZ137" s="3">
        <v>136</v>
      </c>
      <c r="BA137" s="3">
        <v>51</v>
      </c>
      <c r="BB137" s="3">
        <v>300</v>
      </c>
      <c r="BC137" s="3">
        <v>0</v>
      </c>
      <c r="BD137" s="3">
        <v>60</v>
      </c>
      <c r="BE137" s="3">
        <v>24</v>
      </c>
      <c r="BF137" s="3">
        <v>5</v>
      </c>
      <c r="BG137" s="3">
        <v>14</v>
      </c>
      <c r="BH137" s="3">
        <v>986</v>
      </c>
      <c r="BI137" s="3">
        <v>26</v>
      </c>
      <c r="BJ137" s="3">
        <v>0</v>
      </c>
      <c r="BK137" s="3">
        <v>0</v>
      </c>
      <c r="BL137" s="3">
        <v>0</v>
      </c>
      <c r="BM137" s="3">
        <v>17</v>
      </c>
      <c r="BN137" s="3">
        <v>0</v>
      </c>
      <c r="BO137" s="3">
        <v>9516</v>
      </c>
      <c r="BP137" s="3">
        <v>0</v>
      </c>
      <c r="BQ137" s="3">
        <v>0</v>
      </c>
      <c r="BR137" s="3">
        <v>0</v>
      </c>
      <c r="BS137" s="3">
        <v>6222</v>
      </c>
      <c r="BT137" s="3">
        <v>0</v>
      </c>
      <c r="BU137" s="3">
        <v>2481</v>
      </c>
      <c r="BV137" s="3">
        <v>0</v>
      </c>
      <c r="BW137" s="3">
        <v>0</v>
      </c>
      <c r="BX137" s="3">
        <v>0</v>
      </c>
      <c r="BY137" s="3">
        <v>5915</v>
      </c>
      <c r="BZ137" s="57">
        <v>0.704502143878037</v>
      </c>
      <c r="CA137" s="3">
        <v>0</v>
      </c>
      <c r="CB137" s="3">
        <v>699</v>
      </c>
      <c r="CC137" s="3">
        <v>0</v>
      </c>
      <c r="CD137" s="3">
        <v>0</v>
      </c>
      <c r="CE137" s="3">
        <v>0</v>
      </c>
      <c r="CF137" s="3">
        <v>287</v>
      </c>
      <c r="CG137" s="3">
        <v>0</v>
      </c>
      <c r="CH137" s="3">
        <v>0</v>
      </c>
      <c r="CI137" s="3">
        <v>0</v>
      </c>
      <c r="CJ137" s="3">
        <v>0</v>
      </c>
      <c r="CK137" s="3">
        <v>6678</v>
      </c>
      <c r="CL137" s="3">
        <v>3355</v>
      </c>
      <c r="CM137" s="3">
        <v>503</v>
      </c>
      <c r="CN137" s="3">
        <v>5543</v>
      </c>
      <c r="CO137" s="3">
        <v>0</v>
      </c>
      <c r="CP137" s="3">
        <v>614</v>
      </c>
      <c r="CQ137" s="3">
        <v>8364</v>
      </c>
      <c r="CR137" s="3">
        <v>16</v>
      </c>
      <c r="CS137" s="3">
        <v>348</v>
      </c>
      <c r="CT137" s="3">
        <v>25421</v>
      </c>
      <c r="CU137" s="3">
        <v>6435</v>
      </c>
      <c r="CV137" s="3">
        <v>7750</v>
      </c>
      <c r="CW137" s="3">
        <v>0</v>
      </c>
      <c r="CX137" s="3">
        <v>10691</v>
      </c>
      <c r="CY137" s="3">
        <v>0</v>
      </c>
      <c r="CZ137" s="3">
        <v>3</v>
      </c>
      <c r="DA137" s="3">
        <v>2989</v>
      </c>
      <c r="DB137" s="3">
        <v>36541</v>
      </c>
      <c r="DC137" s="3">
        <v>35</v>
      </c>
      <c r="DD137" s="3">
        <v>566</v>
      </c>
      <c r="DE137" s="3">
        <v>0</v>
      </c>
      <c r="DF137" s="3">
        <v>0</v>
      </c>
      <c r="DG137" s="3">
        <v>158808502</v>
      </c>
      <c r="DH137" s="3">
        <v>92934514</v>
      </c>
      <c r="DI137" s="3">
        <v>4920709</v>
      </c>
      <c r="DJ137" s="3">
        <v>70794697</v>
      </c>
      <c r="DK137" s="3">
        <v>822276</v>
      </c>
      <c r="DL137" s="3">
        <v>71616973</v>
      </c>
      <c r="DM137" s="3">
        <v>73508019</v>
      </c>
      <c r="DN137" s="3">
        <v>-1891046</v>
      </c>
      <c r="DO137" s="3">
        <v>2666812</v>
      </c>
      <c r="DP137" s="3">
        <v>0</v>
      </c>
      <c r="DQ137" s="3">
        <v>0</v>
      </c>
      <c r="DR137" s="3">
        <v>0</v>
      </c>
      <c r="DS137" s="3">
        <v>775766</v>
      </c>
      <c r="DT137" s="3">
        <v>5501363</v>
      </c>
      <c r="DU137" s="3">
        <v>2964167</v>
      </c>
      <c r="DV137" s="3">
        <v>4529119</v>
      </c>
      <c r="DW137" s="3">
        <v>23729095</v>
      </c>
      <c r="DX137" s="3">
        <v>0</v>
      </c>
      <c r="DY137" s="3">
        <v>414790</v>
      </c>
      <c r="DZ137" s="3">
        <v>825014</v>
      </c>
      <c r="EA137" s="3">
        <v>47060</v>
      </c>
      <c r="EB137" s="3">
        <v>81730</v>
      </c>
      <c r="EC137" s="3">
        <v>38092338</v>
      </c>
      <c r="ED137" s="3">
        <v>39752469</v>
      </c>
      <c r="EE137" s="3">
        <v>12012876</v>
      </c>
      <c r="EF137" s="3">
        <v>4414738</v>
      </c>
      <c r="EG137" s="3">
        <v>31729811</v>
      </c>
      <c r="EH137" s="3">
        <v>0</v>
      </c>
      <c r="EI137" s="3">
        <v>12987350</v>
      </c>
      <c r="EJ137" s="3">
        <v>16913439</v>
      </c>
      <c r="EK137" s="3">
        <v>104064</v>
      </c>
      <c r="EL137" s="3">
        <v>2801417</v>
      </c>
      <c r="EM137" s="3">
        <v>120716164</v>
      </c>
      <c r="EN137" s="3">
        <v>23188909</v>
      </c>
      <c r="EO137" s="3">
        <v>11083773</v>
      </c>
      <c r="EP137" s="3">
        <v>3363336</v>
      </c>
      <c r="EQ137" s="3">
        <v>27870586</v>
      </c>
      <c r="ER137" s="3">
        <v>0</v>
      </c>
      <c r="ES137" s="3">
        <v>0</v>
      </c>
      <c r="ET137" s="3">
        <v>7151581</v>
      </c>
      <c r="EU137" s="3">
        <v>3947627</v>
      </c>
      <c r="EV137" s="3">
        <v>5523987</v>
      </c>
      <c r="EW137" s="3">
        <v>0</v>
      </c>
      <c r="EX137" s="3">
        <v>1140245</v>
      </c>
      <c r="EY137" s="3">
        <v>0</v>
      </c>
      <c r="EZ137" s="3">
        <v>9664470</v>
      </c>
      <c r="FA137" s="3">
        <v>2797819</v>
      </c>
      <c r="FB137" s="3">
        <v>77876</v>
      </c>
      <c r="FC137" s="3">
        <v>0</v>
      </c>
      <c r="FD137" s="3">
        <v>2045014</v>
      </c>
      <c r="FE137" s="3">
        <v>19787435</v>
      </c>
      <c r="FF137" s="3">
        <v>6335586</v>
      </c>
      <c r="FG137" s="3">
        <v>5521057</v>
      </c>
      <c r="FH137" s="3">
        <v>19169590</v>
      </c>
      <c r="FI137" s="3">
        <v>0</v>
      </c>
      <c r="FJ137" s="3">
        <v>3600029</v>
      </c>
      <c r="FK137" s="3">
        <v>14595081</v>
      </c>
      <c r="FL137" s="3">
        <v>25433</v>
      </c>
      <c r="FM137" s="3">
        <v>1760486</v>
      </c>
      <c r="FN137" s="3">
        <v>0</v>
      </c>
      <c r="FO137" s="3">
        <v>10513632</v>
      </c>
      <c r="FP137" s="3">
        <v>0</v>
      </c>
      <c r="FQ137" s="3">
        <v>266812</v>
      </c>
      <c r="FR137" s="3">
        <v>2400000</v>
      </c>
      <c r="FS137" s="3">
        <v>0</v>
      </c>
      <c r="FT137" s="3">
        <v>12725375</v>
      </c>
      <c r="FU137" s="3">
        <v>13689291</v>
      </c>
      <c r="FV137" s="3">
        <v>19042897</v>
      </c>
      <c r="FW137" s="3">
        <v>0</v>
      </c>
      <c r="FX137" s="3">
        <v>0</v>
      </c>
      <c r="FY137" s="3">
        <v>0</v>
      </c>
      <c r="FZ137" s="3">
        <v>0</v>
      </c>
      <c r="GA137" s="3">
        <v>12609666</v>
      </c>
      <c r="GB137" s="3">
        <v>2523614</v>
      </c>
      <c r="GC137" s="3">
        <v>10618020</v>
      </c>
      <c r="GD137" s="3">
        <v>2299156</v>
      </c>
      <c r="GE137" s="3">
        <v>30599126</v>
      </c>
      <c r="GF137" s="3">
        <v>8314400</v>
      </c>
      <c r="GG137" s="3">
        <v>5612637</v>
      </c>
      <c r="GH137" s="3">
        <v>1837982</v>
      </c>
      <c r="GI137" s="3">
        <v>7555833</v>
      </c>
      <c r="GJ137" s="3">
        <v>13440904</v>
      </c>
      <c r="GK137" s="3">
        <v>1754877</v>
      </c>
      <c r="GL137" s="3">
        <v>984713</v>
      </c>
      <c r="GM137" s="3">
        <v>835395</v>
      </c>
      <c r="GN137" s="3">
        <v>0</v>
      </c>
      <c r="GO137" s="3">
        <v>2572152</v>
      </c>
      <c r="GP137" s="3">
        <v>57929602</v>
      </c>
      <c r="GQ137" s="3">
        <v>0</v>
      </c>
      <c r="GR137" s="3">
        <v>10232287</v>
      </c>
      <c r="GS137" s="3">
        <v>1273690</v>
      </c>
      <c r="GT137" s="3">
        <v>1892943</v>
      </c>
      <c r="GU137" s="3">
        <v>0</v>
      </c>
      <c r="GV137" s="3">
        <v>71328522</v>
      </c>
      <c r="GW137" s="3">
        <v>8526571</v>
      </c>
      <c r="GX137" s="3">
        <v>0</v>
      </c>
      <c r="GY137" s="3">
        <v>0</v>
      </c>
      <c r="GZ137" s="3">
        <v>62801951</v>
      </c>
      <c r="HA137" s="3">
        <v>71328522</v>
      </c>
      <c r="HB137" s="3">
        <v>13366460</v>
      </c>
      <c r="HC137" s="3">
        <v>39696898</v>
      </c>
      <c r="HD137" s="3">
        <v>-3896902</v>
      </c>
      <c r="HE137" s="3">
        <v>17775513</v>
      </c>
      <c r="HF137" s="3">
        <v>0</v>
      </c>
      <c r="HG137" s="3">
        <v>0</v>
      </c>
      <c r="HH137" s="3">
        <v>0</v>
      </c>
      <c r="HI137" s="3">
        <v>0</v>
      </c>
      <c r="HJ137" s="3">
        <v>448268</v>
      </c>
      <c r="HK137" s="3">
        <v>503618</v>
      </c>
      <c r="HL137" s="3">
        <v>237</v>
      </c>
      <c r="HM137" s="3">
        <v>0</v>
      </c>
      <c r="HN137" s="3">
        <v>57715</v>
      </c>
      <c r="HO137" s="3">
        <v>137322</v>
      </c>
      <c r="HP137" s="3">
        <v>86740</v>
      </c>
      <c r="HQ137" s="3">
        <v>13188</v>
      </c>
      <c r="HR137" s="3">
        <v>51098</v>
      </c>
      <c r="HS137" s="3">
        <v>45513</v>
      </c>
      <c r="HT137" s="3">
        <v>2232</v>
      </c>
      <c r="HU137" s="3">
        <v>42921</v>
      </c>
      <c r="HV137" s="3">
        <v>7383</v>
      </c>
      <c r="HW137" s="3">
        <v>4156</v>
      </c>
      <c r="HX137" s="3">
        <v>130822</v>
      </c>
      <c r="HY137" s="3">
        <v>76190</v>
      </c>
      <c r="HZ137" s="3">
        <v>96673</v>
      </c>
      <c r="IA137" s="3">
        <v>0</v>
      </c>
      <c r="IB137" s="3">
        <v>50726</v>
      </c>
      <c r="IC137" s="3">
        <v>0</v>
      </c>
      <c r="ID137" s="3">
        <v>93857</v>
      </c>
      <c r="IE137" s="3">
        <v>20712420.059961099</v>
      </c>
      <c r="IF137" s="3">
        <v>6854906.9142277297</v>
      </c>
      <c r="IG137" s="3">
        <v>4093552.1911210502</v>
      </c>
      <c r="IH137" s="3">
        <v>25383224.057973702</v>
      </c>
      <c r="II137" s="3">
        <v>0</v>
      </c>
      <c r="IJ137" s="3">
        <v>6134082.8193821805</v>
      </c>
      <c r="IK137" s="3">
        <v>8118788.4762969362</v>
      </c>
      <c r="IL137" s="3">
        <v>69168.590389020901</v>
      </c>
      <c r="IM137" s="3">
        <v>1319599.8906483001</v>
      </c>
    </row>
    <row r="138" spans="1:247" x14ac:dyDescent="0.25">
      <c r="A138">
        <v>106304159</v>
      </c>
      <c r="B138" s="33" t="s">
        <v>1944</v>
      </c>
      <c r="C138" s="56">
        <v>45292</v>
      </c>
      <c r="D138" s="56">
        <v>45657</v>
      </c>
      <c r="E138">
        <v>366</v>
      </c>
      <c r="F138" s="33" t="s">
        <v>2689</v>
      </c>
      <c r="G138" t="s">
        <v>1027</v>
      </c>
      <c r="H138">
        <v>1015</v>
      </c>
      <c r="I138" s="33" t="s">
        <v>1024</v>
      </c>
      <c r="J138" t="s">
        <v>3050</v>
      </c>
      <c r="K138" s="33" t="s">
        <v>1023</v>
      </c>
      <c r="L138" s="33" t="s">
        <v>811</v>
      </c>
      <c r="N138" t="s">
        <v>1032</v>
      </c>
      <c r="O138" s="33" t="s">
        <v>2748</v>
      </c>
      <c r="P138" t="s">
        <v>1080</v>
      </c>
      <c r="Q138" t="s">
        <v>1058</v>
      </c>
      <c r="R138" s="33" t="s">
        <v>2101</v>
      </c>
      <c r="S138" s="33" t="s">
        <v>1253</v>
      </c>
      <c r="T138" s="33" t="s">
        <v>1127</v>
      </c>
      <c r="U138" s="33">
        <v>92866</v>
      </c>
      <c r="V138" s="33" t="s">
        <v>2456</v>
      </c>
      <c r="W138">
        <v>0</v>
      </c>
      <c r="X138" s="3">
        <v>27</v>
      </c>
      <c r="Y138" s="3">
        <v>9882</v>
      </c>
      <c r="Z138" s="3">
        <v>27</v>
      </c>
      <c r="AA138" s="3">
        <v>9882</v>
      </c>
      <c r="AB138" s="3">
        <v>22</v>
      </c>
      <c r="AC138" s="3">
        <v>21.133879781420799</v>
      </c>
      <c r="AD138" s="3">
        <v>22.243596298596056</v>
      </c>
      <c r="AE138" s="3">
        <v>0</v>
      </c>
      <c r="AF138" s="3">
        <v>0</v>
      </c>
      <c r="AG138" s="3">
        <v>1058</v>
      </c>
      <c r="AH138" s="3">
        <v>6115</v>
      </c>
      <c r="AI138" s="3">
        <v>0</v>
      </c>
      <c r="AJ138" s="3">
        <v>0</v>
      </c>
      <c r="AK138" s="3">
        <v>562</v>
      </c>
      <c r="AL138" s="3">
        <v>0</v>
      </c>
      <c r="AM138" s="3">
        <v>0</v>
      </c>
      <c r="AN138" s="3">
        <v>7735</v>
      </c>
      <c r="AO138" s="3">
        <v>8141.1562452861554</v>
      </c>
      <c r="AP138" s="89">
        <v>0</v>
      </c>
      <c r="AQ138" s="89">
        <v>0</v>
      </c>
      <c r="AR138" s="89">
        <v>1058</v>
      </c>
      <c r="AS138" s="89">
        <v>6247.6510317516004</v>
      </c>
      <c r="AT138" s="89">
        <v>0</v>
      </c>
      <c r="AU138" s="89">
        <v>0</v>
      </c>
      <c r="AV138" s="89">
        <v>1030.27612769904</v>
      </c>
      <c r="AW138" s="89">
        <v>0</v>
      </c>
      <c r="AX138" s="89">
        <v>0</v>
      </c>
      <c r="AY138" s="3">
        <v>0</v>
      </c>
      <c r="AZ138" s="3">
        <v>0</v>
      </c>
      <c r="BA138" s="3">
        <v>20</v>
      </c>
      <c r="BB138" s="3">
        <v>33</v>
      </c>
      <c r="BC138" s="3">
        <v>0</v>
      </c>
      <c r="BD138" s="3">
        <v>0</v>
      </c>
      <c r="BE138" s="3">
        <v>22</v>
      </c>
      <c r="BF138" s="3">
        <v>0</v>
      </c>
      <c r="BG138" s="3">
        <v>0</v>
      </c>
      <c r="BH138" s="3">
        <v>75</v>
      </c>
      <c r="BI138" s="3">
        <v>6</v>
      </c>
      <c r="BJ138" s="3">
        <v>0</v>
      </c>
      <c r="BK138" s="3">
        <v>0</v>
      </c>
      <c r="BL138" s="3">
        <v>0</v>
      </c>
      <c r="BM138" s="3">
        <v>21</v>
      </c>
      <c r="BN138" s="3">
        <v>0</v>
      </c>
      <c r="BO138" s="3">
        <v>2196</v>
      </c>
      <c r="BP138" s="3">
        <v>0</v>
      </c>
      <c r="BQ138" s="3">
        <v>0</v>
      </c>
      <c r="BR138" s="3">
        <v>0</v>
      </c>
      <c r="BS138" s="3">
        <v>7686</v>
      </c>
      <c r="BT138" s="3">
        <v>0</v>
      </c>
      <c r="BU138" s="3">
        <v>651</v>
      </c>
      <c r="BV138" s="3">
        <v>0</v>
      </c>
      <c r="BW138" s="3">
        <v>0</v>
      </c>
      <c r="BX138" s="3">
        <v>0</v>
      </c>
      <c r="BY138" s="3">
        <v>7084</v>
      </c>
      <c r="BZ138" s="57">
        <v>0.91583710407239804</v>
      </c>
      <c r="CA138" s="3">
        <v>0</v>
      </c>
      <c r="CB138" s="3">
        <v>48</v>
      </c>
      <c r="CC138" s="3">
        <v>0</v>
      </c>
      <c r="CD138" s="3">
        <v>0</v>
      </c>
      <c r="CE138" s="3">
        <v>0</v>
      </c>
      <c r="CF138" s="3">
        <v>27</v>
      </c>
      <c r="CG138" s="3">
        <v>0</v>
      </c>
      <c r="CH138" s="3">
        <v>0</v>
      </c>
      <c r="CI138" s="3">
        <v>0</v>
      </c>
      <c r="CJ138" s="3">
        <v>0</v>
      </c>
      <c r="CK138" s="3">
        <v>0</v>
      </c>
      <c r="CL138" s="3">
        <v>0</v>
      </c>
      <c r="CM138" s="3">
        <v>0</v>
      </c>
      <c r="CN138" s="3">
        <v>1443</v>
      </c>
      <c r="CO138" s="3">
        <v>0</v>
      </c>
      <c r="CP138" s="3">
        <v>0</v>
      </c>
      <c r="CQ138" s="3">
        <v>3058</v>
      </c>
      <c r="CR138" s="3">
        <v>0</v>
      </c>
      <c r="CS138" s="3">
        <v>0</v>
      </c>
      <c r="CT138" s="3">
        <v>4501</v>
      </c>
      <c r="CU138" s="3">
        <v>0</v>
      </c>
      <c r="CV138" s="3">
        <v>0</v>
      </c>
      <c r="CW138" s="3">
        <v>0</v>
      </c>
      <c r="CX138" s="3">
        <v>4501</v>
      </c>
      <c r="CY138" s="3">
        <v>0</v>
      </c>
      <c r="CZ138" s="3">
        <v>0</v>
      </c>
      <c r="DA138" s="3">
        <v>0</v>
      </c>
      <c r="DB138" s="3">
        <v>0</v>
      </c>
      <c r="DC138" s="3">
        <v>0</v>
      </c>
      <c r="DD138" s="3">
        <v>0</v>
      </c>
      <c r="DE138" s="3">
        <v>0</v>
      </c>
      <c r="DF138" s="3">
        <v>0</v>
      </c>
      <c r="DG138" s="3">
        <v>49358922</v>
      </c>
      <c r="DH138" s="3">
        <v>32879575</v>
      </c>
      <c r="DI138" s="3">
        <v>0</v>
      </c>
      <c r="DJ138" s="3">
        <v>16479347</v>
      </c>
      <c r="DK138" s="3">
        <v>3404</v>
      </c>
      <c r="DL138" s="3">
        <v>16482751</v>
      </c>
      <c r="DM138" s="3">
        <v>14771722</v>
      </c>
      <c r="DN138" s="3">
        <v>1711029</v>
      </c>
      <c r="DO138" s="3">
        <v>56015</v>
      </c>
      <c r="DP138" s="3">
        <v>0</v>
      </c>
      <c r="DQ138" s="3">
        <v>0</v>
      </c>
      <c r="DR138" s="3">
        <v>0</v>
      </c>
      <c r="DS138" s="3">
        <v>1767044</v>
      </c>
      <c r="DT138" s="3">
        <v>0</v>
      </c>
      <c r="DU138" s="3">
        <v>0</v>
      </c>
      <c r="DV138" s="3">
        <v>7314818</v>
      </c>
      <c r="DW138" s="3">
        <v>37605321</v>
      </c>
      <c r="DX138" s="3">
        <v>0</v>
      </c>
      <c r="DY138" s="3">
        <v>0</v>
      </c>
      <c r="DZ138" s="3">
        <v>1976303</v>
      </c>
      <c r="EA138" s="3">
        <v>0</v>
      </c>
      <c r="EB138" s="3">
        <v>0</v>
      </c>
      <c r="EC138" s="3">
        <v>46896442</v>
      </c>
      <c r="ED138" s="3">
        <v>0</v>
      </c>
      <c r="EE138" s="3">
        <v>0</v>
      </c>
      <c r="EF138" s="3">
        <v>0</v>
      </c>
      <c r="EG138" s="3">
        <v>815762</v>
      </c>
      <c r="EH138" s="3">
        <v>0</v>
      </c>
      <c r="EI138" s="3">
        <v>0</v>
      </c>
      <c r="EJ138" s="3">
        <v>1646718</v>
      </c>
      <c r="EK138" s="3">
        <v>0</v>
      </c>
      <c r="EL138" s="3">
        <v>0</v>
      </c>
      <c r="EM138" s="3">
        <v>2462480</v>
      </c>
      <c r="EN138" s="3">
        <v>0</v>
      </c>
      <c r="EO138" s="3">
        <v>0</v>
      </c>
      <c r="EP138" s="3">
        <v>4684542</v>
      </c>
      <c r="EQ138" s="3">
        <v>25878225</v>
      </c>
      <c r="ER138" s="3">
        <v>-180685</v>
      </c>
      <c r="ES138" s="3">
        <v>0</v>
      </c>
      <c r="ET138" s="3">
        <v>0</v>
      </c>
      <c r="EU138" s="3">
        <v>2036370</v>
      </c>
      <c r="EV138" s="3">
        <v>457840</v>
      </c>
      <c r="EW138" s="3">
        <v>0</v>
      </c>
      <c r="EX138" s="3">
        <v>3213</v>
      </c>
      <c r="EY138" s="3">
        <v>0</v>
      </c>
      <c r="EZ138" s="3">
        <v>70</v>
      </c>
      <c r="FA138" s="3">
        <v>0</v>
      </c>
      <c r="FB138" s="3">
        <v>0</v>
      </c>
      <c r="FC138" s="3">
        <v>0</v>
      </c>
      <c r="FD138" s="3">
        <v>0</v>
      </c>
      <c r="FE138" s="3">
        <v>0</v>
      </c>
      <c r="FF138" s="3">
        <v>0</v>
      </c>
      <c r="FG138" s="3">
        <v>2659699</v>
      </c>
      <c r="FH138" s="3">
        <v>12694120</v>
      </c>
      <c r="FI138" s="3">
        <v>0</v>
      </c>
      <c r="FJ138" s="3">
        <v>0</v>
      </c>
      <c r="FK138" s="3">
        <v>1125528</v>
      </c>
      <c r="FL138" s="3">
        <v>0</v>
      </c>
      <c r="FM138" s="3">
        <v>0</v>
      </c>
      <c r="FN138" s="3">
        <v>0</v>
      </c>
      <c r="FO138" s="3">
        <v>0</v>
      </c>
      <c r="FP138" s="3">
        <v>56015</v>
      </c>
      <c r="FQ138" s="3">
        <v>0</v>
      </c>
      <c r="FR138" s="3">
        <v>0</v>
      </c>
      <c r="FS138" s="3">
        <v>0</v>
      </c>
      <c r="FT138" s="3">
        <v>5300729</v>
      </c>
      <c r="FU138" s="3">
        <v>0</v>
      </c>
      <c r="FV138" s="3">
        <v>3032627</v>
      </c>
      <c r="FW138" s="3">
        <v>0</v>
      </c>
      <c r="FX138" s="3">
        <v>0</v>
      </c>
      <c r="FY138" s="3">
        <v>0</v>
      </c>
      <c r="FZ138" s="3">
        <v>0</v>
      </c>
      <c r="GA138" s="3">
        <v>2352761</v>
      </c>
      <c r="GB138" s="3">
        <v>410585</v>
      </c>
      <c r="GC138" s="3">
        <v>2081681</v>
      </c>
      <c r="GD138" s="3">
        <v>1593339</v>
      </c>
      <c r="GE138" s="3">
        <v>6106506</v>
      </c>
      <c r="GF138" s="3">
        <v>1760418</v>
      </c>
      <c r="GG138" s="3">
        <v>0</v>
      </c>
      <c r="GH138" s="3">
        <v>1177069</v>
      </c>
      <c r="GI138" s="3">
        <v>1225975</v>
      </c>
      <c r="GJ138" s="3">
        <v>1283597</v>
      </c>
      <c r="GK138" s="3">
        <v>504047</v>
      </c>
      <c r="GL138" s="3">
        <v>1123437</v>
      </c>
      <c r="GM138" s="3">
        <v>176769</v>
      </c>
      <c r="GN138" s="3">
        <v>1396</v>
      </c>
      <c r="GO138" s="3">
        <v>1412508</v>
      </c>
      <c r="GP138" s="3">
        <v>6594067</v>
      </c>
      <c r="GQ138" s="3">
        <v>0</v>
      </c>
      <c r="GR138" s="3">
        <v>4978317</v>
      </c>
      <c r="GS138" s="3">
        <v>0</v>
      </c>
      <c r="GT138" s="3">
        <v>0</v>
      </c>
      <c r="GU138" s="3">
        <v>0</v>
      </c>
      <c r="GV138" s="3">
        <v>11572384</v>
      </c>
      <c r="GW138" s="3">
        <v>918229</v>
      </c>
      <c r="GX138" s="3">
        <v>0</v>
      </c>
      <c r="GY138" s="3">
        <v>0</v>
      </c>
      <c r="GZ138" s="3">
        <v>10654155</v>
      </c>
      <c r="HA138" s="3">
        <v>11572384</v>
      </c>
      <c r="HB138" s="3">
        <v>2746274</v>
      </c>
      <c r="HC138" s="3">
        <v>3448765</v>
      </c>
      <c r="HD138" s="3">
        <v>-201466</v>
      </c>
      <c r="HE138" s="3">
        <v>7037080</v>
      </c>
      <c r="HF138" s="3">
        <v>0</v>
      </c>
      <c r="HG138" s="3">
        <v>0</v>
      </c>
      <c r="HH138" s="3">
        <v>302215</v>
      </c>
      <c r="HI138" s="3">
        <v>27576</v>
      </c>
      <c r="HJ138" s="3">
        <v>163557</v>
      </c>
      <c r="HK138" s="3">
        <v>173726</v>
      </c>
      <c r="HL138" s="3">
        <v>82</v>
      </c>
      <c r="HM138" s="3">
        <v>0</v>
      </c>
      <c r="HN138" s="3">
        <v>19891</v>
      </c>
      <c r="HO138" s="3">
        <v>31088</v>
      </c>
      <c r="HP138" s="3">
        <v>30331</v>
      </c>
      <c r="HQ138" s="3">
        <v>26556</v>
      </c>
      <c r="HR138" s="3">
        <v>31802</v>
      </c>
      <c r="HS138" s="3">
        <v>2783</v>
      </c>
      <c r="HT138" s="3">
        <v>17040</v>
      </c>
      <c r="HU138" s="3">
        <v>610</v>
      </c>
      <c r="HV138" s="3">
        <v>3456</v>
      </c>
      <c r="HW138" s="3">
        <v>0</v>
      </c>
      <c r="HX138" s="3">
        <v>96831</v>
      </c>
      <c r="HY138" s="3">
        <v>0</v>
      </c>
      <c r="HZ138" s="3">
        <v>30082</v>
      </c>
      <c r="IA138" s="3">
        <v>0</v>
      </c>
      <c r="IB138" s="3">
        <v>21887</v>
      </c>
      <c r="IC138" s="3">
        <v>2060</v>
      </c>
      <c r="ID138" s="3">
        <v>12697</v>
      </c>
      <c r="IE138" s="3">
        <v>0</v>
      </c>
      <c r="IF138" s="3">
        <v>0</v>
      </c>
      <c r="IG138" s="3">
        <v>2188612.5944185737</v>
      </c>
      <c r="IH138" s="3">
        <v>11495688.0875233</v>
      </c>
      <c r="II138" s="3">
        <v>0</v>
      </c>
      <c r="IJ138" s="3">
        <v>0</v>
      </c>
      <c r="IK138" s="3">
        <v>1084017.31805808</v>
      </c>
      <c r="IL138" s="3">
        <v>0</v>
      </c>
      <c r="IM138" s="3">
        <v>0</v>
      </c>
    </row>
    <row r="139" spans="1:247" x14ac:dyDescent="0.25">
      <c r="A139">
        <v>106331194</v>
      </c>
      <c r="B139" s="33" t="s">
        <v>2563</v>
      </c>
      <c r="C139" s="56">
        <v>45292</v>
      </c>
      <c r="D139" s="56">
        <v>45657</v>
      </c>
      <c r="E139">
        <v>366</v>
      </c>
      <c r="F139" s="33" t="s">
        <v>2704</v>
      </c>
      <c r="G139" t="s">
        <v>1063</v>
      </c>
      <c r="H139">
        <v>1109</v>
      </c>
      <c r="I139" s="33" t="s">
        <v>1024</v>
      </c>
      <c r="J139" t="s">
        <v>2896</v>
      </c>
      <c r="K139" s="33" t="s">
        <v>1023</v>
      </c>
      <c r="L139" s="33" t="s">
        <v>811</v>
      </c>
      <c r="N139" t="s">
        <v>1032</v>
      </c>
      <c r="O139" s="33" t="s">
        <v>1750</v>
      </c>
      <c r="P139" t="s">
        <v>406</v>
      </c>
      <c r="Q139" t="s">
        <v>1043</v>
      </c>
      <c r="R139" s="33" t="s">
        <v>2104</v>
      </c>
      <c r="S139" s="33" t="s">
        <v>3081</v>
      </c>
      <c r="T139" s="33" t="s">
        <v>1256</v>
      </c>
      <c r="U139" s="33">
        <v>92543</v>
      </c>
      <c r="V139" s="33" t="s">
        <v>2548</v>
      </c>
      <c r="W139">
        <v>0</v>
      </c>
      <c r="X139" s="3">
        <v>417</v>
      </c>
      <c r="Y139" s="3">
        <v>152622</v>
      </c>
      <c r="Z139" s="3">
        <v>337</v>
      </c>
      <c r="AA139" s="3">
        <v>123342</v>
      </c>
      <c r="AB139" s="3">
        <v>126</v>
      </c>
      <c r="AC139" s="3">
        <v>118.36338797814207</v>
      </c>
      <c r="AD139" s="3">
        <v>179.27726371092899</v>
      </c>
      <c r="AE139" s="3">
        <v>7795</v>
      </c>
      <c r="AF139" s="3">
        <v>14690</v>
      </c>
      <c r="AG139" s="3">
        <v>2179</v>
      </c>
      <c r="AH139" s="3">
        <v>13694</v>
      </c>
      <c r="AI139" s="3">
        <v>0</v>
      </c>
      <c r="AJ139" s="3">
        <v>1582</v>
      </c>
      <c r="AK139" s="3">
        <v>3011</v>
      </c>
      <c r="AL139" s="3">
        <v>0</v>
      </c>
      <c r="AM139" s="3">
        <v>370</v>
      </c>
      <c r="AN139" s="3">
        <v>43321</v>
      </c>
      <c r="AO139" s="3">
        <v>65615.478518200107</v>
      </c>
      <c r="AP139" s="89">
        <v>11075.562549771599</v>
      </c>
      <c r="AQ139" s="89">
        <v>20523.9852911823</v>
      </c>
      <c r="AR139" s="89">
        <v>3020.9849164376401</v>
      </c>
      <c r="AS139" s="89">
        <v>23869.398483264835</v>
      </c>
      <c r="AT139" s="89">
        <v>0</v>
      </c>
      <c r="AU139" s="89">
        <v>2739.7230478839801</v>
      </c>
      <c r="AV139" s="89">
        <v>5621.4006600952998</v>
      </c>
      <c r="AW139" s="89">
        <v>0</v>
      </c>
      <c r="AX139" s="89">
        <v>1760.6309685291401</v>
      </c>
      <c r="AY139" s="3">
        <v>1317</v>
      </c>
      <c r="AZ139" s="3">
        <v>2996</v>
      </c>
      <c r="BA139" s="3">
        <v>369</v>
      </c>
      <c r="BB139" s="3">
        <v>1720</v>
      </c>
      <c r="BC139" s="3">
        <v>0</v>
      </c>
      <c r="BD139" s="3">
        <v>522</v>
      </c>
      <c r="BE139" s="3">
        <v>376</v>
      </c>
      <c r="BF139" s="3">
        <v>0</v>
      </c>
      <c r="BG139" s="3">
        <v>89</v>
      </c>
      <c r="BH139" s="3">
        <v>7389</v>
      </c>
      <c r="BI139" s="3">
        <v>283</v>
      </c>
      <c r="BJ139" s="3">
        <v>0</v>
      </c>
      <c r="BK139" s="3">
        <v>21</v>
      </c>
      <c r="BL139" s="3">
        <v>0</v>
      </c>
      <c r="BM139" s="3">
        <v>113</v>
      </c>
      <c r="BN139" s="3">
        <v>0</v>
      </c>
      <c r="BO139" s="3">
        <v>103578</v>
      </c>
      <c r="BP139" s="3">
        <v>0</v>
      </c>
      <c r="BQ139" s="3">
        <v>7686</v>
      </c>
      <c r="BR139" s="3">
        <v>0</v>
      </c>
      <c r="BS139" s="3">
        <v>41358</v>
      </c>
      <c r="BT139" s="3">
        <v>0</v>
      </c>
      <c r="BU139" s="3">
        <v>32162</v>
      </c>
      <c r="BV139" s="3">
        <v>0</v>
      </c>
      <c r="BW139" s="3">
        <v>4040</v>
      </c>
      <c r="BX139" s="3">
        <v>0</v>
      </c>
      <c r="BY139" s="3">
        <v>7119</v>
      </c>
      <c r="BZ139" s="57">
        <v>0.16433138662542415</v>
      </c>
      <c r="CA139" s="3">
        <v>0</v>
      </c>
      <c r="CB139" s="3">
        <v>6709</v>
      </c>
      <c r="CC139" s="3">
        <v>0</v>
      </c>
      <c r="CD139" s="3">
        <v>650</v>
      </c>
      <c r="CE139" s="3">
        <v>0</v>
      </c>
      <c r="CF139" s="3">
        <v>30</v>
      </c>
      <c r="CG139" s="3">
        <v>0</v>
      </c>
      <c r="CH139" s="3">
        <v>18</v>
      </c>
      <c r="CI139" s="3">
        <v>301</v>
      </c>
      <c r="CJ139" s="3">
        <v>171</v>
      </c>
      <c r="CK139" s="3">
        <v>4913</v>
      </c>
      <c r="CL139" s="3">
        <v>29000</v>
      </c>
      <c r="CM139" s="3">
        <v>2968</v>
      </c>
      <c r="CN139" s="3">
        <v>20626</v>
      </c>
      <c r="CO139" s="3">
        <v>0</v>
      </c>
      <c r="CP139" s="3">
        <v>2550</v>
      </c>
      <c r="CQ139" s="3">
        <v>11504</v>
      </c>
      <c r="CR139" s="3">
        <v>0</v>
      </c>
      <c r="CS139" s="3">
        <v>7281</v>
      </c>
      <c r="CT139" s="3">
        <v>78842</v>
      </c>
      <c r="CU139" s="3">
        <v>61608</v>
      </c>
      <c r="CV139" s="3">
        <v>4231</v>
      </c>
      <c r="CW139" s="3">
        <v>0</v>
      </c>
      <c r="CX139" s="3">
        <v>0</v>
      </c>
      <c r="CY139" s="3">
        <v>0</v>
      </c>
      <c r="CZ139" s="3">
        <v>2</v>
      </c>
      <c r="DA139" s="3">
        <v>214215</v>
      </c>
      <c r="DB139" s="3">
        <v>113565</v>
      </c>
      <c r="DC139" s="3">
        <v>1183</v>
      </c>
      <c r="DD139" s="3">
        <v>680</v>
      </c>
      <c r="DE139" s="3">
        <v>99</v>
      </c>
      <c r="DF139" s="3">
        <v>68</v>
      </c>
      <c r="DG139" s="3">
        <v>781224797</v>
      </c>
      <c r="DH139" s="3">
        <v>602534524</v>
      </c>
      <c r="DI139" s="3">
        <v>0</v>
      </c>
      <c r="DJ139" s="3">
        <v>178690273</v>
      </c>
      <c r="DK139" s="3">
        <v>2065000</v>
      </c>
      <c r="DL139" s="3">
        <v>180755273</v>
      </c>
      <c r="DM139" s="3">
        <v>186178725</v>
      </c>
      <c r="DN139" s="3">
        <v>-5423452</v>
      </c>
      <c r="DO139" s="3">
        <v>0</v>
      </c>
      <c r="DP139" s="3">
        <v>0</v>
      </c>
      <c r="DQ139" s="3">
        <v>0</v>
      </c>
      <c r="DR139" s="3">
        <v>0</v>
      </c>
      <c r="DS139" s="3">
        <v>-5423452</v>
      </c>
      <c r="DT139" s="3">
        <v>65769185</v>
      </c>
      <c r="DU139" s="3">
        <v>289522659</v>
      </c>
      <c r="DV139" s="3">
        <v>26385743</v>
      </c>
      <c r="DW139" s="3">
        <v>96835231</v>
      </c>
      <c r="DX139" s="3">
        <v>0</v>
      </c>
      <c r="DY139" s="3">
        <v>9890114</v>
      </c>
      <c r="DZ139" s="3">
        <v>24042589</v>
      </c>
      <c r="EA139" s="3">
        <v>0</v>
      </c>
      <c r="EB139" s="3">
        <v>3338867</v>
      </c>
      <c r="EC139" s="3">
        <v>515784388</v>
      </c>
      <c r="ED139" s="3">
        <v>27679272</v>
      </c>
      <c r="EE139" s="3">
        <v>114981003</v>
      </c>
      <c r="EF139" s="3">
        <v>10195685</v>
      </c>
      <c r="EG139" s="3">
        <v>71953926</v>
      </c>
      <c r="EH139" s="3">
        <v>0</v>
      </c>
      <c r="EI139" s="3">
        <v>7237682</v>
      </c>
      <c r="EJ139" s="3">
        <v>20843836</v>
      </c>
      <c r="EK139" s="3">
        <v>0</v>
      </c>
      <c r="EL139" s="3">
        <v>12549005</v>
      </c>
      <c r="EM139" s="3">
        <v>265440409</v>
      </c>
      <c r="EN139" s="3">
        <v>70890002</v>
      </c>
      <c r="EO139" s="3">
        <v>323319777</v>
      </c>
      <c r="EP139" s="3">
        <v>26189746</v>
      </c>
      <c r="EQ139" s="3">
        <v>120933487</v>
      </c>
      <c r="ER139" s="3">
        <v>-3351493</v>
      </c>
      <c r="ES139" s="3">
        <v>0</v>
      </c>
      <c r="ET139" s="3">
        <v>10398561</v>
      </c>
      <c r="EU139" s="3">
        <v>34580696</v>
      </c>
      <c r="EV139" s="3">
        <v>17993974</v>
      </c>
      <c r="EW139" s="3">
        <v>0</v>
      </c>
      <c r="EX139" s="3">
        <v>0</v>
      </c>
      <c r="EY139" s="3">
        <v>0</v>
      </c>
      <c r="EZ139" s="3">
        <v>1579774</v>
      </c>
      <c r="FA139" s="3">
        <v>0</v>
      </c>
      <c r="FB139" s="3">
        <v>0</v>
      </c>
      <c r="FC139" s="3">
        <v>0</v>
      </c>
      <c r="FD139" s="3">
        <v>0</v>
      </c>
      <c r="FE139" s="3">
        <v>22361671</v>
      </c>
      <c r="FF139" s="3">
        <v>80335197</v>
      </c>
      <c r="FG139" s="3">
        <v>13727092</v>
      </c>
      <c r="FH139" s="3">
        <v>47704870</v>
      </c>
      <c r="FI139" s="3">
        <v>0</v>
      </c>
      <c r="FJ139" s="3">
        <v>4903690</v>
      </c>
      <c r="FK139" s="3">
        <v>8489057</v>
      </c>
      <c r="FL139" s="3">
        <v>0</v>
      </c>
      <c r="FM139" s="3">
        <v>1168696</v>
      </c>
      <c r="FN139" s="3">
        <v>0</v>
      </c>
      <c r="FO139" s="3">
        <v>28186242</v>
      </c>
      <c r="FP139" s="3">
        <v>0</v>
      </c>
      <c r="FQ139" s="3">
        <v>0</v>
      </c>
      <c r="FR139" s="3">
        <v>0</v>
      </c>
      <c r="FS139" s="3">
        <v>0</v>
      </c>
      <c r="FT139" s="3">
        <v>42371196</v>
      </c>
      <c r="FU139" s="3">
        <v>18967189</v>
      </c>
      <c r="FV139" s="3">
        <v>44899796</v>
      </c>
      <c r="FW139" s="3">
        <v>0</v>
      </c>
      <c r="FX139" s="3">
        <v>0</v>
      </c>
      <c r="FY139" s="3">
        <v>0</v>
      </c>
      <c r="FZ139" s="3">
        <v>9373100</v>
      </c>
      <c r="GA139" s="3">
        <v>28131288</v>
      </c>
      <c r="GB139" s="3">
        <v>6083871</v>
      </c>
      <c r="GC139" s="3">
        <v>31635841</v>
      </c>
      <c r="GD139" s="3">
        <v>4716444</v>
      </c>
      <c r="GE139" s="3">
        <v>70726756</v>
      </c>
      <c r="GF139" s="3">
        <v>19914858</v>
      </c>
      <c r="GG139" s="3">
        <v>2796889</v>
      </c>
      <c r="GH139" s="3">
        <v>2951558</v>
      </c>
      <c r="GI139" s="3">
        <v>20761600</v>
      </c>
      <c r="GJ139" s="3">
        <v>20434884</v>
      </c>
      <c r="GK139" s="3">
        <v>4706202</v>
      </c>
      <c r="GL139" s="3">
        <v>3694346</v>
      </c>
      <c r="GM139" s="3">
        <v>1194202</v>
      </c>
      <c r="GN139" s="3">
        <v>0</v>
      </c>
      <c r="GO139" s="3">
        <v>38997430</v>
      </c>
      <c r="GP139" s="3">
        <v>363754029</v>
      </c>
      <c r="GQ139" s="3">
        <v>0</v>
      </c>
      <c r="GR139" s="3">
        <v>12995787</v>
      </c>
      <c r="GS139" s="3">
        <v>3782213</v>
      </c>
      <c r="GT139" s="3">
        <v>0</v>
      </c>
      <c r="GU139" s="3">
        <v>0</v>
      </c>
      <c r="GV139" s="3">
        <v>380532029</v>
      </c>
      <c r="GW139" s="3">
        <v>81714798</v>
      </c>
      <c r="GX139" s="3">
        <v>20613816</v>
      </c>
      <c r="GY139" s="3">
        <v>1263246</v>
      </c>
      <c r="GZ139" s="3">
        <v>276940169</v>
      </c>
      <c r="HA139" s="3">
        <v>380532029</v>
      </c>
      <c r="HB139" s="3">
        <v>0</v>
      </c>
      <c r="HC139" s="3">
        <v>101310747</v>
      </c>
      <c r="HD139" s="3">
        <v>-72327515</v>
      </c>
      <c r="HE139" s="3">
        <v>43695863</v>
      </c>
      <c r="HF139" s="3">
        <v>0</v>
      </c>
      <c r="HG139" s="3">
        <v>0</v>
      </c>
      <c r="HH139" s="3">
        <v>282329631</v>
      </c>
      <c r="HI139" s="3">
        <v>1</v>
      </c>
      <c r="HJ139" s="3">
        <v>1598110</v>
      </c>
      <c r="HK139" s="3">
        <v>1764532</v>
      </c>
      <c r="HL139" s="3">
        <v>834</v>
      </c>
      <c r="HM139" s="3">
        <v>74</v>
      </c>
      <c r="HN139" s="3">
        <v>28164</v>
      </c>
      <c r="HO139" s="3">
        <v>431853</v>
      </c>
      <c r="HP139" s="3">
        <v>515681</v>
      </c>
      <c r="HQ139" s="3">
        <v>48823</v>
      </c>
      <c r="HR139" s="3">
        <v>209440</v>
      </c>
      <c r="HS139" s="3">
        <v>156520</v>
      </c>
      <c r="HT139" s="3">
        <v>178418</v>
      </c>
      <c r="HU139" s="3">
        <v>0</v>
      </c>
      <c r="HV139" s="3">
        <v>29211</v>
      </c>
      <c r="HW139" s="3">
        <v>0</v>
      </c>
      <c r="HX139" s="3">
        <v>600060</v>
      </c>
      <c r="HY139" s="3">
        <v>172339</v>
      </c>
      <c r="HZ139" s="3">
        <v>327600</v>
      </c>
      <c r="IA139" s="3">
        <v>0</v>
      </c>
      <c r="IB139" s="3">
        <v>313815</v>
      </c>
      <c r="IC139" s="3">
        <v>50492</v>
      </c>
      <c r="ID139" s="3">
        <v>133804</v>
      </c>
      <c r="IE139" s="3">
        <v>22023294.165574599</v>
      </c>
      <c r="IF139" s="3">
        <v>95330660.615168601</v>
      </c>
      <c r="IG139" s="3">
        <v>8621261.1283757035</v>
      </c>
      <c r="IH139" s="3">
        <v>39779075.823267601</v>
      </c>
      <c r="II139" s="3">
        <v>0</v>
      </c>
      <c r="IJ139" s="3">
        <v>4036561.9917721301</v>
      </c>
      <c r="IK139" s="3">
        <v>10578526.104674</v>
      </c>
      <c r="IL139" s="3">
        <v>0</v>
      </c>
      <c r="IM139" s="3">
        <v>3744345.1711674226</v>
      </c>
    </row>
    <row r="140" spans="1:247" x14ac:dyDescent="0.25">
      <c r="A140">
        <v>106190949</v>
      </c>
      <c r="B140" s="33" t="s">
        <v>2379</v>
      </c>
      <c r="C140" s="56">
        <v>45200</v>
      </c>
      <c r="D140" s="56">
        <v>45565</v>
      </c>
      <c r="E140">
        <v>366</v>
      </c>
      <c r="F140" s="33" t="s">
        <v>2532</v>
      </c>
      <c r="G140" t="s">
        <v>475</v>
      </c>
      <c r="H140">
        <v>903</v>
      </c>
      <c r="I140" s="33" t="s">
        <v>1046</v>
      </c>
      <c r="J140" t="s">
        <v>3050</v>
      </c>
      <c r="K140" s="33" t="s">
        <v>1023</v>
      </c>
      <c r="L140" s="33" t="s">
        <v>811</v>
      </c>
      <c r="N140" t="s">
        <v>430</v>
      </c>
      <c r="O140" s="33" t="s">
        <v>2634</v>
      </c>
      <c r="P140" t="s">
        <v>406</v>
      </c>
      <c r="Q140" t="s">
        <v>34</v>
      </c>
      <c r="R140" s="33" t="s">
        <v>2105</v>
      </c>
      <c r="S140" s="33" t="s">
        <v>1257</v>
      </c>
      <c r="T140" s="33" t="s">
        <v>1258</v>
      </c>
      <c r="U140" s="33" t="s">
        <v>1881</v>
      </c>
      <c r="V140" s="33" t="s">
        <v>2958</v>
      </c>
      <c r="W140">
        <v>2</v>
      </c>
      <c r="X140" s="3">
        <v>357</v>
      </c>
      <c r="Y140" s="3">
        <v>130662</v>
      </c>
      <c r="Z140" s="3">
        <v>342</v>
      </c>
      <c r="AA140" s="3">
        <v>125172</v>
      </c>
      <c r="AB140" s="3">
        <v>190</v>
      </c>
      <c r="AC140" s="3">
        <v>175.09562841530101</v>
      </c>
      <c r="AD140" s="3">
        <v>313.14323361858322</v>
      </c>
      <c r="AE140" s="3">
        <v>18078</v>
      </c>
      <c r="AF140" s="3">
        <v>17733</v>
      </c>
      <c r="AG140" s="3">
        <v>5392</v>
      </c>
      <c r="AH140" s="3">
        <v>6820</v>
      </c>
      <c r="AI140" s="3">
        <v>1</v>
      </c>
      <c r="AJ140" s="3">
        <v>1055</v>
      </c>
      <c r="AK140" s="3">
        <v>14113</v>
      </c>
      <c r="AL140" s="3">
        <v>150</v>
      </c>
      <c r="AM140" s="3">
        <v>743</v>
      </c>
      <c r="AN140" s="3">
        <v>64085</v>
      </c>
      <c r="AO140" s="3">
        <v>114610.423504401</v>
      </c>
      <c r="AP140" s="89">
        <v>27356.146150968601</v>
      </c>
      <c r="AQ140" s="89">
        <v>27852.029442505602</v>
      </c>
      <c r="AR140" s="89">
        <v>7306.5410879876799</v>
      </c>
      <c r="AS140" s="89">
        <v>15014.140966091099</v>
      </c>
      <c r="AT140" s="89">
        <v>1.0999246887874901</v>
      </c>
      <c r="AU140" s="89">
        <v>2194.7891660400301</v>
      </c>
      <c r="AV140" s="89">
        <v>31162.019572925499</v>
      </c>
      <c r="AW140" s="89">
        <v>360.95877365872201</v>
      </c>
      <c r="AX140" s="89">
        <v>1762.2269264583585</v>
      </c>
      <c r="AY140" s="3">
        <v>2800</v>
      </c>
      <c r="AZ140" s="3">
        <v>3136</v>
      </c>
      <c r="BA140" s="3">
        <v>909</v>
      </c>
      <c r="BB140" s="3">
        <v>1297</v>
      </c>
      <c r="BC140" s="3">
        <v>1</v>
      </c>
      <c r="BD140" s="3">
        <v>217</v>
      </c>
      <c r="BE140" s="3">
        <v>3443</v>
      </c>
      <c r="BF140" s="3">
        <v>37</v>
      </c>
      <c r="BG140" s="3">
        <v>171</v>
      </c>
      <c r="BH140" s="3">
        <v>12011</v>
      </c>
      <c r="BI140" s="3">
        <v>315</v>
      </c>
      <c r="BJ140" s="3">
        <v>23</v>
      </c>
      <c r="BK140" s="3">
        <v>0</v>
      </c>
      <c r="BL140" s="3">
        <v>19</v>
      </c>
      <c r="BM140" s="3">
        <v>0</v>
      </c>
      <c r="BN140" s="3">
        <v>0</v>
      </c>
      <c r="BO140" s="3">
        <v>115290</v>
      </c>
      <c r="BP140" s="3">
        <v>8418</v>
      </c>
      <c r="BQ140" s="3">
        <v>0</v>
      </c>
      <c r="BR140" s="3">
        <v>6954</v>
      </c>
      <c r="BS140" s="3">
        <v>0</v>
      </c>
      <c r="BT140" s="3">
        <v>0</v>
      </c>
      <c r="BU140" s="3">
        <v>55212</v>
      </c>
      <c r="BV140" s="3">
        <v>4782</v>
      </c>
      <c r="BW140" s="3">
        <v>0</v>
      </c>
      <c r="BX140" s="3">
        <v>4091</v>
      </c>
      <c r="BY140" s="3">
        <v>0</v>
      </c>
      <c r="BZ140" s="57">
        <v>0</v>
      </c>
      <c r="CA140" s="3">
        <v>0</v>
      </c>
      <c r="CB140" s="3">
        <v>10901</v>
      </c>
      <c r="CC140" s="3">
        <v>733</v>
      </c>
      <c r="CD140" s="3">
        <v>0</v>
      </c>
      <c r="CE140" s="3">
        <v>377</v>
      </c>
      <c r="CF140" s="3">
        <v>0</v>
      </c>
      <c r="CG140" s="3">
        <v>0</v>
      </c>
      <c r="CH140" s="3">
        <v>22</v>
      </c>
      <c r="CI140" s="3">
        <v>2462</v>
      </c>
      <c r="CJ140" s="3">
        <v>1379</v>
      </c>
      <c r="CK140" s="3">
        <v>28600</v>
      </c>
      <c r="CL140" s="3">
        <v>21282</v>
      </c>
      <c r="CM140" s="3">
        <v>3061</v>
      </c>
      <c r="CN140" s="3">
        <v>20048</v>
      </c>
      <c r="CO140" s="3">
        <v>2</v>
      </c>
      <c r="CP140" s="3">
        <v>3613</v>
      </c>
      <c r="CQ140" s="3">
        <v>58122</v>
      </c>
      <c r="CR140" s="3">
        <v>428</v>
      </c>
      <c r="CS140" s="3">
        <v>2598</v>
      </c>
      <c r="CT140" s="3">
        <v>137754</v>
      </c>
      <c r="CU140" s="3">
        <v>71496</v>
      </c>
      <c r="CV140" s="3">
        <v>0</v>
      </c>
      <c r="CW140" s="3">
        <v>0</v>
      </c>
      <c r="CX140" s="3">
        <v>67251</v>
      </c>
      <c r="CY140" s="3">
        <v>0</v>
      </c>
      <c r="CZ140" s="3">
        <v>9</v>
      </c>
      <c r="DA140" s="3">
        <v>282885</v>
      </c>
      <c r="DB140" s="3">
        <v>398460</v>
      </c>
      <c r="DC140" s="3">
        <v>2060</v>
      </c>
      <c r="DD140" s="3">
        <v>4494</v>
      </c>
      <c r="DE140" s="3">
        <v>1011</v>
      </c>
      <c r="DF140" s="3">
        <v>475</v>
      </c>
      <c r="DG140" s="3">
        <v>2740848225</v>
      </c>
      <c r="DH140" s="3">
        <v>2313451813</v>
      </c>
      <c r="DI140" s="3">
        <v>0</v>
      </c>
      <c r="DJ140" s="3">
        <v>427396412</v>
      </c>
      <c r="DK140" s="3">
        <v>10342520</v>
      </c>
      <c r="DL140" s="3">
        <v>437738932</v>
      </c>
      <c r="DM140" s="3">
        <v>413115991</v>
      </c>
      <c r="DN140" s="3">
        <v>24622941</v>
      </c>
      <c r="DO140" s="3">
        <v>37978210</v>
      </c>
      <c r="DP140" s="3">
        <v>18263661</v>
      </c>
      <c r="DQ140" s="3">
        <v>0</v>
      </c>
      <c r="DR140" s="3">
        <v>0</v>
      </c>
      <c r="DS140" s="3">
        <v>44337490</v>
      </c>
      <c r="DT140" s="3">
        <v>398845198</v>
      </c>
      <c r="DU140" s="3">
        <v>438877016</v>
      </c>
      <c r="DV140" s="3">
        <v>99977566</v>
      </c>
      <c r="DW140" s="3">
        <v>173663296</v>
      </c>
      <c r="DX140" s="3">
        <v>112865</v>
      </c>
      <c r="DY140" s="3">
        <v>26311155</v>
      </c>
      <c r="DZ140" s="3">
        <v>372963000</v>
      </c>
      <c r="EA140" s="3">
        <v>2667251</v>
      </c>
      <c r="EB140" s="3">
        <v>19141849</v>
      </c>
      <c r="EC140" s="3">
        <v>1532559196</v>
      </c>
      <c r="ED140" s="3">
        <v>204698752</v>
      </c>
      <c r="EE140" s="3">
        <v>250437571</v>
      </c>
      <c r="EF140" s="3">
        <v>35499102</v>
      </c>
      <c r="EG140" s="3">
        <v>208654183</v>
      </c>
      <c r="EH140" s="3">
        <v>11278</v>
      </c>
      <c r="EI140" s="3">
        <v>28425753</v>
      </c>
      <c r="EJ140" s="3">
        <v>450552929</v>
      </c>
      <c r="EK140" s="3">
        <v>3751200</v>
      </c>
      <c r="EL140" s="3">
        <v>26258261</v>
      </c>
      <c r="EM140" s="3">
        <v>1208289029</v>
      </c>
      <c r="EN140" s="3">
        <v>540473506</v>
      </c>
      <c r="EO140" s="3">
        <v>622254205</v>
      </c>
      <c r="EP140" s="3">
        <v>117118655</v>
      </c>
      <c r="EQ140" s="3">
        <v>359730820</v>
      </c>
      <c r="ER140" s="3">
        <v>0</v>
      </c>
      <c r="ES140" s="3">
        <v>124143</v>
      </c>
      <c r="ET140" s="3">
        <v>44888027</v>
      </c>
      <c r="EU140" s="3">
        <v>575890791</v>
      </c>
      <c r="EV140" s="3">
        <v>44838812</v>
      </c>
      <c r="EW140" s="3">
        <v>0</v>
      </c>
      <c r="EX140" s="3">
        <v>6568207</v>
      </c>
      <c r="EY140" s="3">
        <v>0</v>
      </c>
      <c r="EZ140" s="3">
        <v>1564647</v>
      </c>
      <c r="FA140" s="3">
        <v>0</v>
      </c>
      <c r="FB140" s="3">
        <v>0</v>
      </c>
      <c r="FC140" s="3">
        <v>0</v>
      </c>
      <c r="FD140" s="3">
        <v>0</v>
      </c>
      <c r="FE140" s="3">
        <v>61688570</v>
      </c>
      <c r="FF140" s="3">
        <v>66697301</v>
      </c>
      <c r="FG140" s="3">
        <v>18220534</v>
      </c>
      <c r="FH140" s="3">
        <v>22585687</v>
      </c>
      <c r="FI140" s="3">
        <v>0</v>
      </c>
      <c r="FJ140" s="3">
        <v>9316774</v>
      </c>
      <c r="FK140" s="3">
        <v>242984431</v>
      </c>
      <c r="FL140" s="3">
        <v>55025</v>
      </c>
      <c r="FM140" s="3">
        <v>5848090</v>
      </c>
      <c r="FN140" s="3">
        <v>0</v>
      </c>
      <c r="FO140" s="3">
        <v>0</v>
      </c>
      <c r="FP140" s="3">
        <v>10920515</v>
      </c>
      <c r="FQ140" s="3">
        <v>21403432</v>
      </c>
      <c r="FR140" s="3">
        <v>0</v>
      </c>
      <c r="FS140" s="3">
        <v>0</v>
      </c>
      <c r="FT140" s="3">
        <v>82614217</v>
      </c>
      <c r="FU140" s="3">
        <v>31322874</v>
      </c>
      <c r="FV140" s="3">
        <v>116413795</v>
      </c>
      <c r="FW140" s="3">
        <v>0</v>
      </c>
      <c r="FX140" s="3">
        <v>0</v>
      </c>
      <c r="FY140" s="3">
        <v>0</v>
      </c>
      <c r="FZ140" s="3">
        <v>0</v>
      </c>
      <c r="GA140" s="3">
        <v>55596603</v>
      </c>
      <c r="GB140" s="3">
        <v>11139203</v>
      </c>
      <c r="GC140" s="3">
        <v>82834125</v>
      </c>
      <c r="GD140" s="3">
        <v>33195174</v>
      </c>
      <c r="GE140" s="3">
        <v>147943805</v>
      </c>
      <c r="GF140" s="3">
        <v>33210985</v>
      </c>
      <c r="GG140" s="3">
        <v>24333381</v>
      </c>
      <c r="GH140" s="3">
        <v>33475778</v>
      </c>
      <c r="GI140" s="3">
        <v>60904334</v>
      </c>
      <c r="GJ140" s="3">
        <v>36693556</v>
      </c>
      <c r="GK140" s="3">
        <v>20992433</v>
      </c>
      <c r="GL140" s="3">
        <v>4613312</v>
      </c>
      <c r="GM140" s="3">
        <v>3697009</v>
      </c>
      <c r="GN140" s="3">
        <v>8419538</v>
      </c>
      <c r="GO140" s="3">
        <v>38831860</v>
      </c>
      <c r="GP140" s="3">
        <v>347315825</v>
      </c>
      <c r="GQ140" s="3">
        <v>1030</v>
      </c>
      <c r="GR140" s="3">
        <v>228045258</v>
      </c>
      <c r="GS140" s="3">
        <v>8890617</v>
      </c>
      <c r="GT140" s="3">
        <v>43087286</v>
      </c>
      <c r="GU140" s="3">
        <v>3232148</v>
      </c>
      <c r="GV140" s="3">
        <v>630572164</v>
      </c>
      <c r="GW140" s="3">
        <v>135552351</v>
      </c>
      <c r="GX140" s="3">
        <v>37115880</v>
      </c>
      <c r="GY140" s="3">
        <v>212670593</v>
      </c>
      <c r="GZ140" s="3">
        <v>245233340</v>
      </c>
      <c r="HA140" s="3">
        <v>630572164</v>
      </c>
      <c r="HB140" s="3">
        <v>94286735</v>
      </c>
      <c r="HC140" s="3">
        <v>225938142</v>
      </c>
      <c r="HD140" s="3">
        <v>-179824684</v>
      </c>
      <c r="HE140" s="3">
        <v>487096224</v>
      </c>
      <c r="HF140" s="3">
        <v>0</v>
      </c>
      <c r="HG140" s="3">
        <v>220024440</v>
      </c>
      <c r="HH140" s="3">
        <v>16045796</v>
      </c>
      <c r="HI140" s="3">
        <v>0</v>
      </c>
      <c r="HJ140" s="3">
        <v>3500281</v>
      </c>
      <c r="HK140" s="3">
        <v>3800442</v>
      </c>
      <c r="HL140" s="3">
        <v>1595</v>
      </c>
      <c r="HM140" s="3">
        <v>0</v>
      </c>
      <c r="HN140" s="3">
        <v>274591</v>
      </c>
      <c r="HO140" s="3">
        <v>825730</v>
      </c>
      <c r="HP140" s="3">
        <v>984371</v>
      </c>
      <c r="HQ140" s="3">
        <v>10266</v>
      </c>
      <c r="HR140" s="3">
        <v>212089</v>
      </c>
      <c r="HS140" s="3">
        <v>315655</v>
      </c>
      <c r="HT140" s="3">
        <v>0</v>
      </c>
      <c r="HU140" s="3">
        <v>395314</v>
      </c>
      <c r="HV140" s="3">
        <v>57661</v>
      </c>
      <c r="HW140" s="3">
        <v>424604</v>
      </c>
      <c r="HX140" s="3">
        <v>1015290</v>
      </c>
      <c r="HY140" s="3">
        <v>370024</v>
      </c>
      <c r="HZ140" s="3">
        <v>1020248</v>
      </c>
      <c r="IA140" s="3">
        <v>0</v>
      </c>
      <c r="IB140" s="3">
        <v>609740</v>
      </c>
      <c r="IC140" s="3">
        <v>179473</v>
      </c>
      <c r="ID140" s="3">
        <v>305506</v>
      </c>
      <c r="IE140" s="3">
        <v>88692065.990830407</v>
      </c>
      <c r="IF140" s="3">
        <v>101296243.361641</v>
      </c>
      <c r="IG140" s="3">
        <v>19908584.252188802</v>
      </c>
      <c r="IH140" s="3">
        <v>56182365.968403697</v>
      </c>
      <c r="II140" s="3">
        <v>18243.077655404701</v>
      </c>
      <c r="IJ140" s="3">
        <v>8043704.94720395</v>
      </c>
      <c r="IK140" s="3">
        <v>121017415.748046</v>
      </c>
      <c r="IL140" s="3">
        <v>943205.01373746095</v>
      </c>
      <c r="IM140" s="3">
        <v>6671642.6402931605</v>
      </c>
    </row>
    <row r="141" spans="1:247" x14ac:dyDescent="0.25">
      <c r="A141">
        <v>106340041</v>
      </c>
      <c r="B141" s="33" t="s">
        <v>2837</v>
      </c>
      <c r="C141" s="56">
        <v>45292</v>
      </c>
      <c r="D141" s="56">
        <v>45657</v>
      </c>
      <c r="E141">
        <v>366</v>
      </c>
      <c r="F141" s="33" t="s">
        <v>2705</v>
      </c>
      <c r="G141" t="s">
        <v>1093</v>
      </c>
      <c r="H141">
        <v>309</v>
      </c>
      <c r="I141" s="33" t="s">
        <v>1024</v>
      </c>
      <c r="J141" t="s">
        <v>3050</v>
      </c>
      <c r="K141" s="33" t="s">
        <v>1107</v>
      </c>
      <c r="L141" s="33" t="s">
        <v>653</v>
      </c>
      <c r="N141" t="s">
        <v>430</v>
      </c>
      <c r="O141" s="33" t="s">
        <v>3069</v>
      </c>
      <c r="P141" t="s">
        <v>1080</v>
      </c>
      <c r="Q141" t="s">
        <v>34</v>
      </c>
      <c r="R141" s="33" t="s">
        <v>2838</v>
      </c>
      <c r="S141" s="33" t="s">
        <v>3028</v>
      </c>
      <c r="T141" s="33" t="s">
        <v>1260</v>
      </c>
      <c r="U141" s="33">
        <v>95841</v>
      </c>
      <c r="V141" s="33" t="s">
        <v>3193</v>
      </c>
      <c r="W141">
        <v>0</v>
      </c>
      <c r="X141" s="3">
        <v>16</v>
      </c>
      <c r="Y141" s="3">
        <v>5856</v>
      </c>
      <c r="Z141" s="3">
        <v>16</v>
      </c>
      <c r="AA141" s="3">
        <v>5856</v>
      </c>
      <c r="AB141" s="3">
        <v>15</v>
      </c>
      <c r="AC141" s="3">
        <v>13.7650273224044</v>
      </c>
      <c r="AD141" s="3">
        <v>13.7650273224044</v>
      </c>
      <c r="AE141" s="3">
        <v>0</v>
      </c>
      <c r="AF141" s="3">
        <v>0</v>
      </c>
      <c r="AG141" s="3">
        <v>0</v>
      </c>
      <c r="AH141" s="3">
        <v>0</v>
      </c>
      <c r="AI141" s="3">
        <v>5038</v>
      </c>
      <c r="AJ141" s="3">
        <v>0</v>
      </c>
      <c r="AK141" s="3">
        <v>0</v>
      </c>
      <c r="AL141" s="3">
        <v>0</v>
      </c>
      <c r="AM141" s="3">
        <v>0</v>
      </c>
      <c r="AN141" s="3">
        <v>5038</v>
      </c>
      <c r="AO141" s="3">
        <v>5038</v>
      </c>
      <c r="AP141" s="89">
        <v>0</v>
      </c>
      <c r="AQ141" s="89">
        <v>0</v>
      </c>
      <c r="AR141" s="89">
        <v>0</v>
      </c>
      <c r="AS141" s="89">
        <v>0</v>
      </c>
      <c r="AT141" s="89">
        <v>5038</v>
      </c>
      <c r="AU141" s="89">
        <v>0</v>
      </c>
      <c r="AV141" s="89">
        <v>0</v>
      </c>
      <c r="AW141" s="89">
        <v>0</v>
      </c>
      <c r="AX141" s="89">
        <v>0</v>
      </c>
      <c r="AY141" s="3">
        <v>0</v>
      </c>
      <c r="AZ141" s="3">
        <v>0</v>
      </c>
      <c r="BA141" s="3">
        <v>0</v>
      </c>
      <c r="BB141" s="3">
        <v>0</v>
      </c>
      <c r="BC141" s="3">
        <v>266</v>
      </c>
      <c r="BD141" s="3">
        <v>0</v>
      </c>
      <c r="BE141" s="3">
        <v>0</v>
      </c>
      <c r="BF141" s="3">
        <v>0</v>
      </c>
      <c r="BG141" s="3">
        <v>0</v>
      </c>
      <c r="BH141" s="3">
        <v>266</v>
      </c>
      <c r="BI141" s="3">
        <v>0</v>
      </c>
      <c r="BJ141" s="3">
        <v>16</v>
      </c>
      <c r="BK141" s="3">
        <v>0</v>
      </c>
      <c r="BL141" s="3">
        <v>0</v>
      </c>
      <c r="BM141" s="3">
        <v>0</v>
      </c>
      <c r="BN141" s="3">
        <v>0</v>
      </c>
      <c r="BO141" s="3">
        <v>0</v>
      </c>
      <c r="BP141" s="3">
        <v>5856</v>
      </c>
      <c r="BQ141" s="3">
        <v>0</v>
      </c>
      <c r="BR141" s="3">
        <v>0</v>
      </c>
      <c r="BS141" s="3">
        <v>0</v>
      </c>
      <c r="BT141" s="3">
        <v>0</v>
      </c>
      <c r="BU141" s="3">
        <v>0</v>
      </c>
      <c r="BV141" s="3">
        <v>5038</v>
      </c>
      <c r="BW141" s="3">
        <v>0</v>
      </c>
      <c r="BX141" s="3">
        <v>0</v>
      </c>
      <c r="BY141" s="3">
        <v>0</v>
      </c>
      <c r="BZ141" s="57">
        <v>0</v>
      </c>
      <c r="CA141" s="3">
        <v>0</v>
      </c>
      <c r="CB141" s="3">
        <v>0</v>
      </c>
      <c r="CC141" s="3">
        <v>266</v>
      </c>
      <c r="CD141" s="3">
        <v>0</v>
      </c>
      <c r="CE141" s="3">
        <v>0</v>
      </c>
      <c r="CF141" s="3">
        <v>0</v>
      </c>
      <c r="CG141" s="3">
        <v>0</v>
      </c>
      <c r="CH141" s="3">
        <v>0</v>
      </c>
      <c r="CI141" s="3">
        <v>0</v>
      </c>
      <c r="CJ141" s="3">
        <v>0</v>
      </c>
      <c r="CK141" s="3">
        <v>0</v>
      </c>
      <c r="CL141" s="3">
        <v>0</v>
      </c>
      <c r="CM141" s="3">
        <v>0</v>
      </c>
      <c r="CN141" s="3">
        <v>0</v>
      </c>
      <c r="CO141" s="3">
        <v>0</v>
      </c>
      <c r="CP141" s="3">
        <v>0</v>
      </c>
      <c r="CQ141" s="3">
        <v>0</v>
      </c>
      <c r="CR141" s="3">
        <v>0</v>
      </c>
      <c r="CS141" s="3">
        <v>0</v>
      </c>
      <c r="CT141" s="3">
        <v>0</v>
      </c>
      <c r="CU141" s="3">
        <v>0</v>
      </c>
      <c r="CV141" s="3">
        <v>0</v>
      </c>
      <c r="CW141" s="3">
        <v>0</v>
      </c>
      <c r="CX141" s="3">
        <v>0</v>
      </c>
      <c r="CY141" s="3">
        <v>0</v>
      </c>
      <c r="CZ141" s="3">
        <v>0</v>
      </c>
      <c r="DA141" s="3">
        <v>0</v>
      </c>
      <c r="DB141" s="3">
        <v>0</v>
      </c>
      <c r="DC141" s="3">
        <v>0</v>
      </c>
      <c r="DD141" s="3">
        <v>0</v>
      </c>
      <c r="DE141" s="3">
        <v>0</v>
      </c>
      <c r="DF141" s="3">
        <v>0</v>
      </c>
      <c r="DG141" s="3">
        <v>10076000</v>
      </c>
      <c r="DH141" s="3">
        <v>4401032</v>
      </c>
      <c r="DI141" s="3">
        <v>0</v>
      </c>
      <c r="DJ141" s="3">
        <v>5674968</v>
      </c>
      <c r="DK141" s="3">
        <v>0</v>
      </c>
      <c r="DL141" s="3">
        <v>5674968</v>
      </c>
      <c r="DM141" s="3">
        <v>5988619</v>
      </c>
      <c r="DN141" s="3">
        <v>-313651</v>
      </c>
      <c r="DO141" s="3">
        <v>665595</v>
      </c>
      <c r="DP141" s="3">
        <v>0</v>
      </c>
      <c r="DQ141" s="3">
        <v>26924</v>
      </c>
      <c r="DR141" s="3">
        <v>0</v>
      </c>
      <c r="DS141" s="3">
        <v>325020</v>
      </c>
      <c r="DT141" s="3">
        <v>0</v>
      </c>
      <c r="DU141" s="3">
        <v>0</v>
      </c>
      <c r="DV141" s="3">
        <v>0</v>
      </c>
      <c r="DW141" s="3">
        <v>0</v>
      </c>
      <c r="DX141" s="3">
        <v>10076000</v>
      </c>
      <c r="DY141" s="3">
        <v>0</v>
      </c>
      <c r="DZ141" s="3">
        <v>0</v>
      </c>
      <c r="EA141" s="3">
        <v>0</v>
      </c>
      <c r="EB141" s="3">
        <v>0</v>
      </c>
      <c r="EC141" s="3">
        <v>10076000</v>
      </c>
      <c r="ED141" s="3">
        <v>0</v>
      </c>
      <c r="EE141" s="3">
        <v>0</v>
      </c>
      <c r="EF141" s="3">
        <v>0</v>
      </c>
      <c r="EG141" s="3">
        <v>0</v>
      </c>
      <c r="EH141" s="3">
        <v>0</v>
      </c>
      <c r="EI141" s="3">
        <v>0</v>
      </c>
      <c r="EJ141" s="3">
        <v>0</v>
      </c>
      <c r="EK141" s="3">
        <v>0</v>
      </c>
      <c r="EL141" s="3">
        <v>0</v>
      </c>
      <c r="EM141" s="3">
        <v>0</v>
      </c>
      <c r="EN141" s="3">
        <v>0</v>
      </c>
      <c r="EO141" s="3">
        <v>0</v>
      </c>
      <c r="EP141" s="3">
        <v>0</v>
      </c>
      <c r="EQ141" s="3">
        <v>0</v>
      </c>
      <c r="ER141" s="3">
        <v>0</v>
      </c>
      <c r="ES141" s="3">
        <v>4393136</v>
      </c>
      <c r="ET141" s="3">
        <v>0</v>
      </c>
      <c r="EU141" s="3">
        <v>0</v>
      </c>
      <c r="EV141" s="3">
        <v>7896</v>
      </c>
      <c r="EW141" s="3">
        <v>0</v>
      </c>
      <c r="EX141" s="3">
        <v>0</v>
      </c>
      <c r="EY141" s="3">
        <v>0</v>
      </c>
      <c r="EZ141" s="3">
        <v>0</v>
      </c>
      <c r="FA141" s="3">
        <v>0</v>
      </c>
      <c r="FB141" s="3">
        <v>0</v>
      </c>
      <c r="FC141" s="3">
        <v>0</v>
      </c>
      <c r="FD141" s="3">
        <v>0</v>
      </c>
      <c r="FE141" s="3">
        <v>0</v>
      </c>
      <c r="FF141" s="3">
        <v>0</v>
      </c>
      <c r="FG141" s="3">
        <v>0</v>
      </c>
      <c r="FH141" s="3">
        <v>0</v>
      </c>
      <c r="FI141" s="3">
        <v>5674968</v>
      </c>
      <c r="FJ141" s="3">
        <v>0</v>
      </c>
      <c r="FK141" s="3">
        <v>0</v>
      </c>
      <c r="FL141" s="3">
        <v>0</v>
      </c>
      <c r="FM141" s="3">
        <v>0</v>
      </c>
      <c r="FN141" s="3">
        <v>0</v>
      </c>
      <c r="FO141" s="3">
        <v>0</v>
      </c>
      <c r="FP141" s="3">
        <v>0</v>
      </c>
      <c r="FQ141" s="3">
        <v>0</v>
      </c>
      <c r="FR141" s="3">
        <v>0</v>
      </c>
      <c r="FS141" s="3">
        <v>0</v>
      </c>
      <c r="FT141" s="3">
        <v>3085232</v>
      </c>
      <c r="FU141" s="3">
        <v>0</v>
      </c>
      <c r="FV141" s="3">
        <v>67179</v>
      </c>
      <c r="FW141" s="3">
        <v>0</v>
      </c>
      <c r="FX141" s="3">
        <v>0</v>
      </c>
      <c r="FY141" s="3">
        <v>0</v>
      </c>
      <c r="FZ141" s="3">
        <v>0</v>
      </c>
      <c r="GA141" s="3">
        <v>1442254</v>
      </c>
      <c r="GB141" s="3">
        <v>719</v>
      </c>
      <c r="GC141" s="3">
        <v>1093589</v>
      </c>
      <c r="GD141" s="3">
        <v>299646</v>
      </c>
      <c r="GE141" s="3">
        <v>3120055</v>
      </c>
      <c r="GF141" s="3">
        <v>448947</v>
      </c>
      <c r="GG141" s="3">
        <v>909941</v>
      </c>
      <c r="GH141" s="3">
        <v>0</v>
      </c>
      <c r="GI141" s="3">
        <v>258223</v>
      </c>
      <c r="GJ141" s="3">
        <v>613692</v>
      </c>
      <c r="GK141" s="3">
        <v>327967</v>
      </c>
      <c r="GL141" s="3">
        <v>11627</v>
      </c>
      <c r="GM141" s="3">
        <v>35905</v>
      </c>
      <c r="GN141" s="3">
        <v>0</v>
      </c>
      <c r="GO141" s="3">
        <v>262262</v>
      </c>
      <c r="GP141" s="3">
        <v>3377596</v>
      </c>
      <c r="GQ141" s="3">
        <v>0</v>
      </c>
      <c r="GR141" s="3">
        <v>5763799</v>
      </c>
      <c r="GS141" s="3">
        <v>55580</v>
      </c>
      <c r="GT141" s="3">
        <v>0</v>
      </c>
      <c r="GU141" s="3">
        <v>0</v>
      </c>
      <c r="GV141" s="3">
        <v>9196975</v>
      </c>
      <c r="GW141" s="3">
        <v>12051901</v>
      </c>
      <c r="GX141" s="3">
        <v>0</v>
      </c>
      <c r="GY141" s="3">
        <v>0</v>
      </c>
      <c r="GZ141" s="3">
        <v>-2854926</v>
      </c>
      <c r="HA141" s="3">
        <v>9196975</v>
      </c>
      <c r="HB141" s="3">
        <v>0</v>
      </c>
      <c r="HC141" s="3">
        <v>4203280</v>
      </c>
      <c r="HD141" s="3">
        <v>-878152</v>
      </c>
      <c r="HE141" s="3">
        <v>6795826</v>
      </c>
      <c r="HF141" s="3">
        <v>0</v>
      </c>
      <c r="HG141" s="3">
        <v>0</v>
      </c>
      <c r="HH141" s="3">
        <v>0</v>
      </c>
      <c r="HI141" s="3">
        <v>10912406</v>
      </c>
      <c r="HJ141" s="3">
        <v>55898</v>
      </c>
      <c r="HK141" s="3">
        <v>61896</v>
      </c>
      <c r="HL141" s="3">
        <v>30</v>
      </c>
      <c r="HM141" s="3">
        <v>0</v>
      </c>
      <c r="HN141" s="3">
        <v>5611</v>
      </c>
      <c r="HO141" s="3">
        <v>1866</v>
      </c>
      <c r="HP141" s="3">
        <v>14380</v>
      </c>
      <c r="HQ141" s="3">
        <v>4066</v>
      </c>
      <c r="HR141" s="3">
        <v>22113</v>
      </c>
      <c r="HS141" s="3">
        <v>2463</v>
      </c>
      <c r="HT141" s="3">
        <v>5399</v>
      </c>
      <c r="HU141" s="3">
        <v>0</v>
      </c>
      <c r="HV141" s="3">
        <v>0</v>
      </c>
      <c r="HW141" s="3">
        <v>0</v>
      </c>
      <c r="HX141" s="3">
        <v>43348</v>
      </c>
      <c r="HY141" s="3">
        <v>0</v>
      </c>
      <c r="HZ141" s="3">
        <v>0</v>
      </c>
      <c r="IA141" s="3">
        <v>0</v>
      </c>
      <c r="IB141" s="3">
        <v>7580</v>
      </c>
      <c r="IC141" s="3">
        <v>0</v>
      </c>
      <c r="ID141" s="3">
        <v>4970</v>
      </c>
      <c r="IE141" s="3">
        <v>0</v>
      </c>
      <c r="IF141" s="3">
        <v>0</v>
      </c>
      <c r="IG141" s="3">
        <v>0</v>
      </c>
      <c r="IH141" s="3">
        <v>0</v>
      </c>
      <c r="II141" s="3">
        <v>5988619</v>
      </c>
      <c r="IJ141" s="3">
        <v>0</v>
      </c>
      <c r="IK141" s="3">
        <v>0</v>
      </c>
      <c r="IL141" s="3">
        <v>0</v>
      </c>
      <c r="IM141" s="3">
        <v>0</v>
      </c>
    </row>
    <row r="142" spans="1:247" x14ac:dyDescent="0.25">
      <c r="A142">
        <v>106344021</v>
      </c>
      <c r="B142" s="33" t="s">
        <v>1259</v>
      </c>
      <c r="C142" s="56">
        <v>45292</v>
      </c>
      <c r="D142" s="56">
        <v>45657</v>
      </c>
      <c r="E142">
        <v>366</v>
      </c>
      <c r="F142" s="33" t="s">
        <v>2705</v>
      </c>
      <c r="G142" t="s">
        <v>1093</v>
      </c>
      <c r="H142">
        <v>311</v>
      </c>
      <c r="I142" s="33" t="s">
        <v>1024</v>
      </c>
      <c r="J142" t="s">
        <v>1763</v>
      </c>
      <c r="K142" s="33" t="s">
        <v>1023</v>
      </c>
      <c r="L142" s="33" t="s">
        <v>653</v>
      </c>
      <c r="N142" t="s">
        <v>430</v>
      </c>
      <c r="O142" s="33" t="s">
        <v>2823</v>
      </c>
      <c r="P142" t="s">
        <v>1042</v>
      </c>
      <c r="Q142" t="s">
        <v>34</v>
      </c>
      <c r="R142" s="33" t="s">
        <v>2106</v>
      </c>
      <c r="S142" s="33" t="s">
        <v>2909</v>
      </c>
      <c r="T142" s="33" t="s">
        <v>1260</v>
      </c>
      <c r="U142" s="33">
        <v>95841</v>
      </c>
      <c r="V142" s="33" t="s">
        <v>3193</v>
      </c>
      <c r="W142">
        <v>0</v>
      </c>
      <c r="X142" s="3">
        <v>133</v>
      </c>
      <c r="Y142" s="3">
        <v>48678</v>
      </c>
      <c r="Z142" s="3">
        <v>133</v>
      </c>
      <c r="AA142" s="3">
        <v>48678</v>
      </c>
      <c r="AB142" s="3">
        <v>125</v>
      </c>
      <c r="AC142" s="3">
        <v>117.743169398907</v>
      </c>
      <c r="AD142" s="3">
        <v>147.674115392028</v>
      </c>
      <c r="AE142" s="3">
        <v>8043</v>
      </c>
      <c r="AF142" s="3">
        <v>5465</v>
      </c>
      <c r="AG142" s="3">
        <v>14729</v>
      </c>
      <c r="AH142" s="3">
        <v>0</v>
      </c>
      <c r="AI142" s="3">
        <v>9939</v>
      </c>
      <c r="AJ142" s="3">
        <v>1661</v>
      </c>
      <c r="AK142" s="3">
        <v>2964</v>
      </c>
      <c r="AL142" s="3">
        <v>293</v>
      </c>
      <c r="AM142" s="3">
        <v>0</v>
      </c>
      <c r="AN142" s="3">
        <v>43094</v>
      </c>
      <c r="AO142" s="3">
        <v>54048.726233482201</v>
      </c>
      <c r="AP142" s="89">
        <v>9526.8518790403195</v>
      </c>
      <c r="AQ142" s="89">
        <v>5465</v>
      </c>
      <c r="AR142" s="89">
        <v>14729</v>
      </c>
      <c r="AS142" s="89">
        <v>0</v>
      </c>
      <c r="AT142" s="89">
        <v>9939</v>
      </c>
      <c r="AU142" s="89">
        <v>10644.3592533559</v>
      </c>
      <c r="AV142" s="89">
        <v>2964</v>
      </c>
      <c r="AW142" s="89">
        <v>311.5</v>
      </c>
      <c r="AX142" s="89">
        <v>0</v>
      </c>
      <c r="AY142" s="3">
        <v>549</v>
      </c>
      <c r="AZ142" s="3">
        <v>488</v>
      </c>
      <c r="BA142" s="3">
        <v>1219</v>
      </c>
      <c r="BB142" s="3">
        <v>0</v>
      </c>
      <c r="BC142" s="3">
        <v>836</v>
      </c>
      <c r="BD142" s="3">
        <v>55</v>
      </c>
      <c r="BE142" s="3">
        <v>384</v>
      </c>
      <c r="BF142" s="3">
        <v>41</v>
      </c>
      <c r="BG142" s="3">
        <v>0</v>
      </c>
      <c r="BH142" s="3">
        <v>3572</v>
      </c>
      <c r="BI142" s="3">
        <v>0</v>
      </c>
      <c r="BJ142" s="3">
        <v>133</v>
      </c>
      <c r="BK142" s="3">
        <v>0</v>
      </c>
      <c r="BL142" s="3">
        <v>0</v>
      </c>
      <c r="BM142" s="3">
        <v>0</v>
      </c>
      <c r="BN142" s="3">
        <v>0</v>
      </c>
      <c r="BO142" s="3">
        <v>0</v>
      </c>
      <c r="BP142" s="3">
        <v>48678</v>
      </c>
      <c r="BQ142" s="3">
        <v>0</v>
      </c>
      <c r="BR142" s="3">
        <v>0</v>
      </c>
      <c r="BS142" s="3">
        <v>0</v>
      </c>
      <c r="BT142" s="3">
        <v>0</v>
      </c>
      <c r="BU142" s="3">
        <v>0</v>
      </c>
      <c r="BV142" s="3">
        <v>43094</v>
      </c>
      <c r="BW142" s="3">
        <v>0</v>
      </c>
      <c r="BX142" s="3">
        <v>0</v>
      </c>
      <c r="BY142" s="3">
        <v>0</v>
      </c>
      <c r="BZ142" s="57">
        <v>0</v>
      </c>
      <c r="CA142" s="3">
        <v>0</v>
      </c>
      <c r="CB142" s="3">
        <v>0</v>
      </c>
      <c r="CC142" s="3">
        <v>3572</v>
      </c>
      <c r="CD142" s="3">
        <v>0</v>
      </c>
      <c r="CE142" s="3">
        <v>0</v>
      </c>
      <c r="CF142" s="3">
        <v>0</v>
      </c>
      <c r="CG142" s="3">
        <v>0</v>
      </c>
      <c r="CH142" s="3">
        <v>0</v>
      </c>
      <c r="CI142" s="3">
        <v>0</v>
      </c>
      <c r="CJ142" s="3">
        <v>0</v>
      </c>
      <c r="CK142" s="3">
        <v>2521</v>
      </c>
      <c r="CL142" s="3">
        <v>0</v>
      </c>
      <c r="CM142" s="3">
        <v>0</v>
      </c>
      <c r="CN142" s="3">
        <v>0</v>
      </c>
      <c r="CO142" s="3">
        <v>0</v>
      </c>
      <c r="CP142" s="3">
        <v>15618</v>
      </c>
      <c r="CQ142" s="3">
        <v>0</v>
      </c>
      <c r="CR142" s="3">
        <v>32</v>
      </c>
      <c r="CS142" s="3">
        <v>0</v>
      </c>
      <c r="CT142" s="3">
        <v>18171</v>
      </c>
      <c r="CU142" s="3">
        <v>0</v>
      </c>
      <c r="CV142" s="3">
        <v>0</v>
      </c>
      <c r="CW142" s="3">
        <v>0</v>
      </c>
      <c r="CX142" s="3">
        <v>0</v>
      </c>
      <c r="CY142" s="3">
        <v>0</v>
      </c>
      <c r="CZ142" s="3">
        <v>0</v>
      </c>
      <c r="DA142" s="3">
        <v>0</v>
      </c>
      <c r="DB142" s="3">
        <v>0</v>
      </c>
      <c r="DC142" s="3">
        <v>0</v>
      </c>
      <c r="DD142" s="3">
        <v>0</v>
      </c>
      <c r="DE142" s="3">
        <v>0</v>
      </c>
      <c r="DF142" s="3">
        <v>0</v>
      </c>
      <c r="DG142" s="3">
        <v>109529755</v>
      </c>
      <c r="DH142" s="3">
        <v>47392888</v>
      </c>
      <c r="DI142" s="3">
        <v>0</v>
      </c>
      <c r="DJ142" s="3">
        <v>62136867</v>
      </c>
      <c r="DK142" s="3">
        <v>10681</v>
      </c>
      <c r="DL142" s="3">
        <v>62147548</v>
      </c>
      <c r="DM142" s="3">
        <v>46398428</v>
      </c>
      <c r="DN142" s="3">
        <v>15749120</v>
      </c>
      <c r="DO142" s="3">
        <v>610462</v>
      </c>
      <c r="DP142" s="3">
        <v>959178</v>
      </c>
      <c r="DQ142" s="3">
        <v>347676</v>
      </c>
      <c r="DR142" s="3">
        <v>0</v>
      </c>
      <c r="DS142" s="3">
        <v>15052728</v>
      </c>
      <c r="DT142" s="3">
        <v>16397200</v>
      </c>
      <c r="DU142" s="3">
        <v>11124258</v>
      </c>
      <c r="DV142" s="3">
        <v>29633000</v>
      </c>
      <c r="DW142" s="3">
        <v>0</v>
      </c>
      <c r="DX142" s="3">
        <v>19949500</v>
      </c>
      <c r="DY142" s="3">
        <v>3538500</v>
      </c>
      <c r="DZ142" s="3">
        <v>6101542</v>
      </c>
      <c r="EA142" s="3">
        <v>586000</v>
      </c>
      <c r="EB142" s="3">
        <v>0</v>
      </c>
      <c r="EC142" s="3">
        <v>87330000</v>
      </c>
      <c r="ED142" s="3">
        <v>3025117</v>
      </c>
      <c r="EE142" s="3">
        <v>0</v>
      </c>
      <c r="EF142" s="3">
        <v>0</v>
      </c>
      <c r="EG142" s="3">
        <v>0</v>
      </c>
      <c r="EH142" s="3">
        <v>0</v>
      </c>
      <c r="EI142" s="3">
        <v>19137638</v>
      </c>
      <c r="EJ142" s="3">
        <v>0</v>
      </c>
      <c r="EK142" s="3">
        <v>37000</v>
      </c>
      <c r="EL142" s="3">
        <v>0</v>
      </c>
      <c r="EM142" s="3">
        <v>22199755</v>
      </c>
      <c r="EN142" s="3">
        <v>6850530</v>
      </c>
      <c r="EO142" s="3">
        <v>3393209</v>
      </c>
      <c r="EP142" s="3">
        <v>13082364</v>
      </c>
      <c r="EQ142" s="3">
        <v>0</v>
      </c>
      <c r="ER142" s="3">
        <v>0</v>
      </c>
      <c r="ES142" s="3">
        <v>7979551</v>
      </c>
      <c r="ET142" s="3">
        <v>12588169</v>
      </c>
      <c r="EU142" s="3">
        <v>1138204</v>
      </c>
      <c r="EV142" s="3">
        <v>1737861</v>
      </c>
      <c r="EW142" s="3">
        <v>0</v>
      </c>
      <c r="EX142" s="3">
        <v>623000</v>
      </c>
      <c r="EY142" s="3">
        <v>0</v>
      </c>
      <c r="EZ142" s="3">
        <v>0</v>
      </c>
      <c r="FA142" s="3">
        <v>0</v>
      </c>
      <c r="FB142" s="3">
        <v>0</v>
      </c>
      <c r="FC142" s="3">
        <v>0</v>
      </c>
      <c r="FD142" s="3">
        <v>0</v>
      </c>
      <c r="FE142" s="3">
        <v>12231654</v>
      </c>
      <c r="FF142" s="3">
        <v>7522662</v>
      </c>
      <c r="FG142" s="3">
        <v>16098994</v>
      </c>
      <c r="FH142" s="3">
        <v>0</v>
      </c>
      <c r="FI142" s="3">
        <v>11644715</v>
      </c>
      <c r="FJ142" s="3">
        <v>9808300</v>
      </c>
      <c r="FK142" s="3">
        <v>4830542</v>
      </c>
      <c r="FL142" s="3">
        <v>0</v>
      </c>
      <c r="FM142" s="3">
        <v>0</v>
      </c>
      <c r="FN142" s="3">
        <v>0</v>
      </c>
      <c r="FO142" s="3">
        <v>0</v>
      </c>
      <c r="FP142" s="3">
        <v>0</v>
      </c>
      <c r="FQ142" s="3">
        <v>0</v>
      </c>
      <c r="FR142" s="3">
        <v>0</v>
      </c>
      <c r="FS142" s="3">
        <v>0</v>
      </c>
      <c r="FT142" s="3">
        <v>21778576</v>
      </c>
      <c r="FU142" s="3">
        <v>3901365</v>
      </c>
      <c r="FV142" s="3">
        <v>379807</v>
      </c>
      <c r="FW142" s="3">
        <v>0</v>
      </c>
      <c r="FX142" s="3">
        <v>0</v>
      </c>
      <c r="FY142" s="3">
        <v>0</v>
      </c>
      <c r="FZ142" s="3">
        <v>0</v>
      </c>
      <c r="GA142" s="3">
        <v>7511071</v>
      </c>
      <c r="GB142" s="3">
        <v>3296155</v>
      </c>
      <c r="GC142" s="3">
        <v>7388301</v>
      </c>
      <c r="GD142" s="3">
        <v>2143153</v>
      </c>
      <c r="GE142" s="3">
        <v>26416620</v>
      </c>
      <c r="GF142" s="3">
        <v>4592923</v>
      </c>
      <c r="GG142" s="3">
        <v>5125494</v>
      </c>
      <c r="GH142" s="3">
        <v>0</v>
      </c>
      <c r="GI142" s="3">
        <v>1513399</v>
      </c>
      <c r="GJ142" s="3">
        <v>4086793</v>
      </c>
      <c r="GK142" s="3">
        <v>1101943</v>
      </c>
      <c r="GL142" s="3">
        <v>291474</v>
      </c>
      <c r="GM142" s="3">
        <v>649063</v>
      </c>
      <c r="GN142" s="3">
        <v>0</v>
      </c>
      <c r="GO142" s="3">
        <v>2620719</v>
      </c>
      <c r="GP142" s="3">
        <v>14956768</v>
      </c>
      <c r="GQ142" s="3">
        <v>0</v>
      </c>
      <c r="GR142" s="3">
        <v>11771104</v>
      </c>
      <c r="GS142" s="3">
        <v>1079656</v>
      </c>
      <c r="GT142" s="3">
        <v>151322619</v>
      </c>
      <c r="GU142" s="3">
        <v>45168446</v>
      </c>
      <c r="GV142" s="3">
        <v>224298593</v>
      </c>
      <c r="GW142" s="3">
        <v>4703782</v>
      </c>
      <c r="GX142" s="3">
        <v>0</v>
      </c>
      <c r="GY142" s="3">
        <v>0</v>
      </c>
      <c r="GZ142" s="3">
        <v>219594811</v>
      </c>
      <c r="HA142" s="3">
        <v>224298593</v>
      </c>
      <c r="HB142" s="3">
        <v>0</v>
      </c>
      <c r="HC142" s="3">
        <v>17005601</v>
      </c>
      <c r="HD142" s="3">
        <v>-2352861</v>
      </c>
      <c r="HE142" s="3">
        <v>24560440</v>
      </c>
      <c r="HF142" s="3">
        <v>0</v>
      </c>
      <c r="HG142" s="3">
        <v>0</v>
      </c>
      <c r="HH142" s="3">
        <v>150405990</v>
      </c>
      <c r="HI142" s="3">
        <v>0</v>
      </c>
      <c r="HJ142" s="3">
        <v>475648</v>
      </c>
      <c r="HK142" s="3">
        <v>595717</v>
      </c>
      <c r="HL142" s="3">
        <v>286</v>
      </c>
      <c r="HM142" s="3">
        <v>0</v>
      </c>
      <c r="HN142" s="3">
        <v>35335</v>
      </c>
      <c r="HO142" s="3">
        <v>149740</v>
      </c>
      <c r="HP142" s="3">
        <v>102054</v>
      </c>
      <c r="HQ142" s="3">
        <v>8491</v>
      </c>
      <c r="HR142" s="3">
        <v>80288</v>
      </c>
      <c r="HS142" s="3">
        <v>54032</v>
      </c>
      <c r="HT142" s="3">
        <v>44649</v>
      </c>
      <c r="HU142" s="3">
        <v>1059</v>
      </c>
      <c r="HV142" s="3">
        <v>0</v>
      </c>
      <c r="HW142" s="3">
        <v>0</v>
      </c>
      <c r="HX142" s="3">
        <v>240279</v>
      </c>
      <c r="HY142" s="3">
        <v>45560</v>
      </c>
      <c r="HZ142" s="3">
        <v>0</v>
      </c>
      <c r="IA142" s="3">
        <v>0</v>
      </c>
      <c r="IB142" s="3">
        <v>86632</v>
      </c>
      <c r="IC142" s="3">
        <v>52344</v>
      </c>
      <c r="ID142" s="3">
        <v>49566</v>
      </c>
      <c r="IE142" s="3">
        <v>8225687.4138885727</v>
      </c>
      <c r="IF142" s="3">
        <v>4711315.8033333104</v>
      </c>
      <c r="IG142" s="3">
        <v>12550088.392428201</v>
      </c>
      <c r="IH142" s="3">
        <v>0</v>
      </c>
      <c r="II142" s="3">
        <v>8448958.538951356</v>
      </c>
      <c r="IJ142" s="3">
        <v>9603736.9250126202</v>
      </c>
      <c r="IK142" s="3">
        <v>2584108.6434081201</v>
      </c>
      <c r="IL142" s="3">
        <v>263851.28297785384</v>
      </c>
      <c r="IM142" s="3">
        <v>0</v>
      </c>
    </row>
    <row r="143" spans="1:247" x14ac:dyDescent="0.25">
      <c r="A143">
        <v>106362041</v>
      </c>
      <c r="B143" s="33" t="s">
        <v>1261</v>
      </c>
      <c r="C143" s="56">
        <v>45292</v>
      </c>
      <c r="D143" s="56">
        <v>45657</v>
      </c>
      <c r="E143">
        <v>366</v>
      </c>
      <c r="F143" s="33" t="s">
        <v>2692</v>
      </c>
      <c r="G143" t="s">
        <v>1063</v>
      </c>
      <c r="H143">
        <v>1214</v>
      </c>
      <c r="I143" s="33" t="s">
        <v>1024</v>
      </c>
      <c r="J143" t="s">
        <v>696</v>
      </c>
      <c r="K143" s="33" t="s">
        <v>1023</v>
      </c>
      <c r="L143" s="33" t="s">
        <v>811</v>
      </c>
      <c r="M143" t="s">
        <v>1792</v>
      </c>
      <c r="N143" t="s">
        <v>1032</v>
      </c>
      <c r="O143" s="33" t="s">
        <v>696</v>
      </c>
      <c r="P143" t="s">
        <v>1038</v>
      </c>
      <c r="Q143" t="s">
        <v>1058</v>
      </c>
      <c r="R143" s="33" t="s">
        <v>2635</v>
      </c>
      <c r="S143" s="33" t="s">
        <v>2910</v>
      </c>
      <c r="T143" s="33" t="s">
        <v>1262</v>
      </c>
      <c r="U143" s="33">
        <v>92252</v>
      </c>
      <c r="V143" s="33" t="s">
        <v>2107</v>
      </c>
      <c r="W143">
        <v>0</v>
      </c>
      <c r="X143" s="3">
        <v>179</v>
      </c>
      <c r="Y143" s="3">
        <v>65514</v>
      </c>
      <c r="Z143" s="3">
        <v>132</v>
      </c>
      <c r="AA143" s="3">
        <v>48312</v>
      </c>
      <c r="AB143" s="3">
        <v>115</v>
      </c>
      <c r="AC143" s="3">
        <v>113.44535519125682</v>
      </c>
      <c r="AD143" s="3">
        <v>250.778110739309</v>
      </c>
      <c r="AE143" s="3">
        <v>2343</v>
      </c>
      <c r="AF143" s="3">
        <v>2721</v>
      </c>
      <c r="AG143" s="3">
        <v>3957</v>
      </c>
      <c r="AH143" s="3">
        <v>30356</v>
      </c>
      <c r="AI143" s="3">
        <v>0</v>
      </c>
      <c r="AJ143" s="3">
        <v>226</v>
      </c>
      <c r="AK143" s="3">
        <v>1439</v>
      </c>
      <c r="AL143" s="3">
        <v>243</v>
      </c>
      <c r="AM143" s="3">
        <v>236</v>
      </c>
      <c r="AN143" s="3">
        <v>41521</v>
      </c>
      <c r="AO143" s="3">
        <v>91784.788530587</v>
      </c>
      <c r="AP143" s="89">
        <v>4851.8925567378492</v>
      </c>
      <c r="AQ143" s="89">
        <v>5250.0515288875004</v>
      </c>
      <c r="AR143" s="89">
        <v>7038.0651184834096</v>
      </c>
      <c r="AS143" s="89">
        <v>65136.168413890802</v>
      </c>
      <c r="AT143" s="89">
        <v>0</v>
      </c>
      <c r="AU143" s="89">
        <v>672.43293072900099</v>
      </c>
      <c r="AV143" s="89">
        <v>6072.4078443542103</v>
      </c>
      <c r="AW143" s="89">
        <v>366.69057132549398</v>
      </c>
      <c r="AX143" s="89">
        <v>1776.4473959276604</v>
      </c>
      <c r="AY143" s="3">
        <v>491</v>
      </c>
      <c r="AZ143" s="3">
        <v>679</v>
      </c>
      <c r="BA143" s="3">
        <v>122</v>
      </c>
      <c r="BB143" s="3">
        <v>830</v>
      </c>
      <c r="BC143" s="3">
        <v>0</v>
      </c>
      <c r="BD143" s="3">
        <v>76</v>
      </c>
      <c r="BE143" s="3">
        <v>151</v>
      </c>
      <c r="BF143" s="3">
        <v>18</v>
      </c>
      <c r="BG143" s="3">
        <v>20</v>
      </c>
      <c r="BH143" s="3">
        <v>2387</v>
      </c>
      <c r="BI143" s="3">
        <v>59</v>
      </c>
      <c r="BJ143" s="3">
        <v>0</v>
      </c>
      <c r="BK143" s="3">
        <v>0</v>
      </c>
      <c r="BL143" s="3">
        <v>0</v>
      </c>
      <c r="BM143" s="3">
        <v>120</v>
      </c>
      <c r="BN143" s="3">
        <v>0</v>
      </c>
      <c r="BO143" s="3">
        <v>21594</v>
      </c>
      <c r="BP143" s="3">
        <v>0</v>
      </c>
      <c r="BQ143" s="3">
        <v>0</v>
      </c>
      <c r="BR143" s="3">
        <v>0</v>
      </c>
      <c r="BS143" s="3">
        <v>43920</v>
      </c>
      <c r="BT143" s="3">
        <v>0</v>
      </c>
      <c r="BU143" s="3">
        <v>6454</v>
      </c>
      <c r="BV143" s="3">
        <v>0</v>
      </c>
      <c r="BW143" s="3">
        <v>0</v>
      </c>
      <c r="BX143" s="3">
        <v>0</v>
      </c>
      <c r="BY143" s="3">
        <v>35067</v>
      </c>
      <c r="BZ143" s="57">
        <v>0.84456058380096799</v>
      </c>
      <c r="CA143" s="3">
        <v>0</v>
      </c>
      <c r="CB143" s="3">
        <v>2174</v>
      </c>
      <c r="CC143" s="3">
        <v>0</v>
      </c>
      <c r="CD143" s="3">
        <v>0</v>
      </c>
      <c r="CE143" s="3">
        <v>0</v>
      </c>
      <c r="CF143" s="3">
        <v>213</v>
      </c>
      <c r="CG143" s="3">
        <v>0</v>
      </c>
      <c r="CH143" s="3">
        <v>4</v>
      </c>
      <c r="CI143" s="3">
        <v>359</v>
      </c>
      <c r="CJ143" s="3">
        <v>247</v>
      </c>
      <c r="CK143" s="3">
        <v>8311</v>
      </c>
      <c r="CL143" s="3">
        <v>7867</v>
      </c>
      <c r="CM143" s="3">
        <v>1359</v>
      </c>
      <c r="CN143" s="3">
        <v>19821</v>
      </c>
      <c r="CO143" s="3">
        <v>0</v>
      </c>
      <c r="CP143" s="3">
        <v>3847</v>
      </c>
      <c r="CQ143" s="3">
        <v>6803</v>
      </c>
      <c r="CR143" s="3">
        <v>67</v>
      </c>
      <c r="CS143" s="3">
        <v>1272</v>
      </c>
      <c r="CT143" s="3">
        <v>49347</v>
      </c>
      <c r="CU143" s="3">
        <v>26832</v>
      </c>
      <c r="CV143" s="3">
        <v>0</v>
      </c>
      <c r="CW143" s="3">
        <v>4523</v>
      </c>
      <c r="CX143" s="3">
        <v>19263</v>
      </c>
      <c r="CY143" s="3">
        <v>0</v>
      </c>
      <c r="CZ143" s="3">
        <v>1</v>
      </c>
      <c r="DA143" s="3">
        <v>39735</v>
      </c>
      <c r="DB143" s="3">
        <v>40620</v>
      </c>
      <c r="DC143" s="3">
        <v>368</v>
      </c>
      <c r="DD143" s="3">
        <v>336</v>
      </c>
      <c r="DE143" s="3">
        <v>183</v>
      </c>
      <c r="DF143" s="3">
        <v>73</v>
      </c>
      <c r="DG143" s="3">
        <v>596593121</v>
      </c>
      <c r="DH143" s="3">
        <v>501680744</v>
      </c>
      <c r="DI143" s="3">
        <v>0</v>
      </c>
      <c r="DJ143" s="3">
        <v>94912377</v>
      </c>
      <c r="DK143" s="3">
        <v>687684</v>
      </c>
      <c r="DL143" s="3">
        <v>95600061</v>
      </c>
      <c r="DM143" s="3">
        <v>87024409</v>
      </c>
      <c r="DN143" s="3">
        <v>8575652</v>
      </c>
      <c r="DO143" s="3">
        <v>41865</v>
      </c>
      <c r="DP143" s="3">
        <v>49180</v>
      </c>
      <c r="DQ143" s="3">
        <v>0</v>
      </c>
      <c r="DR143" s="3">
        <v>0</v>
      </c>
      <c r="DS143" s="3">
        <v>8568337</v>
      </c>
      <c r="DT143" s="3">
        <v>45875329</v>
      </c>
      <c r="DU143" s="3">
        <v>67667209</v>
      </c>
      <c r="DV143" s="3">
        <v>13915450</v>
      </c>
      <c r="DW143" s="3">
        <v>118306037</v>
      </c>
      <c r="DX143" s="3">
        <v>0</v>
      </c>
      <c r="DY143" s="3">
        <v>7298812</v>
      </c>
      <c r="DZ143" s="3">
        <v>13289354</v>
      </c>
      <c r="EA143" s="3">
        <v>1984648</v>
      </c>
      <c r="EB143" s="3">
        <v>1546040</v>
      </c>
      <c r="EC143" s="3">
        <v>269882879</v>
      </c>
      <c r="ED143" s="3">
        <v>49123462</v>
      </c>
      <c r="EE143" s="3">
        <v>62893737</v>
      </c>
      <c r="EF143" s="3">
        <v>10835079</v>
      </c>
      <c r="EG143" s="3">
        <v>135548290</v>
      </c>
      <c r="EH143" s="3">
        <v>0</v>
      </c>
      <c r="EI143" s="3">
        <v>14417832</v>
      </c>
      <c r="EJ143" s="3">
        <v>42790130</v>
      </c>
      <c r="EK143" s="3">
        <v>1010215</v>
      </c>
      <c r="EL143" s="3">
        <v>10091497</v>
      </c>
      <c r="EM143" s="3">
        <v>326710242</v>
      </c>
      <c r="EN143" s="3">
        <v>83583164</v>
      </c>
      <c r="EO143" s="3">
        <v>115937683</v>
      </c>
      <c r="EP143" s="3">
        <v>-679019</v>
      </c>
      <c r="EQ143" s="3">
        <v>224502029</v>
      </c>
      <c r="ER143" s="3">
        <v>-416753</v>
      </c>
      <c r="ES143" s="3">
        <v>0</v>
      </c>
      <c r="ET143" s="3">
        <v>19515868</v>
      </c>
      <c r="EU143" s="3">
        <v>43197199</v>
      </c>
      <c r="EV143" s="3">
        <v>2592028</v>
      </c>
      <c r="EW143" s="3">
        <v>0</v>
      </c>
      <c r="EX143" s="3">
        <v>3064540</v>
      </c>
      <c r="EY143" s="3">
        <v>0</v>
      </c>
      <c r="EZ143" s="3">
        <v>10384005</v>
      </c>
      <c r="FA143" s="3">
        <v>0</v>
      </c>
      <c r="FB143" s="3">
        <v>0</v>
      </c>
      <c r="FC143" s="3">
        <v>0</v>
      </c>
      <c r="FD143" s="3">
        <v>0</v>
      </c>
      <c r="FE143" s="3">
        <v>11415627</v>
      </c>
      <c r="FF143" s="3">
        <v>14623263</v>
      </c>
      <c r="FG143" s="3">
        <v>25331788</v>
      </c>
      <c r="FH143" s="3">
        <v>29725190</v>
      </c>
      <c r="FI143" s="3">
        <v>0</v>
      </c>
      <c r="FJ143" s="3">
        <v>2609528</v>
      </c>
      <c r="FK143" s="3">
        <v>11153695</v>
      </c>
      <c r="FL143" s="3">
        <v>71944</v>
      </c>
      <c r="FM143" s="3">
        <v>-18658</v>
      </c>
      <c r="FN143" s="3">
        <v>0</v>
      </c>
      <c r="FO143" s="3">
        <v>0</v>
      </c>
      <c r="FP143" s="3">
        <v>0</v>
      </c>
      <c r="FQ143" s="3">
        <v>0</v>
      </c>
      <c r="FR143" s="3">
        <v>0</v>
      </c>
      <c r="FS143" s="3">
        <v>0</v>
      </c>
      <c r="FT143" s="3">
        <v>17139083</v>
      </c>
      <c r="FU143" s="3">
        <v>9836457</v>
      </c>
      <c r="FV143" s="3">
        <v>19990926</v>
      </c>
      <c r="FW143" s="3">
        <v>0</v>
      </c>
      <c r="FX143" s="3">
        <v>0</v>
      </c>
      <c r="FY143" s="3">
        <v>0</v>
      </c>
      <c r="FZ143" s="3">
        <v>764620</v>
      </c>
      <c r="GA143" s="3">
        <v>15289964</v>
      </c>
      <c r="GB143" s="3">
        <v>5815732</v>
      </c>
      <c r="GC143" s="3">
        <v>9673284</v>
      </c>
      <c r="GD143" s="3">
        <v>8514343</v>
      </c>
      <c r="GE143" s="3">
        <v>28660325</v>
      </c>
      <c r="GF143" s="3">
        <v>11873356</v>
      </c>
      <c r="GG143" s="3">
        <v>5719984</v>
      </c>
      <c r="GH143" s="3">
        <v>7205705</v>
      </c>
      <c r="GI143" s="3">
        <v>6068233</v>
      </c>
      <c r="GJ143" s="3">
        <v>14702898</v>
      </c>
      <c r="GK143" s="3">
        <v>2591374</v>
      </c>
      <c r="GL143" s="3">
        <v>2985478</v>
      </c>
      <c r="GM143" s="3">
        <v>1503007</v>
      </c>
      <c r="GN143" s="3">
        <v>1651876</v>
      </c>
      <c r="GO143" s="3">
        <v>4062173</v>
      </c>
      <c r="GP143" s="3">
        <v>26031743</v>
      </c>
      <c r="GQ143" s="3">
        <v>0</v>
      </c>
      <c r="GR143" s="3">
        <v>16597492</v>
      </c>
      <c r="GS143" s="3">
        <v>132295</v>
      </c>
      <c r="GT143" s="3">
        <v>1067</v>
      </c>
      <c r="GU143" s="3">
        <v>21925029</v>
      </c>
      <c r="GV143" s="3">
        <v>64687626</v>
      </c>
      <c r="GW143" s="3">
        <v>10761910</v>
      </c>
      <c r="GX143" s="3">
        <v>408142</v>
      </c>
      <c r="GY143" s="3">
        <v>27723560</v>
      </c>
      <c r="GZ143" s="3">
        <v>25794014</v>
      </c>
      <c r="HA143" s="3">
        <v>64687626</v>
      </c>
      <c r="HB143" s="3">
        <v>70843</v>
      </c>
      <c r="HC143" s="3">
        <v>28614154</v>
      </c>
      <c r="HD143" s="3">
        <v>-20019794</v>
      </c>
      <c r="HE143" s="3">
        <v>24164096</v>
      </c>
      <c r="HF143" s="3">
        <v>0</v>
      </c>
      <c r="HG143" s="3">
        <v>0</v>
      </c>
      <c r="HH143" s="3">
        <v>0</v>
      </c>
      <c r="HI143" s="3">
        <v>0</v>
      </c>
      <c r="HJ143" s="3">
        <v>658164</v>
      </c>
      <c r="HK143" s="3">
        <v>717129</v>
      </c>
      <c r="HL143" s="3">
        <v>308</v>
      </c>
      <c r="HM143" s="3">
        <v>8</v>
      </c>
      <c r="HN143" s="3">
        <v>78667</v>
      </c>
      <c r="HO143" s="3">
        <v>137561</v>
      </c>
      <c r="HP143" s="3">
        <v>108702</v>
      </c>
      <c r="HQ143" s="3">
        <v>38619</v>
      </c>
      <c r="HR143" s="3">
        <v>66413</v>
      </c>
      <c r="HS143" s="3">
        <v>43589</v>
      </c>
      <c r="HT143" s="3">
        <v>83779</v>
      </c>
      <c r="HU143" s="3">
        <v>23879</v>
      </c>
      <c r="HV143" s="3">
        <v>74140</v>
      </c>
      <c r="HW143" s="3">
        <v>2815</v>
      </c>
      <c r="HX143" s="3">
        <v>222655</v>
      </c>
      <c r="HY143" s="3">
        <v>87633</v>
      </c>
      <c r="HZ143" s="3">
        <v>155833</v>
      </c>
      <c r="IA143" s="3">
        <v>15097</v>
      </c>
      <c r="IB143" s="3">
        <v>119832</v>
      </c>
      <c r="IC143" s="3">
        <v>3900</v>
      </c>
      <c r="ID143" s="3">
        <v>53214</v>
      </c>
      <c r="IE143" s="3">
        <v>13747869.704148799</v>
      </c>
      <c r="IF143" s="3">
        <v>18894291.760601498</v>
      </c>
      <c r="IG143" s="3">
        <v>3581803.9810712598</v>
      </c>
      <c r="IH143" s="3">
        <v>36736848.697689012</v>
      </c>
      <c r="II143" s="3">
        <v>0</v>
      </c>
      <c r="IJ143" s="3">
        <v>3142751.491683559</v>
      </c>
      <c r="IK143" s="3">
        <v>8115613.1672022799</v>
      </c>
      <c r="IL143" s="3">
        <v>433405.371503898</v>
      </c>
      <c r="IM143" s="3">
        <v>1684140.82609968</v>
      </c>
    </row>
    <row r="144" spans="1:247" x14ac:dyDescent="0.25">
      <c r="A144">
        <v>106010846</v>
      </c>
      <c r="B144" s="33" t="s">
        <v>1851</v>
      </c>
      <c r="C144" s="56">
        <v>45108</v>
      </c>
      <c r="D144" s="56">
        <v>45473</v>
      </c>
      <c r="E144">
        <v>366</v>
      </c>
      <c r="F144" s="33" t="s">
        <v>2690</v>
      </c>
      <c r="G144" t="s">
        <v>1030</v>
      </c>
      <c r="H144">
        <v>417</v>
      </c>
      <c r="I144" s="33" t="s">
        <v>1031</v>
      </c>
      <c r="J144" t="s">
        <v>3050</v>
      </c>
      <c r="K144" s="33" t="s">
        <v>1023</v>
      </c>
      <c r="L144" s="33" t="s">
        <v>811</v>
      </c>
      <c r="N144" s="91" t="s">
        <v>1032</v>
      </c>
      <c r="O144" s="33" t="s">
        <v>2935</v>
      </c>
      <c r="P144" t="s">
        <v>406</v>
      </c>
      <c r="Q144" t="s">
        <v>1033</v>
      </c>
      <c r="R144" s="33" t="s">
        <v>1992</v>
      </c>
      <c r="S144" s="33" t="s">
        <v>1034</v>
      </c>
      <c r="T144" s="33" t="s">
        <v>1035</v>
      </c>
      <c r="U144" s="33">
        <v>94602</v>
      </c>
      <c r="V144" s="33" t="s">
        <v>2839</v>
      </c>
      <c r="W144">
        <v>1</v>
      </c>
      <c r="X144" s="3">
        <v>475</v>
      </c>
      <c r="Y144" s="3">
        <v>173850</v>
      </c>
      <c r="Z144" s="3">
        <v>475</v>
      </c>
      <c r="AA144" s="3">
        <v>173850</v>
      </c>
      <c r="AB144" s="3">
        <v>387</v>
      </c>
      <c r="AC144" s="3">
        <v>381.42349726775956</v>
      </c>
      <c r="AD144" s="3">
        <v>656.42766332503902</v>
      </c>
      <c r="AE144" s="3">
        <v>22969</v>
      </c>
      <c r="AF144" s="3">
        <v>6046</v>
      </c>
      <c r="AG144" s="3">
        <v>16687</v>
      </c>
      <c r="AH144" s="3">
        <v>83791</v>
      </c>
      <c r="AI144" s="3">
        <v>657</v>
      </c>
      <c r="AJ144" s="3">
        <v>1196</v>
      </c>
      <c r="AK144" s="3">
        <v>5146</v>
      </c>
      <c r="AL144" s="3">
        <v>3007</v>
      </c>
      <c r="AM144" s="3">
        <v>102</v>
      </c>
      <c r="AN144" s="3">
        <v>139601</v>
      </c>
      <c r="AO144" s="3">
        <v>240252.52477696401</v>
      </c>
      <c r="AP144" s="89">
        <v>34751.257421582835</v>
      </c>
      <c r="AQ144" s="89">
        <v>8589.7912830537698</v>
      </c>
      <c r="AR144" s="89">
        <v>24932.0317924312</v>
      </c>
      <c r="AS144" s="89">
        <v>151787.181319094</v>
      </c>
      <c r="AT144" s="89">
        <v>3250.7212068895001</v>
      </c>
      <c r="AU144" s="89">
        <v>2032.8412105109401</v>
      </c>
      <c r="AV144" s="89">
        <v>9389.0962914784195</v>
      </c>
      <c r="AW144" s="89">
        <v>8760.9711342537903</v>
      </c>
      <c r="AX144" s="89">
        <v>177.35388590644499</v>
      </c>
      <c r="AY144" s="3">
        <v>3844</v>
      </c>
      <c r="AZ144" s="3">
        <v>1294</v>
      </c>
      <c r="BA144" s="3">
        <v>2093</v>
      </c>
      <c r="BB144" s="3">
        <v>7315</v>
      </c>
      <c r="BC144" s="3">
        <v>120</v>
      </c>
      <c r="BD144" s="3">
        <v>164</v>
      </c>
      <c r="BE144" s="3">
        <v>811</v>
      </c>
      <c r="BF144" s="3">
        <v>356</v>
      </c>
      <c r="BG144" s="3">
        <v>17</v>
      </c>
      <c r="BH144" s="3">
        <v>16014</v>
      </c>
      <c r="BI144" s="3">
        <v>232</v>
      </c>
      <c r="BJ144" s="3">
        <v>80</v>
      </c>
      <c r="BK144" s="3">
        <v>0</v>
      </c>
      <c r="BL144" s="3">
        <v>28</v>
      </c>
      <c r="BM144" s="3">
        <v>135</v>
      </c>
      <c r="BN144" s="3">
        <v>0</v>
      </c>
      <c r="BO144" s="3">
        <v>84912</v>
      </c>
      <c r="BP144" s="3">
        <v>29280</v>
      </c>
      <c r="BQ144" s="3">
        <v>0</v>
      </c>
      <c r="BR144" s="3">
        <v>10248</v>
      </c>
      <c r="BS144" s="3">
        <v>49410</v>
      </c>
      <c r="BT144" s="3">
        <v>0</v>
      </c>
      <c r="BU144" s="3">
        <v>66195</v>
      </c>
      <c r="BV144" s="3">
        <v>23961</v>
      </c>
      <c r="BW144" s="3">
        <v>0</v>
      </c>
      <c r="BX144" s="3">
        <v>7947</v>
      </c>
      <c r="BY144" s="3">
        <v>41498</v>
      </c>
      <c r="BZ144" s="57">
        <v>0.29726148093494997</v>
      </c>
      <c r="CA144" s="3">
        <v>0</v>
      </c>
      <c r="CB144" s="3">
        <v>12637</v>
      </c>
      <c r="CC144" s="3">
        <v>2635</v>
      </c>
      <c r="CD144" s="3">
        <v>0</v>
      </c>
      <c r="CE144" s="3">
        <v>584</v>
      </c>
      <c r="CF144" s="3">
        <v>158</v>
      </c>
      <c r="CG144" s="3">
        <v>0</v>
      </c>
      <c r="CH144" s="3">
        <v>25</v>
      </c>
      <c r="CI144" s="3">
        <v>2562</v>
      </c>
      <c r="CJ144" s="3">
        <v>1350</v>
      </c>
      <c r="CK144" s="3">
        <v>82998</v>
      </c>
      <c r="CL144" s="3">
        <v>19026</v>
      </c>
      <c r="CM144" s="3">
        <v>30028</v>
      </c>
      <c r="CN144" s="3">
        <v>181385</v>
      </c>
      <c r="CO144" s="3">
        <v>14856</v>
      </c>
      <c r="CP144" s="3">
        <v>3731</v>
      </c>
      <c r="CQ144" s="3">
        <v>22984</v>
      </c>
      <c r="CR144" s="3">
        <v>19951</v>
      </c>
      <c r="CS144" s="3">
        <v>511</v>
      </c>
      <c r="CT144" s="3">
        <v>375470</v>
      </c>
      <c r="CU144" s="3">
        <v>91896</v>
      </c>
      <c r="CV144" s="3">
        <v>256029</v>
      </c>
      <c r="CW144" s="3">
        <v>0</v>
      </c>
      <c r="CX144" s="3">
        <v>15285</v>
      </c>
      <c r="CY144" s="3">
        <v>0</v>
      </c>
      <c r="CZ144" s="3">
        <v>12</v>
      </c>
      <c r="DA144" s="3">
        <v>562244</v>
      </c>
      <c r="DB144" s="3">
        <v>340983</v>
      </c>
      <c r="DC144" s="3">
        <v>3635</v>
      </c>
      <c r="DD144" s="3">
        <v>3394</v>
      </c>
      <c r="DE144" s="3">
        <v>1142</v>
      </c>
      <c r="DF144" s="3">
        <v>415</v>
      </c>
      <c r="DG144" s="3">
        <v>3635736871</v>
      </c>
      <c r="DH144" s="3">
        <v>2973682921</v>
      </c>
      <c r="DI144" s="3">
        <v>3786000</v>
      </c>
      <c r="DJ144" s="3">
        <v>665839950</v>
      </c>
      <c r="DK144" s="3">
        <v>54098180</v>
      </c>
      <c r="DL144" s="3">
        <v>719938130</v>
      </c>
      <c r="DM144" s="3">
        <v>1242596903</v>
      </c>
      <c r="DN144" s="3">
        <v>-522658773</v>
      </c>
      <c r="DO144" s="3">
        <v>533347914</v>
      </c>
      <c r="DP144" s="3">
        <v>0</v>
      </c>
      <c r="DQ144" s="3">
        <v>0</v>
      </c>
      <c r="DR144" s="3">
        <v>0</v>
      </c>
      <c r="DS144" s="3">
        <v>10689141</v>
      </c>
      <c r="DT144" s="3">
        <v>476962944</v>
      </c>
      <c r="DU144" s="3">
        <v>167542160</v>
      </c>
      <c r="DV144" s="3">
        <v>269385312</v>
      </c>
      <c r="DW144" s="3">
        <v>989684050</v>
      </c>
      <c r="DX144" s="3">
        <v>16712748</v>
      </c>
      <c r="DY144" s="3">
        <v>23201013</v>
      </c>
      <c r="DZ144" s="3">
        <v>119726929</v>
      </c>
      <c r="EA144" s="3">
        <v>46282746</v>
      </c>
      <c r="EB144" s="3">
        <v>3081366</v>
      </c>
      <c r="EC144" s="3">
        <v>2112579268</v>
      </c>
      <c r="ED144" s="3">
        <v>244664556</v>
      </c>
      <c r="EE144" s="3">
        <v>70491612</v>
      </c>
      <c r="EF144" s="3">
        <v>133103042</v>
      </c>
      <c r="EG144" s="3">
        <v>803126065</v>
      </c>
      <c r="EH144" s="3">
        <v>65979009</v>
      </c>
      <c r="EI144" s="3">
        <v>16233749</v>
      </c>
      <c r="EJ144" s="3">
        <v>98719955</v>
      </c>
      <c r="EK144" s="3">
        <v>88563214</v>
      </c>
      <c r="EL144" s="3">
        <v>2276401</v>
      </c>
      <c r="EM144" s="3">
        <v>1523157603</v>
      </c>
      <c r="EN144" s="3">
        <v>599237809</v>
      </c>
      <c r="EO144" s="3">
        <v>206314591</v>
      </c>
      <c r="EP144" s="3">
        <v>347585080</v>
      </c>
      <c r="EQ144" s="3">
        <v>1546970473</v>
      </c>
      <c r="ER144" s="3">
        <v>-105650650</v>
      </c>
      <c r="ES144" s="3">
        <v>82691758</v>
      </c>
      <c r="ET144" s="3">
        <v>32374850</v>
      </c>
      <c r="EU144" s="3">
        <v>128630254</v>
      </c>
      <c r="EV144" s="3">
        <v>50137590</v>
      </c>
      <c r="EW144" s="3">
        <v>0</v>
      </c>
      <c r="EX144" s="3">
        <v>85391166</v>
      </c>
      <c r="EY144" s="3">
        <v>0</v>
      </c>
      <c r="EZ144" s="3">
        <v>0</v>
      </c>
      <c r="FA144" s="3">
        <v>0</v>
      </c>
      <c r="FB144" s="3">
        <v>3786000</v>
      </c>
      <c r="FC144" s="3">
        <v>0</v>
      </c>
      <c r="FD144" s="3">
        <v>0</v>
      </c>
      <c r="FE144" s="3">
        <v>121500426</v>
      </c>
      <c r="FF144" s="3">
        <v>31719181</v>
      </c>
      <c r="FG144" s="3">
        <v>77507853</v>
      </c>
      <c r="FH144" s="3">
        <v>332671713</v>
      </c>
      <c r="FI144" s="3">
        <v>-1</v>
      </c>
      <c r="FJ144" s="3">
        <v>7059912</v>
      </c>
      <c r="FK144" s="3">
        <v>89816630</v>
      </c>
      <c r="FL144" s="3">
        <v>4130227</v>
      </c>
      <c r="FM144" s="3">
        <v>1434009</v>
      </c>
      <c r="FN144" s="3">
        <v>0</v>
      </c>
      <c r="FO144" s="3">
        <v>-1832570</v>
      </c>
      <c r="FP144" s="3">
        <v>0</v>
      </c>
      <c r="FQ144" s="3">
        <v>1796606</v>
      </c>
      <c r="FR144" s="3">
        <v>144070040</v>
      </c>
      <c r="FS144" s="3">
        <v>45032001</v>
      </c>
      <c r="FT144" s="3">
        <v>287205288</v>
      </c>
      <c r="FU144" s="3">
        <v>164905038</v>
      </c>
      <c r="FV144" s="3">
        <v>317162479</v>
      </c>
      <c r="FW144" s="3">
        <v>0</v>
      </c>
      <c r="FX144" s="3">
        <v>0</v>
      </c>
      <c r="FY144" s="3">
        <v>12283</v>
      </c>
      <c r="FZ144" s="3">
        <v>25421657</v>
      </c>
      <c r="GA144" s="3">
        <v>220324985</v>
      </c>
      <c r="GB144" s="3">
        <v>49871444</v>
      </c>
      <c r="GC144" s="3">
        <v>157801304</v>
      </c>
      <c r="GD144" s="3">
        <v>19892425</v>
      </c>
      <c r="GE144" s="3">
        <v>535970507</v>
      </c>
      <c r="GF144" s="3">
        <v>173715818</v>
      </c>
      <c r="GG144" s="3">
        <v>43985983</v>
      </c>
      <c r="GH144" s="3">
        <v>40739234</v>
      </c>
      <c r="GI144" s="3">
        <v>118951681</v>
      </c>
      <c r="GJ144" s="3">
        <v>287097327</v>
      </c>
      <c r="GK144" s="3">
        <v>7770346</v>
      </c>
      <c r="GL144" s="3">
        <v>3521494</v>
      </c>
      <c r="GM144" s="3">
        <v>7461894</v>
      </c>
      <c r="GN144" s="3">
        <v>2342732</v>
      </c>
      <c r="GO144" s="3">
        <v>21039887</v>
      </c>
      <c r="GP144" s="3">
        <v>543547150</v>
      </c>
      <c r="GQ144" s="3">
        <v>0</v>
      </c>
      <c r="GR144" s="3">
        <v>86548911</v>
      </c>
      <c r="GS144" s="3">
        <v>26251640</v>
      </c>
      <c r="GT144" s="3">
        <v>197125985</v>
      </c>
      <c r="GU144" s="3">
        <v>0</v>
      </c>
      <c r="GV144" s="3">
        <v>853473686</v>
      </c>
      <c r="GW144" s="3">
        <v>829353940</v>
      </c>
      <c r="GX144" s="3">
        <v>52403375</v>
      </c>
      <c r="GY144" s="3">
        <v>85739384</v>
      </c>
      <c r="GZ144" s="3">
        <v>-114023013</v>
      </c>
      <c r="HA144" s="3">
        <v>853473686</v>
      </c>
      <c r="HB144" s="3">
        <v>31772166</v>
      </c>
      <c r="HC144" s="3">
        <v>866978311</v>
      </c>
      <c r="HD144" s="3">
        <v>-760882552</v>
      </c>
      <c r="HE144" s="3">
        <v>266075504</v>
      </c>
      <c r="HF144" s="3">
        <v>0</v>
      </c>
      <c r="HG144" s="3">
        <v>0</v>
      </c>
      <c r="HH144" s="3">
        <v>0</v>
      </c>
      <c r="HI144" s="3">
        <v>0</v>
      </c>
      <c r="HJ144" s="3">
        <v>6202644</v>
      </c>
      <c r="HK144" s="3">
        <v>7345685</v>
      </c>
      <c r="HL144" s="3">
        <v>3345</v>
      </c>
      <c r="HM144" s="3">
        <v>140</v>
      </c>
      <c r="HN144" s="3">
        <v>244033</v>
      </c>
      <c r="HO144" s="3">
        <v>1667209</v>
      </c>
      <c r="HP144" s="3">
        <v>1388146</v>
      </c>
      <c r="HQ144" s="3">
        <v>95206</v>
      </c>
      <c r="HR144" s="3">
        <v>327815</v>
      </c>
      <c r="HS144" s="3">
        <v>527868</v>
      </c>
      <c r="HT144" s="3">
        <v>530343</v>
      </c>
      <c r="HU144" s="3">
        <v>1034217</v>
      </c>
      <c r="HV144" s="3">
        <v>260275</v>
      </c>
      <c r="HW144" s="3">
        <v>127532</v>
      </c>
      <c r="HX144" s="3">
        <v>1903603</v>
      </c>
      <c r="HY144" s="3">
        <v>1246735</v>
      </c>
      <c r="HZ144" s="3">
        <v>1177128</v>
      </c>
      <c r="IA144" s="3">
        <v>290738</v>
      </c>
      <c r="IB144" s="3">
        <v>1050365</v>
      </c>
      <c r="IC144" s="3">
        <v>159067</v>
      </c>
      <c r="ID144" s="3">
        <v>375008</v>
      </c>
      <c r="IE144" s="3">
        <v>235895333.64547008</v>
      </c>
      <c r="IF144" s="3">
        <v>77811691.024565697</v>
      </c>
      <c r="IG144" s="3">
        <v>131570823.666291</v>
      </c>
      <c r="IH144" s="3">
        <v>586057959.59951401</v>
      </c>
      <c r="II144" s="3">
        <v>27031397.233676799</v>
      </c>
      <c r="IJ144" s="3">
        <v>12890967.0698798</v>
      </c>
      <c r="IK144" s="3">
        <v>71408864.802121997</v>
      </c>
      <c r="IL144" s="3">
        <v>44080266.792692497</v>
      </c>
      <c r="IM144" s="3">
        <v>1751419.16578801</v>
      </c>
    </row>
    <row r="145" spans="1:247" x14ac:dyDescent="0.25">
      <c r="A145">
        <v>106301205</v>
      </c>
      <c r="B145" s="33" t="s">
        <v>1263</v>
      </c>
      <c r="C145" s="56">
        <v>45292</v>
      </c>
      <c r="D145" s="56">
        <v>45657</v>
      </c>
      <c r="E145">
        <v>366</v>
      </c>
      <c r="F145" s="33" t="s">
        <v>2689</v>
      </c>
      <c r="G145" t="s">
        <v>1027</v>
      </c>
      <c r="H145">
        <v>1016</v>
      </c>
      <c r="I145" s="33" t="s">
        <v>1046</v>
      </c>
      <c r="J145" t="s">
        <v>3058</v>
      </c>
      <c r="K145" s="33" t="s">
        <v>1023</v>
      </c>
      <c r="L145" s="33" t="s">
        <v>811</v>
      </c>
      <c r="N145" t="s">
        <v>430</v>
      </c>
      <c r="O145" s="33" t="s">
        <v>1263</v>
      </c>
      <c r="P145" t="s">
        <v>1048</v>
      </c>
      <c r="Q145" t="s">
        <v>34</v>
      </c>
      <c r="R145" s="33" t="s">
        <v>2108</v>
      </c>
      <c r="S145" s="33" t="s">
        <v>1264</v>
      </c>
      <c r="T145" s="33" t="s">
        <v>1265</v>
      </c>
      <c r="U145" s="33">
        <v>92663</v>
      </c>
      <c r="V145" s="33" t="s">
        <v>1775</v>
      </c>
      <c r="W145">
        <v>0</v>
      </c>
      <c r="X145" s="3">
        <v>536</v>
      </c>
      <c r="Y145" s="3">
        <v>196176</v>
      </c>
      <c r="Z145" s="3">
        <v>536</v>
      </c>
      <c r="AA145" s="3">
        <v>196176</v>
      </c>
      <c r="AB145" s="3">
        <v>460</v>
      </c>
      <c r="AC145" s="3">
        <v>416.66939890710398</v>
      </c>
      <c r="AD145" s="3">
        <v>1021.17859550298</v>
      </c>
      <c r="AE145" s="3">
        <v>58391</v>
      </c>
      <c r="AF145" s="3">
        <v>22401</v>
      </c>
      <c r="AG145" s="3">
        <v>1864</v>
      </c>
      <c r="AH145" s="3">
        <v>14637</v>
      </c>
      <c r="AI145" s="3">
        <v>505</v>
      </c>
      <c r="AJ145" s="3">
        <v>1294</v>
      </c>
      <c r="AK145" s="3">
        <v>50237</v>
      </c>
      <c r="AL145" s="3">
        <v>917</v>
      </c>
      <c r="AM145" s="3">
        <v>2255</v>
      </c>
      <c r="AN145" s="3">
        <v>152501</v>
      </c>
      <c r="AO145" s="3">
        <v>373751.36595409003</v>
      </c>
      <c r="AP145" s="89">
        <v>134798.23432325938</v>
      </c>
      <c r="AQ145" s="89">
        <v>49053.783972142402</v>
      </c>
      <c r="AR145" s="89">
        <v>2536.70351158522</v>
      </c>
      <c r="AS145" s="89">
        <v>30163.4474658908</v>
      </c>
      <c r="AT145" s="89">
        <v>1358.9824968400601</v>
      </c>
      <c r="AU145" s="89">
        <v>3654.4526908930102</v>
      </c>
      <c r="AV145" s="89">
        <v>145532.449827075</v>
      </c>
      <c r="AW145" s="89">
        <v>2423.3340204236001</v>
      </c>
      <c r="AX145" s="89">
        <v>7380.8826407945298</v>
      </c>
      <c r="AY145" s="3">
        <v>12516</v>
      </c>
      <c r="AZ145" s="3">
        <v>4899</v>
      </c>
      <c r="BA145" s="3">
        <v>340</v>
      </c>
      <c r="BB145" s="3">
        <v>3595</v>
      </c>
      <c r="BC145" s="3">
        <v>145</v>
      </c>
      <c r="BD145" s="3">
        <v>326</v>
      </c>
      <c r="BE145" s="3">
        <v>14368</v>
      </c>
      <c r="BF145" s="3">
        <v>313</v>
      </c>
      <c r="BG145" s="3">
        <v>768</v>
      </c>
      <c r="BH145" s="3">
        <v>37270</v>
      </c>
      <c r="BI145" s="3">
        <v>491</v>
      </c>
      <c r="BJ145" s="3">
        <v>0</v>
      </c>
      <c r="BK145" s="3">
        <v>21</v>
      </c>
      <c r="BL145" s="3">
        <v>24</v>
      </c>
      <c r="BM145" s="3">
        <v>0</v>
      </c>
      <c r="BN145" s="3">
        <v>0</v>
      </c>
      <c r="BO145" s="3">
        <v>179706</v>
      </c>
      <c r="BP145" s="3">
        <v>0</v>
      </c>
      <c r="BQ145" s="3">
        <v>7686</v>
      </c>
      <c r="BR145" s="3">
        <v>8784</v>
      </c>
      <c r="BS145" s="3">
        <v>0</v>
      </c>
      <c r="BT145" s="3">
        <v>0</v>
      </c>
      <c r="BU145" s="3">
        <v>141313</v>
      </c>
      <c r="BV145" s="3">
        <v>0</v>
      </c>
      <c r="BW145" s="3">
        <v>3175</v>
      </c>
      <c r="BX145" s="3">
        <v>8013</v>
      </c>
      <c r="BY145" s="3">
        <v>0</v>
      </c>
      <c r="BZ145" s="57">
        <v>0</v>
      </c>
      <c r="CA145" s="3">
        <v>0</v>
      </c>
      <c r="CB145" s="3">
        <v>35907</v>
      </c>
      <c r="CC145" s="3">
        <v>0</v>
      </c>
      <c r="CD145" s="3">
        <v>684</v>
      </c>
      <c r="CE145" s="3">
        <v>679</v>
      </c>
      <c r="CF145" s="3">
        <v>0</v>
      </c>
      <c r="CG145" s="3">
        <v>0</v>
      </c>
      <c r="CH145" s="3">
        <v>28</v>
      </c>
      <c r="CI145" s="3">
        <v>15146</v>
      </c>
      <c r="CJ145" s="3">
        <v>8276</v>
      </c>
      <c r="CK145" s="3">
        <v>227316</v>
      </c>
      <c r="CL145" s="3">
        <v>81274</v>
      </c>
      <c r="CM145" s="3">
        <v>4923</v>
      </c>
      <c r="CN145" s="3">
        <v>55539</v>
      </c>
      <c r="CO145" s="3">
        <v>2715</v>
      </c>
      <c r="CP145" s="3">
        <v>7769</v>
      </c>
      <c r="CQ145" s="3">
        <v>302191</v>
      </c>
      <c r="CR145" s="3">
        <v>3715</v>
      </c>
      <c r="CS145" s="3">
        <v>12619</v>
      </c>
      <c r="CT145" s="3">
        <v>698061</v>
      </c>
      <c r="CU145" s="3">
        <v>142574</v>
      </c>
      <c r="CV145" s="3">
        <v>104630</v>
      </c>
      <c r="CW145" s="3">
        <v>0</v>
      </c>
      <c r="CX145" s="3">
        <v>446777</v>
      </c>
      <c r="CY145" s="3">
        <v>2432</v>
      </c>
      <c r="CZ145" s="3">
        <v>20</v>
      </c>
      <c r="DA145" s="3">
        <v>1218600</v>
      </c>
      <c r="DB145" s="3">
        <v>925676</v>
      </c>
      <c r="DC145" s="3">
        <v>7707</v>
      </c>
      <c r="DD145" s="3">
        <v>8243</v>
      </c>
      <c r="DE145" s="3">
        <v>5815</v>
      </c>
      <c r="DF145" s="3">
        <v>2710</v>
      </c>
      <c r="DG145" s="3">
        <v>6402970335</v>
      </c>
      <c r="DH145" s="3">
        <v>4803370625</v>
      </c>
      <c r="DI145" s="3">
        <v>136962311</v>
      </c>
      <c r="DJ145" s="3">
        <v>1736562021</v>
      </c>
      <c r="DK145" s="3">
        <v>86677643</v>
      </c>
      <c r="DL145" s="3">
        <v>1823239664</v>
      </c>
      <c r="DM145" s="3">
        <v>1796123772</v>
      </c>
      <c r="DN145" s="3">
        <v>27115892</v>
      </c>
      <c r="DO145" s="3">
        <v>352746893</v>
      </c>
      <c r="DP145" s="3">
        <v>14058865</v>
      </c>
      <c r="DQ145" s="3">
        <v>0</v>
      </c>
      <c r="DR145" s="3">
        <v>0</v>
      </c>
      <c r="DS145" s="3">
        <v>365803920</v>
      </c>
      <c r="DT145" s="3">
        <v>1042640887</v>
      </c>
      <c r="DU145" s="3">
        <v>406867665</v>
      </c>
      <c r="DV145" s="3">
        <v>47861091</v>
      </c>
      <c r="DW145" s="3">
        <v>229153605</v>
      </c>
      <c r="DX145" s="3">
        <v>8343522</v>
      </c>
      <c r="DY145" s="3">
        <v>26754817</v>
      </c>
      <c r="DZ145" s="3">
        <v>827945875</v>
      </c>
      <c r="EA145" s="3">
        <v>6662880</v>
      </c>
      <c r="EB145" s="3">
        <v>16360455</v>
      </c>
      <c r="EC145" s="3">
        <v>2612590797</v>
      </c>
      <c r="ED145" s="3">
        <v>1364342220</v>
      </c>
      <c r="EE145" s="3">
        <v>484092495</v>
      </c>
      <c r="EF145" s="3">
        <v>17272706</v>
      </c>
      <c r="EG145" s="3">
        <v>243078596</v>
      </c>
      <c r="EH145" s="3">
        <v>14109350</v>
      </c>
      <c r="EI145" s="3">
        <v>48804853</v>
      </c>
      <c r="EJ145" s="3">
        <v>1570545108</v>
      </c>
      <c r="EK145" s="3">
        <v>10944954</v>
      </c>
      <c r="EL145" s="3">
        <v>37189256</v>
      </c>
      <c r="EM145" s="3">
        <v>3790379538</v>
      </c>
      <c r="EN145" s="3">
        <v>1996534395</v>
      </c>
      <c r="EO145" s="3">
        <v>816229000</v>
      </c>
      <c r="EP145" s="3">
        <v>52686270</v>
      </c>
      <c r="EQ145" s="3">
        <v>390747225</v>
      </c>
      <c r="ER145" s="3">
        <v>0</v>
      </c>
      <c r="ES145" s="3">
        <v>22452872</v>
      </c>
      <c r="ET145" s="3">
        <v>11291350</v>
      </c>
      <c r="EU145" s="3">
        <v>1386075761</v>
      </c>
      <c r="EV145" s="3">
        <v>46701300</v>
      </c>
      <c r="EW145" s="3">
        <v>0</v>
      </c>
      <c r="EX145" s="3">
        <v>27528566</v>
      </c>
      <c r="EY145" s="3">
        <v>0</v>
      </c>
      <c r="EZ145" s="3">
        <v>53123886</v>
      </c>
      <c r="FA145" s="3">
        <v>82662475</v>
      </c>
      <c r="FB145" s="3">
        <v>0</v>
      </c>
      <c r="FC145" s="3">
        <v>0</v>
      </c>
      <c r="FD145" s="3">
        <v>54299836</v>
      </c>
      <c r="FE145" s="3">
        <v>409005233</v>
      </c>
      <c r="FF145" s="3">
        <v>157274029</v>
      </c>
      <c r="FG145" s="3">
        <v>12174040</v>
      </c>
      <c r="FH145" s="3">
        <v>80820515</v>
      </c>
      <c r="FI145" s="3">
        <v>0</v>
      </c>
      <c r="FJ145" s="3">
        <v>43698229</v>
      </c>
      <c r="FK145" s="3">
        <v>1004377323</v>
      </c>
      <c r="FL145" s="3">
        <v>0</v>
      </c>
      <c r="FM145" s="3">
        <v>29212652</v>
      </c>
      <c r="FN145" s="3">
        <v>0</v>
      </c>
      <c r="FO145" s="3">
        <v>-39082285</v>
      </c>
      <c r="FP145" s="3">
        <v>4693933</v>
      </c>
      <c r="FQ145" s="3">
        <v>281342554</v>
      </c>
      <c r="FR145" s="3">
        <v>0</v>
      </c>
      <c r="FS145" s="3">
        <v>0</v>
      </c>
      <c r="FT145" s="3">
        <v>227306723</v>
      </c>
      <c r="FU145" s="3">
        <v>100291062</v>
      </c>
      <c r="FV145" s="3">
        <v>657120534</v>
      </c>
      <c r="FW145" s="3">
        <v>18427523</v>
      </c>
      <c r="FX145" s="3">
        <v>30065959</v>
      </c>
      <c r="FY145" s="3">
        <v>8173400</v>
      </c>
      <c r="FZ145" s="3">
        <v>132055</v>
      </c>
      <c r="GA145" s="3">
        <v>299905536</v>
      </c>
      <c r="GB145" s="3">
        <v>57149179</v>
      </c>
      <c r="GC145" s="3">
        <v>250743540</v>
      </c>
      <c r="GD145" s="3">
        <v>146808261</v>
      </c>
      <c r="GE145" s="3">
        <v>576506418</v>
      </c>
      <c r="GF145" s="3">
        <v>250383930</v>
      </c>
      <c r="GG145" s="3">
        <v>53200626</v>
      </c>
      <c r="GH145" s="3">
        <v>29957383</v>
      </c>
      <c r="GI145" s="3">
        <v>341453061</v>
      </c>
      <c r="GJ145" s="3">
        <v>189937421</v>
      </c>
      <c r="GK145" s="3">
        <v>99794610</v>
      </c>
      <c r="GL145" s="3">
        <v>34768715</v>
      </c>
      <c r="GM145" s="3">
        <v>10474426</v>
      </c>
      <c r="GN145" s="3">
        <v>25866321</v>
      </c>
      <c r="GO145" s="3">
        <v>183780861</v>
      </c>
      <c r="GP145" s="3">
        <v>715961541</v>
      </c>
      <c r="GQ145" s="3">
        <v>2674358142</v>
      </c>
      <c r="GR145" s="3">
        <v>882288574</v>
      </c>
      <c r="GS145" s="3">
        <v>432465088</v>
      </c>
      <c r="GT145" s="3">
        <v>74169811</v>
      </c>
      <c r="GU145" s="3">
        <v>2355883</v>
      </c>
      <c r="GV145" s="3">
        <v>4781599039</v>
      </c>
      <c r="GW145" s="3">
        <v>464515508</v>
      </c>
      <c r="GX145" s="3">
        <v>0</v>
      </c>
      <c r="GY145" s="3">
        <v>1051222512</v>
      </c>
      <c r="GZ145" s="3">
        <v>3265861019</v>
      </c>
      <c r="HA145" s="3">
        <v>4781599039</v>
      </c>
      <c r="HB145" s="3">
        <v>254430439</v>
      </c>
      <c r="HC145" s="3">
        <v>750271781</v>
      </c>
      <c r="HD145" s="3">
        <v>-499428229</v>
      </c>
      <c r="HE145" s="3">
        <v>2031992242</v>
      </c>
      <c r="HF145" s="3">
        <v>0</v>
      </c>
      <c r="HG145" s="3">
        <v>773975324</v>
      </c>
      <c r="HH145" s="3">
        <v>47380902</v>
      </c>
      <c r="HI145" s="3">
        <v>34325440</v>
      </c>
      <c r="HJ145" s="3">
        <v>10123090</v>
      </c>
      <c r="HK145" s="3">
        <v>11759778</v>
      </c>
      <c r="HL145" s="3">
        <v>5461</v>
      </c>
      <c r="HM145" s="3">
        <v>0</v>
      </c>
      <c r="HN145" s="3">
        <v>917274</v>
      </c>
      <c r="HO145" s="3">
        <v>2780731</v>
      </c>
      <c r="HP145" s="3">
        <v>2562320</v>
      </c>
      <c r="HQ145" s="3">
        <v>68267</v>
      </c>
      <c r="HR145" s="3">
        <v>608689</v>
      </c>
      <c r="HS145" s="3">
        <v>1438586</v>
      </c>
      <c r="HT145" s="3">
        <v>823462</v>
      </c>
      <c r="HU145" s="3">
        <v>522375</v>
      </c>
      <c r="HV145" s="3">
        <v>1535</v>
      </c>
      <c r="HW145" s="3">
        <v>399851</v>
      </c>
      <c r="HX145" s="3">
        <v>2239160</v>
      </c>
      <c r="HY145" s="3">
        <v>1053435</v>
      </c>
      <c r="HZ145" s="3">
        <v>3100770</v>
      </c>
      <c r="IA145" s="3">
        <v>95271</v>
      </c>
      <c r="IB145" s="3">
        <v>2216113</v>
      </c>
      <c r="IC145" s="3">
        <v>707165</v>
      </c>
      <c r="ID145" s="3">
        <v>700471</v>
      </c>
      <c r="IE145" s="3">
        <v>642609248.45117903</v>
      </c>
      <c r="IF145" s="3">
        <v>237865914.86765349</v>
      </c>
      <c r="IG145" s="3">
        <v>17389228.955208302</v>
      </c>
      <c r="IH145" s="3">
        <v>126075159.77014101</v>
      </c>
      <c r="II145" s="3">
        <v>5994401.5226071598</v>
      </c>
      <c r="IJ145" s="3">
        <v>20172697.7687173</v>
      </c>
      <c r="IK145" s="3">
        <v>640342046.24044299</v>
      </c>
      <c r="IL145" s="3">
        <v>4700887.57195134</v>
      </c>
      <c r="IM145" s="3">
        <v>14296543.852099299</v>
      </c>
    </row>
    <row r="146" spans="1:247" x14ac:dyDescent="0.25">
      <c r="A146">
        <v>106304460</v>
      </c>
      <c r="B146" s="33" t="s">
        <v>1751</v>
      </c>
      <c r="C146" s="56">
        <v>45292</v>
      </c>
      <c r="D146" s="56">
        <v>45657</v>
      </c>
      <c r="E146">
        <v>366</v>
      </c>
      <c r="F146" s="33" t="s">
        <v>2689</v>
      </c>
      <c r="G146" t="s">
        <v>1027</v>
      </c>
      <c r="H146">
        <v>1016</v>
      </c>
      <c r="I146" s="33" t="s">
        <v>1024</v>
      </c>
      <c r="J146" t="s">
        <v>3058</v>
      </c>
      <c r="K146" s="33" t="s">
        <v>1023</v>
      </c>
      <c r="L146" s="33" t="s">
        <v>1025</v>
      </c>
      <c r="N146" t="s">
        <v>430</v>
      </c>
      <c r="O146" s="33" t="s">
        <v>1263</v>
      </c>
      <c r="P146" t="s">
        <v>407</v>
      </c>
      <c r="Q146" t="s">
        <v>34</v>
      </c>
      <c r="R146" s="33" t="s">
        <v>2109</v>
      </c>
      <c r="S146" s="33" t="s">
        <v>1752</v>
      </c>
      <c r="T146" s="33" t="s">
        <v>1753</v>
      </c>
      <c r="U146" s="33">
        <v>92618</v>
      </c>
      <c r="V146" s="33" t="s">
        <v>2749</v>
      </c>
      <c r="W146">
        <v>0</v>
      </c>
      <c r="X146" s="3">
        <v>70</v>
      </c>
      <c r="Y146" s="3">
        <v>25620</v>
      </c>
      <c r="Z146" s="3">
        <v>70</v>
      </c>
      <c r="AA146" s="3">
        <v>25620</v>
      </c>
      <c r="AB146" s="3">
        <v>12</v>
      </c>
      <c r="AC146" s="3">
        <v>10.860655737704899</v>
      </c>
      <c r="AD146" s="3">
        <v>23.936279224615507</v>
      </c>
      <c r="AE146" s="3">
        <v>2314</v>
      </c>
      <c r="AF146" s="3">
        <v>419</v>
      </c>
      <c r="AG146" s="3">
        <v>2</v>
      </c>
      <c r="AH146" s="3">
        <v>7</v>
      </c>
      <c r="AI146" s="3">
        <v>0</v>
      </c>
      <c r="AJ146" s="3">
        <v>169</v>
      </c>
      <c r="AK146" s="3">
        <v>1044</v>
      </c>
      <c r="AL146" s="3">
        <v>0</v>
      </c>
      <c r="AM146" s="3">
        <v>20</v>
      </c>
      <c r="AN146" s="3">
        <v>3975</v>
      </c>
      <c r="AO146" s="3">
        <v>8760.6781962092791</v>
      </c>
      <c r="AP146" s="89">
        <v>4770.1713524952902</v>
      </c>
      <c r="AQ146" s="89">
        <v>1002.73717210928</v>
      </c>
      <c r="AR146" s="89">
        <v>3.3763726573706099</v>
      </c>
      <c r="AS146" s="89">
        <v>7</v>
      </c>
      <c r="AT146" s="89">
        <v>0</v>
      </c>
      <c r="AU146" s="89">
        <v>237.6266164969185</v>
      </c>
      <c r="AV146" s="89">
        <v>2651.4433310911299</v>
      </c>
      <c r="AW146" s="89">
        <v>0</v>
      </c>
      <c r="AX146" s="89">
        <v>35.339514123761695</v>
      </c>
      <c r="AY146" s="3">
        <v>1007</v>
      </c>
      <c r="AZ146" s="3">
        <v>174</v>
      </c>
      <c r="BA146" s="3">
        <v>1</v>
      </c>
      <c r="BB146" s="3">
        <v>2</v>
      </c>
      <c r="BC146" s="3">
        <v>0</v>
      </c>
      <c r="BD146" s="3">
        <v>81</v>
      </c>
      <c r="BE146" s="3">
        <v>506</v>
      </c>
      <c r="BF146" s="3">
        <v>0</v>
      </c>
      <c r="BG146" s="3">
        <v>7</v>
      </c>
      <c r="BH146" s="3">
        <v>1778</v>
      </c>
      <c r="BI146" s="3">
        <v>70</v>
      </c>
      <c r="BJ146" s="3">
        <v>0</v>
      </c>
      <c r="BK146" s="3">
        <v>0</v>
      </c>
      <c r="BL146" s="3">
        <v>0</v>
      </c>
      <c r="BM146" s="3">
        <v>0</v>
      </c>
      <c r="BN146" s="3">
        <v>0</v>
      </c>
      <c r="BO146" s="3">
        <v>25620</v>
      </c>
      <c r="BP146" s="3">
        <v>0</v>
      </c>
      <c r="BQ146" s="3">
        <v>0</v>
      </c>
      <c r="BR146" s="3">
        <v>0</v>
      </c>
      <c r="BS146" s="3">
        <v>0</v>
      </c>
      <c r="BT146" s="3">
        <v>0</v>
      </c>
      <c r="BU146" s="3">
        <v>3975</v>
      </c>
      <c r="BV146" s="3">
        <v>0</v>
      </c>
      <c r="BW146" s="3">
        <v>0</v>
      </c>
      <c r="BX146" s="3">
        <v>0</v>
      </c>
      <c r="BY146" s="3">
        <v>0</v>
      </c>
      <c r="BZ146" s="57">
        <v>0</v>
      </c>
      <c r="CA146" s="3">
        <v>0</v>
      </c>
      <c r="CB146" s="3">
        <v>1778</v>
      </c>
      <c r="CC146" s="3">
        <v>0</v>
      </c>
      <c r="CD146" s="3">
        <v>0</v>
      </c>
      <c r="CE146" s="3">
        <v>0</v>
      </c>
      <c r="CF146" s="3">
        <v>0</v>
      </c>
      <c r="CG146" s="3">
        <v>0</v>
      </c>
      <c r="CH146" s="3">
        <v>0</v>
      </c>
      <c r="CI146" s="3">
        <v>0</v>
      </c>
      <c r="CJ146" s="3">
        <v>0</v>
      </c>
      <c r="CK146" s="3">
        <v>1932</v>
      </c>
      <c r="CL146" s="3">
        <v>492</v>
      </c>
      <c r="CM146" s="3">
        <v>2</v>
      </c>
      <c r="CN146" s="3">
        <v>0</v>
      </c>
      <c r="CO146" s="3">
        <v>0</v>
      </c>
      <c r="CP146" s="3">
        <v>63</v>
      </c>
      <c r="CQ146" s="3">
        <v>1670</v>
      </c>
      <c r="CR146" s="3">
        <v>0</v>
      </c>
      <c r="CS146" s="3">
        <v>12</v>
      </c>
      <c r="CT146" s="3">
        <v>4171</v>
      </c>
      <c r="CU146" s="3">
        <v>0</v>
      </c>
      <c r="CV146" s="3">
        <v>0</v>
      </c>
      <c r="CW146" s="3">
        <v>0</v>
      </c>
      <c r="CX146" s="3">
        <v>0</v>
      </c>
      <c r="CY146" s="3">
        <v>0</v>
      </c>
      <c r="CZ146" s="3">
        <v>9</v>
      </c>
      <c r="DA146" s="3">
        <v>263707</v>
      </c>
      <c r="DB146" s="3">
        <v>458213</v>
      </c>
      <c r="DC146" s="3">
        <v>1782</v>
      </c>
      <c r="DD146" s="3">
        <v>3938</v>
      </c>
      <c r="DE146" s="3">
        <v>0</v>
      </c>
      <c r="DF146" s="3">
        <v>0</v>
      </c>
      <c r="DG146" s="3">
        <v>535876234</v>
      </c>
      <c r="DH146" s="3">
        <v>382379651</v>
      </c>
      <c r="DI146" s="3">
        <v>0</v>
      </c>
      <c r="DJ146" s="3">
        <v>153496583</v>
      </c>
      <c r="DK146" s="3">
        <v>603816</v>
      </c>
      <c r="DL146" s="3">
        <v>154100399</v>
      </c>
      <c r="DM146" s="3">
        <v>111822261</v>
      </c>
      <c r="DN146" s="3">
        <v>42278138</v>
      </c>
      <c r="DO146" s="3">
        <v>2876666</v>
      </c>
      <c r="DP146" s="3">
        <v>75753</v>
      </c>
      <c r="DQ146" s="3">
        <v>0</v>
      </c>
      <c r="DR146" s="3">
        <v>0</v>
      </c>
      <c r="DS146" s="3">
        <v>45079051</v>
      </c>
      <c r="DT146" s="3">
        <v>134541910</v>
      </c>
      <c r="DU146" s="3">
        <v>24709109</v>
      </c>
      <c r="DV146" s="3">
        <v>85054</v>
      </c>
      <c r="DW146" s="3">
        <v>182482</v>
      </c>
      <c r="DX146" s="3">
        <v>0</v>
      </c>
      <c r="DY146" s="3">
        <v>11008759</v>
      </c>
      <c r="DZ146" s="3">
        <v>71533846</v>
      </c>
      <c r="EA146" s="3">
        <v>0</v>
      </c>
      <c r="EB146" s="3">
        <v>1083033</v>
      </c>
      <c r="EC146" s="3">
        <v>243144193</v>
      </c>
      <c r="ED146" s="3">
        <v>142808118</v>
      </c>
      <c r="EE146" s="3">
        <v>34423927</v>
      </c>
      <c r="EF146" s="3">
        <v>58533</v>
      </c>
      <c r="EG146" s="3">
        <v>0</v>
      </c>
      <c r="EH146" s="3">
        <v>0</v>
      </c>
      <c r="EI146" s="3">
        <v>4470378</v>
      </c>
      <c r="EJ146" s="3">
        <v>110140425</v>
      </c>
      <c r="EK146" s="3">
        <v>0</v>
      </c>
      <c r="EL146" s="3">
        <v>830660</v>
      </c>
      <c r="EM146" s="3">
        <v>292732041</v>
      </c>
      <c r="EN146" s="3">
        <v>219442602</v>
      </c>
      <c r="EO146" s="3">
        <v>45655630</v>
      </c>
      <c r="EP146" s="3">
        <v>107536</v>
      </c>
      <c r="EQ146" s="3">
        <v>136666</v>
      </c>
      <c r="ER146" s="3">
        <v>0</v>
      </c>
      <c r="ES146" s="3">
        <v>0</v>
      </c>
      <c r="ET146" s="3">
        <v>9902693</v>
      </c>
      <c r="EU146" s="3">
        <v>105603602</v>
      </c>
      <c r="EV146" s="3">
        <v>38971</v>
      </c>
      <c r="EW146" s="3">
        <v>0</v>
      </c>
      <c r="EX146" s="3">
        <v>791209</v>
      </c>
      <c r="EY146" s="3">
        <v>0</v>
      </c>
      <c r="EZ146" s="3">
        <v>700742</v>
      </c>
      <c r="FA146" s="3">
        <v>0</v>
      </c>
      <c r="FB146" s="3">
        <v>0</v>
      </c>
      <c r="FC146" s="3">
        <v>0</v>
      </c>
      <c r="FD146" s="3">
        <v>0</v>
      </c>
      <c r="FE146" s="3">
        <v>57903277</v>
      </c>
      <c r="FF146" s="3">
        <v>13475455</v>
      </c>
      <c r="FG146" s="3">
        <v>36051</v>
      </c>
      <c r="FH146" s="3">
        <v>45816</v>
      </c>
      <c r="FI146" s="3">
        <v>0</v>
      </c>
      <c r="FJ146" s="3">
        <v>5378230</v>
      </c>
      <c r="FK146" s="3">
        <v>76053399</v>
      </c>
      <c r="FL146" s="3">
        <v>0</v>
      </c>
      <c r="FM146" s="3">
        <v>604355</v>
      </c>
      <c r="FN146" s="3">
        <v>0</v>
      </c>
      <c r="FO146" s="3">
        <v>0</v>
      </c>
      <c r="FP146" s="3">
        <v>0</v>
      </c>
      <c r="FQ146" s="3">
        <v>2713241</v>
      </c>
      <c r="FR146" s="3">
        <v>0</v>
      </c>
      <c r="FS146" s="3">
        <v>0</v>
      </c>
      <c r="FT146" s="3">
        <v>12248844</v>
      </c>
      <c r="FU146" s="3">
        <v>963409</v>
      </c>
      <c r="FV146" s="3">
        <v>54770241</v>
      </c>
      <c r="FW146" s="3">
        <v>0</v>
      </c>
      <c r="FX146" s="3">
        <v>0</v>
      </c>
      <c r="FY146" s="3">
        <v>0</v>
      </c>
      <c r="FZ146" s="3">
        <v>0</v>
      </c>
      <c r="GA146" s="3">
        <v>13753932</v>
      </c>
      <c r="GB146" s="3">
        <v>4019341</v>
      </c>
      <c r="GC146" s="3">
        <v>12503527</v>
      </c>
      <c r="GD146" s="3">
        <v>13562967</v>
      </c>
      <c r="GE146" s="3">
        <v>30580295</v>
      </c>
      <c r="GF146" s="3">
        <v>11339595</v>
      </c>
      <c r="GG146" s="3">
        <v>1650292</v>
      </c>
      <c r="GH146" s="3">
        <v>710558</v>
      </c>
      <c r="GI146" s="3">
        <v>33456661</v>
      </c>
      <c r="GJ146" s="3">
        <v>15547014</v>
      </c>
      <c r="GK146" s="3">
        <v>1415961</v>
      </c>
      <c r="GL146" s="3">
        <v>11363034</v>
      </c>
      <c r="GM146" s="3">
        <v>1564075</v>
      </c>
      <c r="GN146" s="3">
        <v>497252</v>
      </c>
      <c r="GO146" s="3">
        <v>3697524</v>
      </c>
      <c r="GP146" s="3">
        <v>68865818</v>
      </c>
      <c r="GQ146" s="3">
        <v>0</v>
      </c>
      <c r="GR146" s="3">
        <v>5371244</v>
      </c>
      <c r="GS146" s="3">
        <v>50739</v>
      </c>
      <c r="GT146" s="3">
        <v>78536954</v>
      </c>
      <c r="GU146" s="3">
        <v>520000</v>
      </c>
      <c r="GV146" s="3">
        <v>153344755</v>
      </c>
      <c r="GW146" s="3">
        <v>96245427</v>
      </c>
      <c r="GX146" s="3">
        <v>0</v>
      </c>
      <c r="GY146" s="3">
        <v>7420639</v>
      </c>
      <c r="GZ146" s="3">
        <v>49678689</v>
      </c>
      <c r="HA146" s="3">
        <v>153344755</v>
      </c>
      <c r="HB146" s="3">
        <v>47046090</v>
      </c>
      <c r="HC146" s="3">
        <v>21339510</v>
      </c>
      <c r="HD146" s="3">
        <v>-8448437</v>
      </c>
      <c r="HE146" s="3">
        <v>19350479</v>
      </c>
      <c r="HF146" s="3">
        <v>0</v>
      </c>
      <c r="HG146" s="3">
        <v>0</v>
      </c>
      <c r="HH146" s="3">
        <v>78362203</v>
      </c>
      <c r="HI146" s="3">
        <v>72828061</v>
      </c>
      <c r="HJ146" s="3">
        <v>434163</v>
      </c>
      <c r="HK146" s="3">
        <v>505861</v>
      </c>
      <c r="HL146" s="3">
        <v>243</v>
      </c>
      <c r="HM146" s="3">
        <v>0</v>
      </c>
      <c r="HN146" s="3">
        <v>60325</v>
      </c>
      <c r="HO146" s="3">
        <v>139457</v>
      </c>
      <c r="HP146" s="3">
        <v>145203</v>
      </c>
      <c r="HQ146" s="3">
        <v>0</v>
      </c>
      <c r="HR146" s="3">
        <v>33715</v>
      </c>
      <c r="HS146" s="3">
        <v>45107</v>
      </c>
      <c r="HT146" s="3">
        <v>0</v>
      </c>
      <c r="HU146" s="3">
        <v>10356</v>
      </c>
      <c r="HV146" s="3">
        <v>0</v>
      </c>
      <c r="HW146" s="3">
        <v>0</v>
      </c>
      <c r="HX146" s="3">
        <v>120995</v>
      </c>
      <c r="HY146" s="3">
        <v>9467</v>
      </c>
      <c r="HZ146" s="3">
        <v>203112</v>
      </c>
      <c r="IA146" s="3">
        <v>0</v>
      </c>
      <c r="IB146" s="3">
        <v>60683</v>
      </c>
      <c r="IC146" s="3">
        <v>0</v>
      </c>
      <c r="ID146" s="3">
        <v>39298</v>
      </c>
      <c r="IE146" s="3">
        <v>57562617.779512241</v>
      </c>
      <c r="IF146" s="3">
        <v>12272767.282396443</v>
      </c>
      <c r="IG146" s="3">
        <v>29800.767134254002</v>
      </c>
      <c r="IH146" s="3">
        <v>37873.230781288898</v>
      </c>
      <c r="II146" s="3">
        <v>0</v>
      </c>
      <c r="IJ146" s="3">
        <v>3212617.8357108599</v>
      </c>
      <c r="IK146" s="3">
        <v>37705590.647874497</v>
      </c>
      <c r="IL146" s="3">
        <v>0</v>
      </c>
      <c r="IM146" s="3">
        <v>397177.45659044298</v>
      </c>
    </row>
    <row r="147" spans="1:247" x14ac:dyDescent="0.25">
      <c r="A147">
        <v>106190382</v>
      </c>
      <c r="B147" s="33" t="s">
        <v>1268</v>
      </c>
      <c r="C147" s="56">
        <v>45292</v>
      </c>
      <c r="D147" s="56">
        <v>45657</v>
      </c>
      <c r="E147">
        <v>366</v>
      </c>
      <c r="F147" s="33" t="s">
        <v>2532</v>
      </c>
      <c r="G147" t="s">
        <v>475</v>
      </c>
      <c r="H147">
        <v>925</v>
      </c>
      <c r="I147" s="33" t="s">
        <v>1024</v>
      </c>
      <c r="J147" t="s">
        <v>3050</v>
      </c>
      <c r="K147" s="33" t="s">
        <v>1023</v>
      </c>
      <c r="L147" s="33" t="s">
        <v>811</v>
      </c>
      <c r="N147" t="s">
        <v>1032</v>
      </c>
      <c r="O147" s="33" t="s">
        <v>1269</v>
      </c>
      <c r="P147" t="s">
        <v>406</v>
      </c>
      <c r="Q147" t="s">
        <v>1033</v>
      </c>
      <c r="R147" s="33" t="s">
        <v>2110</v>
      </c>
      <c r="S147" s="33" t="s">
        <v>1270</v>
      </c>
      <c r="T147" s="33" t="s">
        <v>474</v>
      </c>
      <c r="U147" s="33" t="s">
        <v>2111</v>
      </c>
      <c r="V147" s="33" t="s">
        <v>3194</v>
      </c>
      <c r="W147">
        <v>0</v>
      </c>
      <c r="X147" s="3">
        <v>434</v>
      </c>
      <c r="Y147" s="3">
        <v>158844</v>
      </c>
      <c r="Z147" s="3">
        <v>434</v>
      </c>
      <c r="AA147" s="3">
        <v>158844</v>
      </c>
      <c r="AB147" s="3">
        <v>272</v>
      </c>
      <c r="AC147" s="3">
        <v>248.84153005464501</v>
      </c>
      <c r="AD147" s="3">
        <v>357.89327872446404</v>
      </c>
      <c r="AE147" s="3">
        <v>16097</v>
      </c>
      <c r="AF147" s="3">
        <v>12182</v>
      </c>
      <c r="AG147" s="3">
        <v>7348</v>
      </c>
      <c r="AH147" s="3">
        <v>48485</v>
      </c>
      <c r="AI147" s="3">
        <v>0</v>
      </c>
      <c r="AJ147" s="3">
        <v>685</v>
      </c>
      <c r="AK147" s="3">
        <v>5200</v>
      </c>
      <c r="AL147" s="3">
        <v>760</v>
      </c>
      <c r="AM147" s="3">
        <v>319</v>
      </c>
      <c r="AN147" s="3">
        <v>91076</v>
      </c>
      <c r="AO147" s="3">
        <v>130988.940013154</v>
      </c>
      <c r="AP147" s="89">
        <v>20190.5465009332</v>
      </c>
      <c r="AQ147" s="89">
        <v>17202.325136170501</v>
      </c>
      <c r="AR147" s="89">
        <v>9164.7034324314409</v>
      </c>
      <c r="AS147" s="89">
        <v>71095.478522102101</v>
      </c>
      <c r="AT147" s="89">
        <v>0</v>
      </c>
      <c r="AU147" s="89">
        <v>1125.8756156366226</v>
      </c>
      <c r="AV147" s="89">
        <v>9332.9025673578108</v>
      </c>
      <c r="AW147" s="89">
        <v>2310.8780191906599</v>
      </c>
      <c r="AX147" s="89">
        <v>788.47521953427338</v>
      </c>
      <c r="AY147" s="3">
        <v>2385</v>
      </c>
      <c r="AZ147" s="3">
        <v>2456</v>
      </c>
      <c r="BA147" s="3">
        <v>1236</v>
      </c>
      <c r="BB147" s="3">
        <v>5682</v>
      </c>
      <c r="BC147" s="3">
        <v>0</v>
      </c>
      <c r="BD147" s="3">
        <v>69</v>
      </c>
      <c r="BE147" s="3">
        <v>1250</v>
      </c>
      <c r="BF147" s="3">
        <v>291</v>
      </c>
      <c r="BG147" s="3">
        <v>140</v>
      </c>
      <c r="BH147" s="3">
        <v>13509</v>
      </c>
      <c r="BI147" s="3">
        <v>317</v>
      </c>
      <c r="BJ147" s="3">
        <v>0</v>
      </c>
      <c r="BK147" s="3">
        <v>0</v>
      </c>
      <c r="BL147" s="3">
        <v>28</v>
      </c>
      <c r="BM147" s="3">
        <v>89</v>
      </c>
      <c r="BN147" s="3">
        <v>0</v>
      </c>
      <c r="BO147" s="3">
        <v>116022</v>
      </c>
      <c r="BP147" s="3">
        <v>0</v>
      </c>
      <c r="BQ147" s="3">
        <v>0</v>
      </c>
      <c r="BR147" s="3">
        <v>10248</v>
      </c>
      <c r="BS147" s="3">
        <v>32574</v>
      </c>
      <c r="BT147" s="3">
        <v>0</v>
      </c>
      <c r="BU147" s="3">
        <v>57602</v>
      </c>
      <c r="BV147" s="3">
        <v>0</v>
      </c>
      <c r="BW147" s="3">
        <v>0</v>
      </c>
      <c r="BX147" s="3">
        <v>6076</v>
      </c>
      <c r="BY147" s="3">
        <v>27398</v>
      </c>
      <c r="BZ147" s="57">
        <v>0.30082568404409499</v>
      </c>
      <c r="CA147" s="3">
        <v>0</v>
      </c>
      <c r="CB147" s="3">
        <v>12792</v>
      </c>
      <c r="CC147" s="3">
        <v>0</v>
      </c>
      <c r="CD147" s="3">
        <v>0</v>
      </c>
      <c r="CE147" s="3">
        <v>465</v>
      </c>
      <c r="CF147" s="3">
        <v>252</v>
      </c>
      <c r="CG147" s="3">
        <v>0</v>
      </c>
      <c r="CH147" s="3">
        <v>0</v>
      </c>
      <c r="CI147" s="3">
        <v>5967</v>
      </c>
      <c r="CJ147" s="3">
        <v>2763</v>
      </c>
      <c r="CK147" s="3">
        <v>10350</v>
      </c>
      <c r="CL147" s="3">
        <v>10247</v>
      </c>
      <c r="CM147" s="3">
        <v>2307</v>
      </c>
      <c r="CN147" s="3">
        <v>27997</v>
      </c>
      <c r="CO147" s="3">
        <v>0</v>
      </c>
      <c r="CP147" s="3">
        <v>333</v>
      </c>
      <c r="CQ147" s="3">
        <v>10559</v>
      </c>
      <c r="CR147" s="3">
        <v>952</v>
      </c>
      <c r="CS147" s="3">
        <v>2596</v>
      </c>
      <c r="CT147" s="3">
        <v>65341</v>
      </c>
      <c r="CU147" s="3">
        <v>41518</v>
      </c>
      <c r="CV147" s="3">
        <v>28463</v>
      </c>
      <c r="CW147" s="3">
        <v>0</v>
      </c>
      <c r="CX147" s="3">
        <v>0</v>
      </c>
      <c r="CY147" s="3">
        <v>0</v>
      </c>
      <c r="CZ147" s="3">
        <v>6</v>
      </c>
      <c r="DA147" s="3">
        <v>325226</v>
      </c>
      <c r="DB147" s="3">
        <v>336082</v>
      </c>
      <c r="DC147" s="3">
        <v>2203</v>
      </c>
      <c r="DD147" s="3">
        <v>3699</v>
      </c>
      <c r="DE147" s="3">
        <v>2495</v>
      </c>
      <c r="DF147" s="3">
        <v>1123</v>
      </c>
      <c r="DG147" s="3">
        <v>1580028192</v>
      </c>
      <c r="DH147" s="3">
        <v>1232805968</v>
      </c>
      <c r="DI147" s="3">
        <v>153250694</v>
      </c>
      <c r="DJ147" s="3">
        <v>500472918</v>
      </c>
      <c r="DK147" s="3">
        <v>5456194</v>
      </c>
      <c r="DL147" s="3">
        <v>505929112</v>
      </c>
      <c r="DM147" s="3">
        <v>523236499</v>
      </c>
      <c r="DN147" s="3">
        <v>-17307387</v>
      </c>
      <c r="DO147" s="3">
        <v>4048024</v>
      </c>
      <c r="DP147" s="3">
        <v>365033</v>
      </c>
      <c r="DQ147" s="3">
        <v>0</v>
      </c>
      <c r="DR147" s="3">
        <v>0</v>
      </c>
      <c r="DS147" s="3">
        <v>-13624396</v>
      </c>
      <c r="DT147" s="3">
        <v>229958127</v>
      </c>
      <c r="DU147" s="3">
        <v>210494741</v>
      </c>
      <c r="DV147" s="3">
        <v>84716856</v>
      </c>
      <c r="DW147" s="3">
        <v>464785710</v>
      </c>
      <c r="DX147" s="3">
        <v>0</v>
      </c>
      <c r="DY147" s="3">
        <v>4337177</v>
      </c>
      <c r="DZ147" s="3">
        <v>88844219</v>
      </c>
      <c r="EA147" s="3">
        <v>4185683</v>
      </c>
      <c r="EB147" s="3">
        <v>11263731</v>
      </c>
      <c r="EC147" s="3">
        <v>1098586244</v>
      </c>
      <c r="ED147" s="3">
        <v>58479486</v>
      </c>
      <c r="EE147" s="3">
        <v>86747007</v>
      </c>
      <c r="EF147" s="3">
        <v>20945210</v>
      </c>
      <c r="EG147" s="3">
        <v>216748011</v>
      </c>
      <c r="EH147" s="3">
        <v>0</v>
      </c>
      <c r="EI147" s="3">
        <v>2791468</v>
      </c>
      <c r="EJ147" s="3">
        <v>70612404</v>
      </c>
      <c r="EK147" s="3">
        <v>8541426</v>
      </c>
      <c r="EL147" s="3">
        <v>16576936</v>
      </c>
      <c r="EM147" s="3">
        <v>481441948</v>
      </c>
      <c r="EN147" s="3">
        <v>231355764</v>
      </c>
      <c r="EO147" s="3">
        <v>251630578</v>
      </c>
      <c r="EP147" s="3">
        <v>76997758</v>
      </c>
      <c r="EQ147" s="3">
        <v>510606765</v>
      </c>
      <c r="ER147" s="3">
        <v>-21170503</v>
      </c>
      <c r="ES147" s="3">
        <v>0</v>
      </c>
      <c r="ET147" s="3">
        <v>5181158</v>
      </c>
      <c r="EU147" s="3">
        <v>129422489</v>
      </c>
      <c r="EV147" s="3">
        <v>36511364</v>
      </c>
      <c r="EW147" s="3">
        <v>0</v>
      </c>
      <c r="EX147" s="3">
        <v>12218037</v>
      </c>
      <c r="EY147" s="3">
        <v>0</v>
      </c>
      <c r="EZ147" s="3">
        <v>52558</v>
      </c>
      <c r="FA147" s="3">
        <v>104340577</v>
      </c>
      <c r="FB147" s="3">
        <v>48910117</v>
      </c>
      <c r="FC147" s="3">
        <v>0</v>
      </c>
      <c r="FD147" s="3">
        <v>0</v>
      </c>
      <c r="FE147" s="3">
        <v>55308422</v>
      </c>
      <c r="FF147" s="3">
        <v>148023524</v>
      </c>
      <c r="FG147" s="3">
        <v>30915359</v>
      </c>
      <c r="FH147" s="3">
        <v>234250272</v>
      </c>
      <c r="FI147" s="3">
        <v>0</v>
      </c>
      <c r="FJ147" s="3">
        <v>1908014</v>
      </c>
      <c r="FK147" s="3">
        <v>29048117</v>
      </c>
      <c r="FL147" s="3">
        <v>345736</v>
      </c>
      <c r="FM147" s="3">
        <v>673474</v>
      </c>
      <c r="FN147" s="3">
        <v>0</v>
      </c>
      <c r="FO147" s="3">
        <v>0</v>
      </c>
      <c r="FP147" s="3">
        <v>0</v>
      </c>
      <c r="FQ147" s="3">
        <v>0</v>
      </c>
      <c r="FR147" s="3">
        <v>0</v>
      </c>
      <c r="FS147" s="3">
        <v>0</v>
      </c>
      <c r="FT147" s="3">
        <v>91997143</v>
      </c>
      <c r="FU147" s="3">
        <v>24455755</v>
      </c>
      <c r="FV147" s="3">
        <v>117451640</v>
      </c>
      <c r="FW147" s="3">
        <v>0</v>
      </c>
      <c r="FX147" s="3">
        <v>0</v>
      </c>
      <c r="FY147" s="3">
        <v>0</v>
      </c>
      <c r="FZ147" s="3">
        <v>0</v>
      </c>
      <c r="GA147" s="3">
        <v>42225807</v>
      </c>
      <c r="GB147" s="3">
        <v>16160871</v>
      </c>
      <c r="GC147" s="3">
        <v>218428238</v>
      </c>
      <c r="GD147" s="3">
        <v>12517045</v>
      </c>
      <c r="GE147" s="3">
        <v>139795040</v>
      </c>
      <c r="GF147" s="3">
        <v>24302139</v>
      </c>
      <c r="GG147" s="3">
        <v>16466888</v>
      </c>
      <c r="GH147" s="3">
        <v>37914596</v>
      </c>
      <c r="GI147" s="3">
        <v>56706826</v>
      </c>
      <c r="GJ147" s="3">
        <v>39843654</v>
      </c>
      <c r="GK147" s="3">
        <v>7098941</v>
      </c>
      <c r="GL147" s="3">
        <v>5428101</v>
      </c>
      <c r="GM147" s="3">
        <v>4378967</v>
      </c>
      <c r="GN147" s="3">
        <v>0</v>
      </c>
      <c r="GO147" s="3">
        <v>191301347</v>
      </c>
      <c r="GP147" s="3">
        <v>195406192</v>
      </c>
      <c r="GQ147" s="3">
        <v>0</v>
      </c>
      <c r="GR147" s="3">
        <v>95612484</v>
      </c>
      <c r="GS147" s="3">
        <v>368289986</v>
      </c>
      <c r="GT147" s="3">
        <v>0</v>
      </c>
      <c r="GU147" s="3">
        <v>53631524</v>
      </c>
      <c r="GV147" s="3">
        <v>712940186</v>
      </c>
      <c r="GW147" s="3">
        <v>209762347</v>
      </c>
      <c r="GX147" s="3">
        <v>2783126</v>
      </c>
      <c r="GY147" s="3">
        <v>260098544</v>
      </c>
      <c r="GZ147" s="3">
        <v>240296169</v>
      </c>
      <c r="HA147" s="3">
        <v>712940186</v>
      </c>
      <c r="HB147" s="3">
        <v>17301759</v>
      </c>
      <c r="HC147" s="3">
        <v>476250027</v>
      </c>
      <c r="HD147" s="3">
        <v>-430238543</v>
      </c>
      <c r="HE147" s="3">
        <v>193630225</v>
      </c>
      <c r="HF147" s="3">
        <v>165151157</v>
      </c>
      <c r="HG147" s="3">
        <v>0</v>
      </c>
      <c r="HH147" s="3">
        <v>0</v>
      </c>
      <c r="HI147" s="3">
        <v>10698898</v>
      </c>
      <c r="HJ147" s="3">
        <v>2579698</v>
      </c>
      <c r="HK147" s="3">
        <v>2837748</v>
      </c>
      <c r="HL147" s="3">
        <v>1242</v>
      </c>
      <c r="HM147" s="3">
        <v>0</v>
      </c>
      <c r="HN147" s="3">
        <v>168765</v>
      </c>
      <c r="HO147" s="3">
        <v>630814</v>
      </c>
      <c r="HP147" s="3">
        <v>725459</v>
      </c>
      <c r="HQ147" s="3">
        <v>97647</v>
      </c>
      <c r="HR147" s="3">
        <v>233233</v>
      </c>
      <c r="HS147" s="3">
        <v>340366</v>
      </c>
      <c r="HT147" s="3">
        <v>33014</v>
      </c>
      <c r="HU147" s="3">
        <v>95349</v>
      </c>
      <c r="HV147" s="3">
        <v>245523</v>
      </c>
      <c r="HW147" s="3">
        <v>9528</v>
      </c>
      <c r="HX147" s="3">
        <v>1082994</v>
      </c>
      <c r="HY147" s="3">
        <v>163258</v>
      </c>
      <c r="HZ147" s="3">
        <v>705937</v>
      </c>
      <c r="IA147" s="3">
        <v>0</v>
      </c>
      <c r="IB147" s="3">
        <v>224050</v>
      </c>
      <c r="IC147" s="3">
        <v>153673</v>
      </c>
      <c r="ID147" s="3">
        <v>249786</v>
      </c>
      <c r="IE147" s="3">
        <v>94521930.677431807</v>
      </c>
      <c r="IF147" s="3">
        <v>97407073.9480661</v>
      </c>
      <c r="IG147" s="3">
        <v>34625797.841719858</v>
      </c>
      <c r="IH147" s="3">
        <v>223340785.76185599</v>
      </c>
      <c r="II147" s="3">
        <v>0</v>
      </c>
      <c r="IJ147" s="3">
        <v>2336079.8250470199</v>
      </c>
      <c r="IK147" s="3">
        <v>52254446.666993402</v>
      </c>
      <c r="IL147" s="3">
        <v>4170714.42975129</v>
      </c>
      <c r="IM147" s="3">
        <v>9123475.8491343651</v>
      </c>
    </row>
    <row r="148" spans="1:247" x14ac:dyDescent="0.25">
      <c r="A148">
        <v>106301209</v>
      </c>
      <c r="B148" s="33" t="s">
        <v>1271</v>
      </c>
      <c r="C148" s="56">
        <v>45292</v>
      </c>
      <c r="D148" s="56">
        <v>45657</v>
      </c>
      <c r="E148">
        <v>366</v>
      </c>
      <c r="F148" s="33" t="s">
        <v>2689</v>
      </c>
      <c r="G148" t="s">
        <v>1027</v>
      </c>
      <c r="H148">
        <v>1014</v>
      </c>
      <c r="I148" s="33" t="s">
        <v>1046</v>
      </c>
      <c r="J148" t="s">
        <v>3051</v>
      </c>
      <c r="K148" s="33" t="s">
        <v>1023</v>
      </c>
      <c r="L148" s="33" t="s">
        <v>811</v>
      </c>
      <c r="N148" t="s">
        <v>1032</v>
      </c>
      <c r="O148" s="33" t="s">
        <v>3082</v>
      </c>
      <c r="P148" t="s">
        <v>1042</v>
      </c>
      <c r="Q148" t="s">
        <v>34</v>
      </c>
      <c r="R148" s="33" t="s">
        <v>2539</v>
      </c>
      <c r="S148" s="33" t="s">
        <v>3195</v>
      </c>
      <c r="T148" s="33" t="s">
        <v>2540</v>
      </c>
      <c r="U148" s="33">
        <v>92647</v>
      </c>
      <c r="V148" s="33" t="s">
        <v>2830</v>
      </c>
      <c r="W148">
        <v>0</v>
      </c>
      <c r="X148" s="3">
        <v>131</v>
      </c>
      <c r="Y148" s="3">
        <v>47946</v>
      </c>
      <c r="Z148" s="3">
        <v>131</v>
      </c>
      <c r="AA148" s="3">
        <v>47946</v>
      </c>
      <c r="AB148" s="3">
        <v>64</v>
      </c>
      <c r="AC148" s="3">
        <v>64.095628415300496</v>
      </c>
      <c r="AD148" s="3">
        <v>86.933440153327098</v>
      </c>
      <c r="AE148" s="3">
        <v>10715</v>
      </c>
      <c r="AF148" s="3">
        <v>2872</v>
      </c>
      <c r="AG148" s="3">
        <v>1321</v>
      </c>
      <c r="AH148" s="3">
        <v>6850</v>
      </c>
      <c r="AI148" s="3">
        <v>0</v>
      </c>
      <c r="AJ148" s="3">
        <v>1273</v>
      </c>
      <c r="AK148" s="3">
        <v>298</v>
      </c>
      <c r="AL148" s="3">
        <v>0</v>
      </c>
      <c r="AM148" s="3">
        <v>130</v>
      </c>
      <c r="AN148" s="3">
        <v>23459</v>
      </c>
      <c r="AO148" s="3">
        <v>31817.639096117699</v>
      </c>
      <c r="AP148" s="89">
        <v>12130.2773124459</v>
      </c>
      <c r="AQ148" s="89">
        <v>3481.3616490194299</v>
      </c>
      <c r="AR148" s="89">
        <v>1901.0377003055</v>
      </c>
      <c r="AS148" s="89">
        <v>10633.7379024564</v>
      </c>
      <c r="AT148" s="89">
        <v>0</v>
      </c>
      <c r="AU148" s="89">
        <v>2333.8344711335549</v>
      </c>
      <c r="AV148" s="89">
        <v>596.30522293316596</v>
      </c>
      <c r="AW148" s="89">
        <v>0</v>
      </c>
      <c r="AX148" s="89">
        <v>384.09115756612601</v>
      </c>
      <c r="AY148" s="3">
        <v>1148</v>
      </c>
      <c r="AZ148" s="3">
        <v>510</v>
      </c>
      <c r="BA148" s="3">
        <v>200</v>
      </c>
      <c r="BB148" s="3">
        <v>966</v>
      </c>
      <c r="BC148" s="3">
        <v>0</v>
      </c>
      <c r="BD148" s="3">
        <v>260</v>
      </c>
      <c r="BE148" s="3">
        <v>78</v>
      </c>
      <c r="BF148" s="3">
        <v>0</v>
      </c>
      <c r="BG148" s="3">
        <v>45</v>
      </c>
      <c r="BH148" s="3">
        <v>3207</v>
      </c>
      <c r="BI148" s="3">
        <v>82</v>
      </c>
      <c r="BJ148" s="3">
        <v>49</v>
      </c>
      <c r="BK148" s="3">
        <v>0</v>
      </c>
      <c r="BL148" s="3">
        <v>0</v>
      </c>
      <c r="BM148" s="3">
        <v>0</v>
      </c>
      <c r="BN148" s="3">
        <v>0</v>
      </c>
      <c r="BO148" s="3">
        <v>30012</v>
      </c>
      <c r="BP148" s="3">
        <v>17934</v>
      </c>
      <c r="BQ148" s="3">
        <v>0</v>
      </c>
      <c r="BR148" s="3">
        <v>0</v>
      </c>
      <c r="BS148" s="3">
        <v>0</v>
      </c>
      <c r="BT148" s="3">
        <v>0</v>
      </c>
      <c r="BU148" s="3">
        <v>11342</v>
      </c>
      <c r="BV148" s="3">
        <v>12117</v>
      </c>
      <c r="BW148" s="3">
        <v>0</v>
      </c>
      <c r="BX148" s="3">
        <v>0</v>
      </c>
      <c r="BY148" s="3">
        <v>0</v>
      </c>
      <c r="BZ148" s="57">
        <v>0</v>
      </c>
      <c r="CA148" s="3">
        <v>0</v>
      </c>
      <c r="CB148" s="3">
        <v>2211</v>
      </c>
      <c r="CC148" s="3">
        <v>996</v>
      </c>
      <c r="CD148" s="3">
        <v>0</v>
      </c>
      <c r="CE148" s="3">
        <v>0</v>
      </c>
      <c r="CF148" s="3">
        <v>0</v>
      </c>
      <c r="CG148" s="3">
        <v>0</v>
      </c>
      <c r="CH148" s="3">
        <v>0</v>
      </c>
      <c r="CI148" s="3">
        <v>0</v>
      </c>
      <c r="CJ148" s="3">
        <v>0</v>
      </c>
      <c r="CK148" s="3">
        <v>7211</v>
      </c>
      <c r="CL148" s="3">
        <v>1357</v>
      </c>
      <c r="CM148" s="3">
        <v>1148</v>
      </c>
      <c r="CN148" s="3">
        <v>6500</v>
      </c>
      <c r="CO148" s="3">
        <v>0</v>
      </c>
      <c r="CP148" s="3">
        <v>2706</v>
      </c>
      <c r="CQ148" s="3">
        <v>815</v>
      </c>
      <c r="CR148" s="3">
        <v>0</v>
      </c>
      <c r="CS148" s="3">
        <v>870</v>
      </c>
      <c r="CT148" s="3">
        <v>20607</v>
      </c>
      <c r="CU148" s="3">
        <v>15887</v>
      </c>
      <c r="CV148" s="3">
        <v>0</v>
      </c>
      <c r="CW148" s="3">
        <v>0</v>
      </c>
      <c r="CX148" s="3">
        <v>1362</v>
      </c>
      <c r="CY148" s="3">
        <v>0</v>
      </c>
      <c r="CZ148" s="3">
        <v>3</v>
      </c>
      <c r="DA148" s="3">
        <v>28237</v>
      </c>
      <c r="DB148" s="3">
        <v>794</v>
      </c>
      <c r="DC148" s="3">
        <v>200</v>
      </c>
      <c r="DD148" s="3">
        <v>15</v>
      </c>
      <c r="DE148" s="3">
        <v>0</v>
      </c>
      <c r="DF148" s="3">
        <v>0</v>
      </c>
      <c r="DG148" s="3">
        <v>287563307</v>
      </c>
      <c r="DH148" s="3">
        <v>222961121</v>
      </c>
      <c r="DI148" s="3">
        <v>0</v>
      </c>
      <c r="DJ148" s="3">
        <v>64602186</v>
      </c>
      <c r="DK148" s="3">
        <v>815715</v>
      </c>
      <c r="DL148" s="3">
        <v>65417901</v>
      </c>
      <c r="DM148" s="3">
        <v>75984583</v>
      </c>
      <c r="DN148" s="3">
        <v>-10566682</v>
      </c>
      <c r="DO148" s="3">
        <v>0</v>
      </c>
      <c r="DP148" s="3">
        <v>120157</v>
      </c>
      <c r="DQ148" s="3">
        <v>0</v>
      </c>
      <c r="DR148" s="3">
        <v>0</v>
      </c>
      <c r="DS148" s="3">
        <v>-10686839</v>
      </c>
      <c r="DT148" s="3">
        <v>86749911</v>
      </c>
      <c r="DU148" s="3">
        <v>38251872</v>
      </c>
      <c r="DV148" s="3">
        <v>11765528</v>
      </c>
      <c r="DW148" s="3">
        <v>52795222</v>
      </c>
      <c r="DX148" s="3">
        <v>0</v>
      </c>
      <c r="DY148" s="3">
        <v>16222971</v>
      </c>
      <c r="DZ148" s="3">
        <v>4259752</v>
      </c>
      <c r="EA148" s="3">
        <v>0</v>
      </c>
      <c r="EB148" s="3">
        <v>1973857</v>
      </c>
      <c r="EC148" s="3">
        <v>212019113</v>
      </c>
      <c r="ED148" s="3">
        <v>11458253</v>
      </c>
      <c r="EE148" s="3">
        <v>8116025</v>
      </c>
      <c r="EF148" s="3">
        <v>5166124</v>
      </c>
      <c r="EG148" s="3">
        <v>29162523</v>
      </c>
      <c r="EH148" s="3">
        <v>0</v>
      </c>
      <c r="EI148" s="3">
        <v>13519157</v>
      </c>
      <c r="EJ148" s="3">
        <v>4264115</v>
      </c>
      <c r="EK148" s="3">
        <v>0</v>
      </c>
      <c r="EL148" s="3">
        <v>3857997</v>
      </c>
      <c r="EM148" s="3">
        <v>75544194</v>
      </c>
      <c r="EN148" s="3">
        <v>74537841</v>
      </c>
      <c r="EO148" s="3">
        <v>37440812</v>
      </c>
      <c r="EP148" s="3">
        <v>13053063</v>
      </c>
      <c r="EQ148" s="3">
        <v>71209015</v>
      </c>
      <c r="ER148" s="3">
        <v>-1526967</v>
      </c>
      <c r="ES148" s="3">
        <v>0</v>
      </c>
      <c r="ET148" s="3">
        <v>20238504</v>
      </c>
      <c r="EU148" s="3">
        <v>189784</v>
      </c>
      <c r="EV148" s="3">
        <v>5824984</v>
      </c>
      <c r="EW148" s="3">
        <v>0</v>
      </c>
      <c r="EX148" s="3">
        <v>1502206</v>
      </c>
      <c r="EY148" s="3">
        <v>0</v>
      </c>
      <c r="EZ148" s="3">
        <v>491879</v>
      </c>
      <c r="FA148" s="3">
        <v>0</v>
      </c>
      <c r="FB148" s="3">
        <v>0</v>
      </c>
      <c r="FC148" s="3">
        <v>0</v>
      </c>
      <c r="FD148" s="3">
        <v>0</v>
      </c>
      <c r="FE148" s="3">
        <v>22517989</v>
      </c>
      <c r="FF148" s="3">
        <v>8919742</v>
      </c>
      <c r="FG148" s="3">
        <v>4128149</v>
      </c>
      <c r="FH148" s="3">
        <v>12007330</v>
      </c>
      <c r="FI148" s="3">
        <v>0</v>
      </c>
      <c r="FJ148" s="3">
        <v>9306375</v>
      </c>
      <c r="FK148" s="3">
        <v>8321909</v>
      </c>
      <c r="FL148" s="3">
        <v>0</v>
      </c>
      <c r="FM148" s="3">
        <v>-599308</v>
      </c>
      <c r="FN148" s="3">
        <v>0</v>
      </c>
      <c r="FO148" s="3">
        <v>0</v>
      </c>
      <c r="FP148" s="3">
        <v>0</v>
      </c>
      <c r="FQ148" s="3">
        <v>0</v>
      </c>
      <c r="FR148" s="3">
        <v>0</v>
      </c>
      <c r="FS148" s="3">
        <v>0</v>
      </c>
      <c r="FT148" s="3">
        <v>18520719</v>
      </c>
      <c r="FU148" s="3">
        <v>5704054</v>
      </c>
      <c r="FV148" s="3">
        <v>11459851</v>
      </c>
      <c r="FW148" s="3">
        <v>0</v>
      </c>
      <c r="FX148" s="3">
        <v>0</v>
      </c>
      <c r="FY148" s="3">
        <v>0</v>
      </c>
      <c r="FZ148" s="3">
        <v>0</v>
      </c>
      <c r="GA148" s="3">
        <v>10558628</v>
      </c>
      <c r="GB148" s="3">
        <v>1916964</v>
      </c>
      <c r="GC148" s="3">
        <v>22896040</v>
      </c>
      <c r="GD148" s="3">
        <v>4928327</v>
      </c>
      <c r="GE148" s="3">
        <v>31499945</v>
      </c>
      <c r="GF148" s="3">
        <v>7290522</v>
      </c>
      <c r="GG148" s="3">
        <v>1269322</v>
      </c>
      <c r="GH148" s="3">
        <v>2306329</v>
      </c>
      <c r="GI148" s="3">
        <v>4985968</v>
      </c>
      <c r="GJ148" s="3">
        <v>9078335</v>
      </c>
      <c r="GK148" s="3">
        <v>3731324</v>
      </c>
      <c r="GL148" s="3">
        <v>315362</v>
      </c>
      <c r="GM148" s="3">
        <v>747058</v>
      </c>
      <c r="GN148" s="3">
        <v>0</v>
      </c>
      <c r="GO148" s="3">
        <v>14760418</v>
      </c>
      <c r="GP148" s="3">
        <v>44651699</v>
      </c>
      <c r="GQ148" s="3">
        <v>0</v>
      </c>
      <c r="GR148" s="3">
        <v>48364705</v>
      </c>
      <c r="GS148" s="3">
        <v>753425</v>
      </c>
      <c r="GT148" s="3">
        <v>926050</v>
      </c>
      <c r="GU148" s="3">
        <v>0</v>
      </c>
      <c r="GV148" s="3">
        <v>94695879</v>
      </c>
      <c r="GW148" s="3">
        <v>38903326</v>
      </c>
      <c r="GX148" s="3">
        <v>0</v>
      </c>
      <c r="GY148" s="3">
        <v>1525774</v>
      </c>
      <c r="GZ148" s="3">
        <v>54266779</v>
      </c>
      <c r="HA148" s="3">
        <v>94695879</v>
      </c>
      <c r="HB148" s="3">
        <v>800</v>
      </c>
      <c r="HC148" s="3">
        <v>90243815</v>
      </c>
      <c r="HD148" s="3">
        <v>-81845631</v>
      </c>
      <c r="HE148" s="3">
        <v>93985207</v>
      </c>
      <c r="HF148" s="3">
        <v>0</v>
      </c>
      <c r="HG148" s="3">
        <v>0</v>
      </c>
      <c r="HH148" s="3">
        <v>0</v>
      </c>
      <c r="HI148" s="3">
        <v>5314205</v>
      </c>
      <c r="HJ148" s="3">
        <v>1106078</v>
      </c>
      <c r="HK148" s="3">
        <v>1221471</v>
      </c>
      <c r="HL148" s="3">
        <v>586</v>
      </c>
      <c r="HM148" s="3">
        <v>0</v>
      </c>
      <c r="HN148" s="3">
        <v>93335</v>
      </c>
      <c r="HO148" s="3">
        <v>614893</v>
      </c>
      <c r="HP148" s="3">
        <v>200598</v>
      </c>
      <c r="HQ148" s="3">
        <v>34042</v>
      </c>
      <c r="HR148" s="3">
        <v>0</v>
      </c>
      <c r="HS148" s="3">
        <v>110374</v>
      </c>
      <c r="HT148" s="3">
        <v>32085</v>
      </c>
      <c r="HU148" s="3">
        <v>18951</v>
      </c>
      <c r="HV148" s="3">
        <v>1800</v>
      </c>
      <c r="HW148" s="3">
        <v>0</v>
      </c>
      <c r="HX148" s="3">
        <v>492291</v>
      </c>
      <c r="HY148" s="3">
        <v>134141</v>
      </c>
      <c r="HZ148" s="3">
        <v>215531</v>
      </c>
      <c r="IA148" s="3">
        <v>0</v>
      </c>
      <c r="IB148" s="3">
        <v>156275</v>
      </c>
      <c r="IC148" s="3">
        <v>38716</v>
      </c>
      <c r="ID148" s="3">
        <v>69124</v>
      </c>
      <c r="IE148" s="3">
        <v>25671552.4426708</v>
      </c>
      <c r="IF148" s="3">
        <v>12120539.1793279</v>
      </c>
      <c r="IG148" s="3">
        <v>4425923.2079631602</v>
      </c>
      <c r="IH148" s="3">
        <v>21423703.113424901</v>
      </c>
      <c r="II148" s="3">
        <v>0</v>
      </c>
      <c r="IJ148" s="3">
        <v>7774573.5956190797</v>
      </c>
      <c r="IK148" s="3">
        <v>2228133.4849600801</v>
      </c>
      <c r="IL148" s="3">
        <v>0</v>
      </c>
      <c r="IM148" s="3">
        <v>1524442.9760340501</v>
      </c>
    </row>
    <row r="149" spans="1:247" x14ac:dyDescent="0.25">
      <c r="A149">
        <v>106190400</v>
      </c>
      <c r="B149" s="33" t="s">
        <v>2750</v>
      </c>
      <c r="C149" s="56">
        <v>45108</v>
      </c>
      <c r="D149" s="56">
        <v>45473</v>
      </c>
      <c r="E149">
        <v>366</v>
      </c>
      <c r="F149" s="33" t="s">
        <v>2532</v>
      </c>
      <c r="G149" t="s">
        <v>475</v>
      </c>
      <c r="H149">
        <v>911</v>
      </c>
      <c r="I149" s="33" t="s">
        <v>1046</v>
      </c>
      <c r="J149" t="s">
        <v>3053</v>
      </c>
      <c r="K149" s="33" t="s">
        <v>1023</v>
      </c>
      <c r="L149" s="33" t="s">
        <v>811</v>
      </c>
      <c r="N149" t="s">
        <v>430</v>
      </c>
      <c r="O149" s="33" t="s">
        <v>1272</v>
      </c>
      <c r="P149" t="s">
        <v>1048</v>
      </c>
      <c r="Q149" t="s">
        <v>34</v>
      </c>
      <c r="R149" s="33" t="s">
        <v>2112</v>
      </c>
      <c r="S149" s="33" t="s">
        <v>2911</v>
      </c>
      <c r="T149" s="33" t="s">
        <v>1072</v>
      </c>
      <c r="U149" s="33" t="s">
        <v>2751</v>
      </c>
      <c r="V149" s="33" t="s">
        <v>2457</v>
      </c>
      <c r="W149">
        <v>2</v>
      </c>
      <c r="X149" s="3">
        <v>544</v>
      </c>
      <c r="Y149" s="3">
        <v>199104</v>
      </c>
      <c r="Z149" s="3">
        <v>532</v>
      </c>
      <c r="AA149" s="3">
        <v>194712</v>
      </c>
      <c r="AB149" s="3">
        <v>366</v>
      </c>
      <c r="AC149" s="3">
        <v>345.11202185792303</v>
      </c>
      <c r="AD149" s="3">
        <v>485.44568276869666</v>
      </c>
      <c r="AE149" s="3">
        <v>35902</v>
      </c>
      <c r="AF149" s="3">
        <v>27889</v>
      </c>
      <c r="AG149" s="3">
        <v>9797</v>
      </c>
      <c r="AH149" s="3">
        <v>16280</v>
      </c>
      <c r="AI149" s="3">
        <v>1</v>
      </c>
      <c r="AJ149" s="3">
        <v>1467</v>
      </c>
      <c r="AK149" s="3">
        <v>33834</v>
      </c>
      <c r="AL149" s="3">
        <v>891</v>
      </c>
      <c r="AM149" s="3">
        <v>250</v>
      </c>
      <c r="AN149" s="3">
        <v>126311</v>
      </c>
      <c r="AO149" s="3">
        <v>177673.11989334298</v>
      </c>
      <c r="AP149" s="89">
        <v>46633.989655467536</v>
      </c>
      <c r="AQ149" s="89">
        <v>36441.121161057898</v>
      </c>
      <c r="AR149" s="89">
        <v>11164.4949100792</v>
      </c>
      <c r="AS149" s="89">
        <v>24558.901923057299</v>
      </c>
      <c r="AT149" s="89">
        <v>2.3727945321307802</v>
      </c>
      <c r="AU149" s="89">
        <v>1982.6394526395366</v>
      </c>
      <c r="AV149" s="89">
        <v>54049.5798380833</v>
      </c>
      <c r="AW149" s="89">
        <v>2286.6676146214941</v>
      </c>
      <c r="AX149" s="89">
        <v>610.80911108781902</v>
      </c>
      <c r="AY149" s="3">
        <v>6478</v>
      </c>
      <c r="AZ149" s="3">
        <v>5494</v>
      </c>
      <c r="BA149" s="3">
        <v>1185</v>
      </c>
      <c r="BB149" s="3">
        <v>2767</v>
      </c>
      <c r="BC149" s="3">
        <v>1</v>
      </c>
      <c r="BD149" s="3">
        <v>293</v>
      </c>
      <c r="BE149" s="3">
        <v>8197</v>
      </c>
      <c r="BF149" s="3">
        <v>218</v>
      </c>
      <c r="BG149" s="3">
        <v>67</v>
      </c>
      <c r="BH149" s="3">
        <v>24700</v>
      </c>
      <c r="BI149" s="3">
        <v>468</v>
      </c>
      <c r="BJ149" s="3">
        <v>41</v>
      </c>
      <c r="BK149" s="3">
        <v>12</v>
      </c>
      <c r="BL149" s="3">
        <v>23</v>
      </c>
      <c r="BM149" s="3">
        <v>0</v>
      </c>
      <c r="BN149" s="3">
        <v>0</v>
      </c>
      <c r="BO149" s="3">
        <v>171288</v>
      </c>
      <c r="BP149" s="3">
        <v>15006</v>
      </c>
      <c r="BQ149" s="3">
        <v>4392</v>
      </c>
      <c r="BR149" s="3">
        <v>8418</v>
      </c>
      <c r="BS149" s="3">
        <v>0</v>
      </c>
      <c r="BT149" s="3">
        <v>0</v>
      </c>
      <c r="BU149" s="3">
        <v>113559</v>
      </c>
      <c r="BV149" s="3">
        <v>7247</v>
      </c>
      <c r="BW149" s="3">
        <v>0</v>
      </c>
      <c r="BX149" s="3">
        <v>5505</v>
      </c>
      <c r="BY149" s="3">
        <v>0</v>
      </c>
      <c r="BZ149" s="57">
        <v>0</v>
      </c>
      <c r="CA149" s="3">
        <v>0</v>
      </c>
      <c r="CB149" s="3">
        <v>23510</v>
      </c>
      <c r="CC149" s="3">
        <v>794</v>
      </c>
      <c r="CD149" s="3">
        <v>0</v>
      </c>
      <c r="CE149" s="3">
        <v>396</v>
      </c>
      <c r="CF149" s="3">
        <v>0</v>
      </c>
      <c r="CG149" s="3">
        <v>0</v>
      </c>
      <c r="CH149" s="3">
        <v>48</v>
      </c>
      <c r="CI149" s="3">
        <v>5571</v>
      </c>
      <c r="CJ149" s="3">
        <v>2810</v>
      </c>
      <c r="CK149" s="3">
        <v>41596</v>
      </c>
      <c r="CL149" s="3">
        <v>30026</v>
      </c>
      <c r="CM149" s="3">
        <v>3888</v>
      </c>
      <c r="CN149" s="3">
        <v>18102</v>
      </c>
      <c r="CO149" s="3">
        <v>3</v>
      </c>
      <c r="CP149" s="3">
        <v>1917</v>
      </c>
      <c r="CQ149" s="3">
        <v>83566</v>
      </c>
      <c r="CR149" s="3">
        <v>5725</v>
      </c>
      <c r="CS149" s="3">
        <v>1451</v>
      </c>
      <c r="CT149" s="3">
        <v>186274</v>
      </c>
      <c r="CU149" s="3">
        <v>75105</v>
      </c>
      <c r="CV149" s="3">
        <v>4212</v>
      </c>
      <c r="CW149" s="3">
        <v>0</v>
      </c>
      <c r="CX149" s="3">
        <v>118514</v>
      </c>
      <c r="CY149" s="3">
        <v>0</v>
      </c>
      <c r="CZ149" s="3">
        <v>15</v>
      </c>
      <c r="DA149" s="3">
        <v>952623</v>
      </c>
      <c r="DB149" s="3">
        <v>637938</v>
      </c>
      <c r="DC149" s="3">
        <v>5083</v>
      </c>
      <c r="DD149" s="3">
        <v>5329</v>
      </c>
      <c r="DE149" s="3">
        <v>1980</v>
      </c>
      <c r="DF149" s="3">
        <v>1062</v>
      </c>
      <c r="DG149" s="3">
        <v>4581280304</v>
      </c>
      <c r="DH149" s="3">
        <v>3799694372</v>
      </c>
      <c r="DI149" s="3">
        <v>0</v>
      </c>
      <c r="DJ149" s="3">
        <v>781585932</v>
      </c>
      <c r="DK149" s="3">
        <v>26962447</v>
      </c>
      <c r="DL149" s="3">
        <v>808548379</v>
      </c>
      <c r="DM149" s="3">
        <v>854388792</v>
      </c>
      <c r="DN149" s="3">
        <v>-45840413</v>
      </c>
      <c r="DO149" s="3">
        <v>43396037</v>
      </c>
      <c r="DP149" s="3">
        <v>9703164</v>
      </c>
      <c r="DQ149" s="3">
        <v>0</v>
      </c>
      <c r="DR149" s="3">
        <v>0</v>
      </c>
      <c r="DS149" s="3">
        <v>-12147540</v>
      </c>
      <c r="DT149" s="3">
        <v>955216491</v>
      </c>
      <c r="DU149" s="3">
        <v>808871701</v>
      </c>
      <c r="DV149" s="3">
        <v>177928310</v>
      </c>
      <c r="DW149" s="3">
        <v>375494525</v>
      </c>
      <c r="DX149" s="3">
        <v>141920</v>
      </c>
      <c r="DY149" s="3">
        <v>47297753</v>
      </c>
      <c r="DZ149" s="3">
        <v>865226351</v>
      </c>
      <c r="EA149" s="3">
        <v>21337163</v>
      </c>
      <c r="EB149" s="3">
        <v>5399926</v>
      </c>
      <c r="EC149" s="3">
        <v>3256914140</v>
      </c>
      <c r="ED149" s="3">
        <v>285537672</v>
      </c>
      <c r="EE149" s="3">
        <v>248039327</v>
      </c>
      <c r="EF149" s="3">
        <v>24835772</v>
      </c>
      <c r="EG149" s="3">
        <v>190951004</v>
      </c>
      <c r="EH149" s="3">
        <v>194827</v>
      </c>
      <c r="EI149" s="3">
        <v>16624804</v>
      </c>
      <c r="EJ149" s="3">
        <v>516966731</v>
      </c>
      <c r="EK149" s="3">
        <v>33422657</v>
      </c>
      <c r="EL149" s="3">
        <v>7793370</v>
      </c>
      <c r="EM149" s="3">
        <v>1324366164</v>
      </c>
      <c r="EN149" s="3">
        <v>1065024754</v>
      </c>
      <c r="EO149" s="3">
        <v>883340225</v>
      </c>
      <c r="EP149" s="3">
        <v>112455668</v>
      </c>
      <c r="EQ149" s="3">
        <v>523620156</v>
      </c>
      <c r="ER149" s="3">
        <v>0</v>
      </c>
      <c r="ES149" s="3">
        <v>307103</v>
      </c>
      <c r="ET149" s="3">
        <v>45498564</v>
      </c>
      <c r="EU149" s="3">
        <v>1071508472</v>
      </c>
      <c r="EV149" s="3">
        <v>16586933</v>
      </c>
      <c r="EW149" s="3">
        <v>0</v>
      </c>
      <c r="EX149" s="3">
        <v>55866037</v>
      </c>
      <c r="EY149" s="3">
        <v>0</v>
      </c>
      <c r="EZ149" s="3">
        <v>25486460</v>
      </c>
      <c r="FA149" s="3">
        <v>0</v>
      </c>
      <c r="FB149" s="3">
        <v>0</v>
      </c>
      <c r="FC149" s="3">
        <v>0</v>
      </c>
      <c r="FD149" s="3">
        <v>0</v>
      </c>
      <c r="FE149" s="3">
        <v>166063282</v>
      </c>
      <c r="FF149" s="3">
        <v>170743065</v>
      </c>
      <c r="FG149" s="3">
        <v>87881312</v>
      </c>
      <c r="FH149" s="3">
        <v>41448863</v>
      </c>
      <c r="FI149" s="3">
        <v>29644</v>
      </c>
      <c r="FJ149" s="3">
        <v>15732443</v>
      </c>
      <c r="FK149" s="3">
        <v>298534005</v>
      </c>
      <c r="FL149" s="3">
        <v>0</v>
      </c>
      <c r="FM149" s="3">
        <v>1153318</v>
      </c>
      <c r="FN149" s="3">
        <v>0</v>
      </c>
      <c r="FO149" s="3">
        <v>0</v>
      </c>
      <c r="FP149" s="3">
        <v>21343798</v>
      </c>
      <c r="FQ149" s="3">
        <v>15533497</v>
      </c>
      <c r="FR149" s="3">
        <v>0</v>
      </c>
      <c r="FS149" s="3">
        <v>0</v>
      </c>
      <c r="FT149" s="3">
        <v>162896482</v>
      </c>
      <c r="FU149" s="3">
        <v>53092733</v>
      </c>
      <c r="FV149" s="3">
        <v>257601157</v>
      </c>
      <c r="FW149" s="3">
        <v>0</v>
      </c>
      <c r="FX149" s="3">
        <v>0</v>
      </c>
      <c r="FY149" s="3">
        <v>1152187</v>
      </c>
      <c r="FZ149" s="3">
        <v>8514660</v>
      </c>
      <c r="GA149" s="3">
        <v>135888132</v>
      </c>
      <c r="GB149" s="3">
        <v>17563754</v>
      </c>
      <c r="GC149" s="3">
        <v>174234783</v>
      </c>
      <c r="GD149" s="3">
        <v>43444904</v>
      </c>
      <c r="GE149" s="3">
        <v>292142519</v>
      </c>
      <c r="GF149" s="3">
        <v>118701733</v>
      </c>
      <c r="GG149" s="3">
        <v>30344667</v>
      </c>
      <c r="GH149" s="3">
        <v>26028988</v>
      </c>
      <c r="GI149" s="3">
        <v>142236563</v>
      </c>
      <c r="GJ149" s="3">
        <v>31806192</v>
      </c>
      <c r="GK149" s="3">
        <v>38356351</v>
      </c>
      <c r="GL149" s="3">
        <v>6779089</v>
      </c>
      <c r="GM149" s="3">
        <v>4590844</v>
      </c>
      <c r="GN149" s="3">
        <v>7854056</v>
      </c>
      <c r="GO149" s="3">
        <v>155547790</v>
      </c>
      <c r="GP149" s="3">
        <v>205270153</v>
      </c>
      <c r="GQ149" s="3">
        <v>71084860</v>
      </c>
      <c r="GR149" s="3">
        <v>631242733</v>
      </c>
      <c r="GS149" s="3">
        <v>51131943</v>
      </c>
      <c r="GT149" s="3">
        <v>25341095</v>
      </c>
      <c r="GU149" s="3">
        <v>457983</v>
      </c>
      <c r="GV149" s="3">
        <v>984528767</v>
      </c>
      <c r="GW149" s="3">
        <v>209287277</v>
      </c>
      <c r="GX149" s="3">
        <v>169570</v>
      </c>
      <c r="GY149" s="3">
        <v>379006410</v>
      </c>
      <c r="GZ149" s="3">
        <v>396065510</v>
      </c>
      <c r="HA149" s="3">
        <v>984528767</v>
      </c>
      <c r="HB149" s="3">
        <v>10602928</v>
      </c>
      <c r="HC149" s="3">
        <v>360215404</v>
      </c>
      <c r="HD149" s="3">
        <v>-242079748</v>
      </c>
      <c r="HE149" s="3">
        <v>790011994</v>
      </c>
      <c r="HF149" s="3">
        <v>0</v>
      </c>
      <c r="HG149" s="3">
        <v>313526486</v>
      </c>
      <c r="HH149" s="3">
        <v>54315146</v>
      </c>
      <c r="HI149" s="3">
        <v>46000000</v>
      </c>
      <c r="HJ149" s="3">
        <v>5371170</v>
      </c>
      <c r="HK149" s="3">
        <v>6278232</v>
      </c>
      <c r="HL149" s="3">
        <v>2916</v>
      </c>
      <c r="HM149" s="3">
        <v>43</v>
      </c>
      <c r="HN149" s="3">
        <v>344525</v>
      </c>
      <c r="HO149" s="3">
        <v>1361471</v>
      </c>
      <c r="HP149" s="3">
        <v>1744852</v>
      </c>
      <c r="HQ149" s="3">
        <v>10024</v>
      </c>
      <c r="HR149" s="3">
        <v>539606</v>
      </c>
      <c r="HS149" s="3">
        <v>430769</v>
      </c>
      <c r="HT149" s="3">
        <v>550895</v>
      </c>
      <c r="HU149" s="3">
        <v>175259</v>
      </c>
      <c r="HV149" s="3">
        <v>197835</v>
      </c>
      <c r="HW149" s="3">
        <v>15934</v>
      </c>
      <c r="HX149" s="3">
        <v>1797357</v>
      </c>
      <c r="HY149" s="3">
        <v>464622</v>
      </c>
      <c r="HZ149" s="3">
        <v>1329302</v>
      </c>
      <c r="IA149" s="3">
        <v>15309</v>
      </c>
      <c r="IB149" s="3">
        <v>1133362</v>
      </c>
      <c r="IC149" s="3">
        <v>115287</v>
      </c>
      <c r="ID149" s="3">
        <v>515931</v>
      </c>
      <c r="IE149" s="3">
        <v>224092963.97739601</v>
      </c>
      <c r="IF149" s="3">
        <v>190889002.82409599</v>
      </c>
      <c r="IG149" s="3">
        <v>36621278.798430026</v>
      </c>
      <c r="IH149" s="3">
        <v>102305888.878451</v>
      </c>
      <c r="II149" s="3">
        <v>60819.971909694097</v>
      </c>
      <c r="IJ149" s="3">
        <v>11545071.2883435</v>
      </c>
      <c r="IK149" s="3">
        <v>249638287.560137</v>
      </c>
      <c r="IL149" s="3">
        <v>9890186.7401340101</v>
      </c>
      <c r="IM149" s="3">
        <v>2382844.96110219</v>
      </c>
    </row>
    <row r="150" spans="1:247" x14ac:dyDescent="0.25">
      <c r="A150">
        <v>106121031</v>
      </c>
      <c r="B150" s="33" t="s">
        <v>1273</v>
      </c>
      <c r="C150" s="56">
        <v>45108</v>
      </c>
      <c r="D150" s="56">
        <v>45473</v>
      </c>
      <c r="E150">
        <v>366</v>
      </c>
      <c r="F150" s="33" t="s">
        <v>2713</v>
      </c>
      <c r="G150" t="s">
        <v>1086</v>
      </c>
      <c r="H150">
        <v>109</v>
      </c>
      <c r="I150" s="33" t="s">
        <v>1037</v>
      </c>
      <c r="J150" t="s">
        <v>3050</v>
      </c>
      <c r="K150" s="33" t="s">
        <v>1023</v>
      </c>
      <c r="L150" s="33" t="s">
        <v>811</v>
      </c>
      <c r="M150" t="s">
        <v>1792</v>
      </c>
      <c r="N150" t="s">
        <v>430</v>
      </c>
      <c r="O150" s="33" t="s">
        <v>1274</v>
      </c>
      <c r="P150" t="s">
        <v>1080</v>
      </c>
      <c r="Q150" t="s">
        <v>1039</v>
      </c>
      <c r="R150" s="33" t="s">
        <v>2113</v>
      </c>
      <c r="S150" s="33" t="s">
        <v>1275</v>
      </c>
      <c r="T150" s="33" t="s">
        <v>1276</v>
      </c>
      <c r="U150" s="33">
        <v>95542</v>
      </c>
      <c r="V150" s="33" t="s">
        <v>1420</v>
      </c>
      <c r="W150">
        <v>0</v>
      </c>
      <c r="X150" s="3">
        <v>17</v>
      </c>
      <c r="Y150" s="3">
        <v>6222</v>
      </c>
      <c r="Z150" s="3">
        <v>17</v>
      </c>
      <c r="AA150" s="3">
        <v>6222</v>
      </c>
      <c r="AB150" s="3">
        <v>9</v>
      </c>
      <c r="AC150" s="3">
        <v>8.6502732240437208</v>
      </c>
      <c r="AD150" s="3">
        <v>73.595107541028199</v>
      </c>
      <c r="AE150" s="3">
        <v>483</v>
      </c>
      <c r="AF150" s="3">
        <v>17</v>
      </c>
      <c r="AG150" s="3">
        <v>468</v>
      </c>
      <c r="AH150" s="3">
        <v>2136</v>
      </c>
      <c r="AI150" s="3">
        <v>0</v>
      </c>
      <c r="AJ150" s="3">
        <v>61</v>
      </c>
      <c r="AK150" s="3">
        <v>0</v>
      </c>
      <c r="AL150" s="3">
        <v>0</v>
      </c>
      <c r="AM150" s="3">
        <v>1</v>
      </c>
      <c r="AN150" s="3">
        <v>3166</v>
      </c>
      <c r="AO150" s="3">
        <v>26935.809360016301</v>
      </c>
      <c r="AP150" s="89">
        <v>5907.0138275300496</v>
      </c>
      <c r="AQ150" s="89">
        <v>336.43946488294313</v>
      </c>
      <c r="AR150" s="89">
        <v>4343.8755508051599</v>
      </c>
      <c r="AS150" s="89">
        <v>8956.13103568929</v>
      </c>
      <c r="AT150" s="89">
        <v>0</v>
      </c>
      <c r="AU150" s="89">
        <v>2574.4517765465362</v>
      </c>
      <c r="AV150" s="89">
        <v>0</v>
      </c>
      <c r="AW150" s="89">
        <v>0</v>
      </c>
      <c r="AX150" s="89">
        <v>92.461219232970805</v>
      </c>
      <c r="AY150" s="3">
        <v>35</v>
      </c>
      <c r="AZ150" s="3">
        <v>2</v>
      </c>
      <c r="BA150" s="3">
        <v>4</v>
      </c>
      <c r="BB150" s="3">
        <v>17</v>
      </c>
      <c r="BC150" s="3">
        <v>0</v>
      </c>
      <c r="BD150" s="3">
        <v>4</v>
      </c>
      <c r="BE150" s="3">
        <v>0</v>
      </c>
      <c r="BF150" s="3">
        <v>0</v>
      </c>
      <c r="BG150" s="3">
        <v>1</v>
      </c>
      <c r="BH150" s="3">
        <v>63</v>
      </c>
      <c r="BI150" s="3">
        <v>9</v>
      </c>
      <c r="BJ150" s="3">
        <v>0</v>
      </c>
      <c r="BK150" s="3">
        <v>0</v>
      </c>
      <c r="BL150" s="3">
        <v>0</v>
      </c>
      <c r="BM150" s="3">
        <v>8</v>
      </c>
      <c r="BN150" s="3">
        <v>0</v>
      </c>
      <c r="BO150" s="3">
        <v>3294</v>
      </c>
      <c r="BP150" s="3">
        <v>0</v>
      </c>
      <c r="BQ150" s="3">
        <v>0</v>
      </c>
      <c r="BR150" s="3">
        <v>0</v>
      </c>
      <c r="BS150" s="3">
        <v>2928</v>
      </c>
      <c r="BT150" s="3">
        <v>0</v>
      </c>
      <c r="BU150" s="3">
        <v>812</v>
      </c>
      <c r="BV150" s="3">
        <v>0</v>
      </c>
      <c r="BW150" s="3">
        <v>0</v>
      </c>
      <c r="BX150" s="3">
        <v>0</v>
      </c>
      <c r="BY150" s="3">
        <v>2354</v>
      </c>
      <c r="BZ150" s="57">
        <v>0.74352495262160501</v>
      </c>
      <c r="CA150" s="3">
        <v>0</v>
      </c>
      <c r="CB150" s="3">
        <v>56</v>
      </c>
      <c r="CC150" s="3">
        <v>0</v>
      </c>
      <c r="CD150" s="3">
        <v>0</v>
      </c>
      <c r="CE150" s="3">
        <v>0</v>
      </c>
      <c r="CF150" s="3">
        <v>7</v>
      </c>
      <c r="CG150" s="3">
        <v>0</v>
      </c>
      <c r="CH150" s="3">
        <v>0</v>
      </c>
      <c r="CI150" s="3">
        <v>0</v>
      </c>
      <c r="CJ150" s="3">
        <v>0</v>
      </c>
      <c r="CK150" s="3">
        <v>3709</v>
      </c>
      <c r="CL150" s="3">
        <v>223</v>
      </c>
      <c r="CM150" s="3">
        <v>1380</v>
      </c>
      <c r="CN150" s="3">
        <v>2021</v>
      </c>
      <c r="CO150" s="3">
        <v>0</v>
      </c>
      <c r="CP150" s="3">
        <v>1872</v>
      </c>
      <c r="CQ150" s="3">
        <v>0</v>
      </c>
      <c r="CR150" s="3">
        <v>104</v>
      </c>
      <c r="CS150" s="3">
        <v>379</v>
      </c>
      <c r="CT150" s="3">
        <v>9688</v>
      </c>
      <c r="CU150" s="3">
        <v>3798</v>
      </c>
      <c r="CV150" s="3">
        <v>5890</v>
      </c>
      <c r="CW150" s="3">
        <v>0</v>
      </c>
      <c r="CX150" s="3">
        <v>0</v>
      </c>
      <c r="CY150" s="3">
        <v>0</v>
      </c>
      <c r="CZ150" s="3">
        <v>0</v>
      </c>
      <c r="DA150" s="3">
        <v>0</v>
      </c>
      <c r="DB150" s="3">
        <v>0</v>
      </c>
      <c r="DC150" s="3">
        <v>0</v>
      </c>
      <c r="DD150" s="3">
        <v>0</v>
      </c>
      <c r="DE150" s="3">
        <v>0</v>
      </c>
      <c r="DF150" s="3">
        <v>0</v>
      </c>
      <c r="DG150" s="3">
        <v>26500591</v>
      </c>
      <c r="DH150" s="3">
        <v>8618856</v>
      </c>
      <c r="DI150" s="3">
        <v>0</v>
      </c>
      <c r="DJ150" s="3">
        <v>17881735</v>
      </c>
      <c r="DK150" s="3">
        <v>4425083</v>
      </c>
      <c r="DL150" s="3">
        <v>22306818</v>
      </c>
      <c r="DM150" s="3">
        <v>27160147</v>
      </c>
      <c r="DN150" s="3">
        <v>-4853329</v>
      </c>
      <c r="DO150" s="3">
        <v>13310175</v>
      </c>
      <c r="DP150" s="3">
        <v>398046</v>
      </c>
      <c r="DQ150" s="3">
        <v>0</v>
      </c>
      <c r="DR150" s="3">
        <v>0</v>
      </c>
      <c r="DS150" s="3">
        <v>8058800</v>
      </c>
      <c r="DT150" s="3">
        <v>705549</v>
      </c>
      <c r="DU150" s="3">
        <v>25415</v>
      </c>
      <c r="DV150" s="3">
        <v>396692</v>
      </c>
      <c r="DW150" s="3">
        <v>1874848</v>
      </c>
      <c r="DX150" s="3">
        <v>0</v>
      </c>
      <c r="DY150" s="3">
        <v>98365</v>
      </c>
      <c r="DZ150" s="3">
        <v>0</v>
      </c>
      <c r="EA150" s="3">
        <v>0</v>
      </c>
      <c r="EB150" s="3">
        <v>13976</v>
      </c>
      <c r="EC150" s="3">
        <v>3114845</v>
      </c>
      <c r="ED150" s="3">
        <v>7923204</v>
      </c>
      <c r="EE150" s="3">
        <v>477562</v>
      </c>
      <c r="EF150" s="3">
        <v>3285318</v>
      </c>
      <c r="EG150" s="3">
        <v>5986287</v>
      </c>
      <c r="EH150" s="3">
        <v>0</v>
      </c>
      <c r="EI150" s="3">
        <v>4053044</v>
      </c>
      <c r="EJ150" s="3">
        <v>0</v>
      </c>
      <c r="EK150" s="3">
        <v>382069</v>
      </c>
      <c r="EL150" s="3">
        <v>1278262</v>
      </c>
      <c r="EM150" s="3">
        <v>23385746</v>
      </c>
      <c r="EN150" s="3">
        <v>961836</v>
      </c>
      <c r="EO150" s="3">
        <v>59656</v>
      </c>
      <c r="EP150" s="3">
        <v>1711062</v>
      </c>
      <c r="EQ150" s="3">
        <v>3776620</v>
      </c>
      <c r="ER150" s="3">
        <v>0</v>
      </c>
      <c r="ES150" s="3">
        <v>0</v>
      </c>
      <c r="ET150" s="3">
        <v>1135610</v>
      </c>
      <c r="EU150" s="3">
        <v>0</v>
      </c>
      <c r="EV150" s="3">
        <v>124791</v>
      </c>
      <c r="EW150" s="3">
        <v>0</v>
      </c>
      <c r="EX150" s="3">
        <v>528612</v>
      </c>
      <c r="EY150" s="3">
        <v>0</v>
      </c>
      <c r="EZ150" s="3">
        <v>320669</v>
      </c>
      <c r="FA150" s="3">
        <v>0</v>
      </c>
      <c r="FB150" s="3">
        <v>0</v>
      </c>
      <c r="FC150" s="3">
        <v>0</v>
      </c>
      <c r="FD150" s="3">
        <v>0</v>
      </c>
      <c r="FE150" s="3">
        <v>7651715</v>
      </c>
      <c r="FF150" s="3">
        <v>443321</v>
      </c>
      <c r="FG150" s="3">
        <v>1970948</v>
      </c>
      <c r="FH150" s="3">
        <v>4084515</v>
      </c>
      <c r="FI150" s="3">
        <v>0</v>
      </c>
      <c r="FJ150" s="3">
        <v>2769667</v>
      </c>
      <c r="FK150" s="3">
        <v>0</v>
      </c>
      <c r="FL150" s="3">
        <v>97586</v>
      </c>
      <c r="FM150" s="3">
        <v>863983</v>
      </c>
      <c r="FN150" s="3">
        <v>0</v>
      </c>
      <c r="FO150" s="3">
        <v>0</v>
      </c>
      <c r="FP150" s="3">
        <v>11482708</v>
      </c>
      <c r="FQ150" s="3">
        <v>194029</v>
      </c>
      <c r="FR150" s="3">
        <v>1128003</v>
      </c>
      <c r="FS150" s="3">
        <v>0</v>
      </c>
      <c r="FT150" s="3">
        <v>3981694</v>
      </c>
      <c r="FU150" s="3">
        <v>3752797</v>
      </c>
      <c r="FV150" s="3">
        <v>4407995</v>
      </c>
      <c r="FW150" s="3">
        <v>0</v>
      </c>
      <c r="FX150" s="3">
        <v>0</v>
      </c>
      <c r="FY150" s="3">
        <v>0</v>
      </c>
      <c r="FZ150" s="3">
        <v>0</v>
      </c>
      <c r="GA150" s="3">
        <v>8557163</v>
      </c>
      <c r="GB150" s="3">
        <v>1723926</v>
      </c>
      <c r="GC150" s="3">
        <v>4239932</v>
      </c>
      <c r="GD150" s="3">
        <v>496640</v>
      </c>
      <c r="GE150" s="3">
        <v>10158471</v>
      </c>
      <c r="GF150" s="3">
        <v>2850691</v>
      </c>
      <c r="GG150" s="3">
        <v>1266266</v>
      </c>
      <c r="GH150" s="3">
        <v>4924536</v>
      </c>
      <c r="GI150" s="3">
        <v>2214106</v>
      </c>
      <c r="GJ150" s="3">
        <v>3201260</v>
      </c>
      <c r="GK150" s="3">
        <v>741498</v>
      </c>
      <c r="GL150" s="3">
        <v>173313</v>
      </c>
      <c r="GM150" s="3">
        <v>124927</v>
      </c>
      <c r="GN150" s="3">
        <v>71693</v>
      </c>
      <c r="GO150" s="3">
        <v>1433386</v>
      </c>
      <c r="GP150" s="3">
        <v>19581630</v>
      </c>
      <c r="GQ150" s="3">
        <v>0</v>
      </c>
      <c r="GR150" s="3">
        <v>5501879</v>
      </c>
      <c r="GS150" s="3">
        <v>10560304</v>
      </c>
      <c r="GT150" s="3">
        <v>0</v>
      </c>
      <c r="GU150" s="3">
        <v>0</v>
      </c>
      <c r="GV150" s="3">
        <v>35643813</v>
      </c>
      <c r="GW150" s="3">
        <v>2030787</v>
      </c>
      <c r="GX150" s="3">
        <v>0</v>
      </c>
      <c r="GY150" s="3">
        <v>2135774</v>
      </c>
      <c r="GZ150" s="3">
        <v>31477252</v>
      </c>
      <c r="HA150" s="3">
        <v>35643813</v>
      </c>
      <c r="HB150" s="3">
        <v>8943694</v>
      </c>
      <c r="HC150" s="3">
        <v>16030301</v>
      </c>
      <c r="HD150" s="3">
        <v>-9822874</v>
      </c>
      <c r="HE150" s="3">
        <v>14358613</v>
      </c>
      <c r="HF150" s="3">
        <v>0</v>
      </c>
      <c r="HG150" s="3">
        <v>0</v>
      </c>
      <c r="HH150" s="3">
        <v>0</v>
      </c>
      <c r="HI150" s="3">
        <v>0</v>
      </c>
      <c r="HJ150" s="3">
        <v>233889</v>
      </c>
      <c r="HK150" s="3">
        <v>271582</v>
      </c>
      <c r="HL150" s="3">
        <v>125</v>
      </c>
      <c r="HM150" s="3">
        <v>0</v>
      </c>
      <c r="HN150" s="3">
        <v>31505</v>
      </c>
      <c r="HO150" s="3">
        <v>57448</v>
      </c>
      <c r="HP150" s="3">
        <v>25823</v>
      </c>
      <c r="HQ150" s="3">
        <v>3826</v>
      </c>
      <c r="HR150" s="3">
        <v>16033</v>
      </c>
      <c r="HS150" s="3">
        <v>54424</v>
      </c>
      <c r="HT150" s="3">
        <v>26636</v>
      </c>
      <c r="HU150" s="3">
        <v>6974</v>
      </c>
      <c r="HV150" s="3">
        <v>5352</v>
      </c>
      <c r="HW150" s="3">
        <v>5868</v>
      </c>
      <c r="HX150" s="3">
        <v>44854</v>
      </c>
      <c r="HY150" s="3">
        <v>37302</v>
      </c>
      <c r="HZ150" s="3">
        <v>28191</v>
      </c>
      <c r="IA150" s="3">
        <v>0</v>
      </c>
      <c r="IB150" s="3">
        <v>55401</v>
      </c>
      <c r="IC150" s="3">
        <v>22473</v>
      </c>
      <c r="ID150" s="3">
        <v>38783</v>
      </c>
      <c r="IE150" s="3">
        <v>7402674.5930002797</v>
      </c>
      <c r="IF150" s="3">
        <v>431507.89676834003</v>
      </c>
      <c r="IG150" s="3">
        <v>3158825.1370937298</v>
      </c>
      <c r="IH150" s="3">
        <v>6744129.1153710503</v>
      </c>
      <c r="II150" s="3">
        <v>0</v>
      </c>
      <c r="IJ150" s="3">
        <v>3561526.20540334</v>
      </c>
      <c r="IK150" s="3">
        <v>0</v>
      </c>
      <c r="IL150" s="3">
        <v>327779.97922446334</v>
      </c>
      <c r="IM150" s="3">
        <v>1108621.07313878</v>
      </c>
    </row>
    <row r="151" spans="1:247" x14ac:dyDescent="0.25">
      <c r="A151">
        <v>106380842</v>
      </c>
      <c r="B151" s="33" t="s">
        <v>3083</v>
      </c>
      <c r="C151" s="56">
        <v>45108</v>
      </c>
      <c r="D151" s="56">
        <v>45473</v>
      </c>
      <c r="E151">
        <v>366</v>
      </c>
      <c r="F151" s="33" t="s">
        <v>2697</v>
      </c>
      <c r="G151" t="s">
        <v>1111</v>
      </c>
      <c r="H151">
        <v>423</v>
      </c>
      <c r="I151" s="33" t="s">
        <v>1046</v>
      </c>
      <c r="J151" t="s">
        <v>3050</v>
      </c>
      <c r="K151" s="33" t="s">
        <v>1277</v>
      </c>
      <c r="L151" s="33" t="s">
        <v>653</v>
      </c>
      <c r="N151" t="s">
        <v>430</v>
      </c>
      <c r="O151" s="33" t="s">
        <v>1278</v>
      </c>
      <c r="P151" t="s">
        <v>406</v>
      </c>
      <c r="Q151" t="s">
        <v>1058</v>
      </c>
      <c r="R151" s="33" t="s">
        <v>2114</v>
      </c>
      <c r="S151" s="33" t="s">
        <v>1279</v>
      </c>
      <c r="T151" s="33" t="s">
        <v>1112</v>
      </c>
      <c r="U151" s="33">
        <v>94112</v>
      </c>
      <c r="V151" s="33" t="s">
        <v>3196</v>
      </c>
      <c r="W151">
        <v>0</v>
      </c>
      <c r="X151" s="3">
        <v>375</v>
      </c>
      <c r="Y151" s="3">
        <v>137250</v>
      </c>
      <c r="Z151" s="3">
        <v>375</v>
      </c>
      <c r="AA151" s="3">
        <v>137250</v>
      </c>
      <c r="AB151" s="3">
        <v>374</v>
      </c>
      <c r="AC151" s="3">
        <v>348.78142076502701</v>
      </c>
      <c r="AD151" s="3">
        <v>348.78142076502701</v>
      </c>
      <c r="AE151" s="3">
        <v>18736</v>
      </c>
      <c r="AF151" s="3">
        <v>13350</v>
      </c>
      <c r="AG151" s="3">
        <v>3418</v>
      </c>
      <c r="AH151" s="3">
        <v>82026</v>
      </c>
      <c r="AI151" s="3">
        <v>0</v>
      </c>
      <c r="AJ151" s="3">
        <v>8670</v>
      </c>
      <c r="AK151" s="3">
        <v>0</v>
      </c>
      <c r="AL151" s="3">
        <v>0</v>
      </c>
      <c r="AM151" s="3">
        <v>1454</v>
      </c>
      <c r="AN151" s="3">
        <v>127654</v>
      </c>
      <c r="AO151" s="3">
        <v>127654</v>
      </c>
      <c r="AP151" s="89">
        <v>18736</v>
      </c>
      <c r="AQ151" s="89">
        <v>13350</v>
      </c>
      <c r="AR151" s="89">
        <v>3418</v>
      </c>
      <c r="AS151" s="89">
        <v>82026</v>
      </c>
      <c r="AT151" s="89">
        <v>0</v>
      </c>
      <c r="AU151" s="89">
        <v>8670</v>
      </c>
      <c r="AV151" s="89">
        <v>0</v>
      </c>
      <c r="AW151" s="89">
        <v>0</v>
      </c>
      <c r="AX151" s="89">
        <v>1454</v>
      </c>
      <c r="AY151" s="3">
        <v>676</v>
      </c>
      <c r="AZ151" s="3">
        <v>419</v>
      </c>
      <c r="BA151" s="3">
        <v>7</v>
      </c>
      <c r="BB151" s="3">
        <v>175</v>
      </c>
      <c r="BC151" s="3">
        <v>0</v>
      </c>
      <c r="BD151" s="3">
        <v>121</v>
      </c>
      <c r="BE151" s="3">
        <v>0</v>
      </c>
      <c r="BF151" s="3">
        <v>0</v>
      </c>
      <c r="BG151" s="3">
        <v>23</v>
      </c>
      <c r="BH151" s="3">
        <v>1421</v>
      </c>
      <c r="BI151" s="3">
        <v>0</v>
      </c>
      <c r="BJ151" s="3">
        <v>13</v>
      </c>
      <c r="BK151" s="3">
        <v>0</v>
      </c>
      <c r="BL151" s="3">
        <v>0</v>
      </c>
      <c r="BM151" s="3">
        <v>362</v>
      </c>
      <c r="BN151" s="3">
        <v>0</v>
      </c>
      <c r="BO151" s="3">
        <v>0</v>
      </c>
      <c r="BP151" s="3">
        <v>4758</v>
      </c>
      <c r="BQ151" s="3">
        <v>0</v>
      </c>
      <c r="BR151" s="3">
        <v>0</v>
      </c>
      <c r="BS151" s="3">
        <v>132492</v>
      </c>
      <c r="BT151" s="3">
        <v>0</v>
      </c>
      <c r="BU151" s="3">
        <v>0</v>
      </c>
      <c r="BV151" s="3">
        <v>3508</v>
      </c>
      <c r="BW151" s="3">
        <v>0</v>
      </c>
      <c r="BX151" s="3">
        <v>0</v>
      </c>
      <c r="BY151" s="3">
        <v>124146</v>
      </c>
      <c r="BZ151" s="57">
        <v>0.97251946668337852</v>
      </c>
      <c r="CA151" s="3">
        <v>0</v>
      </c>
      <c r="CB151" s="3">
        <v>0</v>
      </c>
      <c r="CC151" s="3">
        <v>175</v>
      </c>
      <c r="CD151" s="3">
        <v>0</v>
      </c>
      <c r="CE151" s="3">
        <v>0</v>
      </c>
      <c r="CF151" s="3">
        <v>1246</v>
      </c>
      <c r="CG151" s="3">
        <v>0</v>
      </c>
      <c r="CH151" s="3">
        <v>0</v>
      </c>
      <c r="CI151" s="3">
        <v>0</v>
      </c>
      <c r="CJ151" s="3">
        <v>0</v>
      </c>
      <c r="CK151" s="3">
        <v>0</v>
      </c>
      <c r="CL151" s="3">
        <v>0</v>
      </c>
      <c r="CM151" s="3">
        <v>0</v>
      </c>
      <c r="CN151" s="3">
        <v>0</v>
      </c>
      <c r="CO151" s="3">
        <v>0</v>
      </c>
      <c r="CP151" s="3">
        <v>0</v>
      </c>
      <c r="CQ151" s="3">
        <v>0</v>
      </c>
      <c r="CR151" s="3">
        <v>0</v>
      </c>
      <c r="CS151" s="3">
        <v>0</v>
      </c>
      <c r="CT151" s="3">
        <v>0</v>
      </c>
      <c r="CU151" s="3">
        <v>0</v>
      </c>
      <c r="CV151" s="3">
        <v>382</v>
      </c>
      <c r="CW151" s="3">
        <v>0</v>
      </c>
      <c r="CX151" s="3">
        <v>0</v>
      </c>
      <c r="CY151" s="3">
        <v>0</v>
      </c>
      <c r="CZ151" s="3">
        <v>0</v>
      </c>
      <c r="DA151" s="3">
        <v>0</v>
      </c>
      <c r="DB151" s="3">
        <v>0</v>
      </c>
      <c r="DC151" s="3">
        <v>0</v>
      </c>
      <c r="DD151" s="3">
        <v>0</v>
      </c>
      <c r="DE151" s="3">
        <v>0</v>
      </c>
      <c r="DF151" s="3">
        <v>0</v>
      </c>
      <c r="DG151" s="3">
        <v>135178625</v>
      </c>
      <c r="DH151" s="3">
        <v>40447446</v>
      </c>
      <c r="DI151" s="3">
        <v>0</v>
      </c>
      <c r="DJ151" s="3">
        <v>94731179</v>
      </c>
      <c r="DK151" s="3">
        <v>7756366</v>
      </c>
      <c r="DL151" s="3">
        <v>102487545</v>
      </c>
      <c r="DM151" s="3">
        <v>104404850</v>
      </c>
      <c r="DN151" s="3">
        <v>-1917305</v>
      </c>
      <c r="DO151" s="3">
        <v>20988550</v>
      </c>
      <c r="DP151" s="3">
        <v>33209183</v>
      </c>
      <c r="DQ151" s="3">
        <v>0</v>
      </c>
      <c r="DR151" s="3">
        <v>0</v>
      </c>
      <c r="DS151" s="3">
        <v>-14137938</v>
      </c>
      <c r="DT151" s="3">
        <v>34599749</v>
      </c>
      <c r="DU151" s="3">
        <v>19078114</v>
      </c>
      <c r="DV151" s="3">
        <v>3092297</v>
      </c>
      <c r="DW151" s="3">
        <v>71509449</v>
      </c>
      <c r="DX151" s="3">
        <v>0</v>
      </c>
      <c r="DY151" s="3">
        <v>4795274</v>
      </c>
      <c r="DZ151" s="3">
        <v>0</v>
      </c>
      <c r="EA151" s="3">
        <v>0</v>
      </c>
      <c r="EB151" s="3">
        <v>2103742</v>
      </c>
      <c r="EC151" s="3">
        <v>135178625</v>
      </c>
      <c r="ED151" s="3">
        <v>0</v>
      </c>
      <c r="EE151" s="3">
        <v>0</v>
      </c>
      <c r="EF151" s="3">
        <v>0</v>
      </c>
      <c r="EG151" s="3">
        <v>0</v>
      </c>
      <c r="EH151" s="3">
        <v>0</v>
      </c>
      <c r="EI151" s="3">
        <v>0</v>
      </c>
      <c r="EJ151" s="3">
        <v>0</v>
      </c>
      <c r="EK151" s="3">
        <v>0</v>
      </c>
      <c r="EL151" s="3">
        <v>0</v>
      </c>
      <c r="EM151" s="3">
        <v>0</v>
      </c>
      <c r="EN151" s="3">
        <v>11942317</v>
      </c>
      <c r="EO151" s="3">
        <v>9490082</v>
      </c>
      <c r="EP151" s="3">
        <v>1183379</v>
      </c>
      <c r="EQ151" s="3">
        <v>14876318</v>
      </c>
      <c r="ER151" s="3">
        <v>0</v>
      </c>
      <c r="ES151" s="3">
        <v>0</v>
      </c>
      <c r="ET151" s="3">
        <v>1579643</v>
      </c>
      <c r="EU151" s="3">
        <v>0</v>
      </c>
      <c r="EV151" s="3">
        <v>1172532</v>
      </c>
      <c r="EW151" s="3">
        <v>0</v>
      </c>
      <c r="EX151" s="3">
        <v>49727</v>
      </c>
      <c r="EY151" s="3">
        <v>0</v>
      </c>
      <c r="EZ151" s="3">
        <v>153448</v>
      </c>
      <c r="FA151" s="3">
        <v>0</v>
      </c>
      <c r="FB151" s="3">
        <v>0</v>
      </c>
      <c r="FC151" s="3">
        <v>0</v>
      </c>
      <c r="FD151" s="3">
        <v>0</v>
      </c>
      <c r="FE151" s="3">
        <v>22657432</v>
      </c>
      <c r="FF151" s="3">
        <v>9588032</v>
      </c>
      <c r="FG151" s="3">
        <v>1908918</v>
      </c>
      <c r="FH151" s="3">
        <v>56633131</v>
      </c>
      <c r="FI151" s="3">
        <v>0</v>
      </c>
      <c r="FJ151" s="3">
        <v>3215631</v>
      </c>
      <c r="FK151" s="3">
        <v>0</v>
      </c>
      <c r="FL151" s="3">
        <v>-49727</v>
      </c>
      <c r="FM151" s="3">
        <v>777762</v>
      </c>
      <c r="FN151" s="3">
        <v>0</v>
      </c>
      <c r="FO151" s="3">
        <v>0</v>
      </c>
      <c r="FP151" s="3">
        <v>0</v>
      </c>
      <c r="FQ151" s="3">
        <v>291784</v>
      </c>
      <c r="FR151" s="3">
        <v>0</v>
      </c>
      <c r="FS151" s="3">
        <v>0</v>
      </c>
      <c r="FT151" s="3">
        <v>49548251</v>
      </c>
      <c r="FU151" s="3">
        <v>171659</v>
      </c>
      <c r="FV151" s="3">
        <v>6065324</v>
      </c>
      <c r="FW151" s="3">
        <v>0</v>
      </c>
      <c r="FX151" s="3">
        <v>0</v>
      </c>
      <c r="FY151" s="3">
        <v>0</v>
      </c>
      <c r="FZ151" s="3">
        <v>0</v>
      </c>
      <c r="GA151" s="3">
        <v>23452642</v>
      </c>
      <c r="GB151" s="3">
        <v>3912001</v>
      </c>
      <c r="GC151" s="3">
        <v>13450088</v>
      </c>
      <c r="GD151" s="3">
        <v>7804885</v>
      </c>
      <c r="GE151" s="3">
        <v>45679972</v>
      </c>
      <c r="GF151" s="3">
        <v>19491742</v>
      </c>
      <c r="GG151" s="3">
        <v>927403</v>
      </c>
      <c r="GH151" s="3">
        <v>14545923</v>
      </c>
      <c r="GI151" s="3">
        <v>7442596</v>
      </c>
      <c r="GJ151" s="3">
        <v>2493047</v>
      </c>
      <c r="GK151" s="3">
        <v>6498663</v>
      </c>
      <c r="GL151" s="3">
        <v>312090</v>
      </c>
      <c r="GM151" s="3">
        <v>973692</v>
      </c>
      <c r="GN151" s="3">
        <v>385459</v>
      </c>
      <c r="GO151" s="3">
        <v>5654263</v>
      </c>
      <c r="GP151" s="3">
        <v>38277317</v>
      </c>
      <c r="GQ151" s="3">
        <v>7233565</v>
      </c>
      <c r="GR151" s="3">
        <v>180378957</v>
      </c>
      <c r="GS151" s="3">
        <v>3249592</v>
      </c>
      <c r="GT151" s="3">
        <v>13655864</v>
      </c>
      <c r="GU151" s="3">
        <v>0</v>
      </c>
      <c r="GV151" s="3">
        <v>242795295</v>
      </c>
      <c r="GW151" s="3">
        <v>17081879</v>
      </c>
      <c r="GX151" s="3">
        <v>59420</v>
      </c>
      <c r="GY151" s="3">
        <v>126796448</v>
      </c>
      <c r="GZ151" s="3">
        <v>98857548</v>
      </c>
      <c r="HA151" s="3">
        <v>242795295</v>
      </c>
      <c r="HB151" s="3">
        <v>12832391</v>
      </c>
      <c r="HC151" s="3">
        <v>20643503</v>
      </c>
      <c r="HD151" s="3">
        <v>-1596209</v>
      </c>
      <c r="HE151" s="3">
        <v>289472572</v>
      </c>
      <c r="HF151" s="3">
        <v>0</v>
      </c>
      <c r="HG151" s="3">
        <v>120407271</v>
      </c>
      <c r="HH151" s="3">
        <v>2413975</v>
      </c>
      <c r="HI151" s="3">
        <v>5887500</v>
      </c>
      <c r="HJ151" s="3">
        <v>1309259</v>
      </c>
      <c r="HK151" s="3">
        <v>1466015</v>
      </c>
      <c r="HL151" s="3">
        <v>630</v>
      </c>
      <c r="HM151" s="3">
        <v>0</v>
      </c>
      <c r="HN151" s="3">
        <v>66684</v>
      </c>
      <c r="HO151" s="3">
        <v>54130</v>
      </c>
      <c r="HP151" s="3">
        <v>118268</v>
      </c>
      <c r="HQ151" s="3">
        <v>100469</v>
      </c>
      <c r="HR151" s="3">
        <v>442286</v>
      </c>
      <c r="HS151" s="3">
        <v>90647</v>
      </c>
      <c r="HT151" s="3">
        <v>185865</v>
      </c>
      <c r="HU151" s="3">
        <v>94642</v>
      </c>
      <c r="HV151" s="3">
        <v>96643</v>
      </c>
      <c r="HW151" s="3">
        <v>59625</v>
      </c>
      <c r="HX151" s="3">
        <v>822401</v>
      </c>
      <c r="HY151" s="3">
        <v>1756</v>
      </c>
      <c r="HZ151" s="3">
        <v>59625</v>
      </c>
      <c r="IA151" s="3">
        <v>0</v>
      </c>
      <c r="IB151" s="3">
        <v>269837</v>
      </c>
      <c r="IC151" s="3">
        <v>44435</v>
      </c>
      <c r="ID151" s="3">
        <v>111205</v>
      </c>
      <c r="IE151" s="3">
        <v>24737737.106221601</v>
      </c>
      <c r="IF151" s="3">
        <v>13640254.113245901</v>
      </c>
      <c r="IG151" s="3">
        <v>2210895.5252929102</v>
      </c>
      <c r="IH151" s="3">
        <v>51127016.845491</v>
      </c>
      <c r="II151" s="3">
        <v>0</v>
      </c>
      <c r="IJ151" s="3">
        <v>3428470.7546375501</v>
      </c>
      <c r="IK151" s="3">
        <v>0</v>
      </c>
      <c r="IL151" s="3">
        <v>0</v>
      </c>
      <c r="IM151" s="3">
        <v>1504109.6551109899</v>
      </c>
    </row>
    <row r="152" spans="1:247" x14ac:dyDescent="0.25">
      <c r="A152">
        <v>106220733</v>
      </c>
      <c r="B152" s="33" t="s">
        <v>1945</v>
      </c>
      <c r="C152" s="56">
        <v>45108</v>
      </c>
      <c r="D152" s="56">
        <v>45473</v>
      </c>
      <c r="E152">
        <v>366</v>
      </c>
      <c r="F152" s="33" t="s">
        <v>2714</v>
      </c>
      <c r="G152" t="s">
        <v>1079</v>
      </c>
      <c r="H152">
        <v>603</v>
      </c>
      <c r="I152" s="33" t="s">
        <v>1037</v>
      </c>
      <c r="J152" t="s">
        <v>3050</v>
      </c>
      <c r="K152" s="33" t="s">
        <v>1023</v>
      </c>
      <c r="L152" s="33" t="s">
        <v>811</v>
      </c>
      <c r="M152" t="s">
        <v>1792</v>
      </c>
      <c r="N152" t="s">
        <v>1032</v>
      </c>
      <c r="O152" s="33" t="s">
        <v>1945</v>
      </c>
      <c r="P152" t="s">
        <v>1080</v>
      </c>
      <c r="Q152" t="s">
        <v>1058</v>
      </c>
      <c r="R152" s="33" t="s">
        <v>2115</v>
      </c>
      <c r="S152" s="33" t="s">
        <v>1280</v>
      </c>
      <c r="T152" s="33" t="s">
        <v>3197</v>
      </c>
      <c r="U152" s="33">
        <v>95338</v>
      </c>
      <c r="V152" s="33" t="s">
        <v>3198</v>
      </c>
      <c r="W152">
        <v>0</v>
      </c>
      <c r="X152" s="3">
        <v>34</v>
      </c>
      <c r="Y152" s="3">
        <v>12444</v>
      </c>
      <c r="Z152" s="3">
        <v>34</v>
      </c>
      <c r="AA152" s="3">
        <v>12444</v>
      </c>
      <c r="AB152" s="3">
        <v>24</v>
      </c>
      <c r="AC152" s="3">
        <v>20.5601092896175</v>
      </c>
      <c r="AD152" s="3">
        <v>89.572710345731593</v>
      </c>
      <c r="AE152" s="3">
        <v>1117</v>
      </c>
      <c r="AF152" s="3">
        <v>67</v>
      </c>
      <c r="AG152" s="3">
        <v>3664</v>
      </c>
      <c r="AH152" s="3">
        <v>2425</v>
      </c>
      <c r="AI152" s="3">
        <v>0</v>
      </c>
      <c r="AJ152" s="3">
        <v>0</v>
      </c>
      <c r="AK152" s="3">
        <v>237</v>
      </c>
      <c r="AL152" s="3">
        <v>15</v>
      </c>
      <c r="AM152" s="3">
        <v>0</v>
      </c>
      <c r="AN152" s="3">
        <v>7525</v>
      </c>
      <c r="AO152" s="3">
        <v>32783.61198653777</v>
      </c>
      <c r="AP152" s="89">
        <v>5157.8428256729458</v>
      </c>
      <c r="AQ152" s="89">
        <v>232.050097541621</v>
      </c>
      <c r="AR152" s="89">
        <v>5105.4807898365798</v>
      </c>
      <c r="AS152" s="89">
        <v>12384.0703499878</v>
      </c>
      <c r="AT152" s="89">
        <v>0</v>
      </c>
      <c r="AU152" s="89">
        <v>0</v>
      </c>
      <c r="AV152" s="89">
        <v>2090.7031220700001</v>
      </c>
      <c r="AW152" s="89">
        <v>223.04220905591799</v>
      </c>
      <c r="AX152" s="89">
        <v>0</v>
      </c>
      <c r="AY152" s="3">
        <v>151</v>
      </c>
      <c r="AZ152" s="3">
        <v>7</v>
      </c>
      <c r="BA152" s="3">
        <v>15</v>
      </c>
      <c r="BB152" s="3">
        <v>56</v>
      </c>
      <c r="BC152" s="3">
        <v>0</v>
      </c>
      <c r="BD152" s="3">
        <v>0</v>
      </c>
      <c r="BE152" s="3">
        <v>49</v>
      </c>
      <c r="BF152" s="3">
        <v>6</v>
      </c>
      <c r="BG152" s="3">
        <v>0</v>
      </c>
      <c r="BH152" s="3">
        <v>284</v>
      </c>
      <c r="BI152" s="3">
        <v>18</v>
      </c>
      <c r="BJ152" s="3">
        <v>0</v>
      </c>
      <c r="BK152" s="3">
        <v>0</v>
      </c>
      <c r="BL152" s="3">
        <v>0</v>
      </c>
      <c r="BM152" s="3">
        <v>16</v>
      </c>
      <c r="BN152" s="3">
        <v>0</v>
      </c>
      <c r="BO152" s="3">
        <v>6588</v>
      </c>
      <c r="BP152" s="3">
        <v>0</v>
      </c>
      <c r="BQ152" s="3">
        <v>0</v>
      </c>
      <c r="BR152" s="3">
        <v>0</v>
      </c>
      <c r="BS152" s="3">
        <v>5856</v>
      </c>
      <c r="BT152" s="3">
        <v>0</v>
      </c>
      <c r="BU152" s="3">
        <v>1703</v>
      </c>
      <c r="BV152" s="3">
        <v>0</v>
      </c>
      <c r="BW152" s="3">
        <v>0</v>
      </c>
      <c r="BX152" s="3">
        <v>0</v>
      </c>
      <c r="BY152" s="3">
        <v>5822</v>
      </c>
      <c r="BZ152" s="57">
        <v>0.77368770764119599</v>
      </c>
      <c r="CA152" s="3">
        <v>0</v>
      </c>
      <c r="CB152" s="3">
        <v>282</v>
      </c>
      <c r="CC152" s="3">
        <v>0</v>
      </c>
      <c r="CD152" s="3">
        <v>0</v>
      </c>
      <c r="CE152" s="3">
        <v>0</v>
      </c>
      <c r="CF152" s="3">
        <v>2</v>
      </c>
      <c r="CG152" s="3">
        <v>0</v>
      </c>
      <c r="CH152" s="3">
        <v>0</v>
      </c>
      <c r="CI152" s="3">
        <v>0</v>
      </c>
      <c r="CJ152" s="3">
        <v>0</v>
      </c>
      <c r="CK152" s="3">
        <v>2653</v>
      </c>
      <c r="CL152" s="3">
        <v>0</v>
      </c>
      <c r="CM152" s="3">
        <v>0</v>
      </c>
      <c r="CN152" s="3">
        <v>0</v>
      </c>
      <c r="CO152" s="3">
        <v>0</v>
      </c>
      <c r="CP152" s="3">
        <v>0</v>
      </c>
      <c r="CQ152" s="3">
        <v>29551</v>
      </c>
      <c r="CR152" s="3">
        <v>0</v>
      </c>
      <c r="CS152" s="3">
        <v>0</v>
      </c>
      <c r="CT152" s="3">
        <v>32204</v>
      </c>
      <c r="CU152" s="3">
        <v>7165</v>
      </c>
      <c r="CV152" s="3">
        <v>16434</v>
      </c>
      <c r="CW152" s="3">
        <v>2304</v>
      </c>
      <c r="CX152" s="3">
        <v>0</v>
      </c>
      <c r="CY152" s="3">
        <v>0</v>
      </c>
      <c r="CZ152" s="3">
        <v>1</v>
      </c>
      <c r="DA152" s="3">
        <v>0</v>
      </c>
      <c r="DB152" s="3">
        <v>5700</v>
      </c>
      <c r="DC152" s="3">
        <v>0</v>
      </c>
      <c r="DD152" s="3">
        <v>5700</v>
      </c>
      <c r="DE152" s="3">
        <v>0</v>
      </c>
      <c r="DF152" s="3">
        <v>0</v>
      </c>
      <c r="DG152" s="3">
        <v>41363630</v>
      </c>
      <c r="DH152" s="3">
        <v>10458667</v>
      </c>
      <c r="DI152" s="3">
        <v>0</v>
      </c>
      <c r="DJ152" s="3">
        <v>30904963</v>
      </c>
      <c r="DK152" s="3">
        <v>156067</v>
      </c>
      <c r="DL152" s="3">
        <v>31061030</v>
      </c>
      <c r="DM152" s="3">
        <v>38816817</v>
      </c>
      <c r="DN152" s="3">
        <v>-7755787</v>
      </c>
      <c r="DO152" s="3">
        <v>9209299</v>
      </c>
      <c r="DP152" s="3">
        <v>0</v>
      </c>
      <c r="DQ152" s="3">
        <v>0</v>
      </c>
      <c r="DR152" s="3">
        <v>0</v>
      </c>
      <c r="DS152" s="3">
        <v>1453512</v>
      </c>
      <c r="DT152" s="3">
        <v>3866732</v>
      </c>
      <c r="DU152" s="3">
        <v>241948</v>
      </c>
      <c r="DV152" s="3">
        <v>2556225</v>
      </c>
      <c r="DW152" s="3">
        <v>1688259</v>
      </c>
      <c r="DX152" s="3">
        <v>0</v>
      </c>
      <c r="DY152" s="3">
        <v>0</v>
      </c>
      <c r="DZ152" s="3">
        <v>1071885</v>
      </c>
      <c r="EA152" s="3">
        <v>69369</v>
      </c>
      <c r="EB152" s="3">
        <v>0</v>
      </c>
      <c r="EC152" s="3">
        <v>9494418</v>
      </c>
      <c r="ED152" s="3">
        <v>13988233</v>
      </c>
      <c r="EE152" s="3">
        <v>596023</v>
      </c>
      <c r="EF152" s="3">
        <v>1005663</v>
      </c>
      <c r="EG152" s="3">
        <v>6933398</v>
      </c>
      <c r="EH152" s="3">
        <v>0</v>
      </c>
      <c r="EI152" s="3">
        <v>0</v>
      </c>
      <c r="EJ152" s="3">
        <v>8383783</v>
      </c>
      <c r="EK152" s="3">
        <v>962112</v>
      </c>
      <c r="EL152" s="3">
        <v>0</v>
      </c>
      <c r="EM152" s="3">
        <v>31869212</v>
      </c>
      <c r="EN152" s="3">
        <v>5014027</v>
      </c>
      <c r="EO152" s="3">
        <v>0</v>
      </c>
      <c r="EP152" s="3">
        <v>412970</v>
      </c>
      <c r="EQ152" s="3">
        <v>0</v>
      </c>
      <c r="ER152" s="3">
        <v>-3460158</v>
      </c>
      <c r="ES152" s="3">
        <v>0</v>
      </c>
      <c r="ET152" s="3">
        <v>0</v>
      </c>
      <c r="EU152" s="3">
        <v>7327007</v>
      </c>
      <c r="EV152" s="3">
        <v>1144829</v>
      </c>
      <c r="EW152" s="3">
        <v>0</v>
      </c>
      <c r="EX152" s="3">
        <v>19992</v>
      </c>
      <c r="EY152" s="3">
        <v>0</v>
      </c>
      <c r="EZ152" s="3">
        <v>0</v>
      </c>
      <c r="FA152" s="3">
        <v>0</v>
      </c>
      <c r="FB152" s="3">
        <v>0</v>
      </c>
      <c r="FC152" s="3">
        <v>0</v>
      </c>
      <c r="FD152" s="3">
        <v>0</v>
      </c>
      <c r="FE152" s="3">
        <v>12840938</v>
      </c>
      <c r="FF152" s="3">
        <v>837971</v>
      </c>
      <c r="FG152" s="3">
        <v>5232786</v>
      </c>
      <c r="FH152" s="3">
        <v>9997947</v>
      </c>
      <c r="FI152" s="3">
        <v>0</v>
      </c>
      <c r="FJ152" s="3">
        <v>0</v>
      </c>
      <c r="FK152" s="3">
        <v>2128661</v>
      </c>
      <c r="FL152" s="3">
        <v>-133340</v>
      </c>
      <c r="FM152" s="3">
        <v>0</v>
      </c>
      <c r="FN152" s="3">
        <v>0</v>
      </c>
      <c r="FO152" s="3">
        <v>0</v>
      </c>
      <c r="FP152" s="3">
        <v>1711404</v>
      </c>
      <c r="FQ152" s="3">
        <v>0</v>
      </c>
      <c r="FR152" s="3">
        <v>7091188</v>
      </c>
      <c r="FS152" s="3">
        <v>0</v>
      </c>
      <c r="FT152" s="3">
        <v>5414804</v>
      </c>
      <c r="FU152" s="3">
        <v>11074609</v>
      </c>
      <c r="FV152" s="3">
        <v>6042509</v>
      </c>
      <c r="FW152" s="3">
        <v>0</v>
      </c>
      <c r="FX152" s="3">
        <v>0</v>
      </c>
      <c r="FY152" s="3">
        <v>0</v>
      </c>
      <c r="FZ152" s="3">
        <v>0</v>
      </c>
      <c r="GA152" s="3">
        <v>3637410</v>
      </c>
      <c r="GB152" s="3">
        <v>3033378</v>
      </c>
      <c r="GC152" s="3">
        <v>7152067</v>
      </c>
      <c r="GD152" s="3">
        <v>2462040</v>
      </c>
      <c r="GE152" s="3">
        <v>17494245</v>
      </c>
      <c r="GF152" s="3">
        <v>2962157</v>
      </c>
      <c r="GG152" s="3">
        <v>0</v>
      </c>
      <c r="GH152" s="3">
        <v>5715841</v>
      </c>
      <c r="GI152" s="3">
        <v>1575669</v>
      </c>
      <c r="GJ152" s="3">
        <v>5986442</v>
      </c>
      <c r="GK152" s="3">
        <v>765142</v>
      </c>
      <c r="GL152" s="3">
        <v>525962</v>
      </c>
      <c r="GM152" s="3">
        <v>0</v>
      </c>
      <c r="GN152" s="3">
        <v>195359</v>
      </c>
      <c r="GO152" s="3">
        <v>3596000</v>
      </c>
      <c r="GP152" s="3">
        <v>25662255</v>
      </c>
      <c r="GQ152" s="3">
        <v>0</v>
      </c>
      <c r="GR152" s="3">
        <v>3015332</v>
      </c>
      <c r="GS152" s="3">
        <v>523518</v>
      </c>
      <c r="GT152" s="3">
        <v>0</v>
      </c>
      <c r="GU152" s="3">
        <v>0</v>
      </c>
      <c r="GV152" s="3">
        <v>29201105</v>
      </c>
      <c r="GW152" s="3">
        <v>5044153</v>
      </c>
      <c r="GX152" s="3">
        <v>0</v>
      </c>
      <c r="GY152" s="3">
        <v>9080085</v>
      </c>
      <c r="GZ152" s="3">
        <v>15076867</v>
      </c>
      <c r="HA152" s="3">
        <v>29201105</v>
      </c>
      <c r="HB152" s="3">
        <v>17232701</v>
      </c>
      <c r="HC152" s="3">
        <v>12127820</v>
      </c>
      <c r="HD152" s="3">
        <v>-7439396</v>
      </c>
      <c r="HE152" s="3">
        <v>18573831</v>
      </c>
      <c r="HF152" s="3">
        <v>0</v>
      </c>
      <c r="HG152" s="3">
        <v>0</v>
      </c>
      <c r="HH152" s="3">
        <v>0</v>
      </c>
      <c r="HI152" s="3">
        <v>0</v>
      </c>
      <c r="HJ152" s="3">
        <v>377483</v>
      </c>
      <c r="HK152" s="3">
        <v>377483</v>
      </c>
      <c r="HL152" s="3">
        <v>181</v>
      </c>
      <c r="HM152" s="3">
        <v>0</v>
      </c>
      <c r="HN152" s="3">
        <v>0</v>
      </c>
      <c r="HO152" s="3">
        <v>62031</v>
      </c>
      <c r="HP152" s="3">
        <v>195750</v>
      </c>
      <c r="HQ152" s="3">
        <v>0</v>
      </c>
      <c r="HR152" s="3">
        <v>0</v>
      </c>
      <c r="HS152" s="3">
        <v>81235</v>
      </c>
      <c r="HT152" s="3">
        <v>38467</v>
      </c>
      <c r="HU152" s="3">
        <v>0</v>
      </c>
      <c r="HV152" s="3">
        <v>0</v>
      </c>
      <c r="HW152" s="3">
        <v>0</v>
      </c>
      <c r="HX152" s="3">
        <v>81680</v>
      </c>
      <c r="HY152" s="3">
        <v>114070</v>
      </c>
      <c r="HZ152" s="3">
        <v>50280</v>
      </c>
      <c r="IA152" s="3">
        <v>0</v>
      </c>
      <c r="IB152" s="3">
        <v>54786</v>
      </c>
      <c r="IC152" s="3">
        <v>27679</v>
      </c>
      <c r="ID152" s="3">
        <v>48988</v>
      </c>
      <c r="IE152" s="3">
        <v>16688243.708875399</v>
      </c>
      <c r="IF152" s="3">
        <v>783214.31988077401</v>
      </c>
      <c r="IG152" s="3">
        <v>3329138.7021883698</v>
      </c>
      <c r="IH152" s="3">
        <v>8058280.3265271904</v>
      </c>
      <c r="II152" s="3">
        <v>0</v>
      </c>
      <c r="IJ152" s="3">
        <v>0</v>
      </c>
      <c r="IK152" s="3">
        <v>8837793.4100803006</v>
      </c>
      <c r="IL152" s="3">
        <v>964079.53244794998</v>
      </c>
      <c r="IM152" s="3">
        <v>0</v>
      </c>
    </row>
    <row r="153" spans="1:247" x14ac:dyDescent="0.25">
      <c r="A153">
        <v>106331216</v>
      </c>
      <c r="B153" s="33" t="s">
        <v>1281</v>
      </c>
      <c r="C153" s="56">
        <v>45292</v>
      </c>
      <c r="D153" s="56">
        <v>45657</v>
      </c>
      <c r="E153">
        <v>366</v>
      </c>
      <c r="F153" s="33" t="s">
        <v>2704</v>
      </c>
      <c r="G153" t="s">
        <v>1063</v>
      </c>
      <c r="H153">
        <v>1103</v>
      </c>
      <c r="I153" s="33" t="s">
        <v>1024</v>
      </c>
      <c r="J153" t="s">
        <v>696</v>
      </c>
      <c r="K153" s="33" t="s">
        <v>1023</v>
      </c>
      <c r="L153" s="33" t="s">
        <v>811</v>
      </c>
      <c r="N153" t="s">
        <v>1032</v>
      </c>
      <c r="O153" s="33" t="s">
        <v>696</v>
      </c>
      <c r="P153" t="s">
        <v>1042</v>
      </c>
      <c r="Q153" t="s">
        <v>34</v>
      </c>
      <c r="R153" s="33" t="s">
        <v>2116</v>
      </c>
      <c r="S153" s="33" t="s">
        <v>1282</v>
      </c>
      <c r="T153" s="33" t="s">
        <v>1283</v>
      </c>
      <c r="U153" s="33">
        <v>92201</v>
      </c>
      <c r="V153" s="33" t="s">
        <v>2107</v>
      </c>
      <c r="W153">
        <v>4</v>
      </c>
      <c r="X153" s="3">
        <v>145</v>
      </c>
      <c r="Y153" s="3">
        <v>53070</v>
      </c>
      <c r="Z153" s="3">
        <v>145</v>
      </c>
      <c r="AA153" s="3">
        <v>53070</v>
      </c>
      <c r="AB153" s="3">
        <v>49</v>
      </c>
      <c r="AC153" s="3">
        <v>46.808743169398902</v>
      </c>
      <c r="AD153" s="3">
        <v>89.524001177094206</v>
      </c>
      <c r="AE153" s="3">
        <v>2839</v>
      </c>
      <c r="AF153" s="3">
        <v>4163</v>
      </c>
      <c r="AG153" s="3">
        <v>1151</v>
      </c>
      <c r="AH153" s="3">
        <v>6882</v>
      </c>
      <c r="AI153" s="3">
        <v>9</v>
      </c>
      <c r="AJ153" s="3">
        <v>230</v>
      </c>
      <c r="AK153" s="3">
        <v>1596</v>
      </c>
      <c r="AL153" s="3">
        <v>63</v>
      </c>
      <c r="AM153" s="3">
        <v>199</v>
      </c>
      <c r="AN153" s="3">
        <v>17132</v>
      </c>
      <c r="AO153" s="3">
        <v>32765.7844308165</v>
      </c>
      <c r="AP153" s="89">
        <v>4049.3762715399598</v>
      </c>
      <c r="AQ153" s="89">
        <v>6695.3308832333796</v>
      </c>
      <c r="AR153" s="89">
        <v>1805.8738293449001</v>
      </c>
      <c r="AS153" s="89">
        <v>14669.625857483143</v>
      </c>
      <c r="AT153" s="89">
        <v>74.184739075633402</v>
      </c>
      <c r="AU153" s="89">
        <v>480.73160040650799</v>
      </c>
      <c r="AV153" s="89">
        <v>4179.0814728385503</v>
      </c>
      <c r="AW153" s="89">
        <v>152.84149189783841</v>
      </c>
      <c r="AX153" s="89">
        <v>681.53893678864029</v>
      </c>
      <c r="AY153" s="3">
        <v>955</v>
      </c>
      <c r="AZ153" s="3">
        <v>1230</v>
      </c>
      <c r="BA153" s="3">
        <v>438</v>
      </c>
      <c r="BB153" s="3">
        <v>3113</v>
      </c>
      <c r="BC153" s="3">
        <v>6</v>
      </c>
      <c r="BD153" s="3">
        <v>69</v>
      </c>
      <c r="BE153" s="3">
        <v>686</v>
      </c>
      <c r="BF153" s="3">
        <v>37</v>
      </c>
      <c r="BG153" s="3">
        <v>111</v>
      </c>
      <c r="BH153" s="3">
        <v>6645</v>
      </c>
      <c r="BI153" s="3">
        <v>145</v>
      </c>
      <c r="BJ153" s="3">
        <v>0</v>
      </c>
      <c r="BK153" s="3">
        <v>0</v>
      </c>
      <c r="BL153" s="3">
        <v>0</v>
      </c>
      <c r="BM153" s="3">
        <v>0</v>
      </c>
      <c r="BN153" s="3">
        <v>0</v>
      </c>
      <c r="BO153" s="3">
        <v>53070</v>
      </c>
      <c r="BP153" s="3">
        <v>0</v>
      </c>
      <c r="BQ153" s="3">
        <v>0</v>
      </c>
      <c r="BR153" s="3">
        <v>0</v>
      </c>
      <c r="BS153" s="3">
        <v>0</v>
      </c>
      <c r="BT153" s="3">
        <v>0</v>
      </c>
      <c r="BU153" s="3">
        <v>17132</v>
      </c>
      <c r="BV153" s="3">
        <v>0</v>
      </c>
      <c r="BW153" s="3">
        <v>0</v>
      </c>
      <c r="BX153" s="3">
        <v>0</v>
      </c>
      <c r="BY153" s="3">
        <v>0</v>
      </c>
      <c r="BZ153" s="57">
        <v>0</v>
      </c>
      <c r="CA153" s="3">
        <v>0</v>
      </c>
      <c r="CB153" s="3">
        <v>6645</v>
      </c>
      <c r="CC153" s="3">
        <v>0</v>
      </c>
      <c r="CD153" s="3">
        <v>0</v>
      </c>
      <c r="CE153" s="3">
        <v>0</v>
      </c>
      <c r="CF153" s="3">
        <v>0</v>
      </c>
      <c r="CG153" s="3">
        <v>0</v>
      </c>
      <c r="CH153" s="3">
        <v>24</v>
      </c>
      <c r="CI153" s="3">
        <v>2521</v>
      </c>
      <c r="CJ153" s="3">
        <v>1655</v>
      </c>
      <c r="CK153" s="3">
        <v>2853</v>
      </c>
      <c r="CL153" s="3">
        <v>5657</v>
      </c>
      <c r="CM153" s="3">
        <v>2891</v>
      </c>
      <c r="CN153" s="3">
        <v>30609</v>
      </c>
      <c r="CO153" s="3">
        <v>368</v>
      </c>
      <c r="CP153" s="3">
        <v>892</v>
      </c>
      <c r="CQ153" s="3">
        <v>9141</v>
      </c>
      <c r="CR153" s="3">
        <v>310</v>
      </c>
      <c r="CS153" s="3">
        <v>2637</v>
      </c>
      <c r="CT153" s="3">
        <v>55358</v>
      </c>
      <c r="CU153" s="3">
        <v>53622</v>
      </c>
      <c r="CV153" s="3">
        <v>0</v>
      </c>
      <c r="CW153" s="3">
        <v>0</v>
      </c>
      <c r="CX153" s="3">
        <v>4798</v>
      </c>
      <c r="CY153" s="3">
        <v>0</v>
      </c>
      <c r="CZ153" s="3">
        <v>5</v>
      </c>
      <c r="DA153" s="3">
        <v>126120</v>
      </c>
      <c r="DB153" s="3">
        <v>264840</v>
      </c>
      <c r="DC153" s="3">
        <v>1390</v>
      </c>
      <c r="DD153" s="3">
        <v>1556</v>
      </c>
      <c r="DE153" s="3">
        <v>1095</v>
      </c>
      <c r="DF153" s="3">
        <v>557</v>
      </c>
      <c r="DG153" s="3">
        <v>1751896051</v>
      </c>
      <c r="DH153" s="3">
        <v>1598801035</v>
      </c>
      <c r="DI153" s="3">
        <v>0</v>
      </c>
      <c r="DJ153" s="3">
        <v>153095016</v>
      </c>
      <c r="DK153" s="3">
        <v>760360</v>
      </c>
      <c r="DL153" s="3">
        <v>153855376</v>
      </c>
      <c r="DM153" s="3">
        <v>156782827</v>
      </c>
      <c r="DN153" s="3">
        <v>-2927451</v>
      </c>
      <c r="DO153" s="3">
        <v>6407</v>
      </c>
      <c r="DP153" s="3">
        <v>0</v>
      </c>
      <c r="DQ153" s="3">
        <v>0</v>
      </c>
      <c r="DR153" s="3">
        <v>0</v>
      </c>
      <c r="DS153" s="3">
        <v>-2921044</v>
      </c>
      <c r="DT153" s="3">
        <v>158828276</v>
      </c>
      <c r="DU153" s="3">
        <v>235186051</v>
      </c>
      <c r="DV153" s="3">
        <v>58459148</v>
      </c>
      <c r="DW153" s="3">
        <v>338597765</v>
      </c>
      <c r="DX153" s="3">
        <v>804486</v>
      </c>
      <c r="DY153" s="3">
        <v>13982510</v>
      </c>
      <c r="DZ153" s="3">
        <v>93500486</v>
      </c>
      <c r="EA153" s="3">
        <v>4054165</v>
      </c>
      <c r="EB153" s="3">
        <v>12587864</v>
      </c>
      <c r="EC153" s="3">
        <v>916000751</v>
      </c>
      <c r="ED153" s="3">
        <v>67714680</v>
      </c>
      <c r="EE153" s="3">
        <v>143062431</v>
      </c>
      <c r="EF153" s="3">
        <v>33260961</v>
      </c>
      <c r="EG153" s="3">
        <v>383155000</v>
      </c>
      <c r="EH153" s="3">
        <v>5826690</v>
      </c>
      <c r="EI153" s="3">
        <v>15242857</v>
      </c>
      <c r="EJ153" s="3">
        <v>151327928</v>
      </c>
      <c r="EK153" s="3">
        <v>5781464</v>
      </c>
      <c r="EL153" s="3">
        <v>30523289</v>
      </c>
      <c r="EM153" s="3">
        <v>835895300</v>
      </c>
      <c r="EN153" s="3">
        <v>209256010</v>
      </c>
      <c r="EO153" s="3">
        <v>350642745</v>
      </c>
      <c r="EP153" s="3">
        <v>75487812</v>
      </c>
      <c r="EQ153" s="3">
        <v>675483153</v>
      </c>
      <c r="ER153" s="3">
        <v>-1513222</v>
      </c>
      <c r="ES153" s="3">
        <v>5867113</v>
      </c>
      <c r="ET153" s="3">
        <v>26403177</v>
      </c>
      <c r="EU153" s="3">
        <v>196679284</v>
      </c>
      <c r="EV153" s="3">
        <v>10711066</v>
      </c>
      <c r="EW153" s="3">
        <v>0</v>
      </c>
      <c r="EX153" s="3">
        <v>9985968</v>
      </c>
      <c r="EY153" s="3">
        <v>0</v>
      </c>
      <c r="EZ153" s="3">
        <v>39797929</v>
      </c>
      <c r="FA153" s="3">
        <v>0</v>
      </c>
      <c r="FB153" s="3">
        <v>0</v>
      </c>
      <c r="FC153" s="3">
        <v>0</v>
      </c>
      <c r="FD153" s="3">
        <v>0</v>
      </c>
      <c r="FE153" s="3">
        <v>17286946</v>
      </c>
      <c r="FF153" s="3">
        <v>27605737</v>
      </c>
      <c r="FG153" s="3">
        <v>16304751</v>
      </c>
      <c r="FH153" s="3">
        <v>47560041</v>
      </c>
      <c r="FI153" s="3">
        <v>764063</v>
      </c>
      <c r="FJ153" s="3">
        <v>2584234</v>
      </c>
      <c r="FK153" s="3">
        <v>40791322</v>
      </c>
      <c r="FL153" s="3">
        <v>0</v>
      </c>
      <c r="FM153" s="3">
        <v>197922</v>
      </c>
      <c r="FN153" s="3">
        <v>0</v>
      </c>
      <c r="FO153" s="3">
        <v>0</v>
      </c>
      <c r="FP153" s="3">
        <v>0</v>
      </c>
      <c r="FQ153" s="3">
        <v>0</v>
      </c>
      <c r="FR153" s="3">
        <v>0</v>
      </c>
      <c r="FS153" s="3">
        <v>0</v>
      </c>
      <c r="FT153" s="3">
        <v>25917480</v>
      </c>
      <c r="FU153" s="3">
        <v>19551199</v>
      </c>
      <c r="FV153" s="3">
        <v>43889907</v>
      </c>
      <c r="FW153" s="3">
        <v>0</v>
      </c>
      <c r="FX153" s="3">
        <v>0</v>
      </c>
      <c r="FY153" s="3">
        <v>0</v>
      </c>
      <c r="FZ153" s="3">
        <v>0</v>
      </c>
      <c r="GA153" s="3">
        <v>23080915</v>
      </c>
      <c r="GB153" s="3">
        <v>9204024</v>
      </c>
      <c r="GC153" s="3">
        <v>28712361</v>
      </c>
      <c r="GD153" s="3">
        <v>6426941</v>
      </c>
      <c r="GE153" s="3">
        <v>48723605</v>
      </c>
      <c r="GF153" s="3">
        <v>23308406</v>
      </c>
      <c r="GG153" s="3">
        <v>12308712</v>
      </c>
      <c r="GH153" s="3">
        <v>6182402</v>
      </c>
      <c r="GI153" s="3">
        <v>14073925</v>
      </c>
      <c r="GJ153" s="3">
        <v>26325885</v>
      </c>
      <c r="GK153" s="3">
        <v>5504033</v>
      </c>
      <c r="GL153" s="3">
        <v>1080848</v>
      </c>
      <c r="GM153" s="3">
        <v>2339332</v>
      </c>
      <c r="GN153" s="3">
        <v>50171</v>
      </c>
      <c r="GO153" s="3">
        <v>16885508</v>
      </c>
      <c r="GP153" s="3">
        <v>82536878</v>
      </c>
      <c r="GQ153" s="3">
        <v>0</v>
      </c>
      <c r="GR153" s="3">
        <v>28149426</v>
      </c>
      <c r="GS153" s="3">
        <v>6308511</v>
      </c>
      <c r="GT153" s="3">
        <v>8987</v>
      </c>
      <c r="GU153" s="3">
        <v>9246097</v>
      </c>
      <c r="GV153" s="3">
        <v>126249899</v>
      </c>
      <c r="GW153" s="3">
        <v>43173998</v>
      </c>
      <c r="GX153" s="3">
        <v>1084631</v>
      </c>
      <c r="GY153" s="3">
        <v>0</v>
      </c>
      <c r="GZ153" s="3">
        <v>81991270</v>
      </c>
      <c r="HA153" s="3">
        <v>126249899</v>
      </c>
      <c r="HB153" s="3">
        <v>600</v>
      </c>
      <c r="HC153" s="3">
        <v>95831892</v>
      </c>
      <c r="HD153" s="3">
        <v>-75291869</v>
      </c>
      <c r="HE153" s="3">
        <v>98502818</v>
      </c>
      <c r="HF153" s="3">
        <v>0</v>
      </c>
      <c r="HG153" s="3">
        <v>0</v>
      </c>
      <c r="HH153" s="3">
        <v>0</v>
      </c>
      <c r="HI153" s="3">
        <v>8675220</v>
      </c>
      <c r="HJ153" s="3">
        <v>838263</v>
      </c>
      <c r="HK153" s="3">
        <v>949703</v>
      </c>
      <c r="HL153" s="3">
        <v>438</v>
      </c>
      <c r="HM153" s="3">
        <v>0</v>
      </c>
      <c r="HN153" s="3">
        <v>61881</v>
      </c>
      <c r="HO153" s="3">
        <v>194821</v>
      </c>
      <c r="HP153" s="3">
        <v>329224</v>
      </c>
      <c r="HQ153" s="3">
        <v>7407</v>
      </c>
      <c r="HR153" s="3">
        <v>93294</v>
      </c>
      <c r="HS153" s="3">
        <v>90260</v>
      </c>
      <c r="HT153" s="3">
        <v>10528</v>
      </c>
      <c r="HU153" s="3">
        <v>12927</v>
      </c>
      <c r="HV153" s="3">
        <v>37362</v>
      </c>
      <c r="HW153" s="3">
        <v>559</v>
      </c>
      <c r="HX153" s="3">
        <v>230113</v>
      </c>
      <c r="HY153" s="3">
        <v>156355</v>
      </c>
      <c r="HZ153" s="3">
        <v>260919</v>
      </c>
      <c r="IA153" s="3">
        <v>0</v>
      </c>
      <c r="IB153" s="3">
        <v>91733</v>
      </c>
      <c r="IC153" s="3">
        <v>44736</v>
      </c>
      <c r="ID153" s="3">
        <v>54407</v>
      </c>
      <c r="IE153" s="3">
        <v>20175735.230647199</v>
      </c>
      <c r="IF153" s="3">
        <v>33686508.549955703</v>
      </c>
      <c r="IG153" s="3">
        <v>8168519.8568261992</v>
      </c>
      <c r="IH153" s="3">
        <v>64278726.409076899</v>
      </c>
      <c r="II153" s="3">
        <v>590567.25314302999</v>
      </c>
      <c r="IJ153" s="3">
        <v>2602787.9084022101</v>
      </c>
      <c r="IK153" s="3">
        <v>21804223.556627799</v>
      </c>
      <c r="IL153" s="3">
        <v>875953.28512829845</v>
      </c>
      <c r="IM153" s="3">
        <v>3839444.9501926801</v>
      </c>
    </row>
    <row r="154" spans="1:247" x14ac:dyDescent="0.25">
      <c r="A154">
        <v>106074039</v>
      </c>
      <c r="B154" s="33" t="s">
        <v>1284</v>
      </c>
      <c r="C154" s="56">
        <v>45292</v>
      </c>
      <c r="D154" s="56">
        <v>45657</v>
      </c>
      <c r="E154">
        <v>366</v>
      </c>
      <c r="F154" s="33" t="s">
        <v>2703</v>
      </c>
      <c r="G154" t="s">
        <v>1030</v>
      </c>
      <c r="H154">
        <v>411</v>
      </c>
      <c r="I154" s="33" t="s">
        <v>1046</v>
      </c>
      <c r="J154" t="s">
        <v>1285</v>
      </c>
      <c r="K154" s="33" t="s">
        <v>1023</v>
      </c>
      <c r="L154" s="33" t="s">
        <v>653</v>
      </c>
      <c r="N154" t="s">
        <v>430</v>
      </c>
      <c r="O154" s="33" t="s">
        <v>1285</v>
      </c>
      <c r="P154" t="s">
        <v>407</v>
      </c>
      <c r="Q154" t="s">
        <v>34</v>
      </c>
      <c r="R154" s="33" t="s">
        <v>2117</v>
      </c>
      <c r="S154" s="33" t="s">
        <v>1286</v>
      </c>
      <c r="T154" s="33" t="s">
        <v>1287</v>
      </c>
      <c r="U154" s="33">
        <v>94520</v>
      </c>
      <c r="V154" s="33" t="s">
        <v>2840</v>
      </c>
      <c r="W154">
        <v>0</v>
      </c>
      <c r="X154" s="3">
        <v>73</v>
      </c>
      <c r="Y154" s="3">
        <v>26718</v>
      </c>
      <c r="Z154" s="3">
        <v>73</v>
      </c>
      <c r="AA154" s="3">
        <v>26718</v>
      </c>
      <c r="AB154" s="3">
        <v>53</v>
      </c>
      <c r="AC154" s="3">
        <v>50.4699453551913</v>
      </c>
      <c r="AD154" s="3">
        <v>61.750992772982997</v>
      </c>
      <c r="AE154" s="3">
        <v>1865</v>
      </c>
      <c r="AF154" s="3">
        <v>884</v>
      </c>
      <c r="AG154" s="3">
        <v>5534</v>
      </c>
      <c r="AH154" s="3">
        <v>2073</v>
      </c>
      <c r="AI154" s="3">
        <v>0</v>
      </c>
      <c r="AJ154" s="3">
        <v>212</v>
      </c>
      <c r="AK154" s="3">
        <v>7780</v>
      </c>
      <c r="AL154" s="3">
        <v>76</v>
      </c>
      <c r="AM154" s="3">
        <v>48</v>
      </c>
      <c r="AN154" s="3">
        <v>18472</v>
      </c>
      <c r="AO154" s="3">
        <v>22600.863354911799</v>
      </c>
      <c r="AP154" s="89">
        <v>2155.9458644648143</v>
      </c>
      <c r="AQ154" s="89">
        <v>1086.4366767388699</v>
      </c>
      <c r="AR154" s="89">
        <v>5534</v>
      </c>
      <c r="AS154" s="89">
        <v>2073</v>
      </c>
      <c r="AT154" s="89">
        <v>0</v>
      </c>
      <c r="AU154" s="89">
        <v>437.40887649241398</v>
      </c>
      <c r="AV154" s="89">
        <v>11150.123390184001</v>
      </c>
      <c r="AW154" s="89">
        <v>76</v>
      </c>
      <c r="AX154" s="89">
        <v>64.529539481202093</v>
      </c>
      <c r="AY154" s="3">
        <v>255</v>
      </c>
      <c r="AZ154" s="3">
        <v>128</v>
      </c>
      <c r="BA154" s="3">
        <v>913</v>
      </c>
      <c r="BB154" s="3">
        <v>302</v>
      </c>
      <c r="BC154" s="3">
        <v>0</v>
      </c>
      <c r="BD154" s="3">
        <v>44</v>
      </c>
      <c r="BE154" s="3">
        <v>1422</v>
      </c>
      <c r="BF154" s="3">
        <v>16</v>
      </c>
      <c r="BG154" s="3">
        <v>9</v>
      </c>
      <c r="BH154" s="3">
        <v>3089</v>
      </c>
      <c r="BI154" s="3">
        <v>0</v>
      </c>
      <c r="BJ154" s="3">
        <v>65</v>
      </c>
      <c r="BK154" s="3">
        <v>8</v>
      </c>
      <c r="BL154" s="3">
        <v>0</v>
      </c>
      <c r="BM154" s="3">
        <v>0</v>
      </c>
      <c r="BN154" s="3">
        <v>0</v>
      </c>
      <c r="BO154" s="3">
        <v>0</v>
      </c>
      <c r="BP154" s="3">
        <v>23790</v>
      </c>
      <c r="BQ154" s="3">
        <v>2928</v>
      </c>
      <c r="BR154" s="3">
        <v>0</v>
      </c>
      <c r="BS154" s="3">
        <v>0</v>
      </c>
      <c r="BT154" s="3">
        <v>0</v>
      </c>
      <c r="BU154" s="3">
        <v>0</v>
      </c>
      <c r="BV154" s="3">
        <v>15710</v>
      </c>
      <c r="BW154" s="3">
        <v>2762</v>
      </c>
      <c r="BX154" s="3">
        <v>0</v>
      </c>
      <c r="BY154" s="3">
        <v>0</v>
      </c>
      <c r="BZ154" s="57">
        <v>0</v>
      </c>
      <c r="CA154" s="3">
        <v>0</v>
      </c>
      <c r="CB154" s="3">
        <v>0</v>
      </c>
      <c r="CC154" s="3">
        <v>2520</v>
      </c>
      <c r="CD154" s="3">
        <v>569</v>
      </c>
      <c r="CE154" s="3">
        <v>0</v>
      </c>
      <c r="CF154" s="3">
        <v>0</v>
      </c>
      <c r="CG154" s="3">
        <v>0</v>
      </c>
      <c r="CH154" s="3">
        <v>0</v>
      </c>
      <c r="CI154" s="3">
        <v>0</v>
      </c>
      <c r="CJ154" s="3">
        <v>0</v>
      </c>
      <c r="CK154" s="3">
        <v>1059</v>
      </c>
      <c r="CL154" s="3">
        <v>738</v>
      </c>
      <c r="CM154" s="3">
        <v>0</v>
      </c>
      <c r="CN154" s="3">
        <v>0</v>
      </c>
      <c r="CO154" s="3">
        <v>0</v>
      </c>
      <c r="CP154" s="3">
        <v>1015</v>
      </c>
      <c r="CQ154" s="3">
        <v>11624</v>
      </c>
      <c r="CR154" s="3">
        <v>0</v>
      </c>
      <c r="CS154" s="3">
        <v>59</v>
      </c>
      <c r="CT154" s="3">
        <v>14495</v>
      </c>
      <c r="CU154" s="3">
        <v>0</v>
      </c>
      <c r="CV154" s="3">
        <v>0</v>
      </c>
      <c r="CW154" s="3">
        <v>0</v>
      </c>
      <c r="CX154" s="3">
        <v>0</v>
      </c>
      <c r="CY154" s="3">
        <v>0</v>
      </c>
      <c r="CZ154" s="3">
        <v>0</v>
      </c>
      <c r="DA154" s="3">
        <v>0</v>
      </c>
      <c r="DB154" s="3">
        <v>0</v>
      </c>
      <c r="DC154" s="3">
        <v>0</v>
      </c>
      <c r="DD154" s="3">
        <v>0</v>
      </c>
      <c r="DE154" s="3">
        <v>0</v>
      </c>
      <c r="DF154" s="3">
        <v>0</v>
      </c>
      <c r="DG154" s="3">
        <v>97034049</v>
      </c>
      <c r="DH154" s="3">
        <v>56190529</v>
      </c>
      <c r="DI154" s="3">
        <v>0</v>
      </c>
      <c r="DJ154" s="3">
        <v>40843520</v>
      </c>
      <c r="DK154" s="3">
        <v>263704</v>
      </c>
      <c r="DL154" s="3">
        <v>41107224</v>
      </c>
      <c r="DM154" s="3">
        <v>48632837</v>
      </c>
      <c r="DN154" s="3">
        <v>-7525613</v>
      </c>
      <c r="DO154" s="3">
        <v>914504</v>
      </c>
      <c r="DP154" s="3">
        <v>0</v>
      </c>
      <c r="DQ154" s="3">
        <v>0</v>
      </c>
      <c r="DR154" s="3">
        <v>0</v>
      </c>
      <c r="DS154" s="3">
        <v>-6611109</v>
      </c>
      <c r="DT154" s="3">
        <v>8227738</v>
      </c>
      <c r="DU154" s="3">
        <v>3950144</v>
      </c>
      <c r="DV154" s="3">
        <v>23544296</v>
      </c>
      <c r="DW154" s="3">
        <v>9027515</v>
      </c>
      <c r="DX154" s="3">
        <v>0</v>
      </c>
      <c r="DY154" s="3">
        <v>1168074</v>
      </c>
      <c r="DZ154" s="3">
        <v>32837215</v>
      </c>
      <c r="EA154" s="3">
        <v>342272</v>
      </c>
      <c r="EB154" s="3">
        <v>210024</v>
      </c>
      <c r="EC154" s="3">
        <v>79307278</v>
      </c>
      <c r="ED154" s="3">
        <v>1283553</v>
      </c>
      <c r="EE154" s="3">
        <v>904586</v>
      </c>
      <c r="EF154" s="3">
        <v>0</v>
      </c>
      <c r="EG154" s="3">
        <v>0</v>
      </c>
      <c r="EH154" s="3">
        <v>0</v>
      </c>
      <c r="EI154" s="3">
        <v>1241954</v>
      </c>
      <c r="EJ154" s="3">
        <v>14224353</v>
      </c>
      <c r="EK154" s="3">
        <v>0</v>
      </c>
      <c r="EL154" s="3">
        <v>72325</v>
      </c>
      <c r="EM154" s="3">
        <v>17726771</v>
      </c>
      <c r="EN154" s="3">
        <v>5877184</v>
      </c>
      <c r="EO154" s="3">
        <v>2154528</v>
      </c>
      <c r="EP154" s="3">
        <v>12948443</v>
      </c>
      <c r="EQ154" s="3">
        <v>5157074</v>
      </c>
      <c r="ER154" s="3">
        <v>0</v>
      </c>
      <c r="ES154" s="3">
        <v>0</v>
      </c>
      <c r="ET154" s="3">
        <v>1377844</v>
      </c>
      <c r="EU154" s="3">
        <v>27486070</v>
      </c>
      <c r="EV154" s="3">
        <v>472702</v>
      </c>
      <c r="EW154" s="3">
        <v>0</v>
      </c>
      <c r="EX154" s="3">
        <v>348200</v>
      </c>
      <c r="EY154" s="3">
        <v>0</v>
      </c>
      <c r="EZ154" s="3">
        <v>368484</v>
      </c>
      <c r="FA154" s="3">
        <v>0</v>
      </c>
      <c r="FB154" s="3">
        <v>0</v>
      </c>
      <c r="FC154" s="3">
        <v>0</v>
      </c>
      <c r="FD154" s="3">
        <v>0</v>
      </c>
      <c r="FE154" s="3">
        <v>3447124</v>
      </c>
      <c r="FF154" s="3">
        <v>2634057</v>
      </c>
      <c r="FG154" s="3">
        <v>10506836</v>
      </c>
      <c r="FH154" s="3">
        <v>3817197</v>
      </c>
      <c r="FI154" s="3">
        <v>0</v>
      </c>
      <c r="FJ154" s="3">
        <v>1017329</v>
      </c>
      <c r="FK154" s="3">
        <v>19354904</v>
      </c>
      <c r="FL154" s="3">
        <v>0</v>
      </c>
      <c r="FM154" s="3">
        <v>66073</v>
      </c>
      <c r="FN154" s="3">
        <v>0</v>
      </c>
      <c r="FO154" s="3">
        <v>0</v>
      </c>
      <c r="FP154" s="3">
        <v>0</v>
      </c>
      <c r="FQ154" s="3">
        <v>0</v>
      </c>
      <c r="FR154" s="3">
        <v>0</v>
      </c>
      <c r="FS154" s="3">
        <v>0</v>
      </c>
      <c r="FT154" s="3">
        <v>16953287</v>
      </c>
      <c r="FU154" s="3">
        <v>2915822</v>
      </c>
      <c r="FV154" s="3">
        <v>3756092</v>
      </c>
      <c r="FW154" s="3">
        <v>0</v>
      </c>
      <c r="FX154" s="3">
        <v>0</v>
      </c>
      <c r="FY154" s="3">
        <v>0</v>
      </c>
      <c r="FZ154" s="3">
        <v>0</v>
      </c>
      <c r="GA154" s="3">
        <v>11403774</v>
      </c>
      <c r="GB154" s="3">
        <v>1214369</v>
      </c>
      <c r="GC154" s="3">
        <v>9093245</v>
      </c>
      <c r="GD154" s="3">
        <v>3296248</v>
      </c>
      <c r="GE154" s="3">
        <v>25701630</v>
      </c>
      <c r="GF154" s="3">
        <v>5876357</v>
      </c>
      <c r="GG154" s="3">
        <v>0</v>
      </c>
      <c r="GH154" s="3">
        <v>805438</v>
      </c>
      <c r="GI154" s="3">
        <v>1167072</v>
      </c>
      <c r="GJ154" s="3">
        <v>3865454</v>
      </c>
      <c r="GK154" s="3">
        <v>951963</v>
      </c>
      <c r="GL154" s="3">
        <v>3145066</v>
      </c>
      <c r="GM154" s="3">
        <v>4257</v>
      </c>
      <c r="GN154" s="3">
        <v>0</v>
      </c>
      <c r="GO154" s="3">
        <v>7115600</v>
      </c>
      <c r="GP154" s="3">
        <v>9376177</v>
      </c>
      <c r="GQ154" s="3">
        <v>147480</v>
      </c>
      <c r="GR154" s="3">
        <v>6424974</v>
      </c>
      <c r="GS154" s="3">
        <v>106956</v>
      </c>
      <c r="GT154" s="3">
        <v>0</v>
      </c>
      <c r="GU154" s="3">
        <v>1277403</v>
      </c>
      <c r="GV154" s="3">
        <v>17332990</v>
      </c>
      <c r="GW154" s="3">
        <v>4499248</v>
      </c>
      <c r="GX154" s="3">
        <v>0</v>
      </c>
      <c r="GY154" s="3">
        <v>1405047</v>
      </c>
      <c r="GZ154" s="3">
        <v>11428695</v>
      </c>
      <c r="HA154" s="3">
        <v>17332990</v>
      </c>
      <c r="HB154" s="3">
        <v>2124661</v>
      </c>
      <c r="HC154" s="3">
        <v>22816860</v>
      </c>
      <c r="HD154" s="3">
        <v>-15885699</v>
      </c>
      <c r="HE154" s="3">
        <v>15904217</v>
      </c>
      <c r="HF154" s="3">
        <v>0</v>
      </c>
      <c r="HG154" s="3">
        <v>0</v>
      </c>
      <c r="HH154" s="3">
        <v>0</v>
      </c>
      <c r="HI154" s="3">
        <v>0</v>
      </c>
      <c r="HJ154" s="3">
        <v>328535</v>
      </c>
      <c r="HK154" s="3">
        <v>379950</v>
      </c>
      <c r="HL154" s="3">
        <v>182</v>
      </c>
      <c r="HM154" s="3">
        <v>0</v>
      </c>
      <c r="HN154" s="3">
        <v>22319</v>
      </c>
      <c r="HO154" s="3">
        <v>170495</v>
      </c>
      <c r="HP154" s="3">
        <v>77104</v>
      </c>
      <c r="HQ154" s="3">
        <v>435</v>
      </c>
      <c r="HR154" s="3">
        <v>0</v>
      </c>
      <c r="HS154" s="3">
        <v>34405</v>
      </c>
      <c r="HT154" s="3">
        <v>12603</v>
      </c>
      <c r="HU154" s="3">
        <v>9283</v>
      </c>
      <c r="HV154" s="3">
        <v>72</v>
      </c>
      <c r="HW154" s="3">
        <v>1819</v>
      </c>
      <c r="HX154" s="3">
        <v>140682</v>
      </c>
      <c r="HY154" s="3">
        <v>26829</v>
      </c>
      <c r="HZ154" s="3">
        <v>28273</v>
      </c>
      <c r="IA154" s="3">
        <v>0</v>
      </c>
      <c r="IB154" s="3">
        <v>44149</v>
      </c>
      <c r="IC154" s="3">
        <v>5834</v>
      </c>
      <c r="ID154" s="3">
        <v>82768</v>
      </c>
      <c r="IE154" s="3">
        <v>4741149.154568444</v>
      </c>
      <c r="IF154" s="3">
        <v>2419965.8106515799</v>
      </c>
      <c r="IG154" s="3">
        <v>11736263.6760151</v>
      </c>
      <c r="IH154" s="3">
        <v>4499998.4870722499</v>
      </c>
      <c r="II154" s="3">
        <v>0</v>
      </c>
      <c r="IJ154" s="3">
        <v>1201340.8289880201</v>
      </c>
      <c r="IK154" s="3">
        <v>23459056.539839402</v>
      </c>
      <c r="IL154" s="3">
        <v>170614.33652197701</v>
      </c>
      <c r="IM154" s="3">
        <v>140744.16634326999</v>
      </c>
    </row>
    <row r="155" spans="1:247" x14ac:dyDescent="0.25">
      <c r="A155">
        <v>106071018</v>
      </c>
      <c r="B155" s="33" t="s">
        <v>1946</v>
      </c>
      <c r="C155" s="56">
        <v>45292</v>
      </c>
      <c r="D155" s="56">
        <v>45657</v>
      </c>
      <c r="E155">
        <v>366</v>
      </c>
      <c r="F155" s="33" t="s">
        <v>2703</v>
      </c>
      <c r="G155" t="s">
        <v>1030</v>
      </c>
      <c r="H155">
        <v>411</v>
      </c>
      <c r="I155" s="33" t="s">
        <v>1046</v>
      </c>
      <c r="J155" t="s">
        <v>1285</v>
      </c>
      <c r="K155" s="33" t="s">
        <v>1023</v>
      </c>
      <c r="L155" s="33" t="s">
        <v>811</v>
      </c>
      <c r="N155" t="s">
        <v>430</v>
      </c>
      <c r="O155" s="33" t="s">
        <v>1285</v>
      </c>
      <c r="P155" t="s">
        <v>1028</v>
      </c>
      <c r="Q155" t="s">
        <v>34</v>
      </c>
      <c r="R155" s="33" t="s">
        <v>2118</v>
      </c>
      <c r="S155" s="33" t="s">
        <v>1288</v>
      </c>
      <c r="T155" s="33" t="s">
        <v>1287</v>
      </c>
      <c r="U155" s="33">
        <v>94520</v>
      </c>
      <c r="V155" s="33" t="s">
        <v>2840</v>
      </c>
      <c r="W155">
        <v>0</v>
      </c>
      <c r="X155" s="3">
        <v>276</v>
      </c>
      <c r="Y155" s="3">
        <v>101016</v>
      </c>
      <c r="Z155" s="3">
        <v>247</v>
      </c>
      <c r="AA155" s="3">
        <v>90402</v>
      </c>
      <c r="AB155" s="3">
        <v>175</v>
      </c>
      <c r="AC155" s="3">
        <v>159.21038251366099</v>
      </c>
      <c r="AD155" s="3">
        <v>343.18781898187359</v>
      </c>
      <c r="AE155" s="3">
        <v>23443</v>
      </c>
      <c r="AF155" s="3">
        <v>11973</v>
      </c>
      <c r="AG155" s="3">
        <v>1588</v>
      </c>
      <c r="AH155" s="3">
        <v>11985</v>
      </c>
      <c r="AI155" s="3">
        <v>0</v>
      </c>
      <c r="AJ155" s="3">
        <v>3251</v>
      </c>
      <c r="AK155" s="3">
        <v>5779</v>
      </c>
      <c r="AL155" s="3">
        <v>119</v>
      </c>
      <c r="AM155" s="3">
        <v>133</v>
      </c>
      <c r="AN155" s="3">
        <v>58271</v>
      </c>
      <c r="AO155" s="3">
        <v>125606.741747366</v>
      </c>
      <c r="AP155" s="89">
        <v>47699.056167774899</v>
      </c>
      <c r="AQ155" s="89">
        <v>23599.443640719001</v>
      </c>
      <c r="AR155" s="89">
        <v>2100.7077758660098</v>
      </c>
      <c r="AS155" s="89">
        <v>24337.436786076301</v>
      </c>
      <c r="AT155" s="89">
        <v>0</v>
      </c>
      <c r="AU155" s="89">
        <v>4637.802379152</v>
      </c>
      <c r="AV155" s="89">
        <v>19593.160719567099</v>
      </c>
      <c r="AW155" s="89">
        <v>384.07857721212702</v>
      </c>
      <c r="AX155" s="89">
        <v>541.51709375535802</v>
      </c>
      <c r="AY155" s="3">
        <v>4847</v>
      </c>
      <c r="AZ155" s="3">
        <v>2304</v>
      </c>
      <c r="BA155" s="3">
        <v>250</v>
      </c>
      <c r="BB155" s="3">
        <v>2234</v>
      </c>
      <c r="BC155" s="3">
        <v>0</v>
      </c>
      <c r="BD155" s="3">
        <v>588</v>
      </c>
      <c r="BE155" s="3">
        <v>1516</v>
      </c>
      <c r="BF155" s="3">
        <v>40</v>
      </c>
      <c r="BG155" s="3">
        <v>45</v>
      </c>
      <c r="BH155" s="3">
        <v>11824</v>
      </c>
      <c r="BI155" s="3">
        <v>276</v>
      </c>
      <c r="BJ155" s="3">
        <v>0</v>
      </c>
      <c r="BK155" s="3">
        <v>0</v>
      </c>
      <c r="BL155" s="3">
        <v>0</v>
      </c>
      <c r="BM155" s="3">
        <v>0</v>
      </c>
      <c r="BN155" s="3">
        <v>0</v>
      </c>
      <c r="BO155" s="3">
        <v>101016</v>
      </c>
      <c r="BP155" s="3">
        <v>0</v>
      </c>
      <c r="BQ155" s="3">
        <v>0</v>
      </c>
      <c r="BR155" s="3">
        <v>0</v>
      </c>
      <c r="BS155" s="3">
        <v>0</v>
      </c>
      <c r="BT155" s="3">
        <v>0</v>
      </c>
      <c r="BU155" s="3">
        <v>58271</v>
      </c>
      <c r="BV155" s="3">
        <v>0</v>
      </c>
      <c r="BW155" s="3">
        <v>0</v>
      </c>
      <c r="BX155" s="3">
        <v>0</v>
      </c>
      <c r="BY155" s="3">
        <v>0</v>
      </c>
      <c r="BZ155" s="57">
        <v>0</v>
      </c>
      <c r="CA155" s="3">
        <v>0</v>
      </c>
      <c r="CB155" s="3">
        <v>11824</v>
      </c>
      <c r="CC155" s="3">
        <v>0</v>
      </c>
      <c r="CD155" s="3">
        <v>0</v>
      </c>
      <c r="CE155" s="3">
        <v>0</v>
      </c>
      <c r="CF155" s="3">
        <v>0</v>
      </c>
      <c r="CG155" s="3">
        <v>0</v>
      </c>
      <c r="CH155" s="3">
        <v>0</v>
      </c>
      <c r="CI155" s="3">
        <v>0</v>
      </c>
      <c r="CJ155" s="3">
        <v>0</v>
      </c>
      <c r="CK155" s="3">
        <v>67876</v>
      </c>
      <c r="CL155" s="3">
        <v>31062</v>
      </c>
      <c r="CM155" s="3">
        <v>2464</v>
      </c>
      <c r="CN155" s="3">
        <v>45620</v>
      </c>
      <c r="CO155" s="3">
        <v>1</v>
      </c>
      <c r="CP155" s="3">
        <v>4604</v>
      </c>
      <c r="CQ155" s="3">
        <v>52862</v>
      </c>
      <c r="CR155" s="3">
        <v>1303</v>
      </c>
      <c r="CS155" s="3">
        <v>2015</v>
      </c>
      <c r="CT155" s="3">
        <v>207807</v>
      </c>
      <c r="CU155" s="3">
        <v>67547</v>
      </c>
      <c r="CV155" s="3">
        <v>25961</v>
      </c>
      <c r="CW155" s="3">
        <v>0</v>
      </c>
      <c r="CX155" s="3">
        <v>117919</v>
      </c>
      <c r="CY155" s="3">
        <v>0</v>
      </c>
      <c r="CZ155" s="3">
        <v>10</v>
      </c>
      <c r="DA155" s="3">
        <v>1324545</v>
      </c>
      <c r="DB155" s="3">
        <v>302362</v>
      </c>
      <c r="DC155" s="3">
        <v>3332</v>
      </c>
      <c r="DD155" s="3">
        <v>3356</v>
      </c>
      <c r="DE155" s="3">
        <v>0</v>
      </c>
      <c r="DF155" s="3">
        <v>0</v>
      </c>
      <c r="DG155" s="3">
        <v>5662070421</v>
      </c>
      <c r="DH155" s="3">
        <v>4970327089</v>
      </c>
      <c r="DI155" s="3">
        <v>0</v>
      </c>
      <c r="DJ155" s="3">
        <v>691743332</v>
      </c>
      <c r="DK155" s="3">
        <v>9001208</v>
      </c>
      <c r="DL155" s="3">
        <v>700744540</v>
      </c>
      <c r="DM155" s="3">
        <v>688245109</v>
      </c>
      <c r="DN155" s="3">
        <v>12499431</v>
      </c>
      <c r="DO155" s="3">
        <v>5983060</v>
      </c>
      <c r="DP155" s="3">
        <v>3727369</v>
      </c>
      <c r="DQ155" s="3">
        <v>0</v>
      </c>
      <c r="DR155" s="3">
        <v>0</v>
      </c>
      <c r="DS155" s="3">
        <v>14755122</v>
      </c>
      <c r="DT155" s="3">
        <v>1076705568</v>
      </c>
      <c r="DU155" s="3">
        <v>517403070</v>
      </c>
      <c r="DV155" s="3">
        <v>65574098</v>
      </c>
      <c r="DW155" s="3">
        <v>499365538</v>
      </c>
      <c r="DX155" s="3">
        <v>0</v>
      </c>
      <c r="DY155" s="3">
        <v>121222772</v>
      </c>
      <c r="DZ155" s="3">
        <v>335365581</v>
      </c>
      <c r="EA155" s="3">
        <v>5227877</v>
      </c>
      <c r="EB155" s="3">
        <v>5861585</v>
      </c>
      <c r="EC155" s="3">
        <v>2626726089</v>
      </c>
      <c r="ED155" s="3">
        <v>1114048148</v>
      </c>
      <c r="EE155" s="3">
        <v>502426930</v>
      </c>
      <c r="EF155" s="3">
        <v>21171505</v>
      </c>
      <c r="EG155" s="3">
        <v>514675114</v>
      </c>
      <c r="EH155" s="3">
        <v>2057</v>
      </c>
      <c r="EI155" s="3">
        <v>51710867</v>
      </c>
      <c r="EJ155" s="3">
        <v>801660155</v>
      </c>
      <c r="EK155" s="3">
        <v>11645363</v>
      </c>
      <c r="EL155" s="3">
        <v>18004193</v>
      </c>
      <c r="EM155" s="3">
        <v>3035344332</v>
      </c>
      <c r="EN155" s="3">
        <v>2007265067</v>
      </c>
      <c r="EO155" s="3">
        <v>934764725</v>
      </c>
      <c r="EP155" s="3">
        <v>81300467</v>
      </c>
      <c r="EQ155" s="3">
        <v>957949864</v>
      </c>
      <c r="ER155" s="3">
        <v>0</v>
      </c>
      <c r="ES155" s="3">
        <v>1827</v>
      </c>
      <c r="ET155" s="3">
        <v>154983395</v>
      </c>
      <c r="EU155" s="3">
        <v>778386826</v>
      </c>
      <c r="EV155" s="3">
        <v>10517836</v>
      </c>
      <c r="EW155" s="3">
        <v>0</v>
      </c>
      <c r="EX155" s="3">
        <v>16970481</v>
      </c>
      <c r="EY155" s="3">
        <v>0</v>
      </c>
      <c r="EZ155" s="3">
        <v>28186601</v>
      </c>
      <c r="FA155" s="3">
        <v>0</v>
      </c>
      <c r="FB155" s="3">
        <v>0</v>
      </c>
      <c r="FC155" s="3">
        <v>0</v>
      </c>
      <c r="FD155" s="3">
        <v>0</v>
      </c>
      <c r="FE155" s="3">
        <v>179432747</v>
      </c>
      <c r="FF155" s="3">
        <v>82382976</v>
      </c>
      <c r="FG155" s="3">
        <v>5094684</v>
      </c>
      <c r="FH155" s="3">
        <v>54978018</v>
      </c>
      <c r="FI155" s="3">
        <v>230</v>
      </c>
      <c r="FJ155" s="3">
        <v>17216753</v>
      </c>
      <c r="FK155" s="3">
        <v>352072407</v>
      </c>
      <c r="FL155" s="3">
        <v>0</v>
      </c>
      <c r="FM155" s="3">
        <v>565517</v>
      </c>
      <c r="FN155" s="3">
        <v>0</v>
      </c>
      <c r="FO155" s="3">
        <v>0</v>
      </c>
      <c r="FP155" s="3">
        <v>0</v>
      </c>
      <c r="FQ155" s="3">
        <v>416973</v>
      </c>
      <c r="FR155" s="3">
        <v>0</v>
      </c>
      <c r="FS155" s="3">
        <v>0</v>
      </c>
      <c r="FT155" s="3">
        <v>118034276</v>
      </c>
      <c r="FU155" s="3">
        <v>60091403</v>
      </c>
      <c r="FV155" s="3">
        <v>258007237</v>
      </c>
      <c r="FW155" s="3">
        <v>0</v>
      </c>
      <c r="FX155" s="3">
        <v>1990</v>
      </c>
      <c r="FY155" s="3">
        <v>0</v>
      </c>
      <c r="FZ155" s="3">
        <v>10412901</v>
      </c>
      <c r="GA155" s="3">
        <v>136019461</v>
      </c>
      <c r="GB155" s="3">
        <v>25179047</v>
      </c>
      <c r="GC155" s="3">
        <v>47600976</v>
      </c>
      <c r="GD155" s="3">
        <v>32897818</v>
      </c>
      <c r="GE155" s="3">
        <v>206818544</v>
      </c>
      <c r="GF155" s="3">
        <v>94643927</v>
      </c>
      <c r="GG155" s="3">
        <v>7367904</v>
      </c>
      <c r="GH155" s="3">
        <v>27673923</v>
      </c>
      <c r="GI155" s="3">
        <v>139263593</v>
      </c>
      <c r="GJ155" s="3">
        <v>23938691</v>
      </c>
      <c r="GK155" s="3">
        <v>22678372</v>
      </c>
      <c r="GL155" s="3">
        <v>14499936</v>
      </c>
      <c r="GM155" s="3">
        <v>64505</v>
      </c>
      <c r="GN155" s="3">
        <v>799147</v>
      </c>
      <c r="GO155" s="3">
        <v>150496567</v>
      </c>
      <c r="GP155" s="3">
        <v>159257147</v>
      </c>
      <c r="GQ155" s="3">
        <v>0</v>
      </c>
      <c r="GR155" s="3">
        <v>212475300</v>
      </c>
      <c r="GS155" s="3">
        <v>14279382</v>
      </c>
      <c r="GT155" s="3">
        <v>2102089</v>
      </c>
      <c r="GU155" s="3">
        <v>332536</v>
      </c>
      <c r="GV155" s="3">
        <v>388446454</v>
      </c>
      <c r="GW155" s="3">
        <v>86466314</v>
      </c>
      <c r="GX155" s="3">
        <v>3156551</v>
      </c>
      <c r="GY155" s="3">
        <v>340045</v>
      </c>
      <c r="GZ155" s="3">
        <v>298483544</v>
      </c>
      <c r="HA155" s="3">
        <v>388446454</v>
      </c>
      <c r="HB155" s="3">
        <v>646168</v>
      </c>
      <c r="HC155" s="3">
        <v>711440097</v>
      </c>
      <c r="HD155" s="3">
        <v>-627294789</v>
      </c>
      <c r="HE155" s="3">
        <v>578689257</v>
      </c>
      <c r="HF155" s="3">
        <v>0</v>
      </c>
      <c r="HG155" s="3">
        <v>0</v>
      </c>
      <c r="HH155" s="3">
        <v>0</v>
      </c>
      <c r="HI155" s="3">
        <v>350</v>
      </c>
      <c r="HJ155" s="3">
        <v>2594193</v>
      </c>
      <c r="HK155" s="3">
        <v>3040554</v>
      </c>
      <c r="HL155" s="3">
        <v>1410</v>
      </c>
      <c r="HM155" s="3">
        <v>22</v>
      </c>
      <c r="HN155" s="3">
        <v>210047</v>
      </c>
      <c r="HO155" s="3">
        <v>661029</v>
      </c>
      <c r="HP155" s="3">
        <v>927836</v>
      </c>
      <c r="HQ155" s="3">
        <v>6211</v>
      </c>
      <c r="HR155" s="3">
        <v>213537</v>
      </c>
      <c r="HS155" s="3">
        <v>125281</v>
      </c>
      <c r="HT155" s="3">
        <v>241192</v>
      </c>
      <c r="HU155" s="3">
        <v>100368</v>
      </c>
      <c r="HV155" s="3">
        <v>82985</v>
      </c>
      <c r="HW155" s="3">
        <v>25707</v>
      </c>
      <c r="HX155" s="3">
        <v>834988</v>
      </c>
      <c r="HY155" s="3">
        <v>414135</v>
      </c>
      <c r="HZ155" s="3">
        <v>728025</v>
      </c>
      <c r="IA155" s="3">
        <v>60154</v>
      </c>
      <c r="IB155" s="3">
        <v>446210</v>
      </c>
      <c r="IC155" s="3">
        <v>0</v>
      </c>
      <c r="ID155" s="3">
        <v>107914</v>
      </c>
      <c r="IE155" s="3">
        <v>262811302.146128</v>
      </c>
      <c r="IF155" s="3">
        <v>122342757.33972368</v>
      </c>
      <c r="IG155" s="3">
        <v>10406338.5643852</v>
      </c>
      <c r="IH155" s="3">
        <v>121648244.727309</v>
      </c>
      <c r="II155" s="3">
        <v>246.76568824981771</v>
      </c>
      <c r="IJ155" s="3">
        <v>20745789.231589898</v>
      </c>
      <c r="IK155" s="3">
        <v>136402011.81419301</v>
      </c>
      <c r="IL155" s="3">
        <v>2024179.2326710499</v>
      </c>
      <c r="IM155" s="3">
        <v>2863031.1783117899</v>
      </c>
    </row>
    <row r="156" spans="1:247" x14ac:dyDescent="0.25">
      <c r="A156">
        <v>106070988</v>
      </c>
      <c r="B156" s="33" t="s">
        <v>1947</v>
      </c>
      <c r="C156" s="56">
        <v>45292</v>
      </c>
      <c r="D156" s="56">
        <v>45657</v>
      </c>
      <c r="E156">
        <v>366</v>
      </c>
      <c r="F156" s="33" t="s">
        <v>2703</v>
      </c>
      <c r="G156" t="s">
        <v>1030</v>
      </c>
      <c r="H156">
        <v>411</v>
      </c>
      <c r="I156" s="33" t="s">
        <v>1046</v>
      </c>
      <c r="J156" t="s">
        <v>1285</v>
      </c>
      <c r="K156" s="33" t="s">
        <v>1023</v>
      </c>
      <c r="L156" s="33" t="s">
        <v>811</v>
      </c>
      <c r="N156" t="s">
        <v>430</v>
      </c>
      <c r="O156" s="33" t="s">
        <v>1285</v>
      </c>
      <c r="P156" t="s">
        <v>1048</v>
      </c>
      <c r="Q156" t="s">
        <v>34</v>
      </c>
      <c r="R156" s="33" t="s">
        <v>2119</v>
      </c>
      <c r="S156" s="33" t="s">
        <v>1826</v>
      </c>
      <c r="T156" s="33" t="s">
        <v>1289</v>
      </c>
      <c r="U156" s="33">
        <v>94598</v>
      </c>
      <c r="V156" s="33" t="s">
        <v>2840</v>
      </c>
      <c r="W156">
        <v>2</v>
      </c>
      <c r="X156" s="3">
        <v>554</v>
      </c>
      <c r="Y156" s="3">
        <v>202764</v>
      </c>
      <c r="Z156" s="3">
        <v>423</v>
      </c>
      <c r="AA156" s="3">
        <v>154818</v>
      </c>
      <c r="AB156" s="3">
        <v>295</v>
      </c>
      <c r="AC156" s="3">
        <v>286.4726775956284</v>
      </c>
      <c r="AD156" s="3">
        <v>419.24985524179419</v>
      </c>
      <c r="AE156" s="3">
        <v>38446</v>
      </c>
      <c r="AF156" s="3">
        <v>16153</v>
      </c>
      <c r="AG156" s="3">
        <v>3441</v>
      </c>
      <c r="AH156" s="3">
        <v>14314</v>
      </c>
      <c r="AI156" s="3">
        <v>0</v>
      </c>
      <c r="AJ156" s="3">
        <v>5494</v>
      </c>
      <c r="AK156" s="3">
        <v>26729</v>
      </c>
      <c r="AL156" s="3">
        <v>113</v>
      </c>
      <c r="AM156" s="3">
        <v>159</v>
      </c>
      <c r="AN156" s="3">
        <v>104849</v>
      </c>
      <c r="AO156" s="3">
        <v>153445.44701849701</v>
      </c>
      <c r="AP156" s="89">
        <v>53448.147976239365</v>
      </c>
      <c r="AQ156" s="89">
        <v>22577.817080869001</v>
      </c>
      <c r="AR156" s="89">
        <v>3882.0681176179901</v>
      </c>
      <c r="AS156" s="89">
        <v>21181.135147893398</v>
      </c>
      <c r="AT156" s="89">
        <v>0</v>
      </c>
      <c r="AU156" s="89">
        <v>6618.8500843348102</v>
      </c>
      <c r="AV156" s="89">
        <v>44807.762179873404</v>
      </c>
      <c r="AW156" s="89">
        <v>272.65981592378535</v>
      </c>
      <c r="AX156" s="89">
        <v>543.24140708783295</v>
      </c>
      <c r="AY156" s="3">
        <v>7273</v>
      </c>
      <c r="AZ156" s="3">
        <v>3006</v>
      </c>
      <c r="BA156" s="3">
        <v>345</v>
      </c>
      <c r="BB156" s="3">
        <v>2816</v>
      </c>
      <c r="BC156" s="3">
        <v>0</v>
      </c>
      <c r="BD156" s="3">
        <v>702</v>
      </c>
      <c r="BE156" s="3">
        <v>6186</v>
      </c>
      <c r="BF156" s="3">
        <v>55</v>
      </c>
      <c r="BG156" s="3">
        <v>77</v>
      </c>
      <c r="BH156" s="3">
        <v>20460</v>
      </c>
      <c r="BI156" s="3">
        <v>506</v>
      </c>
      <c r="BJ156" s="3">
        <v>0</v>
      </c>
      <c r="BK156" s="3">
        <v>0</v>
      </c>
      <c r="BL156" s="3">
        <v>48</v>
      </c>
      <c r="BM156" s="3">
        <v>0</v>
      </c>
      <c r="BN156" s="3">
        <v>0</v>
      </c>
      <c r="BO156" s="3">
        <v>185196</v>
      </c>
      <c r="BP156" s="3">
        <v>0</v>
      </c>
      <c r="BQ156" s="3">
        <v>0</v>
      </c>
      <c r="BR156" s="3">
        <v>17568</v>
      </c>
      <c r="BS156" s="3">
        <v>0</v>
      </c>
      <c r="BT156" s="3">
        <v>0</v>
      </c>
      <c r="BU156" s="3">
        <v>98079</v>
      </c>
      <c r="BV156" s="3">
        <v>0</v>
      </c>
      <c r="BW156" s="3">
        <v>0</v>
      </c>
      <c r="BX156" s="3">
        <v>6770</v>
      </c>
      <c r="BY156" s="3">
        <v>0</v>
      </c>
      <c r="BZ156" s="57">
        <v>0</v>
      </c>
      <c r="CA156" s="3">
        <v>0</v>
      </c>
      <c r="CB156" s="3">
        <v>19931</v>
      </c>
      <c r="CC156" s="3">
        <v>0</v>
      </c>
      <c r="CD156" s="3">
        <v>0</v>
      </c>
      <c r="CE156" s="3">
        <v>529</v>
      </c>
      <c r="CF156" s="3">
        <v>0</v>
      </c>
      <c r="CG156" s="3">
        <v>0</v>
      </c>
      <c r="CH156" s="3">
        <v>27</v>
      </c>
      <c r="CI156" s="3">
        <v>6405</v>
      </c>
      <c r="CJ156" s="3">
        <v>2710</v>
      </c>
      <c r="CK156" s="3">
        <v>149139</v>
      </c>
      <c r="CL156" s="3">
        <v>64376</v>
      </c>
      <c r="CM156" s="3">
        <v>3448</v>
      </c>
      <c r="CN156" s="3">
        <v>60834</v>
      </c>
      <c r="CO156" s="3">
        <v>12</v>
      </c>
      <c r="CP156" s="3">
        <v>9973</v>
      </c>
      <c r="CQ156" s="3">
        <v>169982</v>
      </c>
      <c r="CR156" s="3">
        <v>1546</v>
      </c>
      <c r="CS156" s="3">
        <v>3710</v>
      </c>
      <c r="CT156" s="3">
        <v>463020</v>
      </c>
      <c r="CU156" s="3">
        <v>65519</v>
      </c>
      <c r="CV156" s="3">
        <v>172610</v>
      </c>
      <c r="CW156" s="3">
        <v>12315</v>
      </c>
      <c r="CX156" s="3">
        <v>219075</v>
      </c>
      <c r="CY156" s="3">
        <v>0</v>
      </c>
      <c r="CZ156" s="3">
        <v>13</v>
      </c>
      <c r="DA156" s="3">
        <v>827080</v>
      </c>
      <c r="DB156" s="3">
        <v>406458</v>
      </c>
      <c r="DC156" s="3">
        <v>5089</v>
      </c>
      <c r="DD156" s="3">
        <v>3465</v>
      </c>
      <c r="DE156" s="3">
        <v>2012</v>
      </c>
      <c r="DF156" s="3">
        <v>971</v>
      </c>
      <c r="DG156" s="3">
        <v>6157766765</v>
      </c>
      <c r="DH156" s="3">
        <v>4998502009</v>
      </c>
      <c r="DI156" s="3">
        <v>0</v>
      </c>
      <c r="DJ156" s="3">
        <v>1159264756</v>
      </c>
      <c r="DK156" s="3">
        <v>42317429</v>
      </c>
      <c r="DL156" s="3">
        <v>1201582185</v>
      </c>
      <c r="DM156" s="3">
        <v>1161143505</v>
      </c>
      <c r="DN156" s="3">
        <v>40438680</v>
      </c>
      <c r="DO156" s="3">
        <v>70049315</v>
      </c>
      <c r="DP156" s="3">
        <v>23233032</v>
      </c>
      <c r="DQ156" s="3">
        <v>0</v>
      </c>
      <c r="DR156" s="3">
        <v>0</v>
      </c>
      <c r="DS156" s="3">
        <v>87254963</v>
      </c>
      <c r="DT156" s="3">
        <v>1517943671</v>
      </c>
      <c r="DU156" s="3">
        <v>643948992</v>
      </c>
      <c r="DV156" s="3">
        <v>139693728</v>
      </c>
      <c r="DW156" s="3">
        <v>585007328</v>
      </c>
      <c r="DX156" s="3">
        <v>0</v>
      </c>
      <c r="DY156" s="3">
        <v>228802320</v>
      </c>
      <c r="DZ156" s="3">
        <v>1078940772</v>
      </c>
      <c r="EA156" s="3">
        <v>5516628</v>
      </c>
      <c r="EB156" s="3">
        <v>7737598</v>
      </c>
      <c r="EC156" s="3">
        <v>4207591037</v>
      </c>
      <c r="ED156" s="3">
        <v>592322103</v>
      </c>
      <c r="EE156" s="3">
        <v>256129170</v>
      </c>
      <c r="EF156" s="3">
        <v>17905972</v>
      </c>
      <c r="EG156" s="3">
        <v>280657006</v>
      </c>
      <c r="EH156" s="3">
        <v>56878</v>
      </c>
      <c r="EI156" s="3">
        <v>46845342</v>
      </c>
      <c r="EJ156" s="3">
        <v>729765933</v>
      </c>
      <c r="EK156" s="3">
        <v>7794547</v>
      </c>
      <c r="EL156" s="3">
        <v>18698777</v>
      </c>
      <c r="EM156" s="3">
        <v>1950175728</v>
      </c>
      <c r="EN156" s="3">
        <v>1882197352</v>
      </c>
      <c r="EO156" s="3">
        <v>806051862</v>
      </c>
      <c r="EP156" s="3">
        <v>146403544</v>
      </c>
      <c r="EQ156" s="3">
        <v>771072206</v>
      </c>
      <c r="ER156" s="3">
        <v>0</v>
      </c>
      <c r="ES156" s="3">
        <v>46406</v>
      </c>
      <c r="ET156" s="3">
        <v>242259070</v>
      </c>
      <c r="EU156" s="3">
        <v>1080528337</v>
      </c>
      <c r="EV156" s="3">
        <v>15303761</v>
      </c>
      <c r="EW156" s="3">
        <v>0</v>
      </c>
      <c r="EX156" s="3">
        <v>13544838</v>
      </c>
      <c r="EY156" s="3">
        <v>0</v>
      </c>
      <c r="EZ156" s="3">
        <v>41094633</v>
      </c>
      <c r="FA156" s="3">
        <v>0</v>
      </c>
      <c r="FB156" s="3">
        <v>0</v>
      </c>
      <c r="FC156" s="3">
        <v>0</v>
      </c>
      <c r="FD156" s="3">
        <v>0</v>
      </c>
      <c r="FE156" s="3">
        <v>221618629</v>
      </c>
      <c r="FF156" s="3">
        <v>90692762</v>
      </c>
      <c r="FG156" s="3">
        <v>10535113</v>
      </c>
      <c r="FH156" s="3">
        <v>92684533</v>
      </c>
      <c r="FI156" s="3">
        <v>10472</v>
      </c>
      <c r="FJ156" s="3">
        <v>31143225</v>
      </c>
      <c r="FK156" s="3">
        <v>711216741</v>
      </c>
      <c r="FL156" s="3">
        <v>2</v>
      </c>
      <c r="FM156" s="3">
        <v>1363279</v>
      </c>
      <c r="FN156" s="3">
        <v>0</v>
      </c>
      <c r="FO156" s="3">
        <v>0</v>
      </c>
      <c r="FP156" s="3">
        <v>0</v>
      </c>
      <c r="FQ156" s="3">
        <v>10819373</v>
      </c>
      <c r="FR156" s="3">
        <v>0</v>
      </c>
      <c r="FS156" s="3">
        <v>0</v>
      </c>
      <c r="FT156" s="3">
        <v>235532833</v>
      </c>
      <c r="FU156" s="3">
        <v>117516468</v>
      </c>
      <c r="FV156" s="3">
        <v>294007991</v>
      </c>
      <c r="FW156" s="3">
        <v>0</v>
      </c>
      <c r="FX156" s="3">
        <v>492</v>
      </c>
      <c r="FY156" s="3">
        <v>0</v>
      </c>
      <c r="FZ156" s="3">
        <v>500831</v>
      </c>
      <c r="GA156" s="3">
        <v>286971601</v>
      </c>
      <c r="GB156" s="3">
        <v>39621855</v>
      </c>
      <c r="GC156" s="3">
        <v>119901066</v>
      </c>
      <c r="GD156" s="3">
        <v>67090368</v>
      </c>
      <c r="GE156" s="3">
        <v>361356007</v>
      </c>
      <c r="GF156" s="3">
        <v>158615740</v>
      </c>
      <c r="GG156" s="3">
        <v>21253771</v>
      </c>
      <c r="GH156" s="3">
        <v>54276328</v>
      </c>
      <c r="GI156" s="3">
        <v>120104962</v>
      </c>
      <c r="GJ156" s="3">
        <v>83019445</v>
      </c>
      <c r="GK156" s="3">
        <v>35335665</v>
      </c>
      <c r="GL156" s="3">
        <v>15149292</v>
      </c>
      <c r="GM156" s="3">
        <v>134590</v>
      </c>
      <c r="GN156" s="3">
        <v>23683356</v>
      </c>
      <c r="GO156" s="3">
        <v>288214349</v>
      </c>
      <c r="GP156" s="3">
        <v>374988753</v>
      </c>
      <c r="GQ156" s="3">
        <v>0</v>
      </c>
      <c r="GR156" s="3">
        <v>690082594</v>
      </c>
      <c r="GS156" s="3">
        <v>56699653</v>
      </c>
      <c r="GT156" s="3">
        <v>155128400</v>
      </c>
      <c r="GU156" s="3">
        <v>30841850</v>
      </c>
      <c r="GV156" s="3">
        <v>1307741250</v>
      </c>
      <c r="GW156" s="3">
        <v>181918529</v>
      </c>
      <c r="GX156" s="3">
        <v>0</v>
      </c>
      <c r="GY156" s="3">
        <v>813673432</v>
      </c>
      <c r="GZ156" s="3">
        <v>312149289</v>
      </c>
      <c r="HA156" s="3">
        <v>1307741250</v>
      </c>
      <c r="HB156" s="3">
        <v>137144355</v>
      </c>
      <c r="HC156" s="3">
        <v>885260312</v>
      </c>
      <c r="HD156" s="3">
        <v>-719498106</v>
      </c>
      <c r="HE156" s="3">
        <v>1328720526</v>
      </c>
      <c r="HF156" s="3">
        <v>0</v>
      </c>
      <c r="HG156" s="3">
        <v>776893622</v>
      </c>
      <c r="HH156" s="3">
        <v>0</v>
      </c>
      <c r="HI156" s="3">
        <v>0</v>
      </c>
      <c r="HJ156" s="3">
        <v>4174519</v>
      </c>
      <c r="HK156" s="3">
        <v>4862577</v>
      </c>
      <c r="HL156" s="3">
        <v>2259</v>
      </c>
      <c r="HM156" s="3">
        <v>2</v>
      </c>
      <c r="HN156" s="3">
        <v>316323</v>
      </c>
      <c r="HO156" s="3">
        <v>1182846</v>
      </c>
      <c r="HP156" s="3">
        <v>1558470</v>
      </c>
      <c r="HQ156" s="3">
        <v>203</v>
      </c>
      <c r="HR156" s="3">
        <v>275623</v>
      </c>
      <c r="HS156" s="3">
        <v>211549</v>
      </c>
      <c r="HT156" s="3">
        <v>335781</v>
      </c>
      <c r="HU156" s="3">
        <v>129177</v>
      </c>
      <c r="HV156" s="3">
        <v>131962</v>
      </c>
      <c r="HW156" s="3">
        <v>32585</v>
      </c>
      <c r="HX156" s="3">
        <v>1577737</v>
      </c>
      <c r="HY156" s="3">
        <v>576512</v>
      </c>
      <c r="HZ156" s="3">
        <v>1196588</v>
      </c>
      <c r="IA156" s="3">
        <v>1188</v>
      </c>
      <c r="IB156" s="3">
        <v>672083</v>
      </c>
      <c r="IC156" s="3">
        <v>0</v>
      </c>
      <c r="ID156" s="3">
        <v>150411</v>
      </c>
      <c r="IE156" s="3">
        <v>383421533.38143247</v>
      </c>
      <c r="IF156" s="3">
        <v>163538334.028433</v>
      </c>
      <c r="IG156" s="3">
        <v>28634838.027967598</v>
      </c>
      <c r="IH156" s="3">
        <v>157285565.839773</v>
      </c>
      <c r="II156" s="3">
        <v>10334.361787203499</v>
      </c>
      <c r="IJ156" s="3">
        <v>50083383.116579302</v>
      </c>
      <c r="IK156" s="3">
        <v>328630216.54085702</v>
      </c>
      <c r="IL156" s="3">
        <v>2418553.7160726301</v>
      </c>
      <c r="IM156" s="3">
        <v>4803316.9870984098</v>
      </c>
    </row>
    <row r="157" spans="1:247" x14ac:dyDescent="0.25">
      <c r="A157">
        <v>106196404</v>
      </c>
      <c r="B157" s="33" t="s">
        <v>1948</v>
      </c>
      <c r="C157" s="56">
        <v>45170</v>
      </c>
      <c r="D157" s="56">
        <v>45535</v>
      </c>
      <c r="E157">
        <v>366</v>
      </c>
      <c r="F157" s="33" t="s">
        <v>2532</v>
      </c>
      <c r="G157" t="s">
        <v>475</v>
      </c>
      <c r="H157">
        <v>905</v>
      </c>
      <c r="I157" s="33" t="s">
        <v>1046</v>
      </c>
      <c r="J157" t="s">
        <v>3050</v>
      </c>
      <c r="K157" s="33" t="s">
        <v>1277</v>
      </c>
      <c r="L157" s="33" t="s">
        <v>653</v>
      </c>
      <c r="N157" t="s">
        <v>430</v>
      </c>
      <c r="O157" s="33" t="s">
        <v>1290</v>
      </c>
      <c r="P157" t="s">
        <v>1028</v>
      </c>
      <c r="Q157" t="s">
        <v>1058</v>
      </c>
      <c r="R157" s="33" t="s">
        <v>2120</v>
      </c>
      <c r="S157" s="33" t="s">
        <v>2912</v>
      </c>
      <c r="T157" s="33" t="s">
        <v>1291</v>
      </c>
      <c r="U157" s="33">
        <v>91335</v>
      </c>
      <c r="V157" s="33" t="s">
        <v>1528</v>
      </c>
      <c r="W157">
        <v>0</v>
      </c>
      <c r="X157" s="3">
        <v>249</v>
      </c>
      <c r="Y157" s="3">
        <v>91134</v>
      </c>
      <c r="Z157" s="3">
        <v>249</v>
      </c>
      <c r="AA157" s="3">
        <v>91134</v>
      </c>
      <c r="AB157" s="3">
        <v>249</v>
      </c>
      <c r="AC157" s="3">
        <v>239.45628415300499</v>
      </c>
      <c r="AD157" s="3">
        <v>239.45628415300499</v>
      </c>
      <c r="AE157" s="3">
        <v>3590</v>
      </c>
      <c r="AF157" s="3">
        <v>3146</v>
      </c>
      <c r="AG157" s="3">
        <v>4299</v>
      </c>
      <c r="AH157" s="3">
        <v>71183</v>
      </c>
      <c r="AI157" s="3">
        <v>0</v>
      </c>
      <c r="AJ157" s="3">
        <v>0</v>
      </c>
      <c r="AK157" s="3">
        <v>0</v>
      </c>
      <c r="AL157" s="3">
        <v>0</v>
      </c>
      <c r="AM157" s="3">
        <v>5423</v>
      </c>
      <c r="AN157" s="3">
        <v>87641</v>
      </c>
      <c r="AO157" s="3">
        <v>87641</v>
      </c>
      <c r="AP157" s="89">
        <v>3590</v>
      </c>
      <c r="AQ157" s="89">
        <v>3146</v>
      </c>
      <c r="AR157" s="89">
        <v>4299</v>
      </c>
      <c r="AS157" s="89">
        <v>71183</v>
      </c>
      <c r="AT157" s="89">
        <v>0</v>
      </c>
      <c r="AU157" s="89">
        <v>0</v>
      </c>
      <c r="AV157" s="89">
        <v>0</v>
      </c>
      <c r="AW157" s="89">
        <v>0</v>
      </c>
      <c r="AX157" s="89">
        <v>5423</v>
      </c>
      <c r="AY157" s="3">
        <v>19</v>
      </c>
      <c r="AZ157" s="3">
        <v>87</v>
      </c>
      <c r="BA157" s="3">
        <v>24</v>
      </c>
      <c r="BB157" s="3">
        <v>270</v>
      </c>
      <c r="BC157" s="3">
        <v>0</v>
      </c>
      <c r="BD157" s="3">
        <v>0</v>
      </c>
      <c r="BE157" s="3">
        <v>0</v>
      </c>
      <c r="BF157" s="3">
        <v>0</v>
      </c>
      <c r="BG157" s="3">
        <v>26</v>
      </c>
      <c r="BH157" s="3">
        <v>426</v>
      </c>
      <c r="BI157" s="3">
        <v>0</v>
      </c>
      <c r="BJ157" s="3">
        <v>10</v>
      </c>
      <c r="BK157" s="3">
        <v>0</v>
      </c>
      <c r="BL157" s="3">
        <v>0</v>
      </c>
      <c r="BM157" s="3">
        <v>239</v>
      </c>
      <c r="BN157" s="3">
        <v>0</v>
      </c>
      <c r="BO157" s="3">
        <v>0</v>
      </c>
      <c r="BP157" s="3">
        <v>3660</v>
      </c>
      <c r="BQ157" s="3">
        <v>0</v>
      </c>
      <c r="BR157" s="3">
        <v>0</v>
      </c>
      <c r="BS157" s="3">
        <v>87474</v>
      </c>
      <c r="BT157" s="3">
        <v>0</v>
      </c>
      <c r="BU157" s="3">
        <v>0</v>
      </c>
      <c r="BV157" s="3">
        <v>2915</v>
      </c>
      <c r="BW157" s="3">
        <v>0</v>
      </c>
      <c r="BX157" s="3">
        <v>0</v>
      </c>
      <c r="BY157" s="3">
        <v>84726</v>
      </c>
      <c r="BZ157" s="57">
        <v>0.96673931150945303</v>
      </c>
      <c r="CA157" s="3">
        <v>0</v>
      </c>
      <c r="CB157" s="3">
        <v>0</v>
      </c>
      <c r="CC157" s="3">
        <v>97</v>
      </c>
      <c r="CD157" s="3">
        <v>0</v>
      </c>
      <c r="CE157" s="3">
        <v>0</v>
      </c>
      <c r="CF157" s="3">
        <v>329</v>
      </c>
      <c r="CG157" s="3">
        <v>0</v>
      </c>
      <c r="CH157" s="3">
        <v>0</v>
      </c>
      <c r="CI157" s="3">
        <v>0</v>
      </c>
      <c r="CJ157" s="3">
        <v>0</v>
      </c>
      <c r="CK157" s="3">
        <v>0</v>
      </c>
      <c r="CL157" s="3">
        <v>0</v>
      </c>
      <c r="CM157" s="3">
        <v>0</v>
      </c>
      <c r="CN157" s="3">
        <v>0</v>
      </c>
      <c r="CO157" s="3">
        <v>0</v>
      </c>
      <c r="CP157" s="3">
        <v>0</v>
      </c>
      <c r="CQ157" s="3">
        <v>0</v>
      </c>
      <c r="CR157" s="3">
        <v>0</v>
      </c>
      <c r="CS157" s="3">
        <v>0</v>
      </c>
      <c r="CT157" s="3">
        <v>0</v>
      </c>
      <c r="CU157" s="3">
        <v>0</v>
      </c>
      <c r="CV157" s="3">
        <v>0</v>
      </c>
      <c r="CW157" s="3">
        <v>0</v>
      </c>
      <c r="CX157" s="3">
        <v>0</v>
      </c>
      <c r="CY157" s="3">
        <v>0</v>
      </c>
      <c r="CZ157" s="3">
        <v>0</v>
      </c>
      <c r="DA157" s="3">
        <v>0</v>
      </c>
      <c r="DB157" s="3">
        <v>0</v>
      </c>
      <c r="DC157" s="3">
        <v>0</v>
      </c>
      <c r="DD157" s="3">
        <v>0</v>
      </c>
      <c r="DE157" s="3">
        <v>0</v>
      </c>
      <c r="DF157" s="3">
        <v>0</v>
      </c>
      <c r="DG157" s="3">
        <v>64970324</v>
      </c>
      <c r="DH157" s="3">
        <v>8355589</v>
      </c>
      <c r="DI157" s="3">
        <v>0</v>
      </c>
      <c r="DJ157" s="3">
        <v>56614735</v>
      </c>
      <c r="DK157" s="3">
        <v>-16123932</v>
      </c>
      <c r="DL157" s="3">
        <v>40490803</v>
      </c>
      <c r="DM157" s="3">
        <v>53979188</v>
      </c>
      <c r="DN157" s="3">
        <v>-13488385</v>
      </c>
      <c r="DO157" s="3">
        <v>0</v>
      </c>
      <c r="DP157" s="3">
        <v>4399</v>
      </c>
      <c r="DQ157" s="3">
        <v>0</v>
      </c>
      <c r="DR157" s="3">
        <v>0</v>
      </c>
      <c r="DS157" s="3">
        <v>-13492784</v>
      </c>
      <c r="DT157" s="3">
        <v>9462029</v>
      </c>
      <c r="DU157" s="3">
        <v>5343347</v>
      </c>
      <c r="DV157" s="3">
        <v>2775878</v>
      </c>
      <c r="DW157" s="3">
        <v>43838944</v>
      </c>
      <c r="DX157" s="3">
        <v>0</v>
      </c>
      <c r="DY157" s="3">
        <v>0</v>
      </c>
      <c r="DZ157" s="3">
        <v>0</v>
      </c>
      <c r="EA157" s="3">
        <v>0</v>
      </c>
      <c r="EB157" s="3">
        <v>3550126</v>
      </c>
      <c r="EC157" s="3">
        <v>64970324</v>
      </c>
      <c r="ED157" s="3">
        <v>0</v>
      </c>
      <c r="EE157" s="3">
        <v>0</v>
      </c>
      <c r="EF157" s="3">
        <v>0</v>
      </c>
      <c r="EG157" s="3">
        <v>0</v>
      </c>
      <c r="EH157" s="3">
        <v>0</v>
      </c>
      <c r="EI157" s="3">
        <v>0</v>
      </c>
      <c r="EJ157" s="3">
        <v>0</v>
      </c>
      <c r="EK157" s="3">
        <v>0</v>
      </c>
      <c r="EL157" s="3">
        <v>0</v>
      </c>
      <c r="EM157" s="3">
        <v>0</v>
      </c>
      <c r="EN157" s="3">
        <v>3468728</v>
      </c>
      <c r="EO157" s="3">
        <v>901244</v>
      </c>
      <c r="EP157" s="3">
        <v>220434</v>
      </c>
      <c r="EQ157" s="3">
        <v>3649955</v>
      </c>
      <c r="ER157" s="3">
        <v>0</v>
      </c>
      <c r="ES157" s="3">
        <v>0</v>
      </c>
      <c r="ET157" s="3">
        <v>0</v>
      </c>
      <c r="EU157" s="3">
        <v>0</v>
      </c>
      <c r="EV157" s="3">
        <v>115228</v>
      </c>
      <c r="EW157" s="3">
        <v>0</v>
      </c>
      <c r="EX157" s="3">
        <v>0</v>
      </c>
      <c r="EY157" s="3">
        <v>0</v>
      </c>
      <c r="EZ157" s="3">
        <v>0</v>
      </c>
      <c r="FA157" s="3">
        <v>0</v>
      </c>
      <c r="FB157" s="3">
        <v>0</v>
      </c>
      <c r="FC157" s="3">
        <v>0</v>
      </c>
      <c r="FD157" s="3">
        <v>0</v>
      </c>
      <c r="FE157" s="3">
        <v>5993301</v>
      </c>
      <c r="FF157" s="3">
        <v>4442103</v>
      </c>
      <c r="FG157" s="3">
        <v>2555444</v>
      </c>
      <c r="FH157" s="3">
        <v>40188989</v>
      </c>
      <c r="FI157" s="3">
        <v>0</v>
      </c>
      <c r="FJ157" s="3">
        <v>0</v>
      </c>
      <c r="FK157" s="3">
        <v>0</v>
      </c>
      <c r="FL157" s="3">
        <v>0</v>
      </c>
      <c r="FM157" s="3">
        <v>3434898</v>
      </c>
      <c r="FN157" s="3">
        <v>0</v>
      </c>
      <c r="FO157" s="3">
        <v>0</v>
      </c>
      <c r="FP157" s="3">
        <v>0</v>
      </c>
      <c r="FQ157" s="3">
        <v>0</v>
      </c>
      <c r="FR157" s="3">
        <v>0</v>
      </c>
      <c r="FS157" s="3">
        <v>0</v>
      </c>
      <c r="FT157" s="3">
        <v>21068952</v>
      </c>
      <c r="FU157" s="3">
        <v>0</v>
      </c>
      <c r="FV157" s="3">
        <v>4095121</v>
      </c>
      <c r="FW157" s="3">
        <v>0</v>
      </c>
      <c r="FX157" s="3">
        <v>0</v>
      </c>
      <c r="FY157" s="3">
        <v>0</v>
      </c>
      <c r="FZ157" s="3">
        <v>0</v>
      </c>
      <c r="GA157" s="3">
        <v>13805036</v>
      </c>
      <c r="GB157" s="3">
        <v>0</v>
      </c>
      <c r="GC157" s="3">
        <v>9962126</v>
      </c>
      <c r="GD157" s="3">
        <v>5047953</v>
      </c>
      <c r="GE157" s="3">
        <v>23888314</v>
      </c>
      <c r="GF157" s="3">
        <v>6090423</v>
      </c>
      <c r="GG157" s="3">
        <v>0</v>
      </c>
      <c r="GH157" s="3">
        <v>2822176</v>
      </c>
      <c r="GI157" s="3">
        <v>8688297</v>
      </c>
      <c r="GJ157" s="3">
        <v>7181342</v>
      </c>
      <c r="GK157" s="3">
        <v>2980103</v>
      </c>
      <c r="GL157" s="3">
        <v>0</v>
      </c>
      <c r="GM157" s="3">
        <v>365007</v>
      </c>
      <c r="GN157" s="3">
        <v>1082488</v>
      </c>
      <c r="GO157" s="3">
        <v>881038</v>
      </c>
      <c r="GP157" s="3">
        <v>7265116</v>
      </c>
      <c r="GQ157" s="3">
        <v>0</v>
      </c>
      <c r="GR157" s="3">
        <v>45923519</v>
      </c>
      <c r="GS157" s="3">
        <v>28834</v>
      </c>
      <c r="GT157" s="3">
        <v>0</v>
      </c>
      <c r="GU157" s="3">
        <v>0</v>
      </c>
      <c r="GV157" s="3">
        <v>53217469</v>
      </c>
      <c r="GW157" s="3">
        <v>4926190</v>
      </c>
      <c r="GX157" s="3">
        <v>5622704</v>
      </c>
      <c r="GY157" s="3">
        <v>0</v>
      </c>
      <c r="GZ157" s="3">
        <v>42668575</v>
      </c>
      <c r="HA157" s="3">
        <v>53217469</v>
      </c>
      <c r="HB157" s="3">
        <v>372719</v>
      </c>
      <c r="HC157" s="3">
        <v>6568156</v>
      </c>
      <c r="HD157" s="3">
        <v>-238844</v>
      </c>
      <c r="HE157" s="3">
        <v>82582522</v>
      </c>
      <c r="HF157" s="3">
        <v>0</v>
      </c>
      <c r="HG157" s="3">
        <v>0</v>
      </c>
      <c r="HH157" s="3">
        <v>0</v>
      </c>
      <c r="HI157" s="3">
        <v>0</v>
      </c>
      <c r="HJ157" s="3">
        <v>772686</v>
      </c>
      <c r="HK157" s="3">
        <v>843185</v>
      </c>
      <c r="HL157" s="3">
        <v>405</v>
      </c>
      <c r="HM157" s="3">
        <v>0</v>
      </c>
      <c r="HN157" s="3">
        <v>47304</v>
      </c>
      <c r="HO157" s="3">
        <v>57599</v>
      </c>
      <c r="HP157" s="3">
        <v>25286</v>
      </c>
      <c r="HQ157" s="3">
        <v>74320</v>
      </c>
      <c r="HR157" s="3">
        <v>333371</v>
      </c>
      <c r="HS157" s="3">
        <v>33101</v>
      </c>
      <c r="HT157" s="3">
        <v>201705</v>
      </c>
      <c r="HU157" s="3">
        <v>0</v>
      </c>
      <c r="HV157" s="3">
        <v>0</v>
      </c>
      <c r="HW157" s="3">
        <v>0</v>
      </c>
      <c r="HX157" s="3">
        <v>465886</v>
      </c>
      <c r="HY157" s="3">
        <v>0</v>
      </c>
      <c r="HZ157" s="3">
        <v>0</v>
      </c>
      <c r="IA157" s="3">
        <v>0</v>
      </c>
      <c r="IB157" s="3">
        <v>266655</v>
      </c>
      <c r="IC157" s="3">
        <v>0</v>
      </c>
      <c r="ID157" s="3">
        <v>40145</v>
      </c>
      <c r="IE157" s="3">
        <v>10209549.738900499</v>
      </c>
      <c r="IF157" s="3">
        <v>5765482.9602302704</v>
      </c>
      <c r="IG157" s="3">
        <v>2995178.36080608</v>
      </c>
      <c r="IH157" s="3">
        <v>47302315.314069897</v>
      </c>
      <c r="II157" s="3">
        <v>0</v>
      </c>
      <c r="IJ157" s="3">
        <v>0</v>
      </c>
      <c r="IK157" s="3">
        <v>0</v>
      </c>
      <c r="IL157" s="3">
        <v>0</v>
      </c>
      <c r="IM157" s="3">
        <v>3830593.62599331</v>
      </c>
    </row>
    <row r="158" spans="1:247" x14ac:dyDescent="0.25">
      <c r="A158">
        <v>106074097</v>
      </c>
      <c r="B158" s="33" t="s">
        <v>1294</v>
      </c>
      <c r="C158" s="56">
        <v>45292</v>
      </c>
      <c r="D158" s="56">
        <v>45657</v>
      </c>
      <c r="E158">
        <v>366</v>
      </c>
      <c r="F158" s="33" t="s">
        <v>2703</v>
      </c>
      <c r="G158" t="s">
        <v>1030</v>
      </c>
      <c r="H158">
        <v>411</v>
      </c>
      <c r="I158" s="33" t="s">
        <v>1046</v>
      </c>
      <c r="J158" t="s">
        <v>1292</v>
      </c>
      <c r="K158" s="33" t="s">
        <v>1293</v>
      </c>
      <c r="L158" s="33" t="s">
        <v>811</v>
      </c>
      <c r="N158" t="s">
        <v>430</v>
      </c>
      <c r="O158" s="33" t="s">
        <v>1292</v>
      </c>
      <c r="P158" t="s">
        <v>1038</v>
      </c>
      <c r="Q158" t="s">
        <v>34</v>
      </c>
      <c r="R158" s="33" t="s">
        <v>2121</v>
      </c>
      <c r="S158" s="33" t="s">
        <v>1295</v>
      </c>
      <c r="T158" s="33" t="s">
        <v>1677</v>
      </c>
      <c r="U158" s="33">
        <v>94531</v>
      </c>
      <c r="V158" s="33" t="s">
        <v>2564</v>
      </c>
      <c r="W158">
        <v>0</v>
      </c>
      <c r="X158" s="3">
        <v>150</v>
      </c>
      <c r="Y158" s="3">
        <v>54900</v>
      </c>
      <c r="Z158" s="3">
        <v>150</v>
      </c>
      <c r="AA158" s="3">
        <v>54900</v>
      </c>
      <c r="AB158" s="3">
        <v>95</v>
      </c>
      <c r="AC158" s="3">
        <v>92.265027322404407</v>
      </c>
      <c r="AD158" s="3">
        <v>235.60216773866799</v>
      </c>
      <c r="AE158" s="3">
        <v>2329</v>
      </c>
      <c r="AF158" s="3">
        <v>16004</v>
      </c>
      <c r="AG158" s="3">
        <v>555</v>
      </c>
      <c r="AH158" s="3">
        <v>3143</v>
      </c>
      <c r="AI158" s="3">
        <v>0</v>
      </c>
      <c r="AJ158" s="3">
        <v>886</v>
      </c>
      <c r="AK158" s="3">
        <v>10641</v>
      </c>
      <c r="AL158" s="3">
        <v>0</v>
      </c>
      <c r="AM158" s="3">
        <v>211</v>
      </c>
      <c r="AN158" s="3">
        <v>33769</v>
      </c>
      <c r="AO158" s="3">
        <v>86230.393392352606</v>
      </c>
      <c r="AP158" s="89">
        <v>3381.1384329656821</v>
      </c>
      <c r="AQ158" s="89">
        <v>34386.620715294601</v>
      </c>
      <c r="AR158" s="89">
        <v>1021.98968205567</v>
      </c>
      <c r="AS158" s="89">
        <v>9020.0593679775593</v>
      </c>
      <c r="AT158" s="89">
        <v>0</v>
      </c>
      <c r="AU158" s="89">
        <v>2528.4363726997458</v>
      </c>
      <c r="AV158" s="89">
        <v>36098.431347386097</v>
      </c>
      <c r="AW158" s="89">
        <v>0</v>
      </c>
      <c r="AX158" s="89">
        <v>686.57260298640597</v>
      </c>
      <c r="AY158" s="3">
        <v>507</v>
      </c>
      <c r="AZ158" s="3">
        <v>4026</v>
      </c>
      <c r="BA158" s="3">
        <v>110</v>
      </c>
      <c r="BB158" s="3">
        <v>921</v>
      </c>
      <c r="BC158" s="3">
        <v>0</v>
      </c>
      <c r="BD158" s="3">
        <v>240</v>
      </c>
      <c r="BE158" s="3">
        <v>3394</v>
      </c>
      <c r="BF158" s="3">
        <v>0</v>
      </c>
      <c r="BG158" s="3">
        <v>65</v>
      </c>
      <c r="BH158" s="3">
        <v>9263</v>
      </c>
      <c r="BI158" s="3">
        <v>150</v>
      </c>
      <c r="BJ158" s="3">
        <v>0</v>
      </c>
      <c r="BK158" s="3">
        <v>0</v>
      </c>
      <c r="BL158" s="3">
        <v>0</v>
      </c>
      <c r="BM158" s="3">
        <v>0</v>
      </c>
      <c r="BN158" s="3">
        <v>0</v>
      </c>
      <c r="BO158" s="3">
        <v>54900</v>
      </c>
      <c r="BP158" s="3">
        <v>0</v>
      </c>
      <c r="BQ158" s="3">
        <v>0</v>
      </c>
      <c r="BR158" s="3">
        <v>0</v>
      </c>
      <c r="BS158" s="3">
        <v>0</v>
      </c>
      <c r="BT158" s="3">
        <v>0</v>
      </c>
      <c r="BU158" s="3">
        <v>33769</v>
      </c>
      <c r="BV158" s="3">
        <v>0</v>
      </c>
      <c r="BW158" s="3">
        <v>0</v>
      </c>
      <c r="BX158" s="3">
        <v>0</v>
      </c>
      <c r="BY158" s="3">
        <v>0</v>
      </c>
      <c r="BZ158" s="57">
        <v>0</v>
      </c>
      <c r="CA158" s="3">
        <v>0</v>
      </c>
      <c r="CB158" s="3">
        <v>9263</v>
      </c>
      <c r="CC158" s="3">
        <v>0</v>
      </c>
      <c r="CD158" s="3">
        <v>0</v>
      </c>
      <c r="CE158" s="3">
        <v>0</v>
      </c>
      <c r="CF158" s="3">
        <v>0</v>
      </c>
      <c r="CG158" s="3">
        <v>0</v>
      </c>
      <c r="CH158" s="3">
        <v>0</v>
      </c>
      <c r="CI158" s="3">
        <v>0</v>
      </c>
      <c r="CJ158" s="3">
        <v>0</v>
      </c>
      <c r="CK158" s="3">
        <v>2271</v>
      </c>
      <c r="CL158" s="3">
        <v>42535</v>
      </c>
      <c r="CM158" s="3">
        <v>1350</v>
      </c>
      <c r="CN158" s="3">
        <v>20950</v>
      </c>
      <c r="CO158" s="3">
        <v>0</v>
      </c>
      <c r="CP158" s="3">
        <v>6283</v>
      </c>
      <c r="CQ158" s="3">
        <v>80845</v>
      </c>
      <c r="CR158" s="3">
        <v>0</v>
      </c>
      <c r="CS158" s="3">
        <v>1989</v>
      </c>
      <c r="CT158" s="3">
        <v>156223</v>
      </c>
      <c r="CU158" s="3">
        <v>77004</v>
      </c>
      <c r="CV158" s="3">
        <v>0</v>
      </c>
      <c r="CW158" s="3">
        <v>0</v>
      </c>
      <c r="CX158" s="3">
        <v>77740</v>
      </c>
      <c r="CY158" s="3">
        <v>6887</v>
      </c>
      <c r="CZ158" s="3">
        <v>9</v>
      </c>
      <c r="DA158" s="3">
        <v>174754</v>
      </c>
      <c r="DB158" s="3">
        <v>878642</v>
      </c>
      <c r="DC158" s="3">
        <v>1295</v>
      </c>
      <c r="DD158" s="3">
        <v>8202</v>
      </c>
      <c r="DE158" s="3">
        <v>1255</v>
      </c>
      <c r="DF158" s="3">
        <v>404</v>
      </c>
      <c r="DG158" s="3">
        <v>2075724067</v>
      </c>
      <c r="DH158" s="3">
        <v>1533639587</v>
      </c>
      <c r="DI158" s="3">
        <v>0</v>
      </c>
      <c r="DJ158" s="3">
        <v>542084480</v>
      </c>
      <c r="DK158" s="3">
        <v>65485692</v>
      </c>
      <c r="DL158" s="3">
        <v>607570172</v>
      </c>
      <c r="DM158" s="3">
        <v>531967154</v>
      </c>
      <c r="DN158" s="3">
        <v>75603018</v>
      </c>
      <c r="DO158" s="3">
        <v>7824</v>
      </c>
      <c r="DP158" s="3">
        <v>44878</v>
      </c>
      <c r="DQ158" s="3">
        <v>0</v>
      </c>
      <c r="DR158" s="3">
        <v>0</v>
      </c>
      <c r="DS158" s="3">
        <v>75565964</v>
      </c>
      <c r="DT158" s="3">
        <v>55555835</v>
      </c>
      <c r="DU158" s="3">
        <v>409637968</v>
      </c>
      <c r="DV158" s="3">
        <v>10817271</v>
      </c>
      <c r="DW158" s="3">
        <v>67857053</v>
      </c>
      <c r="DX158" s="3">
        <v>0</v>
      </c>
      <c r="DY158" s="3">
        <v>21597396</v>
      </c>
      <c r="DZ158" s="3">
        <v>242240791</v>
      </c>
      <c r="EA158" s="3">
        <v>0</v>
      </c>
      <c r="EB158" s="3">
        <v>5175586</v>
      </c>
      <c r="EC158" s="3">
        <v>812881900</v>
      </c>
      <c r="ED158" s="3">
        <v>25097651</v>
      </c>
      <c r="EE158" s="3">
        <v>470521082</v>
      </c>
      <c r="EF158" s="3">
        <v>9101899</v>
      </c>
      <c r="EG158" s="3">
        <v>126885119</v>
      </c>
      <c r="EH158" s="3">
        <v>0</v>
      </c>
      <c r="EI158" s="3">
        <v>40036511</v>
      </c>
      <c r="EJ158" s="3">
        <v>579534659</v>
      </c>
      <c r="EK158" s="3">
        <v>0</v>
      </c>
      <c r="EL158" s="3">
        <v>11665246</v>
      </c>
      <c r="EM158" s="3">
        <v>1262842167</v>
      </c>
      <c r="EN158" s="3">
        <v>67782980</v>
      </c>
      <c r="EO158" s="3">
        <v>746950439</v>
      </c>
      <c r="EP158" s="3">
        <v>10186826</v>
      </c>
      <c r="EQ158" s="3">
        <v>160847146</v>
      </c>
      <c r="ER158" s="3">
        <v>0</v>
      </c>
      <c r="ES158" s="3">
        <v>0</v>
      </c>
      <c r="ET158" s="3">
        <v>42849938</v>
      </c>
      <c r="EU158" s="3">
        <v>472163874</v>
      </c>
      <c r="EV158" s="3">
        <v>613180</v>
      </c>
      <c r="EW158" s="3">
        <v>0</v>
      </c>
      <c r="EX158" s="3">
        <v>9296651</v>
      </c>
      <c r="EY158" s="3">
        <v>0</v>
      </c>
      <c r="EZ158" s="3">
        <v>22948553</v>
      </c>
      <c r="FA158" s="3">
        <v>0</v>
      </c>
      <c r="FB158" s="3">
        <v>0</v>
      </c>
      <c r="FC158" s="3">
        <v>0</v>
      </c>
      <c r="FD158" s="3">
        <v>0</v>
      </c>
      <c r="FE158" s="3">
        <v>12049953</v>
      </c>
      <c r="FF158" s="3">
        <v>130039689</v>
      </c>
      <c r="FG158" s="3">
        <v>7296008</v>
      </c>
      <c r="FH158" s="3">
        <v>32943118</v>
      </c>
      <c r="FI158" s="3">
        <v>0</v>
      </c>
      <c r="FJ158" s="3">
        <v>16324852</v>
      </c>
      <c r="FK158" s="3">
        <v>343145035</v>
      </c>
      <c r="FL158" s="3">
        <v>0</v>
      </c>
      <c r="FM158" s="3">
        <v>285825</v>
      </c>
      <c r="FN158" s="3">
        <v>0</v>
      </c>
      <c r="FO158" s="3">
        <v>0</v>
      </c>
      <c r="FP158" s="3">
        <v>0</v>
      </c>
      <c r="FQ158" s="3">
        <v>0</v>
      </c>
      <c r="FR158" s="3">
        <v>0</v>
      </c>
      <c r="FS158" s="3">
        <v>0</v>
      </c>
      <c r="FT158" s="3">
        <v>109581785</v>
      </c>
      <c r="FU158" s="3">
        <v>44920406</v>
      </c>
      <c r="FV158" s="3">
        <v>127045336</v>
      </c>
      <c r="FW158" s="3">
        <v>33973469</v>
      </c>
      <c r="FX158" s="3">
        <v>5958098</v>
      </c>
      <c r="FY158" s="3">
        <v>0</v>
      </c>
      <c r="FZ158" s="3">
        <v>0</v>
      </c>
      <c r="GA158" s="3">
        <v>93188308</v>
      </c>
      <c r="GB158" s="3">
        <v>9591743</v>
      </c>
      <c r="GC158" s="3">
        <v>96178743</v>
      </c>
      <c r="GD158" s="3">
        <v>11529266</v>
      </c>
      <c r="GE158" s="3">
        <v>146208724</v>
      </c>
      <c r="GF158" s="3">
        <v>53878301</v>
      </c>
      <c r="GG158" s="3">
        <v>0</v>
      </c>
      <c r="GH158" s="3">
        <v>6375754</v>
      </c>
      <c r="GI158" s="3">
        <v>49522774</v>
      </c>
      <c r="GJ158" s="3">
        <v>220440805</v>
      </c>
      <c r="GK158" s="3">
        <v>10190958</v>
      </c>
      <c r="GL158" s="3">
        <v>4207172</v>
      </c>
      <c r="GM158" s="3">
        <v>435630</v>
      </c>
      <c r="GN158" s="3">
        <v>0</v>
      </c>
      <c r="GO158" s="3">
        <v>40707036</v>
      </c>
      <c r="GP158" s="3">
        <v>0</v>
      </c>
      <c r="GQ158" s="3">
        <v>0</v>
      </c>
      <c r="GR158" s="3">
        <v>0</v>
      </c>
      <c r="GS158" s="3">
        <v>0</v>
      </c>
      <c r="GT158" s="3">
        <v>0</v>
      </c>
      <c r="GU158" s="3">
        <v>0</v>
      </c>
      <c r="GV158" s="3">
        <v>0</v>
      </c>
      <c r="GW158" s="3">
        <v>0</v>
      </c>
      <c r="GX158" s="3">
        <v>0</v>
      </c>
      <c r="GY158" s="3">
        <v>0</v>
      </c>
      <c r="GZ158" s="3">
        <v>0</v>
      </c>
      <c r="HA158" s="3">
        <v>0</v>
      </c>
      <c r="HB158" s="3">
        <v>0</v>
      </c>
      <c r="HC158" s="3">
        <v>0</v>
      </c>
      <c r="HD158" s="3">
        <v>0</v>
      </c>
      <c r="HE158" s="3">
        <v>0</v>
      </c>
      <c r="HF158" s="3">
        <v>0</v>
      </c>
      <c r="HG158" s="3">
        <v>0</v>
      </c>
      <c r="HH158" s="3">
        <v>0</v>
      </c>
      <c r="HI158" s="3">
        <v>0</v>
      </c>
      <c r="HJ158" s="3">
        <v>1519018</v>
      </c>
      <c r="HK158" s="3">
        <v>1802745</v>
      </c>
      <c r="HL158" s="3">
        <v>844</v>
      </c>
      <c r="HM158" s="3">
        <v>0</v>
      </c>
      <c r="HN158" s="3">
        <v>110325</v>
      </c>
      <c r="HO158" s="3">
        <v>237089</v>
      </c>
      <c r="HP158" s="3">
        <v>547225</v>
      </c>
      <c r="HQ158" s="3">
        <v>0</v>
      </c>
      <c r="HR158" s="3">
        <v>100794</v>
      </c>
      <c r="HS158" s="3">
        <v>162700</v>
      </c>
      <c r="HT158" s="3">
        <v>20281</v>
      </c>
      <c r="HU158" s="3">
        <v>293291</v>
      </c>
      <c r="HV158" s="3">
        <v>42383</v>
      </c>
      <c r="HW158" s="3">
        <v>4930</v>
      </c>
      <c r="HX158" s="3">
        <v>659392</v>
      </c>
      <c r="HY158" s="3">
        <v>0</v>
      </c>
      <c r="HZ158" s="3">
        <v>193156</v>
      </c>
      <c r="IA158" s="3">
        <v>0</v>
      </c>
      <c r="IB158" s="3">
        <v>390624</v>
      </c>
      <c r="IC158" s="3">
        <v>34040</v>
      </c>
      <c r="ID158" s="3">
        <v>241806</v>
      </c>
      <c r="IE158" s="3">
        <v>18125413.036739901</v>
      </c>
      <c r="IF158" s="3">
        <v>197799836.19399402</v>
      </c>
      <c r="IG158" s="3">
        <v>4476473.3863956975</v>
      </c>
      <c r="IH158" s="3">
        <v>43764782.878347509</v>
      </c>
      <c r="II158" s="3">
        <v>0</v>
      </c>
      <c r="IJ158" s="3">
        <v>13851106.466036901</v>
      </c>
      <c r="IK158" s="3">
        <v>184679177.47166917</v>
      </c>
      <c r="IL158" s="3">
        <v>0</v>
      </c>
      <c r="IM158" s="3">
        <v>3784672.5668168417</v>
      </c>
    </row>
    <row r="159" spans="1:247" x14ac:dyDescent="0.25">
      <c r="A159">
        <v>106196035</v>
      </c>
      <c r="B159" s="33" t="s">
        <v>1296</v>
      </c>
      <c r="C159" s="56">
        <v>45292</v>
      </c>
      <c r="D159" s="56">
        <v>45657</v>
      </c>
      <c r="E159">
        <v>366</v>
      </c>
      <c r="F159" s="33" t="s">
        <v>2532</v>
      </c>
      <c r="G159" t="s">
        <v>475</v>
      </c>
      <c r="H159">
        <v>915</v>
      </c>
      <c r="I159" s="33" t="s">
        <v>1046</v>
      </c>
      <c r="J159" t="s">
        <v>1292</v>
      </c>
      <c r="K159" s="33" t="s">
        <v>1293</v>
      </c>
      <c r="L159" s="33" t="s">
        <v>811</v>
      </c>
      <c r="N159" t="s">
        <v>430</v>
      </c>
      <c r="O159" s="33" t="s">
        <v>1292</v>
      </c>
      <c r="P159" t="s">
        <v>1028</v>
      </c>
      <c r="Q159" t="s">
        <v>34</v>
      </c>
      <c r="R159" s="33" t="s">
        <v>2122</v>
      </c>
      <c r="S159" s="33" t="s">
        <v>3029</v>
      </c>
      <c r="T159" s="33" t="s">
        <v>1297</v>
      </c>
      <c r="U159" s="33">
        <v>91706</v>
      </c>
      <c r="V159" s="33" t="s">
        <v>2564</v>
      </c>
      <c r="W159">
        <v>0</v>
      </c>
      <c r="X159" s="3">
        <v>271</v>
      </c>
      <c r="Y159" s="3">
        <v>99186</v>
      </c>
      <c r="Z159" s="3">
        <v>271</v>
      </c>
      <c r="AA159" s="3">
        <v>99186</v>
      </c>
      <c r="AB159" s="3">
        <v>127</v>
      </c>
      <c r="AC159" s="3">
        <v>124.49726775956285</v>
      </c>
      <c r="AD159" s="3">
        <v>413.42842010691197</v>
      </c>
      <c r="AE159" s="3">
        <v>1484</v>
      </c>
      <c r="AF159" s="3">
        <v>19952</v>
      </c>
      <c r="AG159" s="3">
        <v>916</v>
      </c>
      <c r="AH159" s="3">
        <v>3633</v>
      </c>
      <c r="AI159" s="3">
        <v>3</v>
      </c>
      <c r="AJ159" s="3">
        <v>746</v>
      </c>
      <c r="AK159" s="3">
        <v>18642</v>
      </c>
      <c r="AL159" s="3">
        <v>0</v>
      </c>
      <c r="AM159" s="3">
        <v>190</v>
      </c>
      <c r="AN159" s="3">
        <v>45566</v>
      </c>
      <c r="AO159" s="3">
        <v>151314.80175913</v>
      </c>
      <c r="AP159" s="89">
        <v>2399.5945516338597</v>
      </c>
      <c r="AQ159" s="89">
        <v>55609.084204610699</v>
      </c>
      <c r="AR159" s="89">
        <v>1928.3614026185801</v>
      </c>
      <c r="AS159" s="89">
        <v>12991.832665359485</v>
      </c>
      <c r="AT159" s="89">
        <v>3</v>
      </c>
      <c r="AU159" s="89">
        <v>3465.7811424418887</v>
      </c>
      <c r="AV159" s="89">
        <v>77181.270516170902</v>
      </c>
      <c r="AW159" s="89">
        <v>0</v>
      </c>
      <c r="AX159" s="89">
        <v>833.42363417369859</v>
      </c>
      <c r="AY159" s="3">
        <v>349</v>
      </c>
      <c r="AZ159" s="3">
        <v>4632</v>
      </c>
      <c r="BA159" s="3">
        <v>136</v>
      </c>
      <c r="BB159" s="3">
        <v>991</v>
      </c>
      <c r="BC159" s="3">
        <v>1</v>
      </c>
      <c r="BD159" s="3">
        <v>217</v>
      </c>
      <c r="BE159" s="3">
        <v>5113</v>
      </c>
      <c r="BF159" s="3">
        <v>0</v>
      </c>
      <c r="BG159" s="3">
        <v>56</v>
      </c>
      <c r="BH159" s="3">
        <v>11495</v>
      </c>
      <c r="BI159" s="3">
        <v>271</v>
      </c>
      <c r="BJ159" s="3">
        <v>0</v>
      </c>
      <c r="BK159" s="3">
        <v>0</v>
      </c>
      <c r="BL159" s="3">
        <v>0</v>
      </c>
      <c r="BM159" s="3">
        <v>0</v>
      </c>
      <c r="BN159" s="3">
        <v>0</v>
      </c>
      <c r="BO159" s="3">
        <v>99186</v>
      </c>
      <c r="BP159" s="3">
        <v>0</v>
      </c>
      <c r="BQ159" s="3">
        <v>0</v>
      </c>
      <c r="BR159" s="3">
        <v>0</v>
      </c>
      <c r="BS159" s="3">
        <v>0</v>
      </c>
      <c r="BT159" s="3">
        <v>0</v>
      </c>
      <c r="BU159" s="3">
        <v>45566</v>
      </c>
      <c r="BV159" s="3">
        <v>0</v>
      </c>
      <c r="BW159" s="3">
        <v>0</v>
      </c>
      <c r="BX159" s="3">
        <v>0</v>
      </c>
      <c r="BY159" s="3">
        <v>0</v>
      </c>
      <c r="BZ159" s="57">
        <v>0</v>
      </c>
      <c r="CA159" s="3">
        <v>0</v>
      </c>
      <c r="CB159" s="3">
        <v>11495</v>
      </c>
      <c r="CC159" s="3">
        <v>0</v>
      </c>
      <c r="CD159" s="3">
        <v>0</v>
      </c>
      <c r="CE159" s="3">
        <v>0</v>
      </c>
      <c r="CF159" s="3">
        <v>0</v>
      </c>
      <c r="CG159" s="3">
        <v>0</v>
      </c>
      <c r="CH159" s="3">
        <v>0</v>
      </c>
      <c r="CI159" s="3">
        <v>0</v>
      </c>
      <c r="CJ159" s="3">
        <v>0</v>
      </c>
      <c r="CK159" s="3">
        <v>2559</v>
      </c>
      <c r="CL159" s="3">
        <v>118716</v>
      </c>
      <c r="CM159" s="3">
        <v>2803</v>
      </c>
      <c r="CN159" s="3">
        <v>35888</v>
      </c>
      <c r="CO159" s="3">
        <v>0</v>
      </c>
      <c r="CP159" s="3">
        <v>8518</v>
      </c>
      <c r="CQ159" s="3">
        <v>222882</v>
      </c>
      <c r="CR159" s="3">
        <v>0</v>
      </c>
      <c r="CS159" s="3">
        <v>2775</v>
      </c>
      <c r="CT159" s="3">
        <v>394141</v>
      </c>
      <c r="CU159" s="3">
        <v>72638</v>
      </c>
      <c r="CV159" s="3">
        <v>0</v>
      </c>
      <c r="CW159" s="3">
        <v>0</v>
      </c>
      <c r="CX159" s="3">
        <v>311811</v>
      </c>
      <c r="CY159" s="3">
        <v>13658</v>
      </c>
      <c r="CZ159" s="3">
        <v>18</v>
      </c>
      <c r="DA159" s="3">
        <v>322617</v>
      </c>
      <c r="DB159" s="3">
        <v>1349002</v>
      </c>
      <c r="DC159" s="3">
        <v>3025</v>
      </c>
      <c r="DD159" s="3">
        <v>15971</v>
      </c>
      <c r="DE159" s="3">
        <v>2181</v>
      </c>
      <c r="DF159" s="3">
        <v>1015</v>
      </c>
      <c r="DG159" s="3">
        <v>2642546595</v>
      </c>
      <c r="DH159" s="3">
        <v>1962665418</v>
      </c>
      <c r="DI159" s="3">
        <v>0</v>
      </c>
      <c r="DJ159" s="3">
        <v>679881177</v>
      </c>
      <c r="DK159" s="3">
        <v>81680001</v>
      </c>
      <c r="DL159" s="3">
        <v>761561178</v>
      </c>
      <c r="DM159" s="3">
        <v>719185041</v>
      </c>
      <c r="DN159" s="3">
        <v>42376137</v>
      </c>
      <c r="DO159" s="3">
        <v>166410</v>
      </c>
      <c r="DP159" s="3">
        <v>34299</v>
      </c>
      <c r="DQ159" s="3">
        <v>0</v>
      </c>
      <c r="DR159" s="3">
        <v>0</v>
      </c>
      <c r="DS159" s="3">
        <v>42508248</v>
      </c>
      <c r="DT159" s="3">
        <v>30087185</v>
      </c>
      <c r="DU159" s="3">
        <v>384153216</v>
      </c>
      <c r="DV159" s="3">
        <v>15202679</v>
      </c>
      <c r="DW159" s="3">
        <v>57462579</v>
      </c>
      <c r="DX159" s="3">
        <v>62199</v>
      </c>
      <c r="DY159" s="3">
        <v>12274760</v>
      </c>
      <c r="DZ159" s="3">
        <v>292509042</v>
      </c>
      <c r="EA159" s="3">
        <v>0</v>
      </c>
      <c r="EB159" s="3">
        <v>4008416</v>
      </c>
      <c r="EC159" s="3">
        <v>795760076</v>
      </c>
      <c r="ED159" s="3">
        <v>18563115</v>
      </c>
      <c r="EE159" s="3">
        <v>686536867</v>
      </c>
      <c r="EF159" s="3">
        <v>16801971</v>
      </c>
      <c r="EG159" s="3">
        <v>148027157</v>
      </c>
      <c r="EH159" s="3">
        <v>0</v>
      </c>
      <c r="EI159" s="3">
        <v>44751556</v>
      </c>
      <c r="EJ159" s="3">
        <v>918531592</v>
      </c>
      <c r="EK159" s="3">
        <v>0</v>
      </c>
      <c r="EL159" s="3">
        <v>13574261</v>
      </c>
      <c r="EM159" s="3">
        <v>1846786519</v>
      </c>
      <c r="EN159" s="3">
        <v>40880337</v>
      </c>
      <c r="EO159" s="3">
        <v>900311989</v>
      </c>
      <c r="EP159" s="3">
        <v>22808148</v>
      </c>
      <c r="EQ159" s="3">
        <v>162721734</v>
      </c>
      <c r="ER159" s="3">
        <v>0</v>
      </c>
      <c r="ES159" s="3">
        <v>62199</v>
      </c>
      <c r="ET159" s="3">
        <v>40226193</v>
      </c>
      <c r="EU159" s="3">
        <v>749661232</v>
      </c>
      <c r="EV159" s="3">
        <v>352734</v>
      </c>
      <c r="EW159" s="3">
        <v>0</v>
      </c>
      <c r="EX159" s="3">
        <v>11003846</v>
      </c>
      <c r="EY159" s="3">
        <v>0</v>
      </c>
      <c r="EZ159" s="3">
        <v>34637006</v>
      </c>
      <c r="FA159" s="3">
        <v>0</v>
      </c>
      <c r="FB159" s="3">
        <v>0</v>
      </c>
      <c r="FC159" s="3">
        <v>0</v>
      </c>
      <c r="FD159" s="3">
        <v>0</v>
      </c>
      <c r="FE159" s="3">
        <v>6884016</v>
      </c>
      <c r="FF159" s="3">
        <v>164692741</v>
      </c>
      <c r="FG159" s="3">
        <v>6438918</v>
      </c>
      <c r="FH159" s="3">
        <v>39826309</v>
      </c>
      <c r="FI159" s="3">
        <v>0</v>
      </c>
      <c r="FJ159" s="3">
        <v>14053968</v>
      </c>
      <c r="FK159" s="3">
        <v>447972811</v>
      </c>
      <c r="FL159" s="3">
        <v>0</v>
      </c>
      <c r="FM159" s="3">
        <v>12414</v>
      </c>
      <c r="FN159" s="3">
        <v>0</v>
      </c>
      <c r="FO159" s="3">
        <v>0</v>
      </c>
      <c r="FP159" s="3">
        <v>0</v>
      </c>
      <c r="FQ159" s="3">
        <v>0</v>
      </c>
      <c r="FR159" s="3">
        <v>0</v>
      </c>
      <c r="FS159" s="3">
        <v>0</v>
      </c>
      <c r="FT159" s="3">
        <v>131015277</v>
      </c>
      <c r="FU159" s="3">
        <v>45561043</v>
      </c>
      <c r="FV159" s="3">
        <v>189358361</v>
      </c>
      <c r="FW159" s="3">
        <v>46243944</v>
      </c>
      <c r="FX159" s="3">
        <v>32945578</v>
      </c>
      <c r="FY159" s="3">
        <v>0</v>
      </c>
      <c r="FZ159" s="3">
        <v>0</v>
      </c>
      <c r="GA159" s="3">
        <v>123950681</v>
      </c>
      <c r="GB159" s="3">
        <v>9073739</v>
      </c>
      <c r="GC159" s="3">
        <v>112573520</v>
      </c>
      <c r="GD159" s="3">
        <v>28462898</v>
      </c>
      <c r="GE159" s="3">
        <v>157065495</v>
      </c>
      <c r="GF159" s="3">
        <v>70540384</v>
      </c>
      <c r="GG159" s="3">
        <v>0</v>
      </c>
      <c r="GH159" s="3">
        <v>10211209</v>
      </c>
      <c r="GI159" s="3">
        <v>61135359</v>
      </c>
      <c r="GJ159" s="3">
        <v>339780224</v>
      </c>
      <c r="GK159" s="3">
        <v>26117470</v>
      </c>
      <c r="GL159" s="3">
        <v>5174997</v>
      </c>
      <c r="GM159" s="3">
        <v>1426463</v>
      </c>
      <c r="GN159" s="3">
        <v>0</v>
      </c>
      <c r="GO159" s="3">
        <v>47733440</v>
      </c>
      <c r="GP159" s="3">
        <v>0</v>
      </c>
      <c r="GQ159" s="3">
        <v>0</v>
      </c>
      <c r="GR159" s="3">
        <v>0</v>
      </c>
      <c r="GS159" s="3">
        <v>0</v>
      </c>
      <c r="GT159" s="3">
        <v>0</v>
      </c>
      <c r="GU159" s="3">
        <v>0</v>
      </c>
      <c r="GV159" s="3">
        <v>0</v>
      </c>
      <c r="GW159" s="3">
        <v>0</v>
      </c>
      <c r="GX159" s="3">
        <v>0</v>
      </c>
      <c r="GY159" s="3">
        <v>0</v>
      </c>
      <c r="GZ159" s="3">
        <v>0</v>
      </c>
      <c r="HA159" s="3">
        <v>0</v>
      </c>
      <c r="HB159" s="3">
        <v>0</v>
      </c>
      <c r="HC159" s="3">
        <v>0</v>
      </c>
      <c r="HD159" s="3">
        <v>0</v>
      </c>
      <c r="HE159" s="3">
        <v>0</v>
      </c>
      <c r="HF159" s="3">
        <v>0</v>
      </c>
      <c r="HG159" s="3">
        <v>0</v>
      </c>
      <c r="HH159" s="3">
        <v>0</v>
      </c>
      <c r="HI159" s="3">
        <v>0</v>
      </c>
      <c r="HJ159" s="3">
        <v>2181298</v>
      </c>
      <c r="HK159" s="3">
        <v>2541697</v>
      </c>
      <c r="HL159" s="3">
        <v>1202</v>
      </c>
      <c r="HM159" s="3">
        <v>0</v>
      </c>
      <c r="HN159" s="3">
        <v>126637</v>
      </c>
      <c r="HO159" s="3">
        <v>240633</v>
      </c>
      <c r="HP159" s="3">
        <v>925579</v>
      </c>
      <c r="HQ159" s="3">
        <v>0</v>
      </c>
      <c r="HR159" s="3">
        <v>90798</v>
      </c>
      <c r="HS159" s="3">
        <v>238041</v>
      </c>
      <c r="HT159" s="3">
        <v>0</v>
      </c>
      <c r="HU159" s="3">
        <v>517146</v>
      </c>
      <c r="HV159" s="3">
        <v>39304</v>
      </c>
      <c r="HW159" s="3">
        <v>3160</v>
      </c>
      <c r="HX159" s="3">
        <v>955187</v>
      </c>
      <c r="HY159" s="3">
        <v>0</v>
      </c>
      <c r="HZ159" s="3">
        <v>282880</v>
      </c>
      <c r="IA159" s="3">
        <v>0</v>
      </c>
      <c r="IB159" s="3">
        <v>599862</v>
      </c>
      <c r="IC159" s="3">
        <v>50396</v>
      </c>
      <c r="ID159" s="3">
        <v>292973</v>
      </c>
      <c r="IE159" s="3">
        <v>11736713.178944722</v>
      </c>
      <c r="IF159" s="3">
        <v>258300203.85714999</v>
      </c>
      <c r="IG159" s="3">
        <v>7721008.8620730601</v>
      </c>
      <c r="IH159" s="3">
        <v>49573673.598088197</v>
      </c>
      <c r="II159" s="3">
        <v>15005.2892380352</v>
      </c>
      <c r="IJ159" s="3">
        <v>13757397.478409501</v>
      </c>
      <c r="IK159" s="3">
        <v>292159278.96241897</v>
      </c>
      <c r="IL159" s="3">
        <v>0</v>
      </c>
      <c r="IM159" s="3">
        <v>4241758.7736772075</v>
      </c>
    </row>
    <row r="160" spans="1:247" x14ac:dyDescent="0.25">
      <c r="A160">
        <v>106196403</v>
      </c>
      <c r="B160" s="33" t="s">
        <v>1298</v>
      </c>
      <c r="C160" s="56">
        <v>45292</v>
      </c>
      <c r="D160" s="56">
        <v>45657</v>
      </c>
      <c r="E160">
        <v>366</v>
      </c>
      <c r="F160" s="33" t="s">
        <v>2532</v>
      </c>
      <c r="G160" t="s">
        <v>475</v>
      </c>
      <c r="H160">
        <v>921</v>
      </c>
      <c r="I160" s="33" t="s">
        <v>1046</v>
      </c>
      <c r="J160" t="s">
        <v>1292</v>
      </c>
      <c r="K160" s="33" t="s">
        <v>1293</v>
      </c>
      <c r="L160" s="33" t="s">
        <v>811</v>
      </c>
      <c r="N160" t="s">
        <v>430</v>
      </c>
      <c r="O160" s="33" t="s">
        <v>1292</v>
      </c>
      <c r="P160" t="s">
        <v>406</v>
      </c>
      <c r="Q160" t="s">
        <v>34</v>
      </c>
      <c r="R160" s="33" t="s">
        <v>2123</v>
      </c>
      <c r="S160" s="33" t="s">
        <v>1299</v>
      </c>
      <c r="T160" s="33" t="s">
        <v>1198</v>
      </c>
      <c r="U160" s="33">
        <v>90242</v>
      </c>
      <c r="V160" s="33" t="s">
        <v>2564</v>
      </c>
      <c r="W160">
        <v>0</v>
      </c>
      <c r="X160" s="3">
        <v>424</v>
      </c>
      <c r="Y160" s="3">
        <v>155184</v>
      </c>
      <c r="Z160" s="3">
        <v>424</v>
      </c>
      <c r="AA160" s="3">
        <v>155184</v>
      </c>
      <c r="AB160" s="3">
        <v>247</v>
      </c>
      <c r="AC160" s="3">
        <v>243.76229508196701</v>
      </c>
      <c r="AD160" s="3">
        <v>537.51508594013103</v>
      </c>
      <c r="AE160" s="3">
        <v>3065</v>
      </c>
      <c r="AF160" s="3">
        <v>37029</v>
      </c>
      <c r="AG160" s="3">
        <v>3452</v>
      </c>
      <c r="AH160" s="3">
        <v>8693</v>
      </c>
      <c r="AI160" s="3">
        <v>0</v>
      </c>
      <c r="AJ160" s="3">
        <v>1428</v>
      </c>
      <c r="AK160" s="3">
        <v>35305</v>
      </c>
      <c r="AL160" s="3">
        <v>0</v>
      </c>
      <c r="AM160" s="3">
        <v>245</v>
      </c>
      <c r="AN160" s="3">
        <v>89217</v>
      </c>
      <c r="AO160" s="3">
        <v>196730.52145408801</v>
      </c>
      <c r="AP160" s="89">
        <v>4078.05563546961</v>
      </c>
      <c r="AQ160" s="89">
        <v>68691.961208569002</v>
      </c>
      <c r="AR160" s="89">
        <v>4813.0237352158401</v>
      </c>
      <c r="AS160" s="89">
        <v>21826.229565217625</v>
      </c>
      <c r="AT160" s="89">
        <v>0</v>
      </c>
      <c r="AU160" s="89">
        <v>3528.7906337063901</v>
      </c>
      <c r="AV160" s="89">
        <v>93999.024865513202</v>
      </c>
      <c r="AW160" s="89">
        <v>0</v>
      </c>
      <c r="AX160" s="89">
        <v>994.44148557375649</v>
      </c>
      <c r="AY160" s="3">
        <v>568</v>
      </c>
      <c r="AZ160" s="3">
        <v>7522</v>
      </c>
      <c r="BA160" s="3">
        <v>309</v>
      </c>
      <c r="BB160" s="3">
        <v>2085</v>
      </c>
      <c r="BC160" s="3">
        <v>0</v>
      </c>
      <c r="BD160" s="3">
        <v>291</v>
      </c>
      <c r="BE160" s="3">
        <v>8183</v>
      </c>
      <c r="BF160" s="3">
        <v>0</v>
      </c>
      <c r="BG160" s="3">
        <v>81</v>
      </c>
      <c r="BH160" s="3">
        <v>19039</v>
      </c>
      <c r="BI160" s="3">
        <v>424</v>
      </c>
      <c r="BJ160" s="3">
        <v>0</v>
      </c>
      <c r="BK160" s="3">
        <v>0</v>
      </c>
      <c r="BL160" s="3">
        <v>0</v>
      </c>
      <c r="BM160" s="3">
        <v>0</v>
      </c>
      <c r="BN160" s="3">
        <v>0</v>
      </c>
      <c r="BO160" s="3">
        <v>155184</v>
      </c>
      <c r="BP160" s="3">
        <v>0</v>
      </c>
      <c r="BQ160" s="3">
        <v>0</v>
      </c>
      <c r="BR160" s="3">
        <v>0</v>
      </c>
      <c r="BS160" s="3">
        <v>0</v>
      </c>
      <c r="BT160" s="3">
        <v>0</v>
      </c>
      <c r="BU160" s="3">
        <v>89217</v>
      </c>
      <c r="BV160" s="3">
        <v>0</v>
      </c>
      <c r="BW160" s="3">
        <v>0</v>
      </c>
      <c r="BX160" s="3">
        <v>0</v>
      </c>
      <c r="BY160" s="3">
        <v>0</v>
      </c>
      <c r="BZ160" s="57">
        <v>0</v>
      </c>
      <c r="CA160" s="3">
        <v>0</v>
      </c>
      <c r="CB160" s="3">
        <v>19039</v>
      </c>
      <c r="CC160" s="3">
        <v>0</v>
      </c>
      <c r="CD160" s="3">
        <v>0</v>
      </c>
      <c r="CE160" s="3">
        <v>0</v>
      </c>
      <c r="CF160" s="3">
        <v>0</v>
      </c>
      <c r="CG160" s="3">
        <v>0</v>
      </c>
      <c r="CH160" s="3">
        <v>0</v>
      </c>
      <c r="CI160" s="3">
        <v>0</v>
      </c>
      <c r="CJ160" s="3">
        <v>0</v>
      </c>
      <c r="CK160" s="3">
        <v>1711</v>
      </c>
      <c r="CL160" s="3">
        <v>55711</v>
      </c>
      <c r="CM160" s="3">
        <v>2886</v>
      </c>
      <c r="CN160" s="3">
        <v>29552</v>
      </c>
      <c r="CO160" s="3">
        <v>0</v>
      </c>
      <c r="CP160" s="3">
        <v>4198</v>
      </c>
      <c r="CQ160" s="3">
        <v>114321</v>
      </c>
      <c r="CR160" s="3">
        <v>0</v>
      </c>
      <c r="CS160" s="3">
        <v>2111</v>
      </c>
      <c r="CT160" s="3">
        <v>210490</v>
      </c>
      <c r="CU160" s="3">
        <v>106469</v>
      </c>
      <c r="CV160" s="3">
        <v>0</v>
      </c>
      <c r="CW160" s="3">
        <v>0</v>
      </c>
      <c r="CX160" s="3">
        <v>97396</v>
      </c>
      <c r="CY160" s="3">
        <v>18656</v>
      </c>
      <c r="CZ160" s="3">
        <v>24</v>
      </c>
      <c r="DA160" s="3">
        <v>586386</v>
      </c>
      <c r="DB160" s="3">
        <v>2140768</v>
      </c>
      <c r="DC160" s="3">
        <v>3778</v>
      </c>
      <c r="DD160" s="3">
        <v>18344</v>
      </c>
      <c r="DE160" s="3">
        <v>2615</v>
      </c>
      <c r="DF160" s="3">
        <v>1172</v>
      </c>
      <c r="DG160" s="3">
        <v>3583205969</v>
      </c>
      <c r="DH160" s="3">
        <v>2566392234</v>
      </c>
      <c r="DI160" s="3">
        <v>0</v>
      </c>
      <c r="DJ160" s="3">
        <v>1016813735</v>
      </c>
      <c r="DK160" s="3">
        <v>112794820</v>
      </c>
      <c r="DL160" s="3">
        <v>1129608555</v>
      </c>
      <c r="DM160" s="3">
        <v>1048959351</v>
      </c>
      <c r="DN160" s="3">
        <v>80649204</v>
      </c>
      <c r="DO160" s="3">
        <v>158472</v>
      </c>
      <c r="DP160" s="3">
        <v>616987</v>
      </c>
      <c r="DQ160" s="3">
        <v>0</v>
      </c>
      <c r="DR160" s="3">
        <v>0</v>
      </c>
      <c r="DS160" s="3">
        <v>80190689</v>
      </c>
      <c r="DT160" s="3">
        <v>58684577</v>
      </c>
      <c r="DU160" s="3">
        <v>709139861</v>
      </c>
      <c r="DV160" s="3">
        <v>56181246</v>
      </c>
      <c r="DW160" s="3">
        <v>148341915</v>
      </c>
      <c r="DX160" s="3">
        <v>0</v>
      </c>
      <c r="DY160" s="3">
        <v>28657483</v>
      </c>
      <c r="DZ160" s="3">
        <v>619185090</v>
      </c>
      <c r="EA160" s="3">
        <v>0</v>
      </c>
      <c r="EB160" s="3">
        <v>4788426</v>
      </c>
      <c r="EC160" s="3">
        <v>1624978598</v>
      </c>
      <c r="ED160" s="3">
        <v>19396653</v>
      </c>
      <c r="EE160" s="3">
        <v>606375217</v>
      </c>
      <c r="EF160" s="3">
        <v>22150640</v>
      </c>
      <c r="EG160" s="3">
        <v>224112323</v>
      </c>
      <c r="EH160" s="3">
        <v>0</v>
      </c>
      <c r="EI160" s="3">
        <v>42159224</v>
      </c>
      <c r="EJ160" s="3">
        <v>1029385783</v>
      </c>
      <c r="EK160" s="3">
        <v>0</v>
      </c>
      <c r="EL160" s="3">
        <v>14647531</v>
      </c>
      <c r="EM160" s="3">
        <v>1958227371</v>
      </c>
      <c r="EN160" s="3">
        <v>63134587</v>
      </c>
      <c r="EO160" s="3">
        <v>1077978271</v>
      </c>
      <c r="EP160" s="3">
        <v>59939483</v>
      </c>
      <c r="EQ160" s="3">
        <v>295925373</v>
      </c>
      <c r="ER160" s="3">
        <v>0</v>
      </c>
      <c r="ES160" s="3">
        <v>0</v>
      </c>
      <c r="ET160" s="3">
        <v>49323666</v>
      </c>
      <c r="EU160" s="3">
        <v>963794508</v>
      </c>
      <c r="EV160" s="3">
        <v>546891</v>
      </c>
      <c r="EW160" s="3">
        <v>0</v>
      </c>
      <c r="EX160" s="3">
        <v>15444366</v>
      </c>
      <c r="EY160" s="3">
        <v>0</v>
      </c>
      <c r="EZ160" s="3">
        <v>40305089</v>
      </c>
      <c r="FA160" s="3">
        <v>0</v>
      </c>
      <c r="FB160" s="3">
        <v>0</v>
      </c>
      <c r="FC160" s="3">
        <v>0</v>
      </c>
      <c r="FD160" s="3">
        <v>0</v>
      </c>
      <c r="FE160" s="3">
        <v>14178908</v>
      </c>
      <c r="FF160" s="3">
        <v>233871145</v>
      </c>
      <c r="FG160" s="3">
        <v>13678857</v>
      </c>
      <c r="FH160" s="3">
        <v>71148462</v>
      </c>
      <c r="FI160" s="3">
        <v>0</v>
      </c>
      <c r="FJ160" s="3">
        <v>17886475</v>
      </c>
      <c r="FK160" s="3">
        <v>666002830</v>
      </c>
      <c r="FL160" s="3">
        <v>0</v>
      </c>
      <c r="FM160" s="3">
        <v>47058</v>
      </c>
      <c r="FN160" s="3">
        <v>0</v>
      </c>
      <c r="FO160" s="3">
        <v>0</v>
      </c>
      <c r="FP160" s="3">
        <v>0</v>
      </c>
      <c r="FQ160" s="3">
        <v>0</v>
      </c>
      <c r="FR160" s="3">
        <v>0</v>
      </c>
      <c r="FS160" s="3">
        <v>0</v>
      </c>
      <c r="FT160" s="3">
        <v>223367449</v>
      </c>
      <c r="FU160" s="3">
        <v>63117893</v>
      </c>
      <c r="FV160" s="3">
        <v>246858242</v>
      </c>
      <c r="FW160" s="3">
        <v>66773987</v>
      </c>
      <c r="FX160" s="3">
        <v>41799483</v>
      </c>
      <c r="FY160" s="3">
        <v>4251129</v>
      </c>
      <c r="FZ160" s="3">
        <v>0</v>
      </c>
      <c r="GA160" s="3">
        <v>181983933</v>
      </c>
      <c r="GB160" s="3">
        <v>16925473</v>
      </c>
      <c r="GC160" s="3">
        <v>158838076</v>
      </c>
      <c r="GD160" s="3">
        <v>45043686</v>
      </c>
      <c r="GE160" s="3">
        <v>255289509</v>
      </c>
      <c r="GF160" s="3">
        <v>115189709</v>
      </c>
      <c r="GG160" s="3">
        <v>0</v>
      </c>
      <c r="GH160" s="3">
        <v>10595885</v>
      </c>
      <c r="GI160" s="3">
        <v>99046272</v>
      </c>
      <c r="GJ160" s="3">
        <v>446296264</v>
      </c>
      <c r="GK160" s="3">
        <v>41092454</v>
      </c>
      <c r="GL160" s="3">
        <v>14986391</v>
      </c>
      <c r="GM160" s="3">
        <v>1539306</v>
      </c>
      <c r="GN160" s="3">
        <v>0</v>
      </c>
      <c r="GO160" s="3">
        <v>64923561</v>
      </c>
      <c r="GP160" s="3">
        <v>0</v>
      </c>
      <c r="GQ160" s="3">
        <v>0</v>
      </c>
      <c r="GR160" s="3">
        <v>0</v>
      </c>
      <c r="GS160" s="3">
        <v>0</v>
      </c>
      <c r="GT160" s="3">
        <v>0</v>
      </c>
      <c r="GU160" s="3">
        <v>0</v>
      </c>
      <c r="GV160" s="3">
        <v>0</v>
      </c>
      <c r="GW160" s="3">
        <v>0</v>
      </c>
      <c r="GX160" s="3">
        <v>0</v>
      </c>
      <c r="GY160" s="3">
        <v>0</v>
      </c>
      <c r="GZ160" s="3">
        <v>0</v>
      </c>
      <c r="HA160" s="3">
        <v>0</v>
      </c>
      <c r="HB160" s="3">
        <v>0</v>
      </c>
      <c r="HC160" s="3">
        <v>0</v>
      </c>
      <c r="HD160" s="3">
        <v>0</v>
      </c>
      <c r="HE160" s="3">
        <v>0</v>
      </c>
      <c r="HF160" s="3">
        <v>0</v>
      </c>
      <c r="HG160" s="3">
        <v>0</v>
      </c>
      <c r="HH160" s="3">
        <v>0</v>
      </c>
      <c r="HI160" s="3">
        <v>0</v>
      </c>
      <c r="HJ160" s="3">
        <v>3505490</v>
      </c>
      <c r="HK160" s="3">
        <v>4028951</v>
      </c>
      <c r="HL160" s="3">
        <v>1912</v>
      </c>
      <c r="HM160" s="3">
        <v>0</v>
      </c>
      <c r="HN160" s="3">
        <v>163877</v>
      </c>
      <c r="HO160" s="3">
        <v>350350</v>
      </c>
      <c r="HP160" s="3">
        <v>1643442</v>
      </c>
      <c r="HQ160" s="3">
        <v>0</v>
      </c>
      <c r="HR160" s="3">
        <v>219963</v>
      </c>
      <c r="HS160" s="3">
        <v>429224</v>
      </c>
      <c r="HT160" s="3">
        <v>0</v>
      </c>
      <c r="HU160" s="3">
        <v>647005</v>
      </c>
      <c r="HV160" s="3">
        <v>35302</v>
      </c>
      <c r="HW160" s="3">
        <v>16327</v>
      </c>
      <c r="HX160" s="3">
        <v>1717413</v>
      </c>
      <c r="HY160" s="3">
        <v>0</v>
      </c>
      <c r="HZ160" s="3">
        <v>461030</v>
      </c>
      <c r="IA160" s="3">
        <v>49719</v>
      </c>
      <c r="IB160" s="3">
        <v>759685</v>
      </c>
      <c r="IC160" s="3">
        <v>67384</v>
      </c>
      <c r="ID160" s="3">
        <v>450259</v>
      </c>
      <c r="IE160" s="3">
        <v>20399853.844643202</v>
      </c>
      <c r="IF160" s="3">
        <v>343697394.64432621</v>
      </c>
      <c r="IG160" s="3">
        <v>20465341.3602123</v>
      </c>
      <c r="IH160" s="3">
        <v>97309071.834779695</v>
      </c>
      <c r="II160" s="3">
        <v>0</v>
      </c>
      <c r="IJ160" s="3">
        <v>18501891.844671499</v>
      </c>
      <c r="IK160" s="3">
        <v>430713051.80176902</v>
      </c>
      <c r="IL160" s="3">
        <v>0</v>
      </c>
      <c r="IM160" s="3">
        <v>5077925.6695977999</v>
      </c>
    </row>
    <row r="161" spans="1:247" x14ac:dyDescent="0.25">
      <c r="A161">
        <v>106361223</v>
      </c>
      <c r="B161" s="33" t="s">
        <v>1300</v>
      </c>
      <c r="C161" s="56">
        <v>45292</v>
      </c>
      <c r="D161" s="56">
        <v>45657</v>
      </c>
      <c r="E161">
        <v>366</v>
      </c>
      <c r="F161" s="33" t="s">
        <v>2692</v>
      </c>
      <c r="G161" t="s">
        <v>1063</v>
      </c>
      <c r="H161">
        <v>1209</v>
      </c>
      <c r="I161" s="33" t="s">
        <v>1046</v>
      </c>
      <c r="J161" t="s">
        <v>1292</v>
      </c>
      <c r="K161" s="33" t="s">
        <v>1293</v>
      </c>
      <c r="L161" s="33" t="s">
        <v>811</v>
      </c>
      <c r="M161" t="s">
        <v>2658</v>
      </c>
      <c r="N161" t="s">
        <v>430</v>
      </c>
      <c r="O161" s="33" t="s">
        <v>1292</v>
      </c>
      <c r="P161" t="s">
        <v>1048</v>
      </c>
      <c r="Q161" t="s">
        <v>34</v>
      </c>
      <c r="R161" s="33" t="s">
        <v>2124</v>
      </c>
      <c r="S161" s="33" t="s">
        <v>1301</v>
      </c>
      <c r="T161" s="33" t="s">
        <v>1302</v>
      </c>
      <c r="U161" s="33">
        <v>92335</v>
      </c>
      <c r="V161" s="33" t="s">
        <v>2564</v>
      </c>
      <c r="W161">
        <v>0</v>
      </c>
      <c r="X161" s="3">
        <v>664</v>
      </c>
      <c r="Y161" s="3">
        <v>243024</v>
      </c>
      <c r="Z161" s="3">
        <v>664</v>
      </c>
      <c r="AA161" s="3">
        <v>243024</v>
      </c>
      <c r="AB161" s="3">
        <v>385</v>
      </c>
      <c r="AC161" s="3">
        <v>380.91803278688502</v>
      </c>
      <c r="AD161" s="3">
        <v>816.58822169495522</v>
      </c>
      <c r="AE161" s="3">
        <v>4473</v>
      </c>
      <c r="AF161" s="3">
        <v>58584</v>
      </c>
      <c r="AG161" s="3">
        <v>3782</v>
      </c>
      <c r="AH161" s="3">
        <v>14050</v>
      </c>
      <c r="AI161" s="3">
        <v>0</v>
      </c>
      <c r="AJ161" s="3">
        <v>3617</v>
      </c>
      <c r="AK161" s="3">
        <v>54205</v>
      </c>
      <c r="AL161" s="3">
        <v>0</v>
      </c>
      <c r="AM161" s="3">
        <v>705</v>
      </c>
      <c r="AN161" s="3">
        <v>139416</v>
      </c>
      <c r="AO161" s="3">
        <v>298871.28914035403</v>
      </c>
      <c r="AP161" s="89">
        <v>6391.3150820345199</v>
      </c>
      <c r="AQ161" s="89">
        <v>105687.119778721</v>
      </c>
      <c r="AR161" s="89">
        <v>5807.8160100653904</v>
      </c>
      <c r="AS161" s="89">
        <v>34956.924137689493</v>
      </c>
      <c r="AT161" s="89">
        <v>0</v>
      </c>
      <c r="AU161" s="89">
        <v>8995.5375721005894</v>
      </c>
      <c r="AV161" s="89">
        <v>137387.51098937399</v>
      </c>
      <c r="AW161" s="89">
        <v>0</v>
      </c>
      <c r="AX161" s="89">
        <v>1978.26371750363</v>
      </c>
      <c r="AY161" s="3">
        <v>857</v>
      </c>
      <c r="AZ161" s="3">
        <v>11576</v>
      </c>
      <c r="BA161" s="3">
        <v>583</v>
      </c>
      <c r="BB161" s="3">
        <v>3789</v>
      </c>
      <c r="BC161" s="3">
        <v>0</v>
      </c>
      <c r="BD161" s="3">
        <v>753</v>
      </c>
      <c r="BE161" s="3">
        <v>14115</v>
      </c>
      <c r="BF161" s="3">
        <v>0</v>
      </c>
      <c r="BG161" s="3">
        <v>164</v>
      </c>
      <c r="BH161" s="3">
        <v>31837</v>
      </c>
      <c r="BI161" s="3">
        <v>664</v>
      </c>
      <c r="BJ161" s="3">
        <v>0</v>
      </c>
      <c r="BK161" s="3">
        <v>0</v>
      </c>
      <c r="BL161" s="3">
        <v>0</v>
      </c>
      <c r="BM161" s="3">
        <v>0</v>
      </c>
      <c r="BN161" s="3">
        <v>0</v>
      </c>
      <c r="BO161" s="3">
        <v>243024</v>
      </c>
      <c r="BP161" s="3">
        <v>0</v>
      </c>
      <c r="BQ161" s="3">
        <v>0</v>
      </c>
      <c r="BR161" s="3">
        <v>0</v>
      </c>
      <c r="BS161" s="3">
        <v>0</v>
      </c>
      <c r="BT161" s="3">
        <v>0</v>
      </c>
      <c r="BU161" s="3">
        <v>139416</v>
      </c>
      <c r="BV161" s="3">
        <v>0</v>
      </c>
      <c r="BW161" s="3">
        <v>0</v>
      </c>
      <c r="BX161" s="3">
        <v>0</v>
      </c>
      <c r="BY161" s="3">
        <v>0</v>
      </c>
      <c r="BZ161" s="57">
        <v>0</v>
      </c>
      <c r="CA161" s="3">
        <v>0</v>
      </c>
      <c r="CB161" s="3">
        <v>31837</v>
      </c>
      <c r="CC161" s="3">
        <v>0</v>
      </c>
      <c r="CD161" s="3">
        <v>0</v>
      </c>
      <c r="CE161" s="3">
        <v>0</v>
      </c>
      <c r="CF161" s="3">
        <v>0</v>
      </c>
      <c r="CG161" s="3">
        <v>0</v>
      </c>
      <c r="CH161" s="3">
        <v>0</v>
      </c>
      <c r="CI161" s="3">
        <v>0</v>
      </c>
      <c r="CJ161" s="3">
        <v>0</v>
      </c>
      <c r="CK161" s="3">
        <v>3450</v>
      </c>
      <c r="CL161" s="3">
        <v>82364</v>
      </c>
      <c r="CM161" s="3">
        <v>5962</v>
      </c>
      <c r="CN161" s="3">
        <v>49241</v>
      </c>
      <c r="CO161" s="3">
        <v>0</v>
      </c>
      <c r="CP161" s="3">
        <v>10749</v>
      </c>
      <c r="CQ161" s="3">
        <v>155435</v>
      </c>
      <c r="CR161" s="3">
        <v>0</v>
      </c>
      <c r="CS161" s="3">
        <v>4179</v>
      </c>
      <c r="CT161" s="3">
        <v>311380</v>
      </c>
      <c r="CU161" s="3">
        <v>172414</v>
      </c>
      <c r="CV161" s="3">
        <v>0</v>
      </c>
      <c r="CW161" s="3">
        <v>0</v>
      </c>
      <c r="CX161" s="3">
        <v>127752</v>
      </c>
      <c r="CY161" s="3">
        <v>47436</v>
      </c>
      <c r="CZ161" s="3">
        <v>46</v>
      </c>
      <c r="DA161" s="3">
        <v>1206168</v>
      </c>
      <c r="DB161" s="3">
        <v>2715102</v>
      </c>
      <c r="DC161" s="3">
        <v>8534</v>
      </c>
      <c r="DD161" s="3">
        <v>28830</v>
      </c>
      <c r="DE161" s="3">
        <v>4791</v>
      </c>
      <c r="DF161" s="3">
        <v>2378</v>
      </c>
      <c r="DG161" s="3">
        <v>5678582791</v>
      </c>
      <c r="DH161" s="3">
        <v>4025114867</v>
      </c>
      <c r="DI161" s="3">
        <v>0</v>
      </c>
      <c r="DJ161" s="3">
        <v>1653467924</v>
      </c>
      <c r="DK161" s="3">
        <v>225404053</v>
      </c>
      <c r="DL161" s="3">
        <v>1878871977</v>
      </c>
      <c r="DM161" s="3">
        <v>1719586769</v>
      </c>
      <c r="DN161" s="3">
        <v>159285208</v>
      </c>
      <c r="DO161" s="3">
        <v>1098415</v>
      </c>
      <c r="DP161" s="3">
        <v>146760</v>
      </c>
      <c r="DQ161" s="3">
        <v>0</v>
      </c>
      <c r="DR161" s="3">
        <v>0</v>
      </c>
      <c r="DS161" s="3">
        <v>160236863</v>
      </c>
      <c r="DT161" s="3">
        <v>88477758</v>
      </c>
      <c r="DU161" s="3">
        <v>1173608274</v>
      </c>
      <c r="DV161" s="3">
        <v>69492758</v>
      </c>
      <c r="DW161" s="3">
        <v>245321898</v>
      </c>
      <c r="DX161" s="3">
        <v>0</v>
      </c>
      <c r="DY161" s="3">
        <v>63463939</v>
      </c>
      <c r="DZ161" s="3">
        <v>994744339</v>
      </c>
      <c r="EA161" s="3">
        <v>0</v>
      </c>
      <c r="EB161" s="3">
        <v>13808234</v>
      </c>
      <c r="EC161" s="3">
        <v>2648917200</v>
      </c>
      <c r="ED161" s="3">
        <v>37945052</v>
      </c>
      <c r="EE161" s="3">
        <v>943612780</v>
      </c>
      <c r="EF161" s="3">
        <v>37223570</v>
      </c>
      <c r="EG161" s="3">
        <v>365048136</v>
      </c>
      <c r="EH161" s="3">
        <v>0</v>
      </c>
      <c r="EI161" s="3">
        <v>94371905</v>
      </c>
      <c r="EJ161" s="3">
        <v>1526525817</v>
      </c>
      <c r="EK161" s="3">
        <v>0</v>
      </c>
      <c r="EL161" s="3">
        <v>24938331</v>
      </c>
      <c r="EM161" s="3">
        <v>3029665591</v>
      </c>
      <c r="EN161" s="3">
        <v>101561208</v>
      </c>
      <c r="EO161" s="3">
        <v>1712764854</v>
      </c>
      <c r="EP161" s="3">
        <v>73614181</v>
      </c>
      <c r="EQ161" s="3">
        <v>477487353</v>
      </c>
      <c r="ER161" s="3">
        <v>0</v>
      </c>
      <c r="ES161" s="3">
        <v>0</v>
      </c>
      <c r="ET161" s="3">
        <v>101905326</v>
      </c>
      <c r="EU161" s="3">
        <v>1441924106</v>
      </c>
      <c r="EV161" s="3">
        <v>1221120</v>
      </c>
      <c r="EW161" s="3">
        <v>0</v>
      </c>
      <c r="EX161" s="3">
        <v>24826367</v>
      </c>
      <c r="EY161" s="3">
        <v>0</v>
      </c>
      <c r="EZ161" s="3">
        <v>89810352</v>
      </c>
      <c r="FA161" s="3">
        <v>0</v>
      </c>
      <c r="FB161" s="3">
        <v>0</v>
      </c>
      <c r="FC161" s="3">
        <v>0</v>
      </c>
      <c r="FD161" s="3">
        <v>0</v>
      </c>
      <c r="FE161" s="3">
        <v>23356867</v>
      </c>
      <c r="FF161" s="3">
        <v>386946925</v>
      </c>
      <c r="FG161" s="3">
        <v>26383109</v>
      </c>
      <c r="FH161" s="3">
        <v>124615255</v>
      </c>
      <c r="FI161" s="3">
        <v>0</v>
      </c>
      <c r="FJ161" s="3">
        <v>47142432</v>
      </c>
      <c r="FK161" s="3">
        <v>1044722085</v>
      </c>
      <c r="FL161" s="3">
        <v>0</v>
      </c>
      <c r="FM161" s="3">
        <v>301251</v>
      </c>
      <c r="FN161" s="3">
        <v>0</v>
      </c>
      <c r="FO161" s="3">
        <v>0</v>
      </c>
      <c r="FP161" s="3">
        <v>0</v>
      </c>
      <c r="FQ161" s="3">
        <v>0</v>
      </c>
      <c r="FR161" s="3">
        <v>0</v>
      </c>
      <c r="FS161" s="3">
        <v>0</v>
      </c>
      <c r="FT161" s="3">
        <v>342182362</v>
      </c>
      <c r="FU161" s="3">
        <v>90571966</v>
      </c>
      <c r="FV161" s="3">
        <v>448496439</v>
      </c>
      <c r="FW161" s="3">
        <v>155678363</v>
      </c>
      <c r="FX161" s="3">
        <v>58382803</v>
      </c>
      <c r="FY161" s="3">
        <v>0</v>
      </c>
      <c r="FZ161" s="3">
        <v>9683584</v>
      </c>
      <c r="GA161" s="3">
        <v>265414347</v>
      </c>
      <c r="GB161" s="3">
        <v>20731376</v>
      </c>
      <c r="GC161" s="3">
        <v>260633833</v>
      </c>
      <c r="GD161" s="3">
        <v>67811696</v>
      </c>
      <c r="GE161" s="3">
        <v>410826571</v>
      </c>
      <c r="GF161" s="3">
        <v>182854967</v>
      </c>
      <c r="GG161" s="3">
        <v>0</v>
      </c>
      <c r="GH161" s="3">
        <v>2271207</v>
      </c>
      <c r="GI161" s="3">
        <v>146957871</v>
      </c>
      <c r="GJ161" s="3">
        <v>770495671</v>
      </c>
      <c r="GK161" s="3">
        <v>61228853</v>
      </c>
      <c r="GL161" s="3">
        <v>16040401</v>
      </c>
      <c r="GM161" s="3">
        <v>5226114</v>
      </c>
      <c r="GN161" s="3">
        <v>0</v>
      </c>
      <c r="GO161" s="3">
        <v>123685114</v>
      </c>
      <c r="GP161" s="3">
        <v>0</v>
      </c>
      <c r="GQ161" s="3">
        <v>0</v>
      </c>
      <c r="GR161" s="3">
        <v>0</v>
      </c>
      <c r="GS161" s="3">
        <v>0</v>
      </c>
      <c r="GT161" s="3">
        <v>0</v>
      </c>
      <c r="GU161" s="3">
        <v>0</v>
      </c>
      <c r="GV161" s="3">
        <v>0</v>
      </c>
      <c r="GW161" s="3">
        <v>0</v>
      </c>
      <c r="GX161" s="3">
        <v>0</v>
      </c>
      <c r="GY161" s="3">
        <v>0</v>
      </c>
      <c r="GZ161" s="3">
        <v>0</v>
      </c>
      <c r="HA161" s="3">
        <v>0</v>
      </c>
      <c r="HB161" s="3">
        <v>0</v>
      </c>
      <c r="HC161" s="3">
        <v>0</v>
      </c>
      <c r="HD161" s="3">
        <v>0</v>
      </c>
      <c r="HE161" s="3">
        <v>0</v>
      </c>
      <c r="HF161" s="3">
        <v>0</v>
      </c>
      <c r="HG161" s="3">
        <v>0</v>
      </c>
      <c r="HH161" s="3">
        <v>0</v>
      </c>
      <c r="HI161" s="3">
        <v>0</v>
      </c>
      <c r="HJ161" s="3">
        <v>5522874</v>
      </c>
      <c r="HK161" s="3">
        <v>6470368</v>
      </c>
      <c r="HL161" s="3">
        <v>3105</v>
      </c>
      <c r="HM161" s="3">
        <v>85</v>
      </c>
      <c r="HN161" s="3">
        <v>316016</v>
      </c>
      <c r="HO161" s="3">
        <v>623904</v>
      </c>
      <c r="HP161" s="3">
        <v>2633089</v>
      </c>
      <c r="HQ161" s="3">
        <v>0</v>
      </c>
      <c r="HR161" s="3">
        <v>229496</v>
      </c>
      <c r="HS161" s="3">
        <v>668356</v>
      </c>
      <c r="HT161" s="3">
        <v>0</v>
      </c>
      <c r="HU161" s="3">
        <v>1040157</v>
      </c>
      <c r="HV161" s="3">
        <v>2318</v>
      </c>
      <c r="HW161" s="3">
        <v>9538</v>
      </c>
      <c r="HX161" s="3">
        <v>2554948</v>
      </c>
      <c r="HY161" s="3">
        <v>0</v>
      </c>
      <c r="HZ161" s="3">
        <v>709863</v>
      </c>
      <c r="IA161" s="3">
        <v>157504</v>
      </c>
      <c r="IB161" s="3">
        <v>1329275</v>
      </c>
      <c r="IC161" s="3">
        <v>110044</v>
      </c>
      <c r="ID161" s="3">
        <v>661240</v>
      </c>
      <c r="IE161" s="3">
        <v>33265126.980192699</v>
      </c>
      <c r="IF161" s="3">
        <v>557095884.88380694</v>
      </c>
      <c r="IG161" s="3">
        <v>28079839.4038219</v>
      </c>
      <c r="IH161" s="3">
        <v>160604219.17464501</v>
      </c>
      <c r="II161" s="3">
        <v>0</v>
      </c>
      <c r="IJ161" s="3">
        <v>41530712.635527402</v>
      </c>
      <c r="IK161" s="3">
        <v>663411704.66556001</v>
      </c>
      <c r="IL161" s="3">
        <v>0</v>
      </c>
      <c r="IM161" s="3">
        <v>10195228.2564459</v>
      </c>
    </row>
    <row r="162" spans="1:247" x14ac:dyDescent="0.25">
      <c r="A162">
        <v>106014132</v>
      </c>
      <c r="B162" s="33" t="s">
        <v>1827</v>
      </c>
      <c r="C162" s="56">
        <v>45292</v>
      </c>
      <c r="D162" s="56">
        <v>45657</v>
      </c>
      <c r="E162">
        <v>366</v>
      </c>
      <c r="F162" s="33" t="s">
        <v>2690</v>
      </c>
      <c r="G162" t="s">
        <v>1030</v>
      </c>
      <c r="H162">
        <v>421</v>
      </c>
      <c r="I162" s="33" t="s">
        <v>1046</v>
      </c>
      <c r="J162" t="s">
        <v>1292</v>
      </c>
      <c r="K162" s="33" t="s">
        <v>1293</v>
      </c>
      <c r="L162" s="33" t="s">
        <v>811</v>
      </c>
      <c r="N162" t="s">
        <v>430</v>
      </c>
      <c r="O162" s="33" t="s">
        <v>1292</v>
      </c>
      <c r="P162" t="s">
        <v>1042</v>
      </c>
      <c r="Q162" t="s">
        <v>34</v>
      </c>
      <c r="R162" s="33" t="s">
        <v>2121</v>
      </c>
      <c r="S162" s="33" t="s">
        <v>1828</v>
      </c>
      <c r="T162" s="33" t="s">
        <v>1229</v>
      </c>
      <c r="U162" s="33">
        <v>94538</v>
      </c>
      <c r="V162" s="33" t="s">
        <v>2564</v>
      </c>
      <c r="W162">
        <v>0</v>
      </c>
      <c r="X162" s="3">
        <v>100</v>
      </c>
      <c r="Y162" s="3">
        <v>36600</v>
      </c>
      <c r="Z162" s="3">
        <v>100</v>
      </c>
      <c r="AA162" s="3">
        <v>36600</v>
      </c>
      <c r="AB162" s="3">
        <v>65</v>
      </c>
      <c r="AC162" s="3">
        <v>63.650273224043701</v>
      </c>
      <c r="AD162" s="3">
        <v>180.746940628017</v>
      </c>
      <c r="AE162" s="3">
        <v>945</v>
      </c>
      <c r="AF162" s="3">
        <v>13829</v>
      </c>
      <c r="AG162" s="3">
        <v>497</v>
      </c>
      <c r="AH162" s="3">
        <v>1212</v>
      </c>
      <c r="AI162" s="3">
        <v>0</v>
      </c>
      <c r="AJ162" s="3">
        <v>320</v>
      </c>
      <c r="AK162" s="3">
        <v>6354</v>
      </c>
      <c r="AL162" s="3">
        <v>0</v>
      </c>
      <c r="AM162" s="3">
        <v>139</v>
      </c>
      <c r="AN162" s="3">
        <v>23296</v>
      </c>
      <c r="AO162" s="3">
        <v>66153.3802698543</v>
      </c>
      <c r="AP162" s="89">
        <v>1473.44474583019</v>
      </c>
      <c r="AQ162" s="89">
        <v>27303.826519295901</v>
      </c>
      <c r="AR162" s="89">
        <v>1043.95629251572</v>
      </c>
      <c r="AS162" s="89">
        <v>4459.7864899095403</v>
      </c>
      <c r="AT162" s="89">
        <v>0</v>
      </c>
      <c r="AU162" s="89">
        <v>1420.8651847721401</v>
      </c>
      <c r="AV162" s="89">
        <v>29630.085436366098</v>
      </c>
      <c r="AW162" s="89">
        <v>0</v>
      </c>
      <c r="AX162" s="89">
        <v>432.32563895113645</v>
      </c>
      <c r="AY162" s="3">
        <v>179</v>
      </c>
      <c r="AZ162" s="3">
        <v>2787</v>
      </c>
      <c r="BA162" s="3">
        <v>52</v>
      </c>
      <c r="BB162" s="3">
        <v>221</v>
      </c>
      <c r="BC162" s="3">
        <v>0</v>
      </c>
      <c r="BD162" s="3">
        <v>75</v>
      </c>
      <c r="BE162" s="3">
        <v>1317</v>
      </c>
      <c r="BF162" s="3">
        <v>0</v>
      </c>
      <c r="BG162" s="3">
        <v>35</v>
      </c>
      <c r="BH162" s="3">
        <v>4666</v>
      </c>
      <c r="BI162" s="3">
        <v>82</v>
      </c>
      <c r="BJ162" s="3">
        <v>18</v>
      </c>
      <c r="BK162" s="3">
        <v>0</v>
      </c>
      <c r="BL162" s="3">
        <v>0</v>
      </c>
      <c r="BM162" s="3">
        <v>0</v>
      </c>
      <c r="BN162" s="3">
        <v>0</v>
      </c>
      <c r="BO162" s="3">
        <v>30012</v>
      </c>
      <c r="BP162" s="3">
        <v>6588</v>
      </c>
      <c r="BQ162" s="3">
        <v>0</v>
      </c>
      <c r="BR162" s="3">
        <v>0</v>
      </c>
      <c r="BS162" s="3">
        <v>0</v>
      </c>
      <c r="BT162" s="3">
        <v>0</v>
      </c>
      <c r="BU162" s="3">
        <v>17142</v>
      </c>
      <c r="BV162" s="3">
        <v>6154</v>
      </c>
      <c r="BW162" s="3">
        <v>0</v>
      </c>
      <c r="BX162" s="3">
        <v>0</v>
      </c>
      <c r="BY162" s="3">
        <v>0</v>
      </c>
      <c r="BZ162" s="57">
        <v>0</v>
      </c>
      <c r="CA162" s="3">
        <v>0</v>
      </c>
      <c r="CB162" s="3">
        <v>4424</v>
      </c>
      <c r="CC162" s="3">
        <v>242</v>
      </c>
      <c r="CD162" s="3">
        <v>0</v>
      </c>
      <c r="CE162" s="3">
        <v>0</v>
      </c>
      <c r="CF162" s="3">
        <v>0</v>
      </c>
      <c r="CG162" s="3">
        <v>0</v>
      </c>
      <c r="CH162" s="3">
        <v>0</v>
      </c>
      <c r="CI162" s="3">
        <v>0</v>
      </c>
      <c r="CJ162" s="3">
        <v>0</v>
      </c>
      <c r="CK162" s="3">
        <v>1408</v>
      </c>
      <c r="CL162" s="3">
        <v>60235</v>
      </c>
      <c r="CM162" s="3">
        <v>1374</v>
      </c>
      <c r="CN162" s="3">
        <v>14438</v>
      </c>
      <c r="CO162" s="3">
        <v>1</v>
      </c>
      <c r="CP162" s="3">
        <v>6154</v>
      </c>
      <c r="CQ162" s="3">
        <v>144843</v>
      </c>
      <c r="CR162" s="3">
        <v>0</v>
      </c>
      <c r="CS162" s="3">
        <v>1563</v>
      </c>
      <c r="CT162" s="3">
        <v>230016</v>
      </c>
      <c r="CU162" s="3">
        <v>46328</v>
      </c>
      <c r="CV162" s="3">
        <v>0</v>
      </c>
      <c r="CW162" s="3">
        <v>0</v>
      </c>
      <c r="CX162" s="3">
        <v>182420</v>
      </c>
      <c r="CY162" s="3">
        <v>2696</v>
      </c>
      <c r="CZ162" s="3">
        <v>7</v>
      </c>
      <c r="DA162" s="3">
        <v>52109</v>
      </c>
      <c r="DB162" s="3">
        <v>556958</v>
      </c>
      <c r="DC162" s="3">
        <v>468</v>
      </c>
      <c r="DD162" s="3">
        <v>5483</v>
      </c>
      <c r="DE162" s="3">
        <v>0</v>
      </c>
      <c r="DF162" s="3">
        <v>0</v>
      </c>
      <c r="DG162" s="3">
        <v>1379208554</v>
      </c>
      <c r="DH162" s="3">
        <v>1028783812</v>
      </c>
      <c r="DI162" s="3">
        <v>0</v>
      </c>
      <c r="DJ162" s="3">
        <v>350424742</v>
      </c>
      <c r="DK162" s="3">
        <v>38192590</v>
      </c>
      <c r="DL162" s="3">
        <v>388617332</v>
      </c>
      <c r="DM162" s="3">
        <v>358249467</v>
      </c>
      <c r="DN162" s="3">
        <v>30367865</v>
      </c>
      <c r="DO162" s="3">
        <v>39961</v>
      </c>
      <c r="DP162" s="3">
        <v>56035</v>
      </c>
      <c r="DQ162" s="3">
        <v>0</v>
      </c>
      <c r="DR162" s="3">
        <v>0</v>
      </c>
      <c r="DS162" s="3">
        <v>30351791</v>
      </c>
      <c r="DT162" s="3">
        <v>16357037</v>
      </c>
      <c r="DU162" s="3">
        <v>291659244</v>
      </c>
      <c r="DV162" s="3">
        <v>8036587</v>
      </c>
      <c r="DW162" s="3">
        <v>23442789</v>
      </c>
      <c r="DX162" s="3">
        <v>0</v>
      </c>
      <c r="DY162" s="3">
        <v>7575168</v>
      </c>
      <c r="DZ162" s="3">
        <v>135183184</v>
      </c>
      <c r="EA162" s="3">
        <v>0</v>
      </c>
      <c r="EB162" s="3">
        <v>3436100</v>
      </c>
      <c r="EC162" s="3">
        <v>485690109</v>
      </c>
      <c r="ED162" s="3">
        <v>9146868</v>
      </c>
      <c r="EE162" s="3">
        <v>284189581</v>
      </c>
      <c r="EF162" s="3">
        <v>8844390</v>
      </c>
      <c r="EG162" s="3">
        <v>62819450</v>
      </c>
      <c r="EH162" s="3">
        <v>1547</v>
      </c>
      <c r="EI162" s="3">
        <v>26060121</v>
      </c>
      <c r="EJ162" s="3">
        <v>495205436</v>
      </c>
      <c r="EK162" s="3">
        <v>0</v>
      </c>
      <c r="EL162" s="3">
        <v>7251052</v>
      </c>
      <c r="EM162" s="3">
        <v>893518445</v>
      </c>
      <c r="EN162" s="3">
        <v>21393791</v>
      </c>
      <c r="EO162" s="3">
        <v>494051239</v>
      </c>
      <c r="EP162" s="3">
        <v>13345516</v>
      </c>
      <c r="EQ162" s="3">
        <v>70512521</v>
      </c>
      <c r="ER162" s="3">
        <v>0</v>
      </c>
      <c r="ES162" s="3">
        <v>932</v>
      </c>
      <c r="ET162" s="3">
        <v>25487704</v>
      </c>
      <c r="EU162" s="3">
        <v>381410777</v>
      </c>
      <c r="EV162" s="3">
        <v>403069</v>
      </c>
      <c r="EW162" s="3">
        <v>0</v>
      </c>
      <c r="EX162" s="3">
        <v>6556400</v>
      </c>
      <c r="EY162" s="3">
        <v>0</v>
      </c>
      <c r="EZ162" s="3">
        <v>15621863</v>
      </c>
      <c r="FA162" s="3">
        <v>0</v>
      </c>
      <c r="FB162" s="3">
        <v>0</v>
      </c>
      <c r="FC162" s="3">
        <v>0</v>
      </c>
      <c r="FD162" s="3">
        <v>0</v>
      </c>
      <c r="FE162" s="3">
        <v>3903139</v>
      </c>
      <c r="FF162" s="3">
        <v>79370342</v>
      </c>
      <c r="FG162" s="3">
        <v>2664983</v>
      </c>
      <c r="FH162" s="3">
        <v>15022562</v>
      </c>
      <c r="FI162" s="3">
        <v>0</v>
      </c>
      <c r="FJ162" s="3">
        <v>6535001</v>
      </c>
      <c r="FK162" s="3">
        <v>242718120</v>
      </c>
      <c r="FL162" s="3">
        <v>0</v>
      </c>
      <c r="FM162" s="3">
        <v>210595</v>
      </c>
      <c r="FN162" s="3">
        <v>0</v>
      </c>
      <c r="FO162" s="3">
        <v>0</v>
      </c>
      <c r="FP162" s="3">
        <v>0</v>
      </c>
      <c r="FQ162" s="3">
        <v>0</v>
      </c>
      <c r="FR162" s="3">
        <v>0</v>
      </c>
      <c r="FS162" s="3">
        <v>0</v>
      </c>
      <c r="FT162" s="3">
        <v>67583166</v>
      </c>
      <c r="FU162" s="3">
        <v>30731704</v>
      </c>
      <c r="FV162" s="3">
        <v>86092886</v>
      </c>
      <c r="FW162" s="3">
        <v>15186927</v>
      </c>
      <c r="FX162" s="3">
        <v>3991171</v>
      </c>
      <c r="FY162" s="3">
        <v>49877</v>
      </c>
      <c r="FZ162" s="3">
        <v>0</v>
      </c>
      <c r="GA162" s="3">
        <v>72809238</v>
      </c>
      <c r="GB162" s="3">
        <v>3888642</v>
      </c>
      <c r="GC162" s="3">
        <v>61458098</v>
      </c>
      <c r="GD162" s="3">
        <v>16457758</v>
      </c>
      <c r="GE162" s="3">
        <v>97040789</v>
      </c>
      <c r="GF162" s="3">
        <v>35741207</v>
      </c>
      <c r="GG162" s="3">
        <v>0</v>
      </c>
      <c r="GH162" s="3">
        <v>5370592</v>
      </c>
      <c r="GI162" s="3">
        <v>23856680</v>
      </c>
      <c r="GJ162" s="3">
        <v>153563157</v>
      </c>
      <c r="GK162" s="3">
        <v>15779610</v>
      </c>
      <c r="GL162" s="3">
        <v>1764529</v>
      </c>
      <c r="GM162" s="3">
        <v>128270</v>
      </c>
      <c r="GN162" s="3">
        <v>0</v>
      </c>
      <c r="GO162" s="3">
        <v>25004633</v>
      </c>
      <c r="GP162" s="3">
        <v>0</v>
      </c>
      <c r="GQ162" s="3">
        <v>0</v>
      </c>
      <c r="GR162" s="3">
        <v>0</v>
      </c>
      <c r="GS162" s="3">
        <v>0</v>
      </c>
      <c r="GT162" s="3">
        <v>0</v>
      </c>
      <c r="GU162" s="3">
        <v>0</v>
      </c>
      <c r="GV162" s="3">
        <v>0</v>
      </c>
      <c r="GW162" s="3">
        <v>0</v>
      </c>
      <c r="GX162" s="3">
        <v>0</v>
      </c>
      <c r="GY162" s="3">
        <v>0</v>
      </c>
      <c r="GZ162" s="3">
        <v>0</v>
      </c>
      <c r="HA162" s="3">
        <v>0</v>
      </c>
      <c r="HB162" s="3">
        <v>0</v>
      </c>
      <c r="HC162" s="3">
        <v>0</v>
      </c>
      <c r="HD162" s="3">
        <v>0</v>
      </c>
      <c r="HE162" s="3">
        <v>0</v>
      </c>
      <c r="HF162" s="3">
        <v>0</v>
      </c>
      <c r="HG162" s="3">
        <v>0</v>
      </c>
      <c r="HH162" s="3">
        <v>0</v>
      </c>
      <c r="HI162" s="3">
        <v>0</v>
      </c>
      <c r="HJ162" s="3">
        <v>1056992</v>
      </c>
      <c r="HK162" s="3">
        <v>1255649</v>
      </c>
      <c r="HL162" s="3">
        <v>584</v>
      </c>
      <c r="HM162" s="3">
        <v>0</v>
      </c>
      <c r="HN162" s="3">
        <v>74906</v>
      </c>
      <c r="HO162" s="3">
        <v>145586</v>
      </c>
      <c r="HP162" s="3">
        <v>327613</v>
      </c>
      <c r="HQ162" s="3">
        <v>0</v>
      </c>
      <c r="HR162" s="3">
        <v>70670</v>
      </c>
      <c r="HS162" s="3">
        <v>107382</v>
      </c>
      <c r="HT162" s="3">
        <v>16231</v>
      </c>
      <c r="HU162" s="3">
        <v>274652</v>
      </c>
      <c r="HV162" s="3">
        <v>37914</v>
      </c>
      <c r="HW162" s="3">
        <v>2038</v>
      </c>
      <c r="HX162" s="3">
        <v>426754</v>
      </c>
      <c r="HY162" s="3">
        <v>0</v>
      </c>
      <c r="HZ162" s="3">
        <v>135776</v>
      </c>
      <c r="IA162" s="3">
        <v>0</v>
      </c>
      <c r="IB162" s="3">
        <v>287606</v>
      </c>
      <c r="IC162" s="3">
        <v>11691</v>
      </c>
      <c r="ID162" s="3">
        <v>195165</v>
      </c>
      <c r="IE162" s="3">
        <v>5918394.4023049399</v>
      </c>
      <c r="IF162" s="3">
        <v>133630534.71434601</v>
      </c>
      <c r="IG162" s="3">
        <v>3917371.8605930498</v>
      </c>
      <c r="IH162" s="3">
        <v>20017873.828650601</v>
      </c>
      <c r="II162" s="3">
        <v>358.994285007168</v>
      </c>
      <c r="IJ162" s="3">
        <v>7805350.0488458099</v>
      </c>
      <c r="IK162" s="3">
        <v>146286950.17036501</v>
      </c>
      <c r="IL162" s="3">
        <v>0</v>
      </c>
      <c r="IM162" s="3">
        <v>2480042.9806095199</v>
      </c>
    </row>
    <row r="163" spans="1:247" x14ac:dyDescent="0.25">
      <c r="A163">
        <v>106104062</v>
      </c>
      <c r="B163" s="33" t="s">
        <v>1303</v>
      </c>
      <c r="C163" s="56">
        <v>45292</v>
      </c>
      <c r="D163" s="56">
        <v>45657</v>
      </c>
      <c r="E163">
        <v>366</v>
      </c>
      <c r="F163" s="33" t="s">
        <v>2683</v>
      </c>
      <c r="G163" t="s">
        <v>1079</v>
      </c>
      <c r="H163">
        <v>605</v>
      </c>
      <c r="I163" s="33" t="s">
        <v>1046</v>
      </c>
      <c r="J163" t="s">
        <v>1292</v>
      </c>
      <c r="K163" s="33" t="s">
        <v>1293</v>
      </c>
      <c r="L163" s="33" t="s">
        <v>811</v>
      </c>
      <c r="N163" t="s">
        <v>430</v>
      </c>
      <c r="O163" s="33" t="s">
        <v>1292</v>
      </c>
      <c r="P163" t="s">
        <v>1038</v>
      </c>
      <c r="Q163" t="s">
        <v>34</v>
      </c>
      <c r="R163" s="33" t="s">
        <v>2121</v>
      </c>
      <c r="S163" s="33" t="s">
        <v>1776</v>
      </c>
      <c r="T163" s="33" t="s">
        <v>1171</v>
      </c>
      <c r="U163" s="33">
        <v>93720</v>
      </c>
      <c r="V163" s="33" t="s">
        <v>2564</v>
      </c>
      <c r="W163">
        <v>0</v>
      </c>
      <c r="X163" s="3">
        <v>169</v>
      </c>
      <c r="Y163" s="3">
        <v>61854</v>
      </c>
      <c r="Z163" s="3">
        <v>169</v>
      </c>
      <c r="AA163" s="3">
        <v>61854</v>
      </c>
      <c r="AB163" s="3">
        <v>82</v>
      </c>
      <c r="AC163" s="3">
        <v>80.087431693989103</v>
      </c>
      <c r="AD163" s="3">
        <v>223.86164067249899</v>
      </c>
      <c r="AE163" s="3">
        <v>1015</v>
      </c>
      <c r="AF163" s="3">
        <v>16036</v>
      </c>
      <c r="AG163" s="3">
        <v>321</v>
      </c>
      <c r="AH163" s="3">
        <v>662</v>
      </c>
      <c r="AI163" s="3">
        <v>0</v>
      </c>
      <c r="AJ163" s="3">
        <v>518</v>
      </c>
      <c r="AK163" s="3">
        <v>10638</v>
      </c>
      <c r="AL163" s="3">
        <v>0</v>
      </c>
      <c r="AM163" s="3">
        <v>122</v>
      </c>
      <c r="AN163" s="3">
        <v>29312</v>
      </c>
      <c r="AO163" s="3">
        <v>81933.360486134596</v>
      </c>
      <c r="AP163" s="89">
        <v>1544.5244385610799</v>
      </c>
      <c r="AQ163" s="89">
        <v>35506.048971693002</v>
      </c>
      <c r="AR163" s="89">
        <v>1212.1053190569</v>
      </c>
      <c r="AS163" s="89">
        <v>2379.2316852971244</v>
      </c>
      <c r="AT163" s="89">
        <v>0</v>
      </c>
      <c r="AU163" s="89">
        <v>2800.2135623016902</v>
      </c>
      <c r="AV163" s="89">
        <v>39840.115833228097</v>
      </c>
      <c r="AW163" s="89">
        <v>0</v>
      </c>
      <c r="AX163" s="89">
        <v>496.49923796030401</v>
      </c>
      <c r="AY163" s="3">
        <v>236</v>
      </c>
      <c r="AZ163" s="3">
        <v>3792</v>
      </c>
      <c r="BA163" s="3">
        <v>106</v>
      </c>
      <c r="BB163" s="3">
        <v>229</v>
      </c>
      <c r="BC163" s="3">
        <v>0</v>
      </c>
      <c r="BD163" s="3">
        <v>167</v>
      </c>
      <c r="BE163" s="3">
        <v>3473</v>
      </c>
      <c r="BF163" s="3">
        <v>0</v>
      </c>
      <c r="BG163" s="3">
        <v>47</v>
      </c>
      <c r="BH163" s="3">
        <v>8050</v>
      </c>
      <c r="BI163" s="3">
        <v>169</v>
      </c>
      <c r="BJ163" s="3">
        <v>0</v>
      </c>
      <c r="BK163" s="3">
        <v>0</v>
      </c>
      <c r="BL163" s="3">
        <v>0</v>
      </c>
      <c r="BM163" s="3">
        <v>0</v>
      </c>
      <c r="BN163" s="3">
        <v>0</v>
      </c>
      <c r="BO163" s="3">
        <v>61854</v>
      </c>
      <c r="BP163" s="3">
        <v>0</v>
      </c>
      <c r="BQ163" s="3">
        <v>0</v>
      </c>
      <c r="BR163" s="3">
        <v>0</v>
      </c>
      <c r="BS163" s="3">
        <v>0</v>
      </c>
      <c r="BT163" s="3">
        <v>0</v>
      </c>
      <c r="BU163" s="3">
        <v>29312</v>
      </c>
      <c r="BV163" s="3">
        <v>0</v>
      </c>
      <c r="BW163" s="3">
        <v>0</v>
      </c>
      <c r="BX163" s="3">
        <v>0</v>
      </c>
      <c r="BY163" s="3">
        <v>0</v>
      </c>
      <c r="BZ163" s="57">
        <v>0</v>
      </c>
      <c r="CA163" s="3">
        <v>0</v>
      </c>
      <c r="CB163" s="3">
        <v>8050</v>
      </c>
      <c r="CC163" s="3">
        <v>0</v>
      </c>
      <c r="CD163" s="3">
        <v>0</v>
      </c>
      <c r="CE163" s="3">
        <v>0</v>
      </c>
      <c r="CF163" s="3">
        <v>0</v>
      </c>
      <c r="CG163" s="3">
        <v>0</v>
      </c>
      <c r="CH163" s="3">
        <v>0</v>
      </c>
      <c r="CI163" s="3">
        <v>0</v>
      </c>
      <c r="CJ163" s="3">
        <v>0</v>
      </c>
      <c r="CK163" s="3">
        <v>1684</v>
      </c>
      <c r="CL163" s="3">
        <v>82871</v>
      </c>
      <c r="CM163" s="3">
        <v>2886</v>
      </c>
      <c r="CN163" s="3">
        <v>7040</v>
      </c>
      <c r="CO163" s="3">
        <v>0</v>
      </c>
      <c r="CP163" s="3">
        <v>9919</v>
      </c>
      <c r="CQ163" s="3">
        <v>144517</v>
      </c>
      <c r="CR163" s="3">
        <v>0</v>
      </c>
      <c r="CS163" s="3">
        <v>1464</v>
      </c>
      <c r="CT163" s="3">
        <v>250381</v>
      </c>
      <c r="CU163" s="3">
        <v>55249</v>
      </c>
      <c r="CV163" s="3">
        <v>0</v>
      </c>
      <c r="CW163" s="3">
        <v>0</v>
      </c>
      <c r="CX163" s="3">
        <v>192156</v>
      </c>
      <c r="CY163" s="3">
        <v>10317</v>
      </c>
      <c r="CZ163" s="3">
        <v>9</v>
      </c>
      <c r="DA163" s="3">
        <v>152463</v>
      </c>
      <c r="DB163" s="3">
        <v>782410</v>
      </c>
      <c r="DC163" s="3">
        <v>1081</v>
      </c>
      <c r="DD163" s="3">
        <v>8396</v>
      </c>
      <c r="DE163" s="3">
        <v>1203</v>
      </c>
      <c r="DF163" s="3">
        <v>490</v>
      </c>
      <c r="DG163" s="3">
        <v>1996680384</v>
      </c>
      <c r="DH163" s="3">
        <v>1495588185</v>
      </c>
      <c r="DI163" s="3">
        <v>0</v>
      </c>
      <c r="DJ163" s="3">
        <v>501092199</v>
      </c>
      <c r="DK163" s="3">
        <v>112248765</v>
      </c>
      <c r="DL163" s="3">
        <v>613340964</v>
      </c>
      <c r="DM163" s="3">
        <v>543384309</v>
      </c>
      <c r="DN163" s="3">
        <v>69956655</v>
      </c>
      <c r="DO163" s="3">
        <v>95336</v>
      </c>
      <c r="DP163" s="3">
        <v>18387</v>
      </c>
      <c r="DQ163" s="3">
        <v>0</v>
      </c>
      <c r="DR163" s="3">
        <v>0</v>
      </c>
      <c r="DS163" s="3">
        <v>70033604</v>
      </c>
      <c r="DT163" s="3">
        <v>25376269</v>
      </c>
      <c r="DU163" s="3">
        <v>418590429</v>
      </c>
      <c r="DV163" s="3">
        <v>7802605</v>
      </c>
      <c r="DW163" s="3">
        <v>13679392</v>
      </c>
      <c r="DX163" s="3">
        <v>0</v>
      </c>
      <c r="DY163" s="3">
        <v>11817994</v>
      </c>
      <c r="DZ163" s="3">
        <v>234136184</v>
      </c>
      <c r="EA163" s="3">
        <v>0</v>
      </c>
      <c r="EB163" s="3">
        <v>2917827</v>
      </c>
      <c r="EC163" s="3">
        <v>714320700</v>
      </c>
      <c r="ED163" s="3">
        <v>13238773</v>
      </c>
      <c r="EE163" s="3">
        <v>508229992</v>
      </c>
      <c r="EF163" s="3">
        <v>21660258</v>
      </c>
      <c r="EG163" s="3">
        <v>35484419</v>
      </c>
      <c r="EH163" s="3">
        <v>0</v>
      </c>
      <c r="EI163" s="3">
        <v>52067927</v>
      </c>
      <c r="EJ163" s="3">
        <v>642721561</v>
      </c>
      <c r="EK163" s="3">
        <v>0</v>
      </c>
      <c r="EL163" s="3">
        <v>8956754</v>
      </c>
      <c r="EM163" s="3">
        <v>1282359684</v>
      </c>
      <c r="EN163" s="3">
        <v>32636618</v>
      </c>
      <c r="EO163" s="3">
        <v>797965900</v>
      </c>
      <c r="EP163" s="3">
        <v>24526467</v>
      </c>
      <c r="EQ163" s="3">
        <v>41792262</v>
      </c>
      <c r="ER163" s="3">
        <v>0</v>
      </c>
      <c r="ES163" s="3">
        <v>0</v>
      </c>
      <c r="ET163" s="3">
        <v>48593619</v>
      </c>
      <c r="EU163" s="3">
        <v>517371828</v>
      </c>
      <c r="EV163" s="3">
        <v>818762</v>
      </c>
      <c r="EW163" s="3">
        <v>0</v>
      </c>
      <c r="EX163" s="3">
        <v>12335600</v>
      </c>
      <c r="EY163" s="3">
        <v>0</v>
      </c>
      <c r="EZ163" s="3">
        <v>19547129</v>
      </c>
      <c r="FA163" s="3">
        <v>0</v>
      </c>
      <c r="FB163" s="3">
        <v>0</v>
      </c>
      <c r="FC163" s="3">
        <v>0</v>
      </c>
      <c r="FD163" s="3">
        <v>0</v>
      </c>
      <c r="FE163" s="3">
        <v>5642977</v>
      </c>
      <c r="FF163" s="3">
        <v>124071250</v>
      </c>
      <c r="FG163" s="3">
        <v>3143978</v>
      </c>
      <c r="FH163" s="3">
        <v>5542342</v>
      </c>
      <c r="FI163" s="3">
        <v>0</v>
      </c>
      <c r="FJ163" s="3">
        <v>13258429</v>
      </c>
      <c r="FK163" s="3">
        <v>349177128</v>
      </c>
      <c r="FL163" s="3">
        <v>0</v>
      </c>
      <c r="FM163" s="3">
        <v>256095</v>
      </c>
      <c r="FN163" s="3">
        <v>0</v>
      </c>
      <c r="FO163" s="3">
        <v>0</v>
      </c>
      <c r="FP163" s="3">
        <v>0</v>
      </c>
      <c r="FQ163" s="3">
        <v>0</v>
      </c>
      <c r="FR163" s="3">
        <v>0</v>
      </c>
      <c r="FS163" s="3">
        <v>0</v>
      </c>
      <c r="FT163" s="3">
        <v>102792653</v>
      </c>
      <c r="FU163" s="3">
        <v>29621112</v>
      </c>
      <c r="FV163" s="3">
        <v>118684375</v>
      </c>
      <c r="FW163" s="3">
        <v>65104477</v>
      </c>
      <c r="FX163" s="3">
        <v>23682618</v>
      </c>
      <c r="FY163" s="3">
        <v>0</v>
      </c>
      <c r="FZ163" s="3">
        <v>0</v>
      </c>
      <c r="GA163" s="3">
        <v>92509583</v>
      </c>
      <c r="GB163" s="3">
        <v>5325468</v>
      </c>
      <c r="GC163" s="3">
        <v>92106131</v>
      </c>
      <c r="GD163" s="3">
        <v>13557892</v>
      </c>
      <c r="GE163" s="3">
        <v>142812073</v>
      </c>
      <c r="GF163" s="3">
        <v>52653255</v>
      </c>
      <c r="GG163" s="3">
        <v>0</v>
      </c>
      <c r="GH163" s="3">
        <v>1861644</v>
      </c>
      <c r="GI163" s="3">
        <v>38613608</v>
      </c>
      <c r="GJ163" s="3">
        <v>250658182</v>
      </c>
      <c r="GK163" s="3">
        <v>11919800</v>
      </c>
      <c r="GL163" s="3">
        <v>4471498</v>
      </c>
      <c r="GM163" s="3">
        <v>1005580</v>
      </c>
      <c r="GN163" s="3">
        <v>0</v>
      </c>
      <c r="GO163" s="3">
        <v>39388669</v>
      </c>
      <c r="GP163" s="3">
        <v>0</v>
      </c>
      <c r="GQ163" s="3">
        <v>0</v>
      </c>
      <c r="GR163" s="3">
        <v>0</v>
      </c>
      <c r="GS163" s="3">
        <v>0</v>
      </c>
      <c r="GT163" s="3">
        <v>0</v>
      </c>
      <c r="GU163" s="3">
        <v>0</v>
      </c>
      <c r="GV163" s="3">
        <v>0</v>
      </c>
      <c r="GW163" s="3">
        <v>0</v>
      </c>
      <c r="GX163" s="3">
        <v>0</v>
      </c>
      <c r="GY163" s="3">
        <v>0</v>
      </c>
      <c r="GZ163" s="3">
        <v>0</v>
      </c>
      <c r="HA163" s="3">
        <v>0</v>
      </c>
      <c r="HB163" s="3">
        <v>0</v>
      </c>
      <c r="HC163" s="3">
        <v>0</v>
      </c>
      <c r="HD163" s="3">
        <v>0</v>
      </c>
      <c r="HE163" s="3">
        <v>0</v>
      </c>
      <c r="HF163" s="3">
        <v>0</v>
      </c>
      <c r="HG163" s="3">
        <v>0</v>
      </c>
      <c r="HH163" s="3">
        <v>0</v>
      </c>
      <c r="HI163" s="3">
        <v>0</v>
      </c>
      <c r="HJ163" s="3">
        <v>1484565</v>
      </c>
      <c r="HK163" s="3">
        <v>1755006</v>
      </c>
      <c r="HL163" s="3">
        <v>838</v>
      </c>
      <c r="HM163" s="3">
        <v>0</v>
      </c>
      <c r="HN163" s="3">
        <v>138837</v>
      </c>
      <c r="HO163" s="3">
        <v>209668</v>
      </c>
      <c r="HP163" s="3">
        <v>553866</v>
      </c>
      <c r="HQ163" s="3">
        <v>0</v>
      </c>
      <c r="HR163" s="3">
        <v>95954</v>
      </c>
      <c r="HS163" s="3">
        <v>174551</v>
      </c>
      <c r="HT163" s="3">
        <v>20162</v>
      </c>
      <c r="HU163" s="3">
        <v>278902</v>
      </c>
      <c r="HV163" s="3">
        <v>12394</v>
      </c>
      <c r="HW163" s="3">
        <v>231</v>
      </c>
      <c r="HX163" s="3">
        <v>626473</v>
      </c>
      <c r="HY163" s="3">
        <v>0</v>
      </c>
      <c r="HZ163" s="3">
        <v>201523</v>
      </c>
      <c r="IA163" s="3">
        <v>0</v>
      </c>
      <c r="IB163" s="3">
        <v>361281</v>
      </c>
      <c r="IC163" s="3">
        <v>12406</v>
      </c>
      <c r="ID163" s="3">
        <v>282882</v>
      </c>
      <c r="IE163" s="3">
        <v>8337998.0454863096</v>
      </c>
      <c r="IF163" s="3">
        <v>200124781.91308999</v>
      </c>
      <c r="IG163" s="3">
        <v>6361803.1053398997</v>
      </c>
      <c r="IH163" s="3">
        <v>10615753.312573301</v>
      </c>
      <c r="II163" s="3">
        <v>0</v>
      </c>
      <c r="IJ163" s="3">
        <v>13794642.1094684</v>
      </c>
      <c r="IK163" s="3">
        <v>189336532.74233213</v>
      </c>
      <c r="IL163" s="3">
        <v>0</v>
      </c>
      <c r="IM163" s="3">
        <v>2564032.7717102799</v>
      </c>
    </row>
    <row r="164" spans="1:247" x14ac:dyDescent="0.25">
      <c r="A164">
        <v>106190429</v>
      </c>
      <c r="B164" s="33" t="s">
        <v>1882</v>
      </c>
      <c r="C164" s="56">
        <v>45292</v>
      </c>
      <c r="D164" s="56">
        <v>45657</v>
      </c>
      <c r="E164">
        <v>366</v>
      </c>
      <c r="F164" s="33" t="s">
        <v>2532</v>
      </c>
      <c r="G164" t="s">
        <v>475</v>
      </c>
      <c r="H164">
        <v>925</v>
      </c>
      <c r="I164" s="33" t="s">
        <v>1046</v>
      </c>
      <c r="J164" t="s">
        <v>1292</v>
      </c>
      <c r="K164" s="33" t="s">
        <v>1293</v>
      </c>
      <c r="L164" s="33" t="s">
        <v>811</v>
      </c>
      <c r="M164" t="s">
        <v>2658</v>
      </c>
      <c r="N164" t="s">
        <v>430</v>
      </c>
      <c r="O164" s="33" t="s">
        <v>1292</v>
      </c>
      <c r="P164" t="s">
        <v>1048</v>
      </c>
      <c r="Q164" t="s">
        <v>34</v>
      </c>
      <c r="R164" s="33" t="s">
        <v>2125</v>
      </c>
      <c r="S164" s="33" t="s">
        <v>1335</v>
      </c>
      <c r="T164" s="33" t="s">
        <v>474</v>
      </c>
      <c r="U164" s="33">
        <v>90027</v>
      </c>
      <c r="V164" s="33" t="s">
        <v>2564</v>
      </c>
      <c r="W164">
        <v>0</v>
      </c>
      <c r="X164" s="3">
        <v>560</v>
      </c>
      <c r="Y164" s="3">
        <v>204960</v>
      </c>
      <c r="Z164" s="3">
        <v>560</v>
      </c>
      <c r="AA164" s="3">
        <v>204960</v>
      </c>
      <c r="AB164" s="3">
        <v>395</v>
      </c>
      <c r="AC164" s="3">
        <v>389.91803278688502</v>
      </c>
      <c r="AD164" s="3">
        <v>639.94427685615085</v>
      </c>
      <c r="AE164" s="3">
        <v>5843</v>
      </c>
      <c r="AF164" s="3">
        <v>61827</v>
      </c>
      <c r="AG164" s="3">
        <v>4167</v>
      </c>
      <c r="AH164" s="3">
        <v>10936</v>
      </c>
      <c r="AI164" s="3">
        <v>0</v>
      </c>
      <c r="AJ164" s="3">
        <v>2095</v>
      </c>
      <c r="AK164" s="3">
        <v>57149</v>
      </c>
      <c r="AL164" s="3">
        <v>0</v>
      </c>
      <c r="AM164" s="3">
        <v>693</v>
      </c>
      <c r="AN164" s="3">
        <v>142710</v>
      </c>
      <c r="AO164" s="3">
        <v>234219.605329351</v>
      </c>
      <c r="AP164" s="89">
        <v>7338.4957040336003</v>
      </c>
      <c r="AQ164" s="89">
        <v>93564.103100912296</v>
      </c>
      <c r="AR164" s="89">
        <v>5090.6461108952699</v>
      </c>
      <c r="AS164" s="89">
        <v>19569.377026490401</v>
      </c>
      <c r="AT164" s="89">
        <v>0</v>
      </c>
      <c r="AU164" s="89">
        <v>4286.572532262524</v>
      </c>
      <c r="AV164" s="89">
        <v>103216.116930269</v>
      </c>
      <c r="AW164" s="89">
        <v>0</v>
      </c>
      <c r="AX164" s="89">
        <v>1742.9978111739006</v>
      </c>
      <c r="AY164" s="3">
        <v>844</v>
      </c>
      <c r="AZ164" s="3">
        <v>9602</v>
      </c>
      <c r="BA164" s="3">
        <v>466</v>
      </c>
      <c r="BB164" s="3">
        <v>2204</v>
      </c>
      <c r="BC164" s="3">
        <v>0</v>
      </c>
      <c r="BD164" s="3">
        <v>423</v>
      </c>
      <c r="BE164" s="3">
        <v>11954</v>
      </c>
      <c r="BF164" s="3">
        <v>0</v>
      </c>
      <c r="BG164" s="3">
        <v>148</v>
      </c>
      <c r="BH164" s="3">
        <v>25641</v>
      </c>
      <c r="BI164" s="3">
        <v>492</v>
      </c>
      <c r="BJ164" s="3">
        <v>68</v>
      </c>
      <c r="BK164" s="3">
        <v>0</v>
      </c>
      <c r="BL164" s="3">
        <v>0</v>
      </c>
      <c r="BM164" s="3">
        <v>0</v>
      </c>
      <c r="BN164" s="3">
        <v>0</v>
      </c>
      <c r="BO164" s="3">
        <v>180072</v>
      </c>
      <c r="BP164" s="3">
        <v>24888</v>
      </c>
      <c r="BQ164" s="3">
        <v>0</v>
      </c>
      <c r="BR164" s="3">
        <v>0</v>
      </c>
      <c r="BS164" s="3">
        <v>0</v>
      </c>
      <c r="BT164" s="3">
        <v>0</v>
      </c>
      <c r="BU164" s="3">
        <v>123991</v>
      </c>
      <c r="BV164" s="3">
        <v>18719</v>
      </c>
      <c r="BW164" s="3">
        <v>0</v>
      </c>
      <c r="BX164" s="3">
        <v>0</v>
      </c>
      <c r="BY164" s="3">
        <v>0</v>
      </c>
      <c r="BZ164" s="57">
        <v>0</v>
      </c>
      <c r="CA164" s="3">
        <v>0</v>
      </c>
      <c r="CB164" s="3">
        <v>22051</v>
      </c>
      <c r="CC164" s="3">
        <v>3590</v>
      </c>
      <c r="CD164" s="3">
        <v>0</v>
      </c>
      <c r="CE164" s="3">
        <v>0</v>
      </c>
      <c r="CF164" s="3">
        <v>0</v>
      </c>
      <c r="CG164" s="3">
        <v>0</v>
      </c>
      <c r="CH164" s="3">
        <v>0</v>
      </c>
      <c r="CI164" s="3">
        <v>0</v>
      </c>
      <c r="CJ164" s="3">
        <v>0</v>
      </c>
      <c r="CK164" s="3">
        <v>3699</v>
      </c>
      <c r="CL164" s="3">
        <v>50835</v>
      </c>
      <c r="CM164" s="3">
        <v>2322</v>
      </c>
      <c r="CN164" s="3">
        <v>19166</v>
      </c>
      <c r="CO164" s="3">
        <v>0</v>
      </c>
      <c r="CP164" s="3">
        <v>3771</v>
      </c>
      <c r="CQ164" s="3">
        <v>56444</v>
      </c>
      <c r="CR164" s="3">
        <v>0</v>
      </c>
      <c r="CS164" s="3">
        <v>2771</v>
      </c>
      <c r="CT164" s="3">
        <v>139008</v>
      </c>
      <c r="CU164" s="3">
        <v>64223</v>
      </c>
      <c r="CV164" s="3">
        <v>0</v>
      </c>
      <c r="CW164" s="3">
        <v>0</v>
      </c>
      <c r="CX164" s="3">
        <v>26928</v>
      </c>
      <c r="CY164" s="3">
        <v>17200</v>
      </c>
      <c r="CZ164" s="3">
        <v>27</v>
      </c>
      <c r="DA164" s="3">
        <v>1526569</v>
      </c>
      <c r="DB164" s="3">
        <v>1579636</v>
      </c>
      <c r="DC164" s="3">
        <v>6860</v>
      </c>
      <c r="DD164" s="3">
        <v>14991</v>
      </c>
      <c r="DE164" s="3">
        <v>1562</v>
      </c>
      <c r="DF164" s="3">
        <v>827</v>
      </c>
      <c r="DG164" s="3">
        <v>4378929907</v>
      </c>
      <c r="DH164" s="3">
        <v>2992181248</v>
      </c>
      <c r="DI164" s="3">
        <v>0</v>
      </c>
      <c r="DJ164" s="3">
        <v>1386748659</v>
      </c>
      <c r="DK164" s="3">
        <v>116907442</v>
      </c>
      <c r="DL164" s="3">
        <v>1503656101</v>
      </c>
      <c r="DM164" s="3">
        <v>1275872199</v>
      </c>
      <c r="DN164" s="3">
        <v>227783902</v>
      </c>
      <c r="DO164" s="3">
        <v>1016409</v>
      </c>
      <c r="DP164" s="3">
        <v>55590</v>
      </c>
      <c r="DQ164" s="3">
        <v>0</v>
      </c>
      <c r="DR164" s="3">
        <v>0</v>
      </c>
      <c r="DS164" s="3">
        <v>228744721</v>
      </c>
      <c r="DT164" s="3">
        <v>112725742</v>
      </c>
      <c r="DU164" s="3">
        <v>1189961119</v>
      </c>
      <c r="DV164" s="3">
        <v>73393678</v>
      </c>
      <c r="DW164" s="3">
        <v>207380330</v>
      </c>
      <c r="DX164" s="3">
        <v>0</v>
      </c>
      <c r="DY164" s="3">
        <v>39806169</v>
      </c>
      <c r="DZ164" s="3">
        <v>1034481915</v>
      </c>
      <c r="EA164" s="3">
        <v>0</v>
      </c>
      <c r="EB164" s="3">
        <v>10332936</v>
      </c>
      <c r="EC164" s="3">
        <v>2668081889</v>
      </c>
      <c r="ED164" s="3">
        <v>28851765</v>
      </c>
      <c r="EE164" s="3">
        <v>610832140</v>
      </c>
      <c r="EF164" s="3">
        <v>16268247</v>
      </c>
      <c r="EG164" s="3">
        <v>163715488</v>
      </c>
      <c r="EH164" s="3">
        <v>0</v>
      </c>
      <c r="EI164" s="3">
        <v>41641101</v>
      </c>
      <c r="EJ164" s="3">
        <v>833883346</v>
      </c>
      <c r="EK164" s="3">
        <v>0</v>
      </c>
      <c r="EL164" s="3">
        <v>15655931</v>
      </c>
      <c r="EM164" s="3">
        <v>1710848018</v>
      </c>
      <c r="EN164" s="3">
        <v>108556946</v>
      </c>
      <c r="EO164" s="3">
        <v>1379443455</v>
      </c>
      <c r="EP164" s="3">
        <v>62722841</v>
      </c>
      <c r="EQ164" s="3">
        <v>294784523</v>
      </c>
      <c r="ER164" s="3">
        <v>0</v>
      </c>
      <c r="ES164" s="3">
        <v>0</v>
      </c>
      <c r="ET164" s="3">
        <v>52447286</v>
      </c>
      <c r="EU164" s="3">
        <v>992783140</v>
      </c>
      <c r="EV164" s="3">
        <v>676897</v>
      </c>
      <c r="EW164" s="3">
        <v>0</v>
      </c>
      <c r="EX164" s="3">
        <v>13841253</v>
      </c>
      <c r="EY164" s="3">
        <v>0</v>
      </c>
      <c r="EZ164" s="3">
        <v>86924907</v>
      </c>
      <c r="FA164" s="3">
        <v>0</v>
      </c>
      <c r="FB164" s="3">
        <v>0</v>
      </c>
      <c r="FC164" s="3">
        <v>0</v>
      </c>
      <c r="FD164" s="3">
        <v>0</v>
      </c>
      <c r="FE164" s="3">
        <v>31355057</v>
      </c>
      <c r="FF164" s="3">
        <v>391167064</v>
      </c>
      <c r="FG164" s="3">
        <v>22807277</v>
      </c>
      <c r="FH164" s="3">
        <v>72419423</v>
      </c>
      <c r="FI164" s="3">
        <v>0</v>
      </c>
      <c r="FJ164" s="3">
        <v>23412731</v>
      </c>
      <c r="FK164" s="3">
        <v>845121308</v>
      </c>
      <c r="FL164" s="3">
        <v>0</v>
      </c>
      <c r="FM164" s="3">
        <v>465799</v>
      </c>
      <c r="FN164" s="3">
        <v>0</v>
      </c>
      <c r="FO164" s="3">
        <v>0</v>
      </c>
      <c r="FP164" s="3">
        <v>0</v>
      </c>
      <c r="FQ164" s="3">
        <v>0</v>
      </c>
      <c r="FR164" s="3">
        <v>0</v>
      </c>
      <c r="FS164" s="3">
        <v>0</v>
      </c>
      <c r="FT164" s="3">
        <v>314582893</v>
      </c>
      <c r="FU164" s="3">
        <v>42812749</v>
      </c>
      <c r="FV164" s="3">
        <v>380867097</v>
      </c>
      <c r="FW164" s="3">
        <v>48218715</v>
      </c>
      <c r="FX164" s="3">
        <v>35471221</v>
      </c>
      <c r="FY164" s="3">
        <v>570200</v>
      </c>
      <c r="FZ164" s="3">
        <v>25029101</v>
      </c>
      <c r="GA164" s="3">
        <v>195620139</v>
      </c>
      <c r="GB164" s="3">
        <v>11392685</v>
      </c>
      <c r="GC164" s="3">
        <v>187900726</v>
      </c>
      <c r="GD164" s="3">
        <v>33406673</v>
      </c>
      <c r="GE164" s="3">
        <v>336710940</v>
      </c>
      <c r="GF164" s="3">
        <v>148743233</v>
      </c>
      <c r="GG164" s="3">
        <v>0</v>
      </c>
      <c r="GH164" s="3">
        <v>38819950</v>
      </c>
      <c r="GI164" s="3">
        <v>128720115</v>
      </c>
      <c r="GJ164" s="3">
        <v>471011881</v>
      </c>
      <c r="GK164" s="3">
        <v>28843990</v>
      </c>
      <c r="GL164" s="3">
        <v>14553038</v>
      </c>
      <c r="GM164" s="3">
        <v>3434779</v>
      </c>
      <c r="GN164" s="3">
        <v>0</v>
      </c>
      <c r="GO164" s="3">
        <v>105034273</v>
      </c>
      <c r="GP164" s="3">
        <v>0</v>
      </c>
      <c r="GQ164" s="3">
        <v>0</v>
      </c>
      <c r="GR164" s="3">
        <v>0</v>
      </c>
      <c r="GS164" s="3">
        <v>0</v>
      </c>
      <c r="GT164" s="3">
        <v>0</v>
      </c>
      <c r="GU164" s="3">
        <v>0</v>
      </c>
      <c r="GV164" s="3">
        <v>0</v>
      </c>
      <c r="GW164" s="3">
        <v>0</v>
      </c>
      <c r="GX164" s="3">
        <v>0</v>
      </c>
      <c r="GY164" s="3">
        <v>0</v>
      </c>
      <c r="GZ164" s="3">
        <v>0</v>
      </c>
      <c r="HA164" s="3">
        <v>0</v>
      </c>
      <c r="HB164" s="3">
        <v>0</v>
      </c>
      <c r="HC164" s="3">
        <v>0</v>
      </c>
      <c r="HD164" s="3">
        <v>0</v>
      </c>
      <c r="HE164" s="3">
        <v>0</v>
      </c>
      <c r="HF164" s="3">
        <v>0</v>
      </c>
      <c r="HG164" s="3">
        <v>0</v>
      </c>
      <c r="HH164" s="3">
        <v>0</v>
      </c>
      <c r="HI164" s="3">
        <v>0</v>
      </c>
      <c r="HJ164" s="3">
        <v>4876933</v>
      </c>
      <c r="HK164" s="3">
        <v>5626385</v>
      </c>
      <c r="HL164" s="3">
        <v>2569</v>
      </c>
      <c r="HM164" s="3">
        <v>241</v>
      </c>
      <c r="HN164" s="3">
        <v>342154</v>
      </c>
      <c r="HO164" s="3">
        <v>448796</v>
      </c>
      <c r="HP164" s="3">
        <v>1732265</v>
      </c>
      <c r="HQ164" s="3">
        <v>25699</v>
      </c>
      <c r="HR164" s="3">
        <v>347006</v>
      </c>
      <c r="HS164" s="3">
        <v>536581</v>
      </c>
      <c r="HT164" s="3">
        <v>0</v>
      </c>
      <c r="HU164" s="3">
        <v>1160864</v>
      </c>
      <c r="HV164" s="3">
        <v>255160</v>
      </c>
      <c r="HW164" s="3">
        <v>28408</v>
      </c>
      <c r="HX164" s="3">
        <v>2385593</v>
      </c>
      <c r="HY164" s="3">
        <v>0</v>
      </c>
      <c r="HZ164" s="3">
        <v>485240</v>
      </c>
      <c r="IA164" s="3">
        <v>448124</v>
      </c>
      <c r="IB164" s="3">
        <v>989044</v>
      </c>
      <c r="IC164" s="3">
        <v>65151</v>
      </c>
      <c r="ID164" s="3">
        <v>503781</v>
      </c>
      <c r="IE164" s="3">
        <v>37471104.694921702</v>
      </c>
      <c r="IF164" s="3">
        <v>476613228.83654302</v>
      </c>
      <c r="IG164" s="3">
        <v>23730686.1097873</v>
      </c>
      <c r="IH164" s="3">
        <v>98217369.007109404</v>
      </c>
      <c r="II164" s="3">
        <v>0</v>
      </c>
      <c r="IJ164" s="3">
        <v>21556525.792515587</v>
      </c>
      <c r="IK164" s="3">
        <v>494497408.42862701</v>
      </c>
      <c r="IL164" s="3">
        <v>0</v>
      </c>
      <c r="IM164" s="3">
        <v>6878434.13049642</v>
      </c>
    </row>
    <row r="165" spans="1:247" x14ac:dyDescent="0.25">
      <c r="A165">
        <v>106394009</v>
      </c>
      <c r="B165" s="33" t="s">
        <v>1306</v>
      </c>
      <c r="C165" s="56">
        <v>45292</v>
      </c>
      <c r="D165" s="56">
        <v>45657</v>
      </c>
      <c r="E165">
        <v>366</v>
      </c>
      <c r="F165" s="33" t="s">
        <v>2682</v>
      </c>
      <c r="G165" t="s">
        <v>1179</v>
      </c>
      <c r="H165">
        <v>507</v>
      </c>
      <c r="I165" s="33" t="s">
        <v>1046</v>
      </c>
      <c r="J165" t="s">
        <v>1292</v>
      </c>
      <c r="K165" s="33" t="s">
        <v>1293</v>
      </c>
      <c r="L165" s="33" t="s">
        <v>811</v>
      </c>
      <c r="N165" t="s">
        <v>430</v>
      </c>
      <c r="O165" s="33" t="s">
        <v>1292</v>
      </c>
      <c r="P165" t="s">
        <v>1028</v>
      </c>
      <c r="Q165" t="s">
        <v>34</v>
      </c>
      <c r="R165" s="33" t="s">
        <v>2126</v>
      </c>
      <c r="S165" s="33" t="s">
        <v>3030</v>
      </c>
      <c r="T165" s="33" t="s">
        <v>1193</v>
      </c>
      <c r="U165" s="33">
        <v>95336</v>
      </c>
      <c r="V165" s="33" t="s">
        <v>2564</v>
      </c>
      <c r="W165">
        <v>0</v>
      </c>
      <c r="X165" s="3">
        <v>275</v>
      </c>
      <c r="Y165" s="3">
        <v>100650</v>
      </c>
      <c r="Z165" s="3">
        <v>275</v>
      </c>
      <c r="AA165" s="3">
        <v>100650</v>
      </c>
      <c r="AB165" s="3">
        <v>156</v>
      </c>
      <c r="AC165" s="3">
        <v>153.1639344262295</v>
      </c>
      <c r="AD165" s="3">
        <v>386.5582968452191</v>
      </c>
      <c r="AE165" s="3">
        <v>1576</v>
      </c>
      <c r="AF165" s="3">
        <v>22567</v>
      </c>
      <c r="AG165" s="3">
        <v>1245</v>
      </c>
      <c r="AH165" s="3">
        <v>2990</v>
      </c>
      <c r="AI165" s="3">
        <v>0</v>
      </c>
      <c r="AJ165" s="3">
        <v>771</v>
      </c>
      <c r="AK165" s="3">
        <v>26529</v>
      </c>
      <c r="AL165" s="3">
        <v>0</v>
      </c>
      <c r="AM165" s="3">
        <v>380</v>
      </c>
      <c r="AN165" s="3">
        <v>56058</v>
      </c>
      <c r="AO165" s="3">
        <v>141480.33664535001</v>
      </c>
      <c r="AP165" s="89">
        <v>2209.3138239702798</v>
      </c>
      <c r="AQ165" s="89">
        <v>44827.127938076897</v>
      </c>
      <c r="AR165" s="89">
        <v>2030.5485018044001</v>
      </c>
      <c r="AS165" s="89">
        <v>9567.3650226821901</v>
      </c>
      <c r="AT165" s="89">
        <v>0</v>
      </c>
      <c r="AU165" s="89">
        <v>3253.20911713027</v>
      </c>
      <c r="AV165" s="89">
        <v>80734.869081448996</v>
      </c>
      <c r="AW165" s="89">
        <v>0</v>
      </c>
      <c r="AX165" s="89">
        <v>1281.19505528991</v>
      </c>
      <c r="AY165" s="3">
        <v>337</v>
      </c>
      <c r="AZ165" s="3">
        <v>5261</v>
      </c>
      <c r="BA165" s="3">
        <v>137</v>
      </c>
      <c r="BB165" s="3">
        <v>945</v>
      </c>
      <c r="BC165" s="3">
        <v>0</v>
      </c>
      <c r="BD165" s="3">
        <v>224</v>
      </c>
      <c r="BE165" s="3">
        <v>7452</v>
      </c>
      <c r="BF165" s="3">
        <v>0</v>
      </c>
      <c r="BG165" s="3">
        <v>105</v>
      </c>
      <c r="BH165" s="3">
        <v>14461</v>
      </c>
      <c r="BI165" s="3">
        <v>237</v>
      </c>
      <c r="BJ165" s="3">
        <v>0</v>
      </c>
      <c r="BK165" s="3">
        <v>0</v>
      </c>
      <c r="BL165" s="3">
        <v>0</v>
      </c>
      <c r="BM165" s="3">
        <v>38</v>
      </c>
      <c r="BN165" s="3">
        <v>0</v>
      </c>
      <c r="BO165" s="3">
        <v>86742</v>
      </c>
      <c r="BP165" s="3">
        <v>0</v>
      </c>
      <c r="BQ165" s="3">
        <v>0</v>
      </c>
      <c r="BR165" s="3">
        <v>0</v>
      </c>
      <c r="BS165" s="3">
        <v>13908</v>
      </c>
      <c r="BT165" s="3">
        <v>0</v>
      </c>
      <c r="BU165" s="3">
        <v>56058</v>
      </c>
      <c r="BV165" s="3">
        <v>0</v>
      </c>
      <c r="BW165" s="3">
        <v>0</v>
      </c>
      <c r="BX165" s="3">
        <v>0</v>
      </c>
      <c r="BY165" s="3">
        <v>0</v>
      </c>
      <c r="BZ165" s="57">
        <v>0</v>
      </c>
      <c r="CA165" s="3">
        <v>0</v>
      </c>
      <c r="CB165" s="3">
        <v>14461</v>
      </c>
      <c r="CC165" s="3">
        <v>0</v>
      </c>
      <c r="CD165" s="3">
        <v>0</v>
      </c>
      <c r="CE165" s="3">
        <v>0</v>
      </c>
      <c r="CF165" s="3">
        <v>0</v>
      </c>
      <c r="CG165" s="3">
        <v>0</v>
      </c>
      <c r="CH165" s="3">
        <v>0</v>
      </c>
      <c r="CI165" s="3">
        <v>0</v>
      </c>
      <c r="CJ165" s="3">
        <v>0</v>
      </c>
      <c r="CK165" s="3">
        <v>1325</v>
      </c>
      <c r="CL165" s="3">
        <v>48946</v>
      </c>
      <c r="CM165" s="3">
        <v>2068</v>
      </c>
      <c r="CN165" s="3">
        <v>20477</v>
      </c>
      <c r="CO165" s="3">
        <v>0</v>
      </c>
      <c r="CP165" s="3">
        <v>7601</v>
      </c>
      <c r="CQ165" s="3">
        <v>137460</v>
      </c>
      <c r="CR165" s="3">
        <v>0</v>
      </c>
      <c r="CS165" s="3">
        <v>3069</v>
      </c>
      <c r="CT165" s="3">
        <v>220946</v>
      </c>
      <c r="CU165" s="3">
        <v>120710</v>
      </c>
      <c r="CV165" s="3">
        <v>0</v>
      </c>
      <c r="CW165" s="3">
        <v>0</v>
      </c>
      <c r="CX165" s="3">
        <v>92550</v>
      </c>
      <c r="CY165" s="3">
        <v>10778</v>
      </c>
      <c r="CZ165" s="3">
        <v>14</v>
      </c>
      <c r="DA165" s="3">
        <v>332999</v>
      </c>
      <c r="DB165" s="3">
        <v>1198709</v>
      </c>
      <c r="DC165" s="3">
        <v>2486</v>
      </c>
      <c r="DD165" s="3">
        <v>16211</v>
      </c>
      <c r="DE165" s="3">
        <v>2776</v>
      </c>
      <c r="DF165" s="3">
        <v>1172</v>
      </c>
      <c r="DG165" s="3">
        <v>3307646442</v>
      </c>
      <c r="DH165" s="3">
        <v>2364029958</v>
      </c>
      <c r="DI165" s="3">
        <v>0</v>
      </c>
      <c r="DJ165" s="3">
        <v>943616484</v>
      </c>
      <c r="DK165" s="3">
        <v>96935862</v>
      </c>
      <c r="DL165" s="3">
        <v>1040552346</v>
      </c>
      <c r="DM165" s="3">
        <v>863898029</v>
      </c>
      <c r="DN165" s="3">
        <v>176654317</v>
      </c>
      <c r="DO165" s="3">
        <v>40824</v>
      </c>
      <c r="DP165" s="3">
        <v>138555</v>
      </c>
      <c r="DQ165" s="3">
        <v>0</v>
      </c>
      <c r="DR165" s="3">
        <v>0</v>
      </c>
      <c r="DS165" s="3">
        <v>176556586</v>
      </c>
      <c r="DT165" s="3">
        <v>38329835</v>
      </c>
      <c r="DU165" s="3">
        <v>585813675</v>
      </c>
      <c r="DV165" s="3">
        <v>22795121</v>
      </c>
      <c r="DW165" s="3">
        <v>64614560</v>
      </c>
      <c r="DX165" s="3">
        <v>0</v>
      </c>
      <c r="DY165" s="3">
        <v>17527818</v>
      </c>
      <c r="DZ165" s="3">
        <v>573165181</v>
      </c>
      <c r="EA165" s="3">
        <v>0</v>
      </c>
      <c r="EB165" s="3">
        <v>8324937</v>
      </c>
      <c r="EC165" s="3">
        <v>1310571127</v>
      </c>
      <c r="ED165" s="3">
        <v>15402801</v>
      </c>
      <c r="EE165" s="3">
        <v>577847625</v>
      </c>
      <c r="EF165" s="3">
        <v>14382870</v>
      </c>
      <c r="EG165" s="3">
        <v>142138310</v>
      </c>
      <c r="EH165" s="3">
        <v>0</v>
      </c>
      <c r="EI165" s="3">
        <v>56430233</v>
      </c>
      <c r="EJ165" s="3">
        <v>1171130339</v>
      </c>
      <c r="EK165" s="3">
        <v>0</v>
      </c>
      <c r="EL165" s="3">
        <v>19743137</v>
      </c>
      <c r="EM165" s="3">
        <v>1997075315</v>
      </c>
      <c r="EN165" s="3">
        <v>42888637</v>
      </c>
      <c r="EO165" s="3">
        <v>988866441</v>
      </c>
      <c r="EP165" s="3">
        <v>27052132</v>
      </c>
      <c r="EQ165" s="3">
        <v>173382269</v>
      </c>
      <c r="ER165" s="3">
        <v>0</v>
      </c>
      <c r="ES165" s="3">
        <v>0</v>
      </c>
      <c r="ET165" s="3">
        <v>56031353</v>
      </c>
      <c r="EU165" s="3">
        <v>1008408427</v>
      </c>
      <c r="EV165" s="3">
        <v>1862083</v>
      </c>
      <c r="EW165" s="3">
        <v>0</v>
      </c>
      <c r="EX165" s="3">
        <v>25512812</v>
      </c>
      <c r="EY165" s="3">
        <v>0</v>
      </c>
      <c r="EZ165" s="3">
        <v>40025804</v>
      </c>
      <c r="FA165" s="3">
        <v>0</v>
      </c>
      <c r="FB165" s="3">
        <v>0</v>
      </c>
      <c r="FC165" s="3">
        <v>0</v>
      </c>
      <c r="FD165" s="3">
        <v>0</v>
      </c>
      <c r="FE165" s="3">
        <v>10212501</v>
      </c>
      <c r="FF165" s="3">
        <v>167630898</v>
      </c>
      <c r="FG165" s="3">
        <v>7968245</v>
      </c>
      <c r="FH165" s="3">
        <v>29895099</v>
      </c>
      <c r="FI165" s="3">
        <v>0</v>
      </c>
      <c r="FJ165" s="3">
        <v>14909685</v>
      </c>
      <c r="FK165" s="3">
        <v>712581147</v>
      </c>
      <c r="FL165" s="3">
        <v>0</v>
      </c>
      <c r="FM165" s="3">
        <v>418909</v>
      </c>
      <c r="FN165" s="3">
        <v>0</v>
      </c>
      <c r="FO165" s="3">
        <v>0</v>
      </c>
      <c r="FP165" s="3">
        <v>0</v>
      </c>
      <c r="FQ165" s="3">
        <v>0</v>
      </c>
      <c r="FR165" s="3">
        <v>0</v>
      </c>
      <c r="FS165" s="3">
        <v>0</v>
      </c>
      <c r="FT165" s="3">
        <v>179439001</v>
      </c>
      <c r="FU165" s="3">
        <v>63144537</v>
      </c>
      <c r="FV165" s="3">
        <v>228384591</v>
      </c>
      <c r="FW165" s="3">
        <v>45497614</v>
      </c>
      <c r="FX165" s="3">
        <v>10822721</v>
      </c>
      <c r="FY165" s="3">
        <v>0</v>
      </c>
      <c r="FZ165" s="3">
        <v>3377393</v>
      </c>
      <c r="GA165" s="3">
        <v>152290863</v>
      </c>
      <c r="GB165" s="3">
        <v>9703845</v>
      </c>
      <c r="GC165" s="3">
        <v>151102062</v>
      </c>
      <c r="GD165" s="3">
        <v>20135402</v>
      </c>
      <c r="GE165" s="3">
        <v>241172385</v>
      </c>
      <c r="GF165" s="3">
        <v>88570331</v>
      </c>
      <c r="GG165" s="3">
        <v>0</v>
      </c>
      <c r="GH165" s="3">
        <v>11518486</v>
      </c>
      <c r="GI165" s="3">
        <v>57881390</v>
      </c>
      <c r="GJ165" s="3">
        <v>350422700</v>
      </c>
      <c r="GK165" s="3">
        <v>18233172</v>
      </c>
      <c r="GL165" s="3">
        <v>6326513</v>
      </c>
      <c r="GM165" s="3">
        <v>919850</v>
      </c>
      <c r="GN165" s="3">
        <v>0</v>
      </c>
      <c r="GO165" s="3">
        <v>88853202</v>
      </c>
      <c r="GP165" s="3">
        <v>0</v>
      </c>
      <c r="GQ165" s="3">
        <v>0</v>
      </c>
      <c r="GR165" s="3">
        <v>0</v>
      </c>
      <c r="GS165" s="3">
        <v>0</v>
      </c>
      <c r="GT165" s="3">
        <v>0</v>
      </c>
      <c r="GU165" s="3">
        <v>0</v>
      </c>
      <c r="GV165" s="3">
        <v>0</v>
      </c>
      <c r="GW165" s="3">
        <v>0</v>
      </c>
      <c r="GX165" s="3">
        <v>0</v>
      </c>
      <c r="GY165" s="3">
        <v>0</v>
      </c>
      <c r="GZ165" s="3">
        <v>0</v>
      </c>
      <c r="HA165" s="3">
        <v>0</v>
      </c>
      <c r="HB165" s="3">
        <v>0</v>
      </c>
      <c r="HC165" s="3">
        <v>0</v>
      </c>
      <c r="HD165" s="3">
        <v>0</v>
      </c>
      <c r="HE165" s="3">
        <v>0</v>
      </c>
      <c r="HF165" s="3">
        <v>0</v>
      </c>
      <c r="HG165" s="3">
        <v>0</v>
      </c>
      <c r="HH165" s="3">
        <v>0</v>
      </c>
      <c r="HI165" s="3">
        <v>0</v>
      </c>
      <c r="HJ165" s="3">
        <v>2501298</v>
      </c>
      <c r="HK165" s="3">
        <v>2943869</v>
      </c>
      <c r="HL165" s="3">
        <v>1374</v>
      </c>
      <c r="HM165" s="3">
        <v>28</v>
      </c>
      <c r="HN165" s="3">
        <v>166990</v>
      </c>
      <c r="HO165" s="3">
        <v>351667</v>
      </c>
      <c r="HP165" s="3">
        <v>961930</v>
      </c>
      <c r="HQ165" s="3">
        <v>0</v>
      </c>
      <c r="HR165" s="3">
        <v>119987</v>
      </c>
      <c r="HS165" s="3">
        <v>233226</v>
      </c>
      <c r="HT165" s="3">
        <v>33368</v>
      </c>
      <c r="HU165" s="3">
        <v>547242</v>
      </c>
      <c r="HV165" s="3">
        <v>82058</v>
      </c>
      <c r="HW165" s="3">
        <v>4830</v>
      </c>
      <c r="HX165" s="3">
        <v>1061388</v>
      </c>
      <c r="HY165" s="3">
        <v>0</v>
      </c>
      <c r="HZ165" s="3">
        <v>338911</v>
      </c>
      <c r="IA165" s="3">
        <v>46536</v>
      </c>
      <c r="IB165" s="3">
        <v>617317</v>
      </c>
      <c r="IC165" s="3">
        <v>23496</v>
      </c>
      <c r="ID165" s="3">
        <v>413650</v>
      </c>
      <c r="IE165" s="3">
        <v>12459281.748463918</v>
      </c>
      <c r="IF165" s="3">
        <v>269824543.811396</v>
      </c>
      <c r="IG165" s="3">
        <v>8620665.1896038707</v>
      </c>
      <c r="IH165" s="3">
        <v>47940924.760019802</v>
      </c>
      <c r="II165" s="3">
        <v>0</v>
      </c>
      <c r="IJ165" s="3">
        <v>17149059.9302864</v>
      </c>
      <c r="IK165" s="3">
        <v>404459392.91464102</v>
      </c>
      <c r="IL165" s="3">
        <v>0</v>
      </c>
      <c r="IM165" s="3">
        <v>6508298.6455891496</v>
      </c>
    </row>
    <row r="166" spans="1:247" x14ac:dyDescent="0.25">
      <c r="A166">
        <v>106334048</v>
      </c>
      <c r="B166" s="33" t="s">
        <v>1307</v>
      </c>
      <c r="C166" s="56">
        <v>45292</v>
      </c>
      <c r="D166" s="56">
        <v>45657</v>
      </c>
      <c r="E166">
        <v>366</v>
      </c>
      <c r="F166" s="33" t="s">
        <v>2704</v>
      </c>
      <c r="G166" t="s">
        <v>1063</v>
      </c>
      <c r="H166">
        <v>1109</v>
      </c>
      <c r="I166" s="33" t="s">
        <v>1046</v>
      </c>
      <c r="J166" t="s">
        <v>1292</v>
      </c>
      <c r="K166" s="33" t="s">
        <v>1293</v>
      </c>
      <c r="L166" s="33" t="s">
        <v>811</v>
      </c>
      <c r="N166" t="s">
        <v>430</v>
      </c>
      <c r="O166" s="33" t="s">
        <v>1292</v>
      </c>
      <c r="P166" t="s">
        <v>1042</v>
      </c>
      <c r="Q166" t="s">
        <v>34</v>
      </c>
      <c r="R166" s="33" t="s">
        <v>2127</v>
      </c>
      <c r="S166" s="33" t="s">
        <v>1308</v>
      </c>
      <c r="T166" s="33" t="s">
        <v>1309</v>
      </c>
      <c r="U166" s="33">
        <v>92555</v>
      </c>
      <c r="V166" s="33" t="s">
        <v>2564</v>
      </c>
      <c r="W166">
        <v>0</v>
      </c>
      <c r="X166" s="3">
        <v>100</v>
      </c>
      <c r="Y166" s="3">
        <v>36600</v>
      </c>
      <c r="Z166" s="3">
        <v>100</v>
      </c>
      <c r="AA166" s="3">
        <v>36600</v>
      </c>
      <c r="AB166" s="3">
        <v>52</v>
      </c>
      <c r="AC166" s="3">
        <v>50.051912568306001</v>
      </c>
      <c r="AD166" s="3">
        <v>191.088704895299</v>
      </c>
      <c r="AE166" s="3">
        <v>438</v>
      </c>
      <c r="AF166" s="3">
        <v>8304</v>
      </c>
      <c r="AG166" s="3">
        <v>110</v>
      </c>
      <c r="AH166" s="3">
        <v>2128</v>
      </c>
      <c r="AI166" s="3">
        <v>0</v>
      </c>
      <c r="AJ166" s="3">
        <v>215</v>
      </c>
      <c r="AK166" s="3">
        <v>6991</v>
      </c>
      <c r="AL166" s="3">
        <v>0</v>
      </c>
      <c r="AM166" s="3">
        <v>133</v>
      </c>
      <c r="AN166" s="3">
        <v>18319</v>
      </c>
      <c r="AO166" s="3">
        <v>69938.465991679492</v>
      </c>
      <c r="AP166" s="89">
        <v>879.79374744170605</v>
      </c>
      <c r="AQ166" s="89">
        <v>22984.3020780714</v>
      </c>
      <c r="AR166" s="89">
        <v>594.811874009294</v>
      </c>
      <c r="AS166" s="89">
        <v>10143.337160475499</v>
      </c>
      <c r="AT166" s="89">
        <v>0</v>
      </c>
      <c r="AU166" s="89">
        <v>1408.6458070572601</v>
      </c>
      <c r="AV166" s="89">
        <v>35049.349388184899</v>
      </c>
      <c r="AW166" s="89">
        <v>0</v>
      </c>
      <c r="AX166" s="89">
        <v>613.136284275035</v>
      </c>
      <c r="AY166" s="3">
        <v>112</v>
      </c>
      <c r="AZ166" s="3">
        <v>1828</v>
      </c>
      <c r="BA166" s="3">
        <v>41</v>
      </c>
      <c r="BB166" s="3">
        <v>698</v>
      </c>
      <c r="BC166" s="3">
        <v>0</v>
      </c>
      <c r="BD166" s="3">
        <v>85</v>
      </c>
      <c r="BE166" s="3">
        <v>2378</v>
      </c>
      <c r="BF166" s="3">
        <v>0</v>
      </c>
      <c r="BG166" s="3">
        <v>33</v>
      </c>
      <c r="BH166" s="3">
        <v>5175</v>
      </c>
      <c r="BI166" s="3">
        <v>100</v>
      </c>
      <c r="BJ166" s="3">
        <v>0</v>
      </c>
      <c r="BK166" s="3">
        <v>0</v>
      </c>
      <c r="BL166" s="3">
        <v>0</v>
      </c>
      <c r="BM166" s="3">
        <v>0</v>
      </c>
      <c r="BN166" s="3">
        <v>0</v>
      </c>
      <c r="BO166" s="3">
        <v>36600</v>
      </c>
      <c r="BP166" s="3">
        <v>0</v>
      </c>
      <c r="BQ166" s="3">
        <v>0</v>
      </c>
      <c r="BR166" s="3">
        <v>0</v>
      </c>
      <c r="BS166" s="3">
        <v>0</v>
      </c>
      <c r="BT166" s="3">
        <v>0</v>
      </c>
      <c r="BU166" s="3">
        <v>18319</v>
      </c>
      <c r="BV166" s="3">
        <v>0</v>
      </c>
      <c r="BW166" s="3">
        <v>0</v>
      </c>
      <c r="BX166" s="3">
        <v>0</v>
      </c>
      <c r="BY166" s="3">
        <v>0</v>
      </c>
      <c r="BZ166" s="57">
        <v>0</v>
      </c>
      <c r="CA166" s="3">
        <v>0</v>
      </c>
      <c r="CB166" s="3">
        <v>5175</v>
      </c>
      <c r="CC166" s="3">
        <v>0</v>
      </c>
      <c r="CD166" s="3">
        <v>0</v>
      </c>
      <c r="CE166" s="3">
        <v>0</v>
      </c>
      <c r="CF166" s="3">
        <v>0</v>
      </c>
      <c r="CG166" s="3">
        <v>0</v>
      </c>
      <c r="CH166" s="3">
        <v>0</v>
      </c>
      <c r="CI166" s="3">
        <v>0</v>
      </c>
      <c r="CJ166" s="3">
        <v>0</v>
      </c>
      <c r="CK166" s="3">
        <v>870</v>
      </c>
      <c r="CL166" s="3">
        <v>22272</v>
      </c>
      <c r="CM166" s="3">
        <v>1229</v>
      </c>
      <c r="CN166" s="3">
        <v>18900</v>
      </c>
      <c r="CO166" s="3">
        <v>1</v>
      </c>
      <c r="CP166" s="3">
        <v>3040</v>
      </c>
      <c r="CQ166" s="3">
        <v>48381</v>
      </c>
      <c r="CR166" s="3">
        <v>0</v>
      </c>
      <c r="CS166" s="3">
        <v>1208</v>
      </c>
      <c r="CT166" s="3">
        <v>95901</v>
      </c>
      <c r="CU166" s="3">
        <v>59825</v>
      </c>
      <c r="CV166" s="3">
        <v>0</v>
      </c>
      <c r="CW166" s="3">
        <v>0</v>
      </c>
      <c r="CX166" s="3">
        <v>28660</v>
      </c>
      <c r="CY166" s="3">
        <v>0</v>
      </c>
      <c r="CZ166" s="3">
        <v>6</v>
      </c>
      <c r="DA166" s="3">
        <v>98778</v>
      </c>
      <c r="DB166" s="3">
        <v>880450</v>
      </c>
      <c r="DC166" s="3">
        <v>1051</v>
      </c>
      <c r="DD166" s="3">
        <v>10344</v>
      </c>
      <c r="DE166" s="3">
        <v>1049</v>
      </c>
      <c r="DF166" s="3">
        <v>506</v>
      </c>
      <c r="DG166" s="3">
        <v>1243633570</v>
      </c>
      <c r="DH166" s="3">
        <v>937534673</v>
      </c>
      <c r="DI166" s="3">
        <v>0</v>
      </c>
      <c r="DJ166" s="3">
        <v>306098897</v>
      </c>
      <c r="DK166" s="3">
        <v>2405251</v>
      </c>
      <c r="DL166" s="3">
        <v>308504148</v>
      </c>
      <c r="DM166" s="3">
        <v>278931362</v>
      </c>
      <c r="DN166" s="3">
        <v>29572786</v>
      </c>
      <c r="DO166" s="3">
        <v>7285</v>
      </c>
      <c r="DP166" s="3">
        <v>196580</v>
      </c>
      <c r="DQ166" s="3">
        <v>0</v>
      </c>
      <c r="DR166" s="3">
        <v>0</v>
      </c>
      <c r="DS166" s="3">
        <v>29383491</v>
      </c>
      <c r="DT166" s="3">
        <v>8575050</v>
      </c>
      <c r="DU166" s="3">
        <v>161381989</v>
      </c>
      <c r="DV166" s="3">
        <v>1859153</v>
      </c>
      <c r="DW166" s="3">
        <v>33012274</v>
      </c>
      <c r="DX166" s="3">
        <v>0</v>
      </c>
      <c r="DY166" s="3">
        <v>4527250</v>
      </c>
      <c r="DZ166" s="3">
        <v>114244573</v>
      </c>
      <c r="EA166" s="3">
        <v>0</v>
      </c>
      <c r="EB166" s="3">
        <v>2144965</v>
      </c>
      <c r="EC166" s="3">
        <v>325745254</v>
      </c>
      <c r="ED166" s="3">
        <v>8649323</v>
      </c>
      <c r="EE166" s="3">
        <v>285300620</v>
      </c>
      <c r="EF166" s="3">
        <v>8193995</v>
      </c>
      <c r="EG166" s="3">
        <v>124344223</v>
      </c>
      <c r="EH166" s="3">
        <v>2040</v>
      </c>
      <c r="EI166" s="3">
        <v>25134572</v>
      </c>
      <c r="EJ166" s="3">
        <v>458520118</v>
      </c>
      <c r="EK166" s="3">
        <v>0</v>
      </c>
      <c r="EL166" s="3">
        <v>7743425</v>
      </c>
      <c r="EM166" s="3">
        <v>917888316</v>
      </c>
      <c r="EN166" s="3">
        <v>14328003</v>
      </c>
      <c r="EO166" s="3">
        <v>381111952</v>
      </c>
      <c r="EP166" s="3">
        <v>5907669</v>
      </c>
      <c r="EQ166" s="3">
        <v>130337949</v>
      </c>
      <c r="ER166" s="3">
        <v>0</v>
      </c>
      <c r="ES166" s="3">
        <v>2040</v>
      </c>
      <c r="ET166" s="3">
        <v>20846278</v>
      </c>
      <c r="EU166" s="3">
        <v>361882851</v>
      </c>
      <c r="EV166" s="3">
        <v>310598</v>
      </c>
      <c r="EW166" s="3">
        <v>0</v>
      </c>
      <c r="EX166" s="3">
        <v>7928914</v>
      </c>
      <c r="EY166" s="3">
        <v>0</v>
      </c>
      <c r="EZ166" s="3">
        <v>14878419</v>
      </c>
      <c r="FA166" s="3">
        <v>0</v>
      </c>
      <c r="FB166" s="3">
        <v>0</v>
      </c>
      <c r="FC166" s="3">
        <v>0</v>
      </c>
      <c r="FD166" s="3">
        <v>0</v>
      </c>
      <c r="FE166" s="3">
        <v>2681475</v>
      </c>
      <c r="FF166" s="3">
        <v>63917747</v>
      </c>
      <c r="FG166" s="3">
        <v>2663662</v>
      </c>
      <c r="FH166" s="3">
        <v>25824588</v>
      </c>
      <c r="FI166" s="3">
        <v>0</v>
      </c>
      <c r="FJ166" s="3">
        <v>6784182</v>
      </c>
      <c r="FK166" s="3">
        <v>204084796</v>
      </c>
      <c r="FL166" s="3">
        <v>0</v>
      </c>
      <c r="FM166" s="3">
        <v>142447</v>
      </c>
      <c r="FN166" s="3">
        <v>0</v>
      </c>
      <c r="FO166" s="3">
        <v>0</v>
      </c>
      <c r="FP166" s="3">
        <v>0</v>
      </c>
      <c r="FQ166" s="3">
        <v>0</v>
      </c>
      <c r="FR166" s="3">
        <v>0</v>
      </c>
      <c r="FS166" s="3">
        <v>0</v>
      </c>
      <c r="FT166" s="3">
        <v>61335996</v>
      </c>
      <c r="FU166" s="3">
        <v>24068188</v>
      </c>
      <c r="FV166" s="3">
        <v>82166135</v>
      </c>
      <c r="FW166" s="3">
        <v>0</v>
      </c>
      <c r="FX166" s="3">
        <v>1850286</v>
      </c>
      <c r="FY166" s="3">
        <v>0</v>
      </c>
      <c r="FZ166" s="3">
        <v>0</v>
      </c>
      <c r="GA166" s="3">
        <v>48889428</v>
      </c>
      <c r="GB166" s="3">
        <v>4108636</v>
      </c>
      <c r="GC166" s="3">
        <v>41417041</v>
      </c>
      <c r="GD166" s="3">
        <v>15095652</v>
      </c>
      <c r="GE166" s="3">
        <v>70556398</v>
      </c>
      <c r="GF166" s="3">
        <v>32010606</v>
      </c>
      <c r="GG166" s="3">
        <v>0</v>
      </c>
      <c r="GH166" s="3">
        <v>1549196</v>
      </c>
      <c r="GI166" s="3">
        <v>21670022</v>
      </c>
      <c r="GJ166" s="3">
        <v>113395018</v>
      </c>
      <c r="GK166" s="3">
        <v>14215957</v>
      </c>
      <c r="GL166" s="3">
        <v>5218503</v>
      </c>
      <c r="GM166" s="3">
        <v>0</v>
      </c>
      <c r="GN166" s="3">
        <v>0</v>
      </c>
      <c r="GO166" s="3">
        <v>20315662</v>
      </c>
      <c r="GP166" s="3">
        <v>0</v>
      </c>
      <c r="GQ166" s="3">
        <v>0</v>
      </c>
      <c r="GR166" s="3">
        <v>0</v>
      </c>
      <c r="GS166" s="3">
        <v>0</v>
      </c>
      <c r="GT166" s="3">
        <v>0</v>
      </c>
      <c r="GU166" s="3">
        <v>0</v>
      </c>
      <c r="GV166" s="3">
        <v>0</v>
      </c>
      <c r="GW166" s="3">
        <v>0</v>
      </c>
      <c r="GX166" s="3">
        <v>0</v>
      </c>
      <c r="GY166" s="3">
        <v>0</v>
      </c>
      <c r="GZ166" s="3">
        <v>0</v>
      </c>
      <c r="HA166" s="3">
        <v>0</v>
      </c>
      <c r="HB166" s="3">
        <v>0</v>
      </c>
      <c r="HC166" s="3">
        <v>0</v>
      </c>
      <c r="HD166" s="3">
        <v>0</v>
      </c>
      <c r="HE166" s="3">
        <v>0</v>
      </c>
      <c r="HF166" s="3">
        <v>0</v>
      </c>
      <c r="HG166" s="3">
        <v>0</v>
      </c>
      <c r="HH166" s="3">
        <v>0</v>
      </c>
      <c r="HI166" s="3">
        <v>0</v>
      </c>
      <c r="HJ166" s="3">
        <v>970807</v>
      </c>
      <c r="HK166" s="3">
        <v>1120058</v>
      </c>
      <c r="HL166" s="3">
        <v>532</v>
      </c>
      <c r="HM166" s="3">
        <v>0</v>
      </c>
      <c r="HN166" s="3">
        <v>55042</v>
      </c>
      <c r="HO166" s="3">
        <v>170893</v>
      </c>
      <c r="HP166" s="3">
        <v>489559</v>
      </c>
      <c r="HQ166" s="3">
        <v>1313</v>
      </c>
      <c r="HR166" s="3">
        <v>84024</v>
      </c>
      <c r="HS166" s="3">
        <v>43908</v>
      </c>
      <c r="HT166" s="3">
        <v>0</v>
      </c>
      <c r="HU166" s="3">
        <v>112167</v>
      </c>
      <c r="HV166" s="3">
        <v>12837</v>
      </c>
      <c r="HW166" s="3">
        <v>1064</v>
      </c>
      <c r="HX166" s="3">
        <v>498427</v>
      </c>
      <c r="HY166" s="3">
        <v>0</v>
      </c>
      <c r="HZ166" s="3">
        <v>134329</v>
      </c>
      <c r="IA166" s="3">
        <v>0</v>
      </c>
      <c r="IB166" s="3">
        <v>208567</v>
      </c>
      <c r="IC166" s="3">
        <v>34681</v>
      </c>
      <c r="ID166" s="3">
        <v>94803</v>
      </c>
      <c r="IE166" s="3">
        <v>3829897.3226522044</v>
      </c>
      <c r="IF166" s="3">
        <v>99321381.87464945</v>
      </c>
      <c r="IG166" s="3">
        <v>2235351.30186895</v>
      </c>
      <c r="IH166" s="3">
        <v>34988746.8508856</v>
      </c>
      <c r="II166" s="3">
        <v>453.60086768966801</v>
      </c>
      <c r="IJ166" s="3">
        <v>6595405.9786551502</v>
      </c>
      <c r="IK166" s="3">
        <v>127356157.26451217</v>
      </c>
      <c r="IL166" s="3">
        <v>0</v>
      </c>
      <c r="IM166" s="3">
        <v>2198716.8059087498</v>
      </c>
    </row>
    <row r="167" spans="1:247" x14ac:dyDescent="0.25">
      <c r="A167">
        <v>106014326</v>
      </c>
      <c r="B167" s="33" t="s">
        <v>1829</v>
      </c>
      <c r="C167" s="56">
        <v>45292</v>
      </c>
      <c r="D167" s="56">
        <v>45657</v>
      </c>
      <c r="E167">
        <v>366</v>
      </c>
      <c r="F167" s="33" t="s">
        <v>2690</v>
      </c>
      <c r="G167" t="s">
        <v>1030</v>
      </c>
      <c r="H167">
        <v>417</v>
      </c>
      <c r="I167" s="33" t="s">
        <v>1046</v>
      </c>
      <c r="J167" t="s">
        <v>1292</v>
      </c>
      <c r="K167" s="33" t="s">
        <v>1293</v>
      </c>
      <c r="L167" s="33" t="s">
        <v>811</v>
      </c>
      <c r="M167" t="s">
        <v>2658</v>
      </c>
      <c r="N167" t="s">
        <v>430</v>
      </c>
      <c r="O167" s="33" t="s">
        <v>1292</v>
      </c>
      <c r="P167" t="s">
        <v>406</v>
      </c>
      <c r="Q167" t="s">
        <v>34</v>
      </c>
      <c r="R167" s="33" t="s">
        <v>2121</v>
      </c>
      <c r="S167" s="33" t="s">
        <v>3199</v>
      </c>
      <c r="T167" s="33" t="s">
        <v>1035</v>
      </c>
      <c r="U167" s="33">
        <v>94611</v>
      </c>
      <c r="V167" s="33" t="s">
        <v>2564</v>
      </c>
      <c r="W167">
        <v>0</v>
      </c>
      <c r="X167" s="3">
        <v>365</v>
      </c>
      <c r="Y167" s="3">
        <v>133590</v>
      </c>
      <c r="Z167" s="3">
        <v>365</v>
      </c>
      <c r="AA167" s="3">
        <v>133590</v>
      </c>
      <c r="AB167" s="3">
        <v>268</v>
      </c>
      <c r="AC167" s="3">
        <v>264.22677595628414</v>
      </c>
      <c r="AD167" s="3">
        <v>510.06129084839102</v>
      </c>
      <c r="AE167" s="3">
        <v>7726</v>
      </c>
      <c r="AF167" s="3">
        <v>41618</v>
      </c>
      <c r="AG167" s="3">
        <v>3286</v>
      </c>
      <c r="AH167" s="3">
        <v>9139</v>
      </c>
      <c r="AI167" s="3">
        <v>0</v>
      </c>
      <c r="AJ167" s="3">
        <v>1624</v>
      </c>
      <c r="AK167" s="3">
        <v>32720</v>
      </c>
      <c r="AL167" s="3">
        <v>0</v>
      </c>
      <c r="AM167" s="3">
        <v>594</v>
      </c>
      <c r="AN167" s="3">
        <v>96707</v>
      </c>
      <c r="AO167" s="3">
        <v>186682.432450511</v>
      </c>
      <c r="AP167" s="89">
        <v>10296.814586269</v>
      </c>
      <c r="AQ167" s="89">
        <v>68575.908056439497</v>
      </c>
      <c r="AR167" s="89">
        <v>4745.1082706342304</v>
      </c>
      <c r="AS167" s="89">
        <v>20557.053136389899</v>
      </c>
      <c r="AT167" s="89">
        <v>0</v>
      </c>
      <c r="AU167" s="89">
        <v>4114.3998179436021</v>
      </c>
      <c r="AV167" s="89">
        <v>75449.598845310902</v>
      </c>
      <c r="AW167" s="89">
        <v>0</v>
      </c>
      <c r="AX167" s="89">
        <v>1970.4863539517401</v>
      </c>
      <c r="AY167" s="3">
        <v>1434</v>
      </c>
      <c r="AZ167" s="3">
        <v>8522</v>
      </c>
      <c r="BA167" s="3">
        <v>550</v>
      </c>
      <c r="BB167" s="3">
        <v>2145</v>
      </c>
      <c r="BC167" s="3">
        <v>0</v>
      </c>
      <c r="BD167" s="3">
        <v>393</v>
      </c>
      <c r="BE167" s="3">
        <v>7774</v>
      </c>
      <c r="BF167" s="3">
        <v>0</v>
      </c>
      <c r="BG167" s="3">
        <v>163</v>
      </c>
      <c r="BH167" s="3">
        <v>20981</v>
      </c>
      <c r="BI167" s="3">
        <v>365</v>
      </c>
      <c r="BJ167" s="3">
        <v>0</v>
      </c>
      <c r="BK167" s="3">
        <v>0</v>
      </c>
      <c r="BL167" s="3">
        <v>0</v>
      </c>
      <c r="BM167" s="3">
        <v>0</v>
      </c>
      <c r="BN167" s="3">
        <v>0</v>
      </c>
      <c r="BO167" s="3">
        <v>133590</v>
      </c>
      <c r="BP167" s="3">
        <v>0</v>
      </c>
      <c r="BQ167" s="3">
        <v>0</v>
      </c>
      <c r="BR167" s="3">
        <v>0</v>
      </c>
      <c r="BS167" s="3">
        <v>0</v>
      </c>
      <c r="BT167" s="3">
        <v>0</v>
      </c>
      <c r="BU167" s="3">
        <v>96707</v>
      </c>
      <c r="BV167" s="3">
        <v>0</v>
      </c>
      <c r="BW167" s="3">
        <v>0</v>
      </c>
      <c r="BX167" s="3">
        <v>0</v>
      </c>
      <c r="BY167" s="3">
        <v>0</v>
      </c>
      <c r="BZ167" s="57">
        <v>0</v>
      </c>
      <c r="CA167" s="3">
        <v>0</v>
      </c>
      <c r="CB167" s="3">
        <v>20981</v>
      </c>
      <c r="CC167" s="3">
        <v>0</v>
      </c>
      <c r="CD167" s="3">
        <v>0</v>
      </c>
      <c r="CE167" s="3">
        <v>0</v>
      </c>
      <c r="CF167" s="3">
        <v>0</v>
      </c>
      <c r="CG167" s="3">
        <v>0</v>
      </c>
      <c r="CH167" s="3">
        <v>0</v>
      </c>
      <c r="CI167" s="3">
        <v>0</v>
      </c>
      <c r="CJ167" s="3">
        <v>0</v>
      </c>
      <c r="CK167" s="3">
        <v>6991</v>
      </c>
      <c r="CL167" s="3">
        <v>95635</v>
      </c>
      <c r="CM167" s="3">
        <v>6164</v>
      </c>
      <c r="CN167" s="3">
        <v>51715</v>
      </c>
      <c r="CO167" s="3">
        <v>0</v>
      </c>
      <c r="CP167" s="3">
        <v>10737</v>
      </c>
      <c r="CQ167" s="3">
        <v>176456</v>
      </c>
      <c r="CR167" s="3">
        <v>0</v>
      </c>
      <c r="CS167" s="3">
        <v>7616</v>
      </c>
      <c r="CT167" s="3">
        <v>355314</v>
      </c>
      <c r="CU167" s="3">
        <v>145406</v>
      </c>
      <c r="CV167" s="3">
        <v>0</v>
      </c>
      <c r="CW167" s="3">
        <v>0</v>
      </c>
      <c r="CX167" s="3">
        <v>206681</v>
      </c>
      <c r="CY167" s="3">
        <v>11655</v>
      </c>
      <c r="CZ167" s="3">
        <v>28</v>
      </c>
      <c r="DA167" s="3">
        <v>912278</v>
      </c>
      <c r="DB167" s="3">
        <v>1973014</v>
      </c>
      <c r="DC167" s="3">
        <v>4629</v>
      </c>
      <c r="DD167" s="3">
        <v>16604</v>
      </c>
      <c r="DE167" s="3">
        <v>1590</v>
      </c>
      <c r="DF167" s="3">
        <v>653</v>
      </c>
      <c r="DG167" s="3">
        <v>4646337876</v>
      </c>
      <c r="DH167" s="3">
        <v>3322663723</v>
      </c>
      <c r="DI167" s="3">
        <v>0</v>
      </c>
      <c r="DJ167" s="3">
        <v>1323674153</v>
      </c>
      <c r="DK167" s="3">
        <v>164817814</v>
      </c>
      <c r="DL167" s="3">
        <v>1488491967</v>
      </c>
      <c r="DM167" s="3">
        <v>1399057866</v>
      </c>
      <c r="DN167" s="3">
        <v>89434101</v>
      </c>
      <c r="DO167" s="3">
        <v>217399</v>
      </c>
      <c r="DP167" s="3">
        <v>571495</v>
      </c>
      <c r="DQ167" s="3">
        <v>0</v>
      </c>
      <c r="DR167" s="3">
        <v>0</v>
      </c>
      <c r="DS167" s="3">
        <v>89080005</v>
      </c>
      <c r="DT167" s="3">
        <v>168031811</v>
      </c>
      <c r="DU167" s="3">
        <v>1039352136</v>
      </c>
      <c r="DV167" s="3">
        <v>80754750</v>
      </c>
      <c r="DW167" s="3">
        <v>213674358</v>
      </c>
      <c r="DX167" s="3">
        <v>0</v>
      </c>
      <c r="DY167" s="3">
        <v>42312163</v>
      </c>
      <c r="DZ167" s="3">
        <v>847211236</v>
      </c>
      <c r="EA167" s="3">
        <v>0</v>
      </c>
      <c r="EB167" s="3">
        <v>15603455</v>
      </c>
      <c r="EC167" s="3">
        <v>2406939909</v>
      </c>
      <c r="ED167" s="3">
        <v>55912326</v>
      </c>
      <c r="EE167" s="3">
        <v>673236564</v>
      </c>
      <c r="EF167" s="3">
        <v>35858163</v>
      </c>
      <c r="EG167" s="3">
        <v>266959752</v>
      </c>
      <c r="EH167" s="3">
        <v>0</v>
      </c>
      <c r="EI167" s="3">
        <v>64885593</v>
      </c>
      <c r="EJ167" s="3">
        <v>1106387416</v>
      </c>
      <c r="EK167" s="3">
        <v>0</v>
      </c>
      <c r="EL167" s="3">
        <v>36158153</v>
      </c>
      <c r="EM167" s="3">
        <v>2239397967</v>
      </c>
      <c r="EN167" s="3">
        <v>180562492</v>
      </c>
      <c r="EO167" s="3">
        <v>1441346605</v>
      </c>
      <c r="EP167" s="3">
        <v>82197463</v>
      </c>
      <c r="EQ167" s="3">
        <v>401867165</v>
      </c>
      <c r="ER167" s="3">
        <v>0</v>
      </c>
      <c r="ES167" s="3">
        <v>0</v>
      </c>
      <c r="ET167" s="3">
        <v>69772615</v>
      </c>
      <c r="EU167" s="3">
        <v>1050246595</v>
      </c>
      <c r="EV167" s="3">
        <v>2189915</v>
      </c>
      <c r="EW167" s="3">
        <v>0</v>
      </c>
      <c r="EX167" s="3">
        <v>22150968</v>
      </c>
      <c r="EY167" s="3">
        <v>0</v>
      </c>
      <c r="EZ167" s="3">
        <v>72329905</v>
      </c>
      <c r="FA167" s="3">
        <v>0</v>
      </c>
      <c r="FB167" s="3">
        <v>0</v>
      </c>
      <c r="FC167" s="3">
        <v>0</v>
      </c>
      <c r="FD167" s="3">
        <v>0</v>
      </c>
      <c r="FE167" s="3">
        <v>40131817</v>
      </c>
      <c r="FF167" s="3">
        <v>261455709</v>
      </c>
      <c r="FG167" s="3">
        <v>27144970</v>
      </c>
      <c r="FH167" s="3">
        <v>74918347</v>
      </c>
      <c r="FI167" s="3">
        <v>0</v>
      </c>
      <c r="FJ167" s="3">
        <v>32943378</v>
      </c>
      <c r="FK167" s="3">
        <v>886456092</v>
      </c>
      <c r="FL167" s="3">
        <v>0</v>
      </c>
      <c r="FM167" s="3">
        <v>623840</v>
      </c>
      <c r="FN167" s="3">
        <v>0</v>
      </c>
      <c r="FO167" s="3">
        <v>0</v>
      </c>
      <c r="FP167" s="3">
        <v>0</v>
      </c>
      <c r="FQ167" s="3">
        <v>0</v>
      </c>
      <c r="FR167" s="3">
        <v>0</v>
      </c>
      <c r="FS167" s="3">
        <v>0</v>
      </c>
      <c r="FT167" s="3">
        <v>277453338</v>
      </c>
      <c r="FU167" s="3">
        <v>98015790</v>
      </c>
      <c r="FV167" s="3">
        <v>345313618</v>
      </c>
      <c r="FW167" s="3">
        <v>67149394</v>
      </c>
      <c r="FX167" s="3">
        <v>20402315</v>
      </c>
      <c r="FY167" s="3">
        <v>383607</v>
      </c>
      <c r="FZ167" s="3">
        <v>23881830</v>
      </c>
      <c r="GA167" s="3">
        <v>254998200</v>
      </c>
      <c r="GB167" s="3">
        <v>20681228</v>
      </c>
      <c r="GC167" s="3">
        <v>244419152</v>
      </c>
      <c r="GD167" s="3">
        <v>46359394</v>
      </c>
      <c r="GE167" s="3">
        <v>402244650</v>
      </c>
      <c r="GF167" s="3">
        <v>152132365</v>
      </c>
      <c r="GG167" s="3">
        <v>0</v>
      </c>
      <c r="GH167" s="3">
        <v>27289058</v>
      </c>
      <c r="GI167" s="3">
        <v>121328628</v>
      </c>
      <c r="GJ167" s="3">
        <v>533530582</v>
      </c>
      <c r="GK167" s="3">
        <v>41198013</v>
      </c>
      <c r="GL167" s="3">
        <v>11040826</v>
      </c>
      <c r="GM167" s="3">
        <v>3040422</v>
      </c>
      <c r="GN167" s="3">
        <v>0</v>
      </c>
      <c r="GO167" s="3">
        <v>107253322</v>
      </c>
      <c r="GP167" s="3">
        <v>0</v>
      </c>
      <c r="GQ167" s="3">
        <v>0</v>
      </c>
      <c r="GR167" s="3">
        <v>0</v>
      </c>
      <c r="GS167" s="3">
        <v>0</v>
      </c>
      <c r="GT167" s="3">
        <v>0</v>
      </c>
      <c r="GU167" s="3">
        <v>0</v>
      </c>
      <c r="GV167" s="3">
        <v>0</v>
      </c>
      <c r="GW167" s="3">
        <v>0</v>
      </c>
      <c r="GX167" s="3">
        <v>0</v>
      </c>
      <c r="GY167" s="3">
        <v>0</v>
      </c>
      <c r="GZ167" s="3">
        <v>0</v>
      </c>
      <c r="HA167" s="3">
        <v>0</v>
      </c>
      <c r="HB167" s="3">
        <v>0</v>
      </c>
      <c r="HC167" s="3">
        <v>0</v>
      </c>
      <c r="HD167" s="3">
        <v>0</v>
      </c>
      <c r="HE167" s="3">
        <v>0</v>
      </c>
      <c r="HF167" s="3">
        <v>0</v>
      </c>
      <c r="HG167" s="3">
        <v>0</v>
      </c>
      <c r="HH167" s="3">
        <v>0</v>
      </c>
      <c r="HI167" s="3">
        <v>0</v>
      </c>
      <c r="HJ167" s="3">
        <v>4500965</v>
      </c>
      <c r="HK167" s="3">
        <v>5225440</v>
      </c>
      <c r="HL167" s="3">
        <v>2419</v>
      </c>
      <c r="HM167" s="3">
        <v>192</v>
      </c>
      <c r="HN167" s="3">
        <v>291642</v>
      </c>
      <c r="HO167" s="3">
        <v>606872</v>
      </c>
      <c r="HP167" s="3">
        <v>1443314</v>
      </c>
      <c r="HQ167" s="3">
        <v>1277</v>
      </c>
      <c r="HR167" s="3">
        <v>206085</v>
      </c>
      <c r="HS167" s="3">
        <v>474139</v>
      </c>
      <c r="HT167" s="3">
        <v>106283</v>
      </c>
      <c r="HU167" s="3">
        <v>1177401</v>
      </c>
      <c r="HV167" s="3">
        <v>160456</v>
      </c>
      <c r="HW167" s="3">
        <v>33496</v>
      </c>
      <c r="HX167" s="3">
        <v>1670388</v>
      </c>
      <c r="HY167" s="3">
        <v>0</v>
      </c>
      <c r="HZ167" s="3">
        <v>552206</v>
      </c>
      <c r="IA167" s="3">
        <v>326192</v>
      </c>
      <c r="IB167" s="3">
        <v>1119407</v>
      </c>
      <c r="IC167" s="3">
        <v>77585</v>
      </c>
      <c r="ID167" s="3">
        <v>755187</v>
      </c>
      <c r="IE167" s="3">
        <v>59487887.164574154</v>
      </c>
      <c r="IF167" s="3">
        <v>454927218.50058901</v>
      </c>
      <c r="IG167" s="3">
        <v>30976724.389423501</v>
      </c>
      <c r="IH167" s="3">
        <v>127674285.58813095</v>
      </c>
      <c r="II167" s="3">
        <v>0</v>
      </c>
      <c r="IJ167" s="3">
        <v>28475708.713122301</v>
      </c>
      <c r="IK167" s="3">
        <v>518948420.49399197</v>
      </c>
      <c r="IL167" s="3">
        <v>0</v>
      </c>
      <c r="IM167" s="3">
        <v>13749807.150168501</v>
      </c>
    </row>
    <row r="168" spans="1:247" x14ac:dyDescent="0.25">
      <c r="A168">
        <v>106304409</v>
      </c>
      <c r="B168" s="33" t="s">
        <v>1798</v>
      </c>
      <c r="C168" s="56">
        <v>45292</v>
      </c>
      <c r="D168" s="56">
        <v>45657</v>
      </c>
      <c r="E168">
        <v>366</v>
      </c>
      <c r="F168" s="33" t="s">
        <v>2689</v>
      </c>
      <c r="G168" t="s">
        <v>1027</v>
      </c>
      <c r="H168">
        <v>1011</v>
      </c>
      <c r="I168" s="33" t="s">
        <v>1046</v>
      </c>
      <c r="J168" t="s">
        <v>1292</v>
      </c>
      <c r="K168" s="33" t="s">
        <v>1293</v>
      </c>
      <c r="L168" s="33" t="s">
        <v>811</v>
      </c>
      <c r="M168" t="s">
        <v>2658</v>
      </c>
      <c r="N168" t="s">
        <v>430</v>
      </c>
      <c r="O168" s="33" t="s">
        <v>1292</v>
      </c>
      <c r="P168" t="s">
        <v>1048</v>
      </c>
      <c r="Q168" t="s">
        <v>34</v>
      </c>
      <c r="R168" s="33" t="s">
        <v>2128</v>
      </c>
      <c r="S168" s="33" t="s">
        <v>3031</v>
      </c>
      <c r="T168" s="33" t="s">
        <v>1029</v>
      </c>
      <c r="U168" s="33">
        <v>92806</v>
      </c>
      <c r="V168" s="33" t="s">
        <v>2564</v>
      </c>
      <c r="W168">
        <v>0</v>
      </c>
      <c r="X168" s="3">
        <v>526</v>
      </c>
      <c r="Y168" s="3">
        <v>192516</v>
      </c>
      <c r="Z168" s="3">
        <v>526</v>
      </c>
      <c r="AA168" s="3">
        <v>192516</v>
      </c>
      <c r="AB168" s="3">
        <v>293</v>
      </c>
      <c r="AC168" s="3">
        <v>289.71857923497271</v>
      </c>
      <c r="AD168" s="3">
        <v>642.63263845662971</v>
      </c>
      <c r="AE168" s="3">
        <v>2498</v>
      </c>
      <c r="AF168" s="3">
        <v>46529</v>
      </c>
      <c r="AG168" s="3">
        <v>799</v>
      </c>
      <c r="AH168" s="3">
        <v>9021</v>
      </c>
      <c r="AI168" s="3">
        <v>0</v>
      </c>
      <c r="AJ168" s="3">
        <v>1688</v>
      </c>
      <c r="AK168" s="3">
        <v>45260</v>
      </c>
      <c r="AL168" s="3">
        <v>0</v>
      </c>
      <c r="AM168" s="3">
        <v>242</v>
      </c>
      <c r="AN168" s="3">
        <v>106037</v>
      </c>
      <c r="AO168" s="3">
        <v>235203.54567512599</v>
      </c>
      <c r="AP168" s="89">
        <v>3283.416966935953</v>
      </c>
      <c r="AQ168" s="89">
        <v>90164.310268971807</v>
      </c>
      <c r="AR168" s="89">
        <v>1371.10728438971</v>
      </c>
      <c r="AS168" s="89">
        <v>21910.599077450901</v>
      </c>
      <c r="AT168" s="89">
        <v>0</v>
      </c>
      <c r="AU168" s="89">
        <v>4760.1298626409298</v>
      </c>
      <c r="AV168" s="89">
        <v>114484.25365268772</v>
      </c>
      <c r="AW168" s="89">
        <v>0</v>
      </c>
      <c r="AX168" s="89">
        <v>758.62665186444303</v>
      </c>
      <c r="AY168" s="3">
        <v>452</v>
      </c>
      <c r="AZ168" s="3">
        <v>10145</v>
      </c>
      <c r="BA168" s="3">
        <v>136</v>
      </c>
      <c r="BB168" s="3">
        <v>2459</v>
      </c>
      <c r="BC168" s="3">
        <v>0</v>
      </c>
      <c r="BD168" s="3">
        <v>491</v>
      </c>
      <c r="BE168" s="3">
        <v>12529</v>
      </c>
      <c r="BF168" s="3">
        <v>0</v>
      </c>
      <c r="BG168" s="3">
        <v>62</v>
      </c>
      <c r="BH168" s="3">
        <v>26274</v>
      </c>
      <c r="BI168" s="3">
        <v>526</v>
      </c>
      <c r="BJ168" s="3">
        <v>0</v>
      </c>
      <c r="BK168" s="3">
        <v>0</v>
      </c>
      <c r="BL168" s="3">
        <v>0</v>
      </c>
      <c r="BM168" s="3">
        <v>0</v>
      </c>
      <c r="BN168" s="3">
        <v>0</v>
      </c>
      <c r="BO168" s="3">
        <v>192516</v>
      </c>
      <c r="BP168" s="3">
        <v>0</v>
      </c>
      <c r="BQ168" s="3">
        <v>0</v>
      </c>
      <c r="BR168" s="3">
        <v>0</v>
      </c>
      <c r="BS168" s="3">
        <v>0</v>
      </c>
      <c r="BT168" s="3">
        <v>0</v>
      </c>
      <c r="BU168" s="3">
        <v>106037</v>
      </c>
      <c r="BV168" s="3">
        <v>0</v>
      </c>
      <c r="BW168" s="3">
        <v>0</v>
      </c>
      <c r="BX168" s="3">
        <v>0</v>
      </c>
      <c r="BY168" s="3">
        <v>0</v>
      </c>
      <c r="BZ168" s="57">
        <v>0</v>
      </c>
      <c r="CA168" s="3">
        <v>0</v>
      </c>
      <c r="CB168" s="3">
        <v>26274</v>
      </c>
      <c r="CC168" s="3">
        <v>0</v>
      </c>
      <c r="CD168" s="3">
        <v>0</v>
      </c>
      <c r="CE168" s="3">
        <v>0</v>
      </c>
      <c r="CF168" s="3">
        <v>0</v>
      </c>
      <c r="CG168" s="3">
        <v>0</v>
      </c>
      <c r="CH168" s="3">
        <v>0</v>
      </c>
      <c r="CI168" s="3">
        <v>0</v>
      </c>
      <c r="CJ168" s="3">
        <v>0</v>
      </c>
      <c r="CK168" s="3">
        <v>1225</v>
      </c>
      <c r="CL168" s="3">
        <v>73809</v>
      </c>
      <c r="CM168" s="3">
        <v>1647</v>
      </c>
      <c r="CN168" s="3">
        <v>27080</v>
      </c>
      <c r="CO168" s="3">
        <v>1</v>
      </c>
      <c r="CP168" s="3">
        <v>6388</v>
      </c>
      <c r="CQ168" s="3">
        <v>123725</v>
      </c>
      <c r="CR168" s="3">
        <v>0</v>
      </c>
      <c r="CS168" s="3">
        <v>1579</v>
      </c>
      <c r="CT168" s="3">
        <v>235454</v>
      </c>
      <c r="CU168" s="3">
        <v>132247</v>
      </c>
      <c r="CV168" s="3">
        <v>0</v>
      </c>
      <c r="CW168" s="3">
        <v>0</v>
      </c>
      <c r="CX168" s="3">
        <v>93889</v>
      </c>
      <c r="CY168" s="3">
        <v>27487</v>
      </c>
      <c r="CZ168" s="3">
        <v>35</v>
      </c>
      <c r="DA168" s="3">
        <v>1064840</v>
      </c>
      <c r="DB168" s="3">
        <v>2298423</v>
      </c>
      <c r="DC168" s="3">
        <v>7436</v>
      </c>
      <c r="DD168" s="3">
        <v>22921</v>
      </c>
      <c r="DE168" s="3">
        <v>4168</v>
      </c>
      <c r="DF168" s="3">
        <v>2094</v>
      </c>
      <c r="DG168" s="3">
        <v>4460417051</v>
      </c>
      <c r="DH168" s="3">
        <v>3151660662</v>
      </c>
      <c r="DI168" s="3">
        <v>0</v>
      </c>
      <c r="DJ168" s="3">
        <v>1308756389</v>
      </c>
      <c r="DK168" s="3">
        <v>151253068</v>
      </c>
      <c r="DL168" s="3">
        <v>1460009457</v>
      </c>
      <c r="DM168" s="3">
        <v>1272776681</v>
      </c>
      <c r="DN168" s="3">
        <v>187232776</v>
      </c>
      <c r="DO168" s="3">
        <v>445379</v>
      </c>
      <c r="DP168" s="3">
        <v>224196</v>
      </c>
      <c r="DQ168" s="3">
        <v>0</v>
      </c>
      <c r="DR168" s="3">
        <v>0</v>
      </c>
      <c r="DS168" s="3">
        <v>187453959</v>
      </c>
      <c r="DT168" s="3">
        <v>43775706</v>
      </c>
      <c r="DU168" s="3">
        <v>945210974</v>
      </c>
      <c r="DV168" s="3">
        <v>13224114</v>
      </c>
      <c r="DW168" s="3">
        <v>150834255</v>
      </c>
      <c r="DX168" s="3">
        <v>0</v>
      </c>
      <c r="DY168" s="3">
        <v>33042667</v>
      </c>
      <c r="DZ168" s="3">
        <v>820379259</v>
      </c>
      <c r="EA168" s="3">
        <v>0</v>
      </c>
      <c r="EB168" s="3">
        <v>4426362</v>
      </c>
      <c r="EC168" s="3">
        <v>2010893337</v>
      </c>
      <c r="ED168" s="3">
        <v>13763884</v>
      </c>
      <c r="EE168" s="3">
        <v>886427263</v>
      </c>
      <c r="EF168" s="3">
        <v>9468851</v>
      </c>
      <c r="EG168" s="3">
        <v>215518576</v>
      </c>
      <c r="EH168" s="3">
        <v>5119</v>
      </c>
      <c r="EI168" s="3">
        <v>60137064</v>
      </c>
      <c r="EJ168" s="3">
        <v>1254753467</v>
      </c>
      <c r="EK168" s="3">
        <v>0</v>
      </c>
      <c r="EL168" s="3">
        <v>9449490</v>
      </c>
      <c r="EM168" s="3">
        <v>2449523714</v>
      </c>
      <c r="EN168" s="3">
        <v>42437215</v>
      </c>
      <c r="EO168" s="3">
        <v>1505115908</v>
      </c>
      <c r="EP168" s="3">
        <v>13225181</v>
      </c>
      <c r="EQ168" s="3">
        <v>277278171</v>
      </c>
      <c r="ER168" s="3">
        <v>0</v>
      </c>
      <c r="ES168" s="3">
        <v>5119</v>
      </c>
      <c r="ET168" s="3">
        <v>70177795</v>
      </c>
      <c r="EU168" s="3">
        <v>1192198707</v>
      </c>
      <c r="EV168" s="3">
        <v>276853</v>
      </c>
      <c r="EW168" s="3">
        <v>0</v>
      </c>
      <c r="EX168" s="3">
        <v>14425695</v>
      </c>
      <c r="EY168" s="3">
        <v>0</v>
      </c>
      <c r="EZ168" s="3">
        <v>36520018</v>
      </c>
      <c r="FA168" s="3">
        <v>0</v>
      </c>
      <c r="FB168" s="3">
        <v>0</v>
      </c>
      <c r="FC168" s="3">
        <v>0</v>
      </c>
      <c r="FD168" s="3">
        <v>0</v>
      </c>
      <c r="FE168" s="3">
        <v>14516845</v>
      </c>
      <c r="FF168" s="3">
        <v>321708391</v>
      </c>
      <c r="FG168" s="3">
        <v>7182238</v>
      </c>
      <c r="FH168" s="3">
        <v>83976272</v>
      </c>
      <c r="FI168" s="3">
        <v>0</v>
      </c>
      <c r="FJ168" s="3">
        <v>17982781</v>
      </c>
      <c r="FK168" s="3">
        <v>863380725</v>
      </c>
      <c r="FL168" s="3">
        <v>0</v>
      </c>
      <c r="FM168" s="3">
        <v>9137</v>
      </c>
      <c r="FN168" s="3">
        <v>0</v>
      </c>
      <c r="FO168" s="3">
        <v>0</v>
      </c>
      <c r="FP168" s="3">
        <v>0</v>
      </c>
      <c r="FQ168" s="3">
        <v>0</v>
      </c>
      <c r="FR168" s="3">
        <v>0</v>
      </c>
      <c r="FS168" s="3">
        <v>0</v>
      </c>
      <c r="FT168" s="3">
        <v>257390837</v>
      </c>
      <c r="FU168" s="3">
        <v>58203848</v>
      </c>
      <c r="FV168" s="3">
        <v>317324914</v>
      </c>
      <c r="FW168" s="3">
        <v>103270868</v>
      </c>
      <c r="FX168" s="3">
        <v>42127762</v>
      </c>
      <c r="FY168" s="3">
        <v>129552</v>
      </c>
      <c r="FZ168" s="3">
        <v>3310921</v>
      </c>
      <c r="GA168" s="3">
        <v>221099674</v>
      </c>
      <c r="GB168" s="3">
        <v>17606135</v>
      </c>
      <c r="GC168" s="3">
        <v>210993717</v>
      </c>
      <c r="GD168" s="3">
        <v>41318453</v>
      </c>
      <c r="GE168" s="3">
        <v>302173686</v>
      </c>
      <c r="GF168" s="3">
        <v>133133994</v>
      </c>
      <c r="GG168" s="3">
        <v>0</v>
      </c>
      <c r="GH168" s="3">
        <v>13872552</v>
      </c>
      <c r="GI168" s="3">
        <v>115700724</v>
      </c>
      <c r="GJ168" s="3">
        <v>560187152</v>
      </c>
      <c r="GK168" s="3">
        <v>37501504</v>
      </c>
      <c r="GL168" s="3">
        <v>15079536</v>
      </c>
      <c r="GM168" s="3">
        <v>2687273</v>
      </c>
      <c r="GN168" s="3">
        <v>0</v>
      </c>
      <c r="GO168" s="3">
        <v>92440260</v>
      </c>
      <c r="GP168" s="3">
        <v>0</v>
      </c>
      <c r="GQ168" s="3">
        <v>0</v>
      </c>
      <c r="GR168" s="3">
        <v>0</v>
      </c>
      <c r="GS168" s="3">
        <v>0</v>
      </c>
      <c r="GT168" s="3">
        <v>0</v>
      </c>
      <c r="GU168" s="3">
        <v>0</v>
      </c>
      <c r="GV168" s="3">
        <v>0</v>
      </c>
      <c r="GW168" s="3">
        <v>0</v>
      </c>
      <c r="GX168" s="3">
        <v>0</v>
      </c>
      <c r="GY168" s="3">
        <v>0</v>
      </c>
      <c r="GZ168" s="3">
        <v>0</v>
      </c>
      <c r="HA168" s="3">
        <v>0</v>
      </c>
      <c r="HB168" s="3">
        <v>0</v>
      </c>
      <c r="HC168" s="3">
        <v>0</v>
      </c>
      <c r="HD168" s="3">
        <v>0</v>
      </c>
      <c r="HE168" s="3">
        <v>0</v>
      </c>
      <c r="HF168" s="3">
        <v>0</v>
      </c>
      <c r="HG168" s="3">
        <v>0</v>
      </c>
      <c r="HH168" s="3">
        <v>0</v>
      </c>
      <c r="HI168" s="3">
        <v>0</v>
      </c>
      <c r="HJ168" s="3">
        <v>4096452</v>
      </c>
      <c r="HK168" s="3">
        <v>4733888</v>
      </c>
      <c r="HL168" s="3">
        <v>2213</v>
      </c>
      <c r="HM168" s="3">
        <v>27</v>
      </c>
      <c r="HN168" s="3">
        <v>205468</v>
      </c>
      <c r="HO168" s="3">
        <v>321213</v>
      </c>
      <c r="HP168" s="3">
        <v>1871851</v>
      </c>
      <c r="HQ168" s="3">
        <v>10363</v>
      </c>
      <c r="HR168" s="3">
        <v>237455</v>
      </c>
      <c r="HS168" s="3">
        <v>492911</v>
      </c>
      <c r="HT168" s="3">
        <v>0</v>
      </c>
      <c r="HU168" s="3">
        <v>825839</v>
      </c>
      <c r="HV168" s="3">
        <v>113659</v>
      </c>
      <c r="HW168" s="3">
        <v>17693</v>
      </c>
      <c r="HX168" s="3">
        <v>2004073</v>
      </c>
      <c r="HY168" s="3">
        <v>0</v>
      </c>
      <c r="HZ168" s="3">
        <v>546599</v>
      </c>
      <c r="IA168" s="3">
        <v>49902</v>
      </c>
      <c r="IB168" s="3">
        <v>887752</v>
      </c>
      <c r="IC168" s="3">
        <v>73436</v>
      </c>
      <c r="ID168" s="3">
        <v>534690</v>
      </c>
      <c r="IE168" s="3">
        <v>14467707.420513701</v>
      </c>
      <c r="IF168" s="3">
        <v>460545619.34038103</v>
      </c>
      <c r="IG168" s="3">
        <v>5705900.5481957402</v>
      </c>
      <c r="IH168" s="3">
        <v>92115456.011850506</v>
      </c>
      <c r="II168" s="3">
        <v>1287.1171707273199</v>
      </c>
      <c r="IJ168" s="3">
        <v>23429035.306476299</v>
      </c>
      <c r="IK168" s="3">
        <v>521769674.38421243</v>
      </c>
      <c r="IL168" s="3">
        <v>0</v>
      </c>
      <c r="IM168" s="3">
        <v>3488932.8711996432</v>
      </c>
    </row>
    <row r="169" spans="1:247" x14ac:dyDescent="0.25">
      <c r="A169">
        <v>106190432</v>
      </c>
      <c r="B169" s="33" t="s">
        <v>1310</v>
      </c>
      <c r="C169" s="56">
        <v>45292</v>
      </c>
      <c r="D169" s="56">
        <v>45657</v>
      </c>
      <c r="E169">
        <v>366</v>
      </c>
      <c r="F169" s="33" t="s">
        <v>2532</v>
      </c>
      <c r="G169" t="s">
        <v>475</v>
      </c>
      <c r="H169">
        <v>905</v>
      </c>
      <c r="I169" s="33" t="s">
        <v>1046</v>
      </c>
      <c r="J169" t="s">
        <v>1292</v>
      </c>
      <c r="K169" s="33" t="s">
        <v>1293</v>
      </c>
      <c r="L169" s="33" t="s">
        <v>811</v>
      </c>
      <c r="N169" t="s">
        <v>430</v>
      </c>
      <c r="O169" s="33" t="s">
        <v>1292</v>
      </c>
      <c r="P169" t="s">
        <v>1028</v>
      </c>
      <c r="Q169" t="s">
        <v>34</v>
      </c>
      <c r="R169" s="33" t="s">
        <v>2129</v>
      </c>
      <c r="S169" s="33" t="s">
        <v>1311</v>
      </c>
      <c r="T169" s="33" t="s">
        <v>1312</v>
      </c>
      <c r="U169" s="33">
        <v>91402</v>
      </c>
      <c r="V169" s="33" t="s">
        <v>2564</v>
      </c>
      <c r="W169">
        <v>0</v>
      </c>
      <c r="X169" s="3">
        <v>218</v>
      </c>
      <c r="Y169" s="3">
        <v>79788</v>
      </c>
      <c r="Z169" s="3">
        <v>218</v>
      </c>
      <c r="AA169" s="3">
        <v>79788</v>
      </c>
      <c r="AB169" s="3">
        <v>124</v>
      </c>
      <c r="AC169" s="3">
        <v>121.23497267759562</v>
      </c>
      <c r="AD169" s="3">
        <v>304.44509769539599</v>
      </c>
      <c r="AE169" s="3">
        <v>1608</v>
      </c>
      <c r="AF169" s="3">
        <v>19455</v>
      </c>
      <c r="AG169" s="3">
        <v>1224</v>
      </c>
      <c r="AH169" s="3">
        <v>3644</v>
      </c>
      <c r="AI169" s="3">
        <v>0</v>
      </c>
      <c r="AJ169" s="3">
        <v>594</v>
      </c>
      <c r="AK169" s="3">
        <v>17645</v>
      </c>
      <c r="AL169" s="3">
        <v>0</v>
      </c>
      <c r="AM169" s="3">
        <v>202</v>
      </c>
      <c r="AN169" s="3">
        <v>44372</v>
      </c>
      <c r="AO169" s="3">
        <v>111426.905756515</v>
      </c>
      <c r="AP169" s="89">
        <v>2501.0023237058199</v>
      </c>
      <c r="AQ169" s="89">
        <v>41823.299437536298</v>
      </c>
      <c r="AR169" s="89">
        <v>1919.7488428815338</v>
      </c>
      <c r="AS169" s="89">
        <v>11622.7405314064</v>
      </c>
      <c r="AT169" s="89">
        <v>0</v>
      </c>
      <c r="AU169" s="89">
        <v>2121.2281382116912</v>
      </c>
      <c r="AV169" s="89">
        <v>52026.107990267003</v>
      </c>
      <c r="AW169" s="89">
        <v>0</v>
      </c>
      <c r="AX169" s="89">
        <v>536.81927457640199</v>
      </c>
      <c r="AY169" s="3">
        <v>351</v>
      </c>
      <c r="AZ169" s="3">
        <v>5425</v>
      </c>
      <c r="BA169" s="3">
        <v>103</v>
      </c>
      <c r="BB169" s="3">
        <v>1064</v>
      </c>
      <c r="BC169" s="3">
        <v>0</v>
      </c>
      <c r="BD169" s="3">
        <v>173</v>
      </c>
      <c r="BE169" s="3">
        <v>4814</v>
      </c>
      <c r="BF169" s="3">
        <v>0</v>
      </c>
      <c r="BG169" s="3">
        <v>53</v>
      </c>
      <c r="BH169" s="3">
        <v>11983</v>
      </c>
      <c r="BI169" s="3">
        <v>218</v>
      </c>
      <c r="BJ169" s="3">
        <v>0</v>
      </c>
      <c r="BK169" s="3">
        <v>0</v>
      </c>
      <c r="BL169" s="3">
        <v>0</v>
      </c>
      <c r="BM169" s="3">
        <v>0</v>
      </c>
      <c r="BN169" s="3">
        <v>0</v>
      </c>
      <c r="BO169" s="3">
        <v>79788</v>
      </c>
      <c r="BP169" s="3">
        <v>0</v>
      </c>
      <c r="BQ169" s="3">
        <v>0</v>
      </c>
      <c r="BR169" s="3">
        <v>0</v>
      </c>
      <c r="BS169" s="3">
        <v>0</v>
      </c>
      <c r="BT169" s="3">
        <v>0</v>
      </c>
      <c r="BU169" s="3">
        <v>44372</v>
      </c>
      <c r="BV169" s="3">
        <v>0</v>
      </c>
      <c r="BW169" s="3">
        <v>0</v>
      </c>
      <c r="BX169" s="3">
        <v>0</v>
      </c>
      <c r="BY169" s="3">
        <v>0</v>
      </c>
      <c r="BZ169" s="57">
        <v>0</v>
      </c>
      <c r="CA169" s="3">
        <v>0</v>
      </c>
      <c r="CB169" s="3">
        <v>11983</v>
      </c>
      <c r="CC169" s="3">
        <v>0</v>
      </c>
      <c r="CD169" s="3">
        <v>0</v>
      </c>
      <c r="CE169" s="3">
        <v>0</v>
      </c>
      <c r="CF169" s="3">
        <v>0</v>
      </c>
      <c r="CG169" s="3">
        <v>0</v>
      </c>
      <c r="CH169" s="3">
        <v>0</v>
      </c>
      <c r="CI169" s="3">
        <v>0</v>
      </c>
      <c r="CJ169" s="3">
        <v>0</v>
      </c>
      <c r="CK169" s="3">
        <v>1942</v>
      </c>
      <c r="CL169" s="3">
        <v>49278</v>
      </c>
      <c r="CM169" s="3">
        <v>2085</v>
      </c>
      <c r="CN169" s="3">
        <v>23688</v>
      </c>
      <c r="CO169" s="3">
        <v>0</v>
      </c>
      <c r="CP169" s="3">
        <v>4105</v>
      </c>
      <c r="CQ169" s="3">
        <v>83361</v>
      </c>
      <c r="CR169" s="3">
        <v>0</v>
      </c>
      <c r="CS169" s="3">
        <v>1303</v>
      </c>
      <c r="CT169" s="3">
        <v>165762</v>
      </c>
      <c r="CU169" s="3">
        <v>73561</v>
      </c>
      <c r="CV169" s="3">
        <v>0</v>
      </c>
      <c r="CW169" s="3">
        <v>0</v>
      </c>
      <c r="CX169" s="3">
        <v>90476</v>
      </c>
      <c r="CY169" s="3">
        <v>14351</v>
      </c>
      <c r="CZ169" s="3">
        <v>12</v>
      </c>
      <c r="DA169" s="3">
        <v>373930</v>
      </c>
      <c r="DB169" s="3">
        <v>926280</v>
      </c>
      <c r="DC169" s="3">
        <v>2980</v>
      </c>
      <c r="DD169" s="3">
        <v>8704</v>
      </c>
      <c r="DE169" s="3">
        <v>1622</v>
      </c>
      <c r="DF169" s="3">
        <v>664</v>
      </c>
      <c r="DG169" s="3">
        <v>2105765177</v>
      </c>
      <c r="DH169" s="3">
        <v>1550250465</v>
      </c>
      <c r="DI169" s="3">
        <v>0</v>
      </c>
      <c r="DJ169" s="3">
        <v>555514712</v>
      </c>
      <c r="DK169" s="3">
        <v>91035845</v>
      </c>
      <c r="DL169" s="3">
        <v>646550557</v>
      </c>
      <c r="DM169" s="3">
        <v>601614330</v>
      </c>
      <c r="DN169" s="3">
        <v>44936227</v>
      </c>
      <c r="DO169" s="3">
        <v>266575</v>
      </c>
      <c r="DP169" s="3">
        <v>97507</v>
      </c>
      <c r="DQ169" s="3">
        <v>0</v>
      </c>
      <c r="DR169" s="3">
        <v>0</v>
      </c>
      <c r="DS169" s="3">
        <v>45105295</v>
      </c>
      <c r="DT169" s="3">
        <v>31339165</v>
      </c>
      <c r="DU169" s="3">
        <v>397091759</v>
      </c>
      <c r="DV169" s="3">
        <v>20176629</v>
      </c>
      <c r="DW169" s="3">
        <v>64559139</v>
      </c>
      <c r="DX169" s="3">
        <v>0</v>
      </c>
      <c r="DY169" s="3">
        <v>12483025</v>
      </c>
      <c r="DZ169" s="3">
        <v>308275032</v>
      </c>
      <c r="EA169" s="3">
        <v>0</v>
      </c>
      <c r="EB169" s="3">
        <v>4625077</v>
      </c>
      <c r="EC169" s="3">
        <v>838549826</v>
      </c>
      <c r="ED169" s="3">
        <v>17404196</v>
      </c>
      <c r="EE169" s="3">
        <v>456554478</v>
      </c>
      <c r="EF169" s="3">
        <v>11468845</v>
      </c>
      <c r="EG169" s="3">
        <v>141355823</v>
      </c>
      <c r="EH169" s="3">
        <v>0</v>
      </c>
      <c r="EI169" s="3">
        <v>32094995</v>
      </c>
      <c r="EJ169" s="3">
        <v>600670851</v>
      </c>
      <c r="EK169" s="3">
        <v>0</v>
      </c>
      <c r="EL169" s="3">
        <v>7666163</v>
      </c>
      <c r="EM169" s="3">
        <v>1267215351</v>
      </c>
      <c r="EN169" s="3">
        <v>40910025</v>
      </c>
      <c r="EO169" s="3">
        <v>709777425</v>
      </c>
      <c r="EP169" s="3">
        <v>24254348</v>
      </c>
      <c r="EQ169" s="3">
        <v>165237693</v>
      </c>
      <c r="ER169" s="3">
        <v>0</v>
      </c>
      <c r="ES169" s="3">
        <v>0</v>
      </c>
      <c r="ET169" s="3">
        <v>31962403</v>
      </c>
      <c r="EU169" s="3">
        <v>546753618</v>
      </c>
      <c r="EV169" s="3">
        <v>349503</v>
      </c>
      <c r="EW169" s="3">
        <v>0</v>
      </c>
      <c r="EX169" s="3">
        <v>9788980</v>
      </c>
      <c r="EY169" s="3">
        <v>0</v>
      </c>
      <c r="EZ169" s="3">
        <v>21216470</v>
      </c>
      <c r="FA169" s="3">
        <v>0</v>
      </c>
      <c r="FB169" s="3">
        <v>0</v>
      </c>
      <c r="FC169" s="3">
        <v>0</v>
      </c>
      <c r="FD169" s="3">
        <v>0</v>
      </c>
      <c r="FE169" s="3">
        <v>6938663</v>
      </c>
      <c r="FF169" s="3">
        <v>140510495</v>
      </c>
      <c r="FG169" s="3">
        <v>6744462</v>
      </c>
      <c r="FH169" s="3">
        <v>38821466</v>
      </c>
      <c r="FI169" s="3">
        <v>0</v>
      </c>
      <c r="FJ169" s="3">
        <v>10824297</v>
      </c>
      <c r="FK169" s="3">
        <v>351548228</v>
      </c>
      <c r="FL169" s="3">
        <v>0</v>
      </c>
      <c r="FM169" s="3">
        <v>127101</v>
      </c>
      <c r="FN169" s="3">
        <v>0</v>
      </c>
      <c r="FO169" s="3">
        <v>0</v>
      </c>
      <c r="FP169" s="3">
        <v>0</v>
      </c>
      <c r="FQ169" s="3">
        <v>0</v>
      </c>
      <c r="FR169" s="3">
        <v>0</v>
      </c>
      <c r="FS169" s="3">
        <v>0</v>
      </c>
      <c r="FT169" s="3">
        <v>110813864</v>
      </c>
      <c r="FU169" s="3">
        <v>34964980</v>
      </c>
      <c r="FV169" s="3">
        <v>134312269</v>
      </c>
      <c r="FW169" s="3">
        <v>63985498</v>
      </c>
      <c r="FX169" s="3">
        <v>27865377</v>
      </c>
      <c r="FY169" s="3">
        <v>119403</v>
      </c>
      <c r="FZ169" s="3">
        <v>0</v>
      </c>
      <c r="GA169" s="3">
        <v>105529330</v>
      </c>
      <c r="GB169" s="3">
        <v>7718225</v>
      </c>
      <c r="GC169" s="3">
        <v>99834944</v>
      </c>
      <c r="GD169" s="3">
        <v>16470440</v>
      </c>
      <c r="GE169" s="3">
        <v>133394566</v>
      </c>
      <c r="GF169" s="3">
        <v>59919843</v>
      </c>
      <c r="GG169" s="3">
        <v>0</v>
      </c>
      <c r="GH169" s="3">
        <v>5854875</v>
      </c>
      <c r="GI169" s="3">
        <v>47070932</v>
      </c>
      <c r="GJ169" s="3">
        <v>292612511</v>
      </c>
      <c r="GK169" s="3">
        <v>14279052</v>
      </c>
      <c r="GL169" s="3">
        <v>5661206</v>
      </c>
      <c r="GM169" s="3">
        <v>1748168</v>
      </c>
      <c r="GN169" s="3">
        <v>0</v>
      </c>
      <c r="GO169" s="3">
        <v>41073177</v>
      </c>
      <c r="GP169" s="3">
        <v>0</v>
      </c>
      <c r="GQ169" s="3">
        <v>0</v>
      </c>
      <c r="GR169" s="3">
        <v>0</v>
      </c>
      <c r="GS169" s="3">
        <v>0</v>
      </c>
      <c r="GT169" s="3">
        <v>0</v>
      </c>
      <c r="GU169" s="3">
        <v>0</v>
      </c>
      <c r="GV169" s="3">
        <v>0</v>
      </c>
      <c r="GW169" s="3">
        <v>0</v>
      </c>
      <c r="GX169" s="3">
        <v>0</v>
      </c>
      <c r="GY169" s="3">
        <v>0</v>
      </c>
      <c r="GZ169" s="3">
        <v>0</v>
      </c>
      <c r="HA169" s="3">
        <v>0</v>
      </c>
      <c r="HB169" s="3">
        <v>0</v>
      </c>
      <c r="HC169" s="3">
        <v>0</v>
      </c>
      <c r="HD169" s="3">
        <v>0</v>
      </c>
      <c r="HE169" s="3">
        <v>0</v>
      </c>
      <c r="HF169" s="3">
        <v>0</v>
      </c>
      <c r="HG169" s="3">
        <v>0</v>
      </c>
      <c r="HH169" s="3">
        <v>0</v>
      </c>
      <c r="HI169" s="3">
        <v>0</v>
      </c>
      <c r="HJ169" s="3">
        <v>1866372</v>
      </c>
      <c r="HK169" s="3">
        <v>2176702</v>
      </c>
      <c r="HL169" s="3">
        <v>1027</v>
      </c>
      <c r="HM169" s="3">
        <v>0</v>
      </c>
      <c r="HN169" s="3">
        <v>110534</v>
      </c>
      <c r="HO169" s="3">
        <v>148134</v>
      </c>
      <c r="HP169" s="3">
        <v>765337</v>
      </c>
      <c r="HQ169" s="3">
        <v>0</v>
      </c>
      <c r="HR169" s="3">
        <v>133071</v>
      </c>
      <c r="HS169" s="3">
        <v>227510</v>
      </c>
      <c r="HT169" s="3">
        <v>0</v>
      </c>
      <c r="HU169" s="3">
        <v>440437</v>
      </c>
      <c r="HV169" s="3">
        <v>29986</v>
      </c>
      <c r="HW169" s="3">
        <v>11363</v>
      </c>
      <c r="HX169" s="3">
        <v>853930</v>
      </c>
      <c r="HY169" s="3">
        <v>0</v>
      </c>
      <c r="HZ169" s="3">
        <v>192123</v>
      </c>
      <c r="IA169" s="3">
        <v>1056</v>
      </c>
      <c r="IB169" s="3">
        <v>518605</v>
      </c>
      <c r="IC169" s="3">
        <v>44976</v>
      </c>
      <c r="ID169" s="3">
        <v>255682</v>
      </c>
      <c r="IE169" s="3">
        <v>11818654.6558074</v>
      </c>
      <c r="IF169" s="3">
        <v>206981009.646267</v>
      </c>
      <c r="IG169" s="3">
        <v>7672981.9395369785</v>
      </c>
      <c r="IH169" s="3">
        <v>49927575.251564987</v>
      </c>
      <c r="II169" s="3">
        <v>0</v>
      </c>
      <c r="IJ169" s="3">
        <v>10808697.0781451</v>
      </c>
      <c r="IK169" s="3">
        <v>220389346.807556</v>
      </c>
      <c r="IL169" s="3">
        <v>0</v>
      </c>
      <c r="IM169" s="3">
        <v>2980219.6211222699</v>
      </c>
    </row>
    <row r="170" spans="1:247" x14ac:dyDescent="0.25">
      <c r="A170">
        <v>106414139</v>
      </c>
      <c r="B170" s="33" t="s">
        <v>1313</v>
      </c>
      <c r="C170" s="56">
        <v>45292</v>
      </c>
      <c r="D170" s="56">
        <v>45657</v>
      </c>
      <c r="E170">
        <v>366</v>
      </c>
      <c r="F170" s="33" t="s">
        <v>2715</v>
      </c>
      <c r="G170" t="s">
        <v>1111</v>
      </c>
      <c r="H170">
        <v>428</v>
      </c>
      <c r="I170" s="33" t="s">
        <v>1046</v>
      </c>
      <c r="J170" t="s">
        <v>1292</v>
      </c>
      <c r="K170" s="33" t="s">
        <v>1293</v>
      </c>
      <c r="L170" s="33" t="s">
        <v>811</v>
      </c>
      <c r="N170" t="s">
        <v>430</v>
      </c>
      <c r="O170" s="33" t="s">
        <v>1292</v>
      </c>
      <c r="P170" t="s">
        <v>1038</v>
      </c>
      <c r="Q170" t="s">
        <v>34</v>
      </c>
      <c r="R170" s="33" t="s">
        <v>2121</v>
      </c>
      <c r="S170" s="33" t="s">
        <v>3200</v>
      </c>
      <c r="T170" s="33" t="s">
        <v>1314</v>
      </c>
      <c r="U170" s="33">
        <v>94063</v>
      </c>
      <c r="V170" s="33" t="s">
        <v>2564</v>
      </c>
      <c r="W170">
        <v>0</v>
      </c>
      <c r="X170" s="3">
        <v>153</v>
      </c>
      <c r="Y170" s="3">
        <v>55998</v>
      </c>
      <c r="Z170" s="3">
        <v>153</v>
      </c>
      <c r="AA170" s="3">
        <v>55998</v>
      </c>
      <c r="AB170" s="3">
        <v>73</v>
      </c>
      <c r="AC170" s="3">
        <v>70.1366120218579</v>
      </c>
      <c r="AD170" s="3">
        <v>138.02416261847699</v>
      </c>
      <c r="AE170" s="3">
        <v>944</v>
      </c>
      <c r="AF170" s="3">
        <v>10361</v>
      </c>
      <c r="AG170" s="3">
        <v>271</v>
      </c>
      <c r="AH170" s="3">
        <v>1686</v>
      </c>
      <c r="AI170" s="3">
        <v>0</v>
      </c>
      <c r="AJ170" s="3">
        <v>527</v>
      </c>
      <c r="AK170" s="3">
        <v>11681</v>
      </c>
      <c r="AL170" s="3">
        <v>0</v>
      </c>
      <c r="AM170" s="3">
        <v>200</v>
      </c>
      <c r="AN170" s="3">
        <v>25670</v>
      </c>
      <c r="AO170" s="3">
        <v>50516.843518362402</v>
      </c>
      <c r="AP170" s="89">
        <v>1182.9090849060101</v>
      </c>
      <c r="AQ170" s="89">
        <v>19281.4472041708</v>
      </c>
      <c r="AR170" s="89">
        <v>392.7366924732944</v>
      </c>
      <c r="AS170" s="89">
        <v>3557.8524549930899</v>
      </c>
      <c r="AT170" s="89">
        <v>0</v>
      </c>
      <c r="AU170" s="89">
        <v>1133.3293366840501</v>
      </c>
      <c r="AV170" s="89">
        <v>24590.380360629501</v>
      </c>
      <c r="AW170" s="89">
        <v>0</v>
      </c>
      <c r="AX170" s="89">
        <v>559.05107511830204</v>
      </c>
      <c r="AY170" s="3">
        <v>229</v>
      </c>
      <c r="AZ170" s="3">
        <v>2816</v>
      </c>
      <c r="BA170" s="3">
        <v>56</v>
      </c>
      <c r="BB170" s="3">
        <v>478</v>
      </c>
      <c r="BC170" s="3">
        <v>0</v>
      </c>
      <c r="BD170" s="3">
        <v>142</v>
      </c>
      <c r="BE170" s="3">
        <v>3905</v>
      </c>
      <c r="BF170" s="3">
        <v>0</v>
      </c>
      <c r="BG170" s="3">
        <v>53</v>
      </c>
      <c r="BH170" s="3">
        <v>7679</v>
      </c>
      <c r="BI170" s="3">
        <v>153</v>
      </c>
      <c r="BJ170" s="3">
        <v>0</v>
      </c>
      <c r="BK170" s="3">
        <v>0</v>
      </c>
      <c r="BL170" s="3">
        <v>0</v>
      </c>
      <c r="BM170" s="3">
        <v>0</v>
      </c>
      <c r="BN170" s="3">
        <v>0</v>
      </c>
      <c r="BO170" s="3">
        <v>55998</v>
      </c>
      <c r="BP170" s="3">
        <v>0</v>
      </c>
      <c r="BQ170" s="3">
        <v>0</v>
      </c>
      <c r="BR170" s="3">
        <v>0</v>
      </c>
      <c r="BS170" s="3">
        <v>0</v>
      </c>
      <c r="BT170" s="3">
        <v>0</v>
      </c>
      <c r="BU170" s="3">
        <v>25670</v>
      </c>
      <c r="BV170" s="3">
        <v>0</v>
      </c>
      <c r="BW170" s="3">
        <v>0</v>
      </c>
      <c r="BX170" s="3">
        <v>0</v>
      </c>
      <c r="BY170" s="3">
        <v>0</v>
      </c>
      <c r="BZ170" s="57">
        <v>0</v>
      </c>
      <c r="CA170" s="3">
        <v>0</v>
      </c>
      <c r="CB170" s="3">
        <v>7679</v>
      </c>
      <c r="CC170" s="3">
        <v>0</v>
      </c>
      <c r="CD170" s="3">
        <v>0</v>
      </c>
      <c r="CE170" s="3">
        <v>0</v>
      </c>
      <c r="CF170" s="3">
        <v>0</v>
      </c>
      <c r="CG170" s="3">
        <v>0</v>
      </c>
      <c r="CH170" s="3">
        <v>0</v>
      </c>
      <c r="CI170" s="3">
        <v>0</v>
      </c>
      <c r="CJ170" s="3">
        <v>0</v>
      </c>
      <c r="CK170" s="3">
        <v>622</v>
      </c>
      <c r="CL170" s="3">
        <v>17096</v>
      </c>
      <c r="CM170" s="3">
        <v>494</v>
      </c>
      <c r="CN170" s="3">
        <v>5834</v>
      </c>
      <c r="CO170" s="3">
        <v>0</v>
      </c>
      <c r="CP170" s="3">
        <v>2159</v>
      </c>
      <c r="CQ170" s="3">
        <v>28786</v>
      </c>
      <c r="CR170" s="3">
        <v>0</v>
      </c>
      <c r="CS170" s="3">
        <v>1166</v>
      </c>
      <c r="CT170" s="3">
        <v>56157</v>
      </c>
      <c r="CU170" s="3">
        <v>40336</v>
      </c>
      <c r="CV170" s="3">
        <v>0</v>
      </c>
      <c r="CW170" s="3">
        <v>0</v>
      </c>
      <c r="CX170" s="3">
        <v>12548</v>
      </c>
      <c r="CY170" s="3">
        <v>5265</v>
      </c>
      <c r="CZ170" s="3">
        <v>9</v>
      </c>
      <c r="DA170" s="3">
        <v>344239</v>
      </c>
      <c r="DB170" s="3">
        <v>638364</v>
      </c>
      <c r="DC170" s="3">
        <v>1740</v>
      </c>
      <c r="DD170" s="3">
        <v>6158</v>
      </c>
      <c r="DE170" s="3">
        <v>1569</v>
      </c>
      <c r="DF170" s="3">
        <v>488</v>
      </c>
      <c r="DG170" s="3">
        <v>1474791410</v>
      </c>
      <c r="DH170" s="3">
        <v>1034169277</v>
      </c>
      <c r="DI170" s="3">
        <v>0</v>
      </c>
      <c r="DJ170" s="3">
        <v>440622133</v>
      </c>
      <c r="DK170" s="3">
        <v>63281977</v>
      </c>
      <c r="DL170" s="3">
        <v>503904110</v>
      </c>
      <c r="DM170" s="3">
        <v>482510450</v>
      </c>
      <c r="DN170" s="3">
        <v>21393660</v>
      </c>
      <c r="DO170" s="3">
        <v>28735</v>
      </c>
      <c r="DP170" s="3">
        <v>327180</v>
      </c>
      <c r="DQ170" s="3">
        <v>0</v>
      </c>
      <c r="DR170" s="3">
        <v>0</v>
      </c>
      <c r="DS170" s="3">
        <v>21095215</v>
      </c>
      <c r="DT170" s="3">
        <v>29197110</v>
      </c>
      <c r="DU170" s="3">
        <v>317931165</v>
      </c>
      <c r="DV170" s="3">
        <v>7619748</v>
      </c>
      <c r="DW170" s="3">
        <v>45289435</v>
      </c>
      <c r="DX170" s="3">
        <v>0</v>
      </c>
      <c r="DY170" s="3">
        <v>17554455</v>
      </c>
      <c r="DZ170" s="3">
        <v>326532941</v>
      </c>
      <c r="EA170" s="3">
        <v>0</v>
      </c>
      <c r="EB170" s="3">
        <v>5286488</v>
      </c>
      <c r="EC170" s="3">
        <v>749411342</v>
      </c>
      <c r="ED170" s="3">
        <v>7389253</v>
      </c>
      <c r="EE170" s="3">
        <v>273727263</v>
      </c>
      <c r="EF170" s="3">
        <v>3422889</v>
      </c>
      <c r="EG170" s="3">
        <v>50281815</v>
      </c>
      <c r="EH170" s="3">
        <v>0</v>
      </c>
      <c r="EI170" s="3">
        <v>20196928</v>
      </c>
      <c r="EJ170" s="3">
        <v>360871324</v>
      </c>
      <c r="EK170" s="3">
        <v>0</v>
      </c>
      <c r="EL170" s="3">
        <v>9490596</v>
      </c>
      <c r="EM170" s="3">
        <v>725380068</v>
      </c>
      <c r="EN170" s="3">
        <v>29812274</v>
      </c>
      <c r="EO170" s="3">
        <v>493541743</v>
      </c>
      <c r="EP170" s="3">
        <v>5643719</v>
      </c>
      <c r="EQ170" s="3">
        <v>81309121</v>
      </c>
      <c r="ER170" s="3">
        <v>0</v>
      </c>
      <c r="ES170" s="3">
        <v>0</v>
      </c>
      <c r="ET170" s="3">
        <v>25873323</v>
      </c>
      <c r="EU170" s="3">
        <v>366291217</v>
      </c>
      <c r="EV170" s="3">
        <v>577426</v>
      </c>
      <c r="EW170" s="3">
        <v>0</v>
      </c>
      <c r="EX170" s="3">
        <v>9667214</v>
      </c>
      <c r="EY170" s="3">
        <v>0</v>
      </c>
      <c r="EZ170" s="3">
        <v>21453240</v>
      </c>
      <c r="FA170" s="3">
        <v>0</v>
      </c>
      <c r="FB170" s="3">
        <v>0</v>
      </c>
      <c r="FC170" s="3">
        <v>0</v>
      </c>
      <c r="FD170" s="3">
        <v>0</v>
      </c>
      <c r="FE170" s="3">
        <v>6126229</v>
      </c>
      <c r="FF170" s="3">
        <v>93809291</v>
      </c>
      <c r="FG170" s="3">
        <v>4402585</v>
      </c>
      <c r="FH170" s="3">
        <v>13661511</v>
      </c>
      <c r="FI170" s="3">
        <v>0</v>
      </c>
      <c r="FJ170" s="3">
        <v>9956747</v>
      </c>
      <c r="FK170" s="3">
        <v>312390761</v>
      </c>
      <c r="FL170" s="3">
        <v>0</v>
      </c>
      <c r="FM170" s="3">
        <v>275009</v>
      </c>
      <c r="FN170" s="3">
        <v>0</v>
      </c>
      <c r="FO170" s="3">
        <v>0</v>
      </c>
      <c r="FP170" s="3">
        <v>0</v>
      </c>
      <c r="FQ170" s="3">
        <v>0</v>
      </c>
      <c r="FR170" s="3">
        <v>0</v>
      </c>
      <c r="FS170" s="3">
        <v>0</v>
      </c>
      <c r="FT170" s="3">
        <v>85553656</v>
      </c>
      <c r="FU170" s="3">
        <v>28623133</v>
      </c>
      <c r="FV170" s="3">
        <v>131698813</v>
      </c>
      <c r="FW170" s="3">
        <v>30465493</v>
      </c>
      <c r="FX170" s="3">
        <v>8689763</v>
      </c>
      <c r="FY170" s="3">
        <v>0</v>
      </c>
      <c r="FZ170" s="3">
        <v>0</v>
      </c>
      <c r="GA170" s="3">
        <v>89712781</v>
      </c>
      <c r="GB170" s="3">
        <v>8278403</v>
      </c>
      <c r="GC170" s="3">
        <v>79066875</v>
      </c>
      <c r="GD170" s="3">
        <v>20421533</v>
      </c>
      <c r="GE170" s="3">
        <v>121481735</v>
      </c>
      <c r="GF170" s="3">
        <v>44815068</v>
      </c>
      <c r="GG170" s="3">
        <v>0</v>
      </c>
      <c r="GH170" s="3">
        <v>10552292</v>
      </c>
      <c r="GI170" s="3">
        <v>43280706</v>
      </c>
      <c r="GJ170" s="3">
        <v>201773757</v>
      </c>
      <c r="GK170" s="3">
        <v>17863240</v>
      </c>
      <c r="GL170" s="3">
        <v>6285202</v>
      </c>
      <c r="GM170" s="3">
        <v>1620624</v>
      </c>
      <c r="GN170" s="3">
        <v>0</v>
      </c>
      <c r="GO170" s="3">
        <v>34837826</v>
      </c>
      <c r="GP170" s="3">
        <v>0</v>
      </c>
      <c r="GQ170" s="3">
        <v>0</v>
      </c>
      <c r="GR170" s="3">
        <v>0</v>
      </c>
      <c r="GS170" s="3">
        <v>0</v>
      </c>
      <c r="GT170" s="3">
        <v>0</v>
      </c>
      <c r="GU170" s="3">
        <v>0</v>
      </c>
      <c r="GV170" s="3">
        <v>0</v>
      </c>
      <c r="GW170" s="3">
        <v>0</v>
      </c>
      <c r="GX170" s="3">
        <v>0</v>
      </c>
      <c r="GY170" s="3">
        <v>0</v>
      </c>
      <c r="GZ170" s="3">
        <v>0</v>
      </c>
      <c r="HA170" s="3">
        <v>0</v>
      </c>
      <c r="HB170" s="3">
        <v>0</v>
      </c>
      <c r="HC170" s="3">
        <v>0</v>
      </c>
      <c r="HD170" s="3">
        <v>0</v>
      </c>
      <c r="HE170" s="3">
        <v>0</v>
      </c>
      <c r="HF170" s="3">
        <v>0</v>
      </c>
      <c r="HG170" s="3">
        <v>0</v>
      </c>
      <c r="HH170" s="3">
        <v>0</v>
      </c>
      <c r="HI170" s="3">
        <v>0</v>
      </c>
      <c r="HJ170" s="3">
        <v>1351530</v>
      </c>
      <c r="HK170" s="3">
        <v>1576971</v>
      </c>
      <c r="HL170" s="3">
        <v>721</v>
      </c>
      <c r="HM170" s="3">
        <v>0</v>
      </c>
      <c r="HN170" s="3">
        <v>101493</v>
      </c>
      <c r="HO170" s="3">
        <v>203454</v>
      </c>
      <c r="HP170" s="3">
        <v>456015</v>
      </c>
      <c r="HQ170" s="3">
        <v>0</v>
      </c>
      <c r="HR170" s="3">
        <v>50741</v>
      </c>
      <c r="HS170" s="3">
        <v>154948</v>
      </c>
      <c r="HT170" s="3">
        <v>43859</v>
      </c>
      <c r="HU170" s="3">
        <v>264461</v>
      </c>
      <c r="HV170" s="3">
        <v>69647</v>
      </c>
      <c r="HW170" s="3">
        <v>6912</v>
      </c>
      <c r="HX170" s="3">
        <v>514887</v>
      </c>
      <c r="HY170" s="3">
        <v>0</v>
      </c>
      <c r="HZ170" s="3">
        <v>183383</v>
      </c>
      <c r="IA170" s="3">
        <v>0</v>
      </c>
      <c r="IB170" s="3">
        <v>394360</v>
      </c>
      <c r="IC170" s="3">
        <v>30802</v>
      </c>
      <c r="ID170" s="3">
        <v>228098</v>
      </c>
      <c r="IE170" s="3">
        <v>10400145.3962318</v>
      </c>
      <c r="IF170" s="3">
        <v>168186536.50011501</v>
      </c>
      <c r="IG170" s="3">
        <v>3139011.94162997</v>
      </c>
      <c r="IH170" s="3">
        <v>27167360.027002901</v>
      </c>
      <c r="II170" s="3">
        <v>0</v>
      </c>
      <c r="IJ170" s="3">
        <v>10731317.3520099</v>
      </c>
      <c r="IK170" s="3">
        <v>195403525.132844</v>
      </c>
      <c r="IL170" s="3">
        <v>0</v>
      </c>
      <c r="IM170" s="3">
        <v>4200576.6501669101</v>
      </c>
    </row>
    <row r="171" spans="1:247" x14ac:dyDescent="0.25">
      <c r="A171">
        <v>106334025</v>
      </c>
      <c r="B171" s="33" t="s">
        <v>1315</v>
      </c>
      <c r="C171" s="56">
        <v>45292</v>
      </c>
      <c r="D171" s="56">
        <v>45657</v>
      </c>
      <c r="E171">
        <v>366</v>
      </c>
      <c r="F171" s="33" t="s">
        <v>2704</v>
      </c>
      <c r="G171" t="s">
        <v>1063</v>
      </c>
      <c r="H171">
        <v>1111</v>
      </c>
      <c r="I171" s="33" t="s">
        <v>1046</v>
      </c>
      <c r="J171" t="s">
        <v>1292</v>
      </c>
      <c r="K171" s="33" t="s">
        <v>1293</v>
      </c>
      <c r="L171" s="33" t="s">
        <v>811</v>
      </c>
      <c r="N171" t="s">
        <v>430</v>
      </c>
      <c r="O171" s="33" t="s">
        <v>1292</v>
      </c>
      <c r="P171" t="s">
        <v>1028</v>
      </c>
      <c r="Q171" t="s">
        <v>34</v>
      </c>
      <c r="R171" s="33" t="s">
        <v>2130</v>
      </c>
      <c r="S171" s="33" t="s">
        <v>1316</v>
      </c>
      <c r="T171" s="33" t="s">
        <v>1317</v>
      </c>
      <c r="U171" s="33">
        <v>92503</v>
      </c>
      <c r="V171" s="33" t="s">
        <v>2564</v>
      </c>
      <c r="W171">
        <v>0</v>
      </c>
      <c r="X171" s="3">
        <v>225</v>
      </c>
      <c r="Y171" s="3">
        <v>82350</v>
      </c>
      <c r="Z171" s="3">
        <v>225</v>
      </c>
      <c r="AA171" s="3">
        <v>82350</v>
      </c>
      <c r="AB171" s="3">
        <v>124</v>
      </c>
      <c r="AC171" s="3">
        <v>122.035519125683</v>
      </c>
      <c r="AD171" s="3">
        <v>341.73995081095097</v>
      </c>
      <c r="AE171" s="3">
        <v>1675</v>
      </c>
      <c r="AF171" s="3">
        <v>19542</v>
      </c>
      <c r="AG171" s="3">
        <v>1393</v>
      </c>
      <c r="AH171" s="3">
        <v>4111</v>
      </c>
      <c r="AI171" s="3">
        <v>0</v>
      </c>
      <c r="AJ171" s="3">
        <v>695</v>
      </c>
      <c r="AK171" s="3">
        <v>17033</v>
      </c>
      <c r="AL171" s="3">
        <v>0</v>
      </c>
      <c r="AM171" s="3">
        <v>216</v>
      </c>
      <c r="AN171" s="3">
        <v>44665</v>
      </c>
      <c r="AO171" s="3">
        <v>125076.82199680799</v>
      </c>
      <c r="AP171" s="89">
        <v>2441.7727899074698</v>
      </c>
      <c r="AQ171" s="89">
        <v>45716.748989260966</v>
      </c>
      <c r="AR171" s="89">
        <v>2192.8161029994999</v>
      </c>
      <c r="AS171" s="89">
        <v>13351.994536407599</v>
      </c>
      <c r="AT171" s="89">
        <v>0</v>
      </c>
      <c r="AU171" s="89">
        <v>2551.5748809247998</v>
      </c>
      <c r="AV171" s="89">
        <v>59203.731629250702</v>
      </c>
      <c r="AW171" s="89">
        <v>0</v>
      </c>
      <c r="AX171" s="89">
        <v>742.604514321446</v>
      </c>
      <c r="AY171" s="3">
        <v>307</v>
      </c>
      <c r="AZ171" s="3">
        <v>3933</v>
      </c>
      <c r="BA171" s="3">
        <v>138</v>
      </c>
      <c r="BB171" s="3">
        <v>1186</v>
      </c>
      <c r="BC171" s="3">
        <v>0</v>
      </c>
      <c r="BD171" s="3">
        <v>190</v>
      </c>
      <c r="BE171" s="3">
        <v>4658</v>
      </c>
      <c r="BF171" s="3">
        <v>0</v>
      </c>
      <c r="BG171" s="3">
        <v>56</v>
      </c>
      <c r="BH171" s="3">
        <v>10468</v>
      </c>
      <c r="BI171" s="3">
        <v>225</v>
      </c>
      <c r="BJ171" s="3">
        <v>0</v>
      </c>
      <c r="BK171" s="3">
        <v>0</v>
      </c>
      <c r="BL171" s="3">
        <v>0</v>
      </c>
      <c r="BM171" s="3">
        <v>0</v>
      </c>
      <c r="BN171" s="3">
        <v>0</v>
      </c>
      <c r="BO171" s="3">
        <v>82350</v>
      </c>
      <c r="BP171" s="3">
        <v>0</v>
      </c>
      <c r="BQ171" s="3">
        <v>0</v>
      </c>
      <c r="BR171" s="3">
        <v>0</v>
      </c>
      <c r="BS171" s="3">
        <v>0</v>
      </c>
      <c r="BT171" s="3">
        <v>0</v>
      </c>
      <c r="BU171" s="3">
        <v>44665</v>
      </c>
      <c r="BV171" s="3">
        <v>0</v>
      </c>
      <c r="BW171" s="3">
        <v>0</v>
      </c>
      <c r="BX171" s="3">
        <v>0</v>
      </c>
      <c r="BY171" s="3">
        <v>0</v>
      </c>
      <c r="BZ171" s="57">
        <v>0</v>
      </c>
      <c r="CA171" s="3">
        <v>0</v>
      </c>
      <c r="CB171" s="3">
        <v>10468</v>
      </c>
      <c r="CC171" s="3">
        <v>0</v>
      </c>
      <c r="CD171" s="3">
        <v>0</v>
      </c>
      <c r="CE171" s="3">
        <v>0</v>
      </c>
      <c r="CF171" s="3">
        <v>0</v>
      </c>
      <c r="CG171" s="3">
        <v>0</v>
      </c>
      <c r="CH171" s="3">
        <v>0</v>
      </c>
      <c r="CI171" s="3">
        <v>0</v>
      </c>
      <c r="CJ171" s="3">
        <v>0</v>
      </c>
      <c r="CK171" s="3">
        <v>1841</v>
      </c>
      <c r="CL171" s="3">
        <v>78691</v>
      </c>
      <c r="CM171" s="3">
        <v>2005</v>
      </c>
      <c r="CN171" s="3">
        <v>34308</v>
      </c>
      <c r="CO171" s="3">
        <v>0</v>
      </c>
      <c r="CP171" s="3">
        <v>7125</v>
      </c>
      <c r="CQ171" s="3">
        <v>162949</v>
      </c>
      <c r="CR171" s="3">
        <v>0</v>
      </c>
      <c r="CS171" s="3">
        <v>2257</v>
      </c>
      <c r="CT171" s="3">
        <v>289176</v>
      </c>
      <c r="CU171" s="3">
        <v>65566</v>
      </c>
      <c r="CV171" s="3">
        <v>0</v>
      </c>
      <c r="CW171" s="3">
        <v>0</v>
      </c>
      <c r="CX171" s="3">
        <v>218518</v>
      </c>
      <c r="CY171" s="3">
        <v>30534</v>
      </c>
      <c r="CZ171" s="3">
        <v>10</v>
      </c>
      <c r="DA171" s="3">
        <v>348547</v>
      </c>
      <c r="DB171" s="3">
        <v>976508</v>
      </c>
      <c r="DC171" s="3">
        <v>2817</v>
      </c>
      <c r="DD171" s="3">
        <v>10024</v>
      </c>
      <c r="DE171" s="3">
        <v>1826</v>
      </c>
      <c r="DF171" s="3">
        <v>1068</v>
      </c>
      <c r="DG171" s="3">
        <v>2163070013</v>
      </c>
      <c r="DH171" s="3">
        <v>1559250873</v>
      </c>
      <c r="DI171" s="3">
        <v>0</v>
      </c>
      <c r="DJ171" s="3">
        <v>603819140</v>
      </c>
      <c r="DK171" s="3">
        <v>182543864</v>
      </c>
      <c r="DL171" s="3">
        <v>786363004</v>
      </c>
      <c r="DM171" s="3">
        <v>818481613</v>
      </c>
      <c r="DN171" s="3">
        <v>-32118609</v>
      </c>
      <c r="DO171" s="3">
        <v>59394</v>
      </c>
      <c r="DP171" s="3">
        <v>318783</v>
      </c>
      <c r="DQ171" s="3">
        <v>0</v>
      </c>
      <c r="DR171" s="3">
        <v>0</v>
      </c>
      <c r="DS171" s="3">
        <v>-32377998</v>
      </c>
      <c r="DT171" s="3">
        <v>30311378</v>
      </c>
      <c r="DU171" s="3">
        <v>363559226</v>
      </c>
      <c r="DV171" s="3">
        <v>18392089</v>
      </c>
      <c r="DW171" s="3">
        <v>64703033</v>
      </c>
      <c r="DX171" s="3">
        <v>0</v>
      </c>
      <c r="DY171" s="3">
        <v>12357947</v>
      </c>
      <c r="DZ171" s="3">
        <v>279389979</v>
      </c>
      <c r="EA171" s="3">
        <v>0</v>
      </c>
      <c r="EB171" s="3">
        <v>3719806</v>
      </c>
      <c r="EC171" s="3">
        <v>772433458</v>
      </c>
      <c r="ED171" s="3">
        <v>13875785</v>
      </c>
      <c r="EE171" s="3">
        <v>486954840</v>
      </c>
      <c r="EF171" s="3">
        <v>10560150</v>
      </c>
      <c r="EG171" s="3">
        <v>145444022</v>
      </c>
      <c r="EH171" s="3">
        <v>0</v>
      </c>
      <c r="EI171" s="3">
        <v>33012164</v>
      </c>
      <c r="EJ171" s="3">
        <v>691720767</v>
      </c>
      <c r="EK171" s="3">
        <v>0</v>
      </c>
      <c r="EL171" s="3">
        <v>9068827</v>
      </c>
      <c r="EM171" s="3">
        <v>1390636555</v>
      </c>
      <c r="EN171" s="3">
        <v>35441352</v>
      </c>
      <c r="EO171" s="3">
        <v>706129033</v>
      </c>
      <c r="EP171" s="3">
        <v>21671458</v>
      </c>
      <c r="EQ171" s="3">
        <v>138073392</v>
      </c>
      <c r="ER171" s="3">
        <v>0</v>
      </c>
      <c r="ES171" s="3">
        <v>0</v>
      </c>
      <c r="ET171" s="3">
        <v>31399828</v>
      </c>
      <c r="EU171" s="3">
        <v>593717731</v>
      </c>
      <c r="EV171" s="3">
        <v>443594</v>
      </c>
      <c r="EW171" s="3">
        <v>0</v>
      </c>
      <c r="EX171" s="3">
        <v>9366790</v>
      </c>
      <c r="EY171" s="3">
        <v>0</v>
      </c>
      <c r="EZ171" s="3">
        <v>23007695</v>
      </c>
      <c r="FA171" s="3">
        <v>0</v>
      </c>
      <c r="FB171" s="3">
        <v>0</v>
      </c>
      <c r="FC171" s="3">
        <v>0</v>
      </c>
      <c r="FD171" s="3">
        <v>0</v>
      </c>
      <c r="FE171" s="3">
        <v>8112097</v>
      </c>
      <c r="FF171" s="3">
        <v>141277946</v>
      </c>
      <c r="FG171" s="3">
        <v>5354656</v>
      </c>
      <c r="FH171" s="3">
        <v>70067072</v>
      </c>
      <c r="FI171" s="3">
        <v>0</v>
      </c>
      <c r="FJ171" s="3">
        <v>10868934</v>
      </c>
      <c r="FK171" s="3">
        <v>368038972</v>
      </c>
      <c r="FL171" s="3">
        <v>0</v>
      </c>
      <c r="FM171" s="3">
        <v>99463</v>
      </c>
      <c r="FN171" s="3">
        <v>0</v>
      </c>
      <c r="FO171" s="3">
        <v>0</v>
      </c>
      <c r="FP171" s="3">
        <v>0</v>
      </c>
      <c r="FQ171" s="3">
        <v>0</v>
      </c>
      <c r="FR171" s="3">
        <v>0</v>
      </c>
      <c r="FS171" s="3">
        <v>0</v>
      </c>
      <c r="FT171" s="3">
        <v>129183743</v>
      </c>
      <c r="FU171" s="3">
        <v>32611069</v>
      </c>
      <c r="FV171" s="3">
        <v>156004582</v>
      </c>
      <c r="FW171" s="3">
        <v>136568471</v>
      </c>
      <c r="FX171" s="3">
        <v>41045948</v>
      </c>
      <c r="FY171" s="3">
        <v>0</v>
      </c>
      <c r="FZ171" s="3">
        <v>2637557</v>
      </c>
      <c r="GA171" s="3">
        <v>140600848</v>
      </c>
      <c r="GB171" s="3">
        <v>10882323</v>
      </c>
      <c r="GC171" s="3">
        <v>136942297</v>
      </c>
      <c r="GD171" s="3">
        <v>32004775</v>
      </c>
      <c r="GE171" s="3">
        <v>168442945</v>
      </c>
      <c r="GF171" s="3">
        <v>75066976</v>
      </c>
      <c r="GG171" s="3">
        <v>0</v>
      </c>
      <c r="GH171" s="3">
        <v>1390977</v>
      </c>
      <c r="GI171" s="3">
        <v>51395512</v>
      </c>
      <c r="GJ171" s="3">
        <v>433465282</v>
      </c>
      <c r="GK171" s="3">
        <v>29573480</v>
      </c>
      <c r="GL171" s="3">
        <v>7864871</v>
      </c>
      <c r="GM171" s="3">
        <v>1587226</v>
      </c>
      <c r="GN171" s="3">
        <v>0</v>
      </c>
      <c r="GO171" s="3">
        <v>49694344</v>
      </c>
      <c r="GP171" s="3">
        <v>0</v>
      </c>
      <c r="GQ171" s="3">
        <v>0</v>
      </c>
      <c r="GR171" s="3">
        <v>0</v>
      </c>
      <c r="GS171" s="3">
        <v>0</v>
      </c>
      <c r="GT171" s="3">
        <v>0</v>
      </c>
      <c r="GU171" s="3">
        <v>0</v>
      </c>
      <c r="GV171" s="3">
        <v>0</v>
      </c>
      <c r="GW171" s="3">
        <v>0</v>
      </c>
      <c r="GX171" s="3">
        <v>0</v>
      </c>
      <c r="GY171" s="3">
        <v>0</v>
      </c>
      <c r="GZ171" s="3">
        <v>0</v>
      </c>
      <c r="HA171" s="3">
        <v>0</v>
      </c>
      <c r="HB171" s="3">
        <v>0</v>
      </c>
      <c r="HC171" s="3">
        <v>0</v>
      </c>
      <c r="HD171" s="3">
        <v>0</v>
      </c>
      <c r="HE171" s="3">
        <v>0</v>
      </c>
      <c r="HF171" s="3">
        <v>0</v>
      </c>
      <c r="HG171" s="3">
        <v>0</v>
      </c>
      <c r="HH171" s="3">
        <v>0</v>
      </c>
      <c r="HI171" s="3">
        <v>0</v>
      </c>
      <c r="HJ171" s="3">
        <v>2392015</v>
      </c>
      <c r="HK171" s="3">
        <v>2801778</v>
      </c>
      <c r="HL171" s="3">
        <v>1341</v>
      </c>
      <c r="HM171" s="3">
        <v>18</v>
      </c>
      <c r="HN171" s="3">
        <v>146916</v>
      </c>
      <c r="HO171" s="3">
        <v>305226</v>
      </c>
      <c r="HP171" s="3">
        <v>977791</v>
      </c>
      <c r="HQ171" s="3">
        <v>2086</v>
      </c>
      <c r="HR171" s="3">
        <v>111378</v>
      </c>
      <c r="HS171" s="3">
        <v>338425</v>
      </c>
      <c r="HT171" s="3">
        <v>0</v>
      </c>
      <c r="HU171" s="3">
        <v>497086</v>
      </c>
      <c r="HV171" s="3">
        <v>1627</v>
      </c>
      <c r="HW171" s="3">
        <v>11480</v>
      </c>
      <c r="HX171" s="3">
        <v>1000891</v>
      </c>
      <c r="HY171" s="3">
        <v>0</v>
      </c>
      <c r="HZ171" s="3">
        <v>247524</v>
      </c>
      <c r="IA171" s="3">
        <v>34240</v>
      </c>
      <c r="IB171" s="3">
        <v>698360</v>
      </c>
      <c r="IC171" s="3">
        <v>41362</v>
      </c>
      <c r="ID171" s="3">
        <v>369638</v>
      </c>
      <c r="IE171" s="3">
        <v>12990927.156326</v>
      </c>
      <c r="IF171" s="3">
        <v>250049234.363307</v>
      </c>
      <c r="IG171" s="3">
        <v>8511893.5529203396</v>
      </c>
      <c r="IH171" s="3">
        <v>61782764.456306703</v>
      </c>
      <c r="II171" s="3">
        <v>0</v>
      </c>
      <c r="IJ171" s="3">
        <v>13338711.224240035</v>
      </c>
      <c r="IK171" s="3">
        <v>285504388.72962701</v>
      </c>
      <c r="IL171" s="3">
        <v>0</v>
      </c>
      <c r="IM171" s="3">
        <v>3759829.5172737511</v>
      </c>
    </row>
    <row r="172" spans="1:247" x14ac:dyDescent="0.25">
      <c r="A172">
        <v>106314024</v>
      </c>
      <c r="B172" s="33" t="s">
        <v>1777</v>
      </c>
      <c r="C172" s="56">
        <v>45292</v>
      </c>
      <c r="D172" s="56">
        <v>45657</v>
      </c>
      <c r="E172">
        <v>366</v>
      </c>
      <c r="F172" s="33" t="s">
        <v>2700</v>
      </c>
      <c r="G172" t="s">
        <v>1093</v>
      </c>
      <c r="H172">
        <v>309</v>
      </c>
      <c r="I172" s="33" t="s">
        <v>1046</v>
      </c>
      <c r="J172" t="s">
        <v>1292</v>
      </c>
      <c r="K172" s="33" t="s">
        <v>1293</v>
      </c>
      <c r="L172" s="33" t="s">
        <v>811</v>
      </c>
      <c r="N172" t="s">
        <v>430</v>
      </c>
      <c r="O172" s="33" t="s">
        <v>1292</v>
      </c>
      <c r="P172" t="s">
        <v>406</v>
      </c>
      <c r="Q172" t="s">
        <v>34</v>
      </c>
      <c r="R172" s="33" t="s">
        <v>2131</v>
      </c>
      <c r="S172" s="33" t="s">
        <v>1778</v>
      </c>
      <c r="T172" s="33" t="s">
        <v>1686</v>
      </c>
      <c r="U172" s="33">
        <v>95661</v>
      </c>
      <c r="V172" s="33" t="s">
        <v>2564</v>
      </c>
      <c r="W172">
        <v>0</v>
      </c>
      <c r="X172" s="3">
        <v>352</v>
      </c>
      <c r="Y172" s="3">
        <v>128832</v>
      </c>
      <c r="Z172" s="3">
        <v>395</v>
      </c>
      <c r="AA172" s="3">
        <v>144570</v>
      </c>
      <c r="AB172" s="3">
        <v>285</v>
      </c>
      <c r="AC172" s="3">
        <v>280.98907103825098</v>
      </c>
      <c r="AD172" s="3">
        <v>571.64579245369293</v>
      </c>
      <c r="AE172" s="3">
        <v>3356</v>
      </c>
      <c r="AF172" s="3">
        <v>39348</v>
      </c>
      <c r="AG172" s="3">
        <v>5750</v>
      </c>
      <c r="AH172" s="3">
        <v>8804</v>
      </c>
      <c r="AI172" s="3">
        <v>0</v>
      </c>
      <c r="AJ172" s="3">
        <v>1919</v>
      </c>
      <c r="AK172" s="3">
        <v>43063</v>
      </c>
      <c r="AL172" s="3">
        <v>0</v>
      </c>
      <c r="AM172" s="3">
        <v>602</v>
      </c>
      <c r="AN172" s="3">
        <v>102842</v>
      </c>
      <c r="AO172" s="3">
        <v>209222.36003805199</v>
      </c>
      <c r="AP172" s="89">
        <v>4319.0040167350699</v>
      </c>
      <c r="AQ172" s="89">
        <v>76637.025620706001</v>
      </c>
      <c r="AR172" s="89">
        <v>6802.8961150394298</v>
      </c>
      <c r="AS172" s="89">
        <v>20880.0469163173</v>
      </c>
      <c r="AT172" s="89">
        <v>0</v>
      </c>
      <c r="AU172" s="89">
        <v>4520.4138783342296</v>
      </c>
      <c r="AV172" s="89">
        <v>95841.863665553043</v>
      </c>
      <c r="AW172" s="89">
        <v>0</v>
      </c>
      <c r="AX172" s="89">
        <v>1715.3287901276799</v>
      </c>
      <c r="AY172" s="3">
        <v>640</v>
      </c>
      <c r="AZ172" s="3">
        <v>8611</v>
      </c>
      <c r="BA172" s="3">
        <v>550</v>
      </c>
      <c r="BB172" s="3">
        <v>2484</v>
      </c>
      <c r="BC172" s="3">
        <v>0</v>
      </c>
      <c r="BD172" s="3">
        <v>408</v>
      </c>
      <c r="BE172" s="3">
        <v>10345</v>
      </c>
      <c r="BF172" s="3">
        <v>0</v>
      </c>
      <c r="BG172" s="3">
        <v>153</v>
      </c>
      <c r="BH172" s="3">
        <v>23191</v>
      </c>
      <c r="BI172" s="3">
        <v>352</v>
      </c>
      <c r="BJ172" s="3">
        <v>0</v>
      </c>
      <c r="BK172" s="3">
        <v>0</v>
      </c>
      <c r="BL172" s="3">
        <v>0</v>
      </c>
      <c r="BM172" s="3">
        <v>0</v>
      </c>
      <c r="BN172" s="3">
        <v>0</v>
      </c>
      <c r="BO172" s="3">
        <v>128832</v>
      </c>
      <c r="BP172" s="3">
        <v>0</v>
      </c>
      <c r="BQ172" s="3">
        <v>0</v>
      </c>
      <c r="BR172" s="3">
        <v>0</v>
      </c>
      <c r="BS172" s="3">
        <v>0</v>
      </c>
      <c r="BT172" s="3">
        <v>0</v>
      </c>
      <c r="BU172" s="3">
        <v>102842</v>
      </c>
      <c r="BV172" s="3">
        <v>0</v>
      </c>
      <c r="BW172" s="3">
        <v>0</v>
      </c>
      <c r="BX172" s="3">
        <v>0</v>
      </c>
      <c r="BY172" s="3">
        <v>0</v>
      </c>
      <c r="BZ172" s="57">
        <v>0</v>
      </c>
      <c r="CA172" s="3">
        <v>0</v>
      </c>
      <c r="CB172" s="3">
        <v>23191</v>
      </c>
      <c r="CC172" s="3">
        <v>0</v>
      </c>
      <c r="CD172" s="3">
        <v>0</v>
      </c>
      <c r="CE172" s="3">
        <v>0</v>
      </c>
      <c r="CF172" s="3">
        <v>0</v>
      </c>
      <c r="CG172" s="3">
        <v>0</v>
      </c>
      <c r="CH172" s="3">
        <v>0</v>
      </c>
      <c r="CI172" s="3">
        <v>0</v>
      </c>
      <c r="CJ172" s="3">
        <v>0</v>
      </c>
      <c r="CK172" s="3">
        <v>1792</v>
      </c>
      <c r="CL172" s="3">
        <v>58697</v>
      </c>
      <c r="CM172" s="3">
        <v>2233</v>
      </c>
      <c r="CN172" s="3">
        <v>30121</v>
      </c>
      <c r="CO172" s="3">
        <v>0</v>
      </c>
      <c r="CP172" s="3">
        <v>6157</v>
      </c>
      <c r="CQ172" s="3">
        <v>90201</v>
      </c>
      <c r="CR172" s="3">
        <v>0</v>
      </c>
      <c r="CS172" s="3">
        <v>3356</v>
      </c>
      <c r="CT172" s="3">
        <v>192557</v>
      </c>
      <c r="CU172" s="3">
        <v>136638</v>
      </c>
      <c r="CV172" s="3">
        <v>0</v>
      </c>
      <c r="CW172" s="3">
        <v>0</v>
      </c>
      <c r="CX172" s="3">
        <v>50021</v>
      </c>
      <c r="CY172" s="3">
        <v>21914</v>
      </c>
      <c r="CZ172" s="3">
        <v>15</v>
      </c>
      <c r="DA172" s="3">
        <v>337695</v>
      </c>
      <c r="DB172" s="3">
        <v>1640006</v>
      </c>
      <c r="DC172" s="3">
        <v>3046</v>
      </c>
      <c r="DD172" s="3">
        <v>19151</v>
      </c>
      <c r="DE172" s="3">
        <v>4584</v>
      </c>
      <c r="DF172" s="3">
        <v>1984</v>
      </c>
      <c r="DG172" s="3">
        <v>4831879473</v>
      </c>
      <c r="DH172" s="3">
        <v>3511468866</v>
      </c>
      <c r="DI172" s="3">
        <v>0</v>
      </c>
      <c r="DJ172" s="3">
        <v>1320410607</v>
      </c>
      <c r="DK172" s="3">
        <v>214733544</v>
      </c>
      <c r="DL172" s="3">
        <v>1535144151</v>
      </c>
      <c r="DM172" s="3">
        <v>1350884115</v>
      </c>
      <c r="DN172" s="3">
        <v>184260036</v>
      </c>
      <c r="DO172" s="3">
        <v>201326</v>
      </c>
      <c r="DP172" s="3">
        <v>149535</v>
      </c>
      <c r="DQ172" s="3">
        <v>0</v>
      </c>
      <c r="DR172" s="3">
        <v>0</v>
      </c>
      <c r="DS172" s="3">
        <v>184311827</v>
      </c>
      <c r="DT172" s="3">
        <v>90186182</v>
      </c>
      <c r="DU172" s="3">
        <v>1046618971</v>
      </c>
      <c r="DV172" s="3">
        <v>114107104</v>
      </c>
      <c r="DW172" s="3">
        <v>180889134</v>
      </c>
      <c r="DX172" s="3">
        <v>0</v>
      </c>
      <c r="DY172" s="3">
        <v>43764748</v>
      </c>
      <c r="DZ172" s="3">
        <v>886267702</v>
      </c>
      <c r="EA172" s="3">
        <v>0</v>
      </c>
      <c r="EB172" s="3">
        <v>13247621</v>
      </c>
      <c r="EC172" s="3">
        <v>2375081462</v>
      </c>
      <c r="ED172" s="3">
        <v>25878920</v>
      </c>
      <c r="EE172" s="3">
        <v>991852232</v>
      </c>
      <c r="EF172" s="3">
        <v>20894422</v>
      </c>
      <c r="EG172" s="3">
        <v>248117409</v>
      </c>
      <c r="EH172" s="3">
        <v>0</v>
      </c>
      <c r="EI172" s="3">
        <v>59327891</v>
      </c>
      <c r="EJ172" s="3">
        <v>1086227207</v>
      </c>
      <c r="EK172" s="3">
        <v>0</v>
      </c>
      <c r="EL172" s="3">
        <v>24499930</v>
      </c>
      <c r="EM172" s="3">
        <v>2456798011</v>
      </c>
      <c r="EN172" s="3">
        <v>96704947</v>
      </c>
      <c r="EO172" s="3">
        <v>1745055753</v>
      </c>
      <c r="EP172" s="3">
        <v>106539266</v>
      </c>
      <c r="EQ172" s="3">
        <v>339560929</v>
      </c>
      <c r="ER172" s="3">
        <v>0</v>
      </c>
      <c r="ES172" s="3">
        <v>0</v>
      </c>
      <c r="ET172" s="3">
        <v>79766899</v>
      </c>
      <c r="EU172" s="3">
        <v>1064480488</v>
      </c>
      <c r="EV172" s="3">
        <v>1384160</v>
      </c>
      <c r="EW172" s="3">
        <v>0</v>
      </c>
      <c r="EX172" s="3">
        <v>21637331</v>
      </c>
      <c r="EY172" s="3">
        <v>0</v>
      </c>
      <c r="EZ172" s="3">
        <v>56339093</v>
      </c>
      <c r="FA172" s="3">
        <v>0</v>
      </c>
      <c r="FB172" s="3">
        <v>0</v>
      </c>
      <c r="FC172" s="3">
        <v>0</v>
      </c>
      <c r="FD172" s="3">
        <v>0</v>
      </c>
      <c r="FE172" s="3">
        <v>17954514</v>
      </c>
      <c r="FF172" s="3">
        <v>284233126</v>
      </c>
      <c r="FG172" s="3">
        <v>21314418</v>
      </c>
      <c r="FH172" s="3">
        <v>86620888</v>
      </c>
      <c r="FI172" s="3">
        <v>0</v>
      </c>
      <c r="FJ172" s="3">
        <v>20304368</v>
      </c>
      <c r="FK172" s="3">
        <v>888795079</v>
      </c>
      <c r="FL172" s="3">
        <v>0</v>
      </c>
      <c r="FM172" s="3">
        <v>1188214</v>
      </c>
      <c r="FN172" s="3">
        <v>0</v>
      </c>
      <c r="FO172" s="3">
        <v>0</v>
      </c>
      <c r="FP172" s="3">
        <v>0</v>
      </c>
      <c r="FQ172" s="3">
        <v>0</v>
      </c>
      <c r="FR172" s="3">
        <v>0</v>
      </c>
      <c r="FS172" s="3">
        <v>0</v>
      </c>
      <c r="FT172" s="3">
        <v>327248450</v>
      </c>
      <c r="FU172" s="3">
        <v>117202718</v>
      </c>
      <c r="FV172" s="3">
        <v>289390850</v>
      </c>
      <c r="FW172" s="3">
        <v>137250466</v>
      </c>
      <c r="FX172" s="3">
        <v>28490602</v>
      </c>
      <c r="FY172" s="3">
        <v>0</v>
      </c>
      <c r="FZ172" s="3">
        <v>0</v>
      </c>
      <c r="GA172" s="3">
        <v>193566178</v>
      </c>
      <c r="GB172" s="3">
        <v>12349195</v>
      </c>
      <c r="GC172" s="3">
        <v>215511889</v>
      </c>
      <c r="GD172" s="3">
        <v>29873767</v>
      </c>
      <c r="GE172" s="3">
        <v>387385727</v>
      </c>
      <c r="GF172" s="3">
        <v>145237657</v>
      </c>
      <c r="GG172" s="3">
        <v>0</v>
      </c>
      <c r="GH172" s="3">
        <v>5333248</v>
      </c>
      <c r="GI172" s="3">
        <v>107470322</v>
      </c>
      <c r="GJ172" s="3">
        <v>576797908</v>
      </c>
      <c r="GK172" s="3">
        <v>23973341</v>
      </c>
      <c r="GL172" s="3">
        <v>10150809</v>
      </c>
      <c r="GM172" s="3">
        <v>3734095</v>
      </c>
      <c r="GN172" s="3">
        <v>0</v>
      </c>
      <c r="GO172" s="3">
        <v>90801008</v>
      </c>
      <c r="GP172" s="3">
        <v>0</v>
      </c>
      <c r="GQ172" s="3">
        <v>0</v>
      </c>
      <c r="GR172" s="3">
        <v>0</v>
      </c>
      <c r="GS172" s="3">
        <v>0</v>
      </c>
      <c r="GT172" s="3">
        <v>0</v>
      </c>
      <c r="GU172" s="3">
        <v>0</v>
      </c>
      <c r="GV172" s="3">
        <v>0</v>
      </c>
      <c r="GW172" s="3">
        <v>0</v>
      </c>
      <c r="GX172" s="3">
        <v>0</v>
      </c>
      <c r="GY172" s="3">
        <v>0</v>
      </c>
      <c r="GZ172" s="3">
        <v>0</v>
      </c>
      <c r="HA172" s="3">
        <v>0</v>
      </c>
      <c r="HB172" s="3">
        <v>0</v>
      </c>
      <c r="HC172" s="3">
        <v>0</v>
      </c>
      <c r="HD172" s="3">
        <v>0</v>
      </c>
      <c r="HE172" s="3">
        <v>0</v>
      </c>
      <c r="HF172" s="3">
        <v>0</v>
      </c>
      <c r="HG172" s="3">
        <v>0</v>
      </c>
      <c r="HH172" s="3">
        <v>0</v>
      </c>
      <c r="HI172" s="3">
        <v>0</v>
      </c>
      <c r="HJ172" s="3">
        <v>3737571</v>
      </c>
      <c r="HK172" s="3">
        <v>4420506</v>
      </c>
      <c r="HL172" s="3">
        <v>2105</v>
      </c>
      <c r="HM172" s="3">
        <v>0</v>
      </c>
      <c r="HN172" s="3">
        <v>257936</v>
      </c>
      <c r="HO172" s="3">
        <v>508353</v>
      </c>
      <c r="HP172" s="3">
        <v>1755377</v>
      </c>
      <c r="HQ172" s="3">
        <v>7032</v>
      </c>
      <c r="HR172" s="3">
        <v>212384</v>
      </c>
      <c r="HS172" s="3">
        <v>308208</v>
      </c>
      <c r="HT172" s="3">
        <v>35358</v>
      </c>
      <c r="HU172" s="3">
        <v>610000</v>
      </c>
      <c r="HV172" s="3">
        <v>40799</v>
      </c>
      <c r="HW172" s="3">
        <v>2124</v>
      </c>
      <c r="HX172" s="3">
        <v>1893309</v>
      </c>
      <c r="HY172" s="3">
        <v>0</v>
      </c>
      <c r="HZ172" s="3">
        <v>486878</v>
      </c>
      <c r="IA172" s="3">
        <v>0</v>
      </c>
      <c r="IB172" s="3">
        <v>800864</v>
      </c>
      <c r="IC172" s="3">
        <v>24147</v>
      </c>
      <c r="ID172" s="3">
        <v>532373</v>
      </c>
      <c r="IE172" s="3">
        <v>27291126.081959099</v>
      </c>
      <c r="IF172" s="3">
        <v>479318706.97460699</v>
      </c>
      <c r="IG172" s="3">
        <v>31743767.9701766</v>
      </c>
      <c r="IH172" s="3">
        <v>100875038.691634</v>
      </c>
      <c r="II172" s="3">
        <v>0</v>
      </c>
      <c r="IJ172" s="3">
        <v>24240828.298853301</v>
      </c>
      <c r="IK172" s="3">
        <v>463805281.08734602</v>
      </c>
      <c r="IL172" s="3">
        <v>0</v>
      </c>
      <c r="IM172" s="3">
        <v>8875821.8954236787</v>
      </c>
    </row>
    <row r="173" spans="1:247" x14ac:dyDescent="0.25">
      <c r="A173">
        <v>106340913</v>
      </c>
      <c r="B173" s="33" t="s">
        <v>1883</v>
      </c>
      <c r="C173" s="56">
        <v>45292</v>
      </c>
      <c r="D173" s="56">
        <v>45657</v>
      </c>
      <c r="E173">
        <v>366</v>
      </c>
      <c r="F173" s="33" t="s">
        <v>2705</v>
      </c>
      <c r="G173" t="s">
        <v>1093</v>
      </c>
      <c r="H173">
        <v>311</v>
      </c>
      <c r="I173" s="33" t="s">
        <v>1046</v>
      </c>
      <c r="J173" t="s">
        <v>1292</v>
      </c>
      <c r="K173" s="33" t="s">
        <v>1293</v>
      </c>
      <c r="L173" s="33" t="s">
        <v>811</v>
      </c>
      <c r="M173" t="s">
        <v>2658</v>
      </c>
      <c r="N173" t="s">
        <v>430</v>
      </c>
      <c r="O173" s="33" t="s">
        <v>1292</v>
      </c>
      <c r="P173" t="s">
        <v>1028</v>
      </c>
      <c r="Q173" t="s">
        <v>34</v>
      </c>
      <c r="R173" s="33" t="s">
        <v>2121</v>
      </c>
      <c r="S173" s="33" t="s">
        <v>3032</v>
      </c>
      <c r="T173" s="33" t="s">
        <v>1260</v>
      </c>
      <c r="U173" s="33">
        <v>95825</v>
      </c>
      <c r="V173" s="33" t="s">
        <v>2564</v>
      </c>
      <c r="W173">
        <v>0</v>
      </c>
      <c r="X173" s="3">
        <v>287</v>
      </c>
      <c r="Y173" s="3">
        <v>105042</v>
      </c>
      <c r="Z173" s="3">
        <v>287</v>
      </c>
      <c r="AA173" s="3">
        <v>105042</v>
      </c>
      <c r="AB173" s="3">
        <v>170</v>
      </c>
      <c r="AC173" s="3">
        <v>168.560109289617</v>
      </c>
      <c r="AD173" s="3">
        <v>347.92035054505197</v>
      </c>
      <c r="AE173" s="3">
        <v>5098</v>
      </c>
      <c r="AF173" s="3">
        <v>32651</v>
      </c>
      <c r="AG173" s="3">
        <v>1372</v>
      </c>
      <c r="AH173" s="3">
        <v>7869</v>
      </c>
      <c r="AI173" s="3">
        <v>0</v>
      </c>
      <c r="AJ173" s="3">
        <v>668</v>
      </c>
      <c r="AK173" s="3">
        <v>13523</v>
      </c>
      <c r="AL173" s="3">
        <v>0</v>
      </c>
      <c r="AM173" s="3">
        <v>512</v>
      </c>
      <c r="AN173" s="3">
        <v>61693</v>
      </c>
      <c r="AO173" s="3">
        <v>127338.84829948909</v>
      </c>
      <c r="AP173" s="89">
        <v>6727.7989282172912</v>
      </c>
      <c r="AQ173" s="89">
        <v>57023.639783993902</v>
      </c>
      <c r="AR173" s="89">
        <v>2398.8561594457183</v>
      </c>
      <c r="AS173" s="89">
        <v>20250.7877294297</v>
      </c>
      <c r="AT173" s="89">
        <v>0</v>
      </c>
      <c r="AU173" s="89">
        <v>1887.10430681966</v>
      </c>
      <c r="AV173" s="89">
        <v>35092.6400219879</v>
      </c>
      <c r="AW173" s="89">
        <v>0</v>
      </c>
      <c r="AX173" s="89">
        <v>1796.6715151262365</v>
      </c>
      <c r="AY173" s="3">
        <v>993</v>
      </c>
      <c r="AZ173" s="3">
        <v>7451</v>
      </c>
      <c r="BA173" s="3">
        <v>248</v>
      </c>
      <c r="BB173" s="3">
        <v>1773</v>
      </c>
      <c r="BC173" s="3">
        <v>0</v>
      </c>
      <c r="BD173" s="3">
        <v>152</v>
      </c>
      <c r="BE173" s="3">
        <v>3147</v>
      </c>
      <c r="BF173" s="3">
        <v>0</v>
      </c>
      <c r="BG173" s="3">
        <v>141</v>
      </c>
      <c r="BH173" s="3">
        <v>13905</v>
      </c>
      <c r="BI173" s="3">
        <v>287</v>
      </c>
      <c r="BJ173" s="3">
        <v>0</v>
      </c>
      <c r="BK173" s="3">
        <v>0</v>
      </c>
      <c r="BL173" s="3">
        <v>0</v>
      </c>
      <c r="BM173" s="3">
        <v>0</v>
      </c>
      <c r="BN173" s="3">
        <v>0</v>
      </c>
      <c r="BO173" s="3">
        <v>105042</v>
      </c>
      <c r="BP173" s="3">
        <v>0</v>
      </c>
      <c r="BQ173" s="3">
        <v>0</v>
      </c>
      <c r="BR173" s="3">
        <v>0</v>
      </c>
      <c r="BS173" s="3">
        <v>0</v>
      </c>
      <c r="BT173" s="3">
        <v>0</v>
      </c>
      <c r="BU173" s="3">
        <v>61693</v>
      </c>
      <c r="BV173" s="3">
        <v>0</v>
      </c>
      <c r="BW173" s="3">
        <v>0</v>
      </c>
      <c r="BX173" s="3">
        <v>0</v>
      </c>
      <c r="BY173" s="3">
        <v>0</v>
      </c>
      <c r="BZ173" s="57">
        <v>0</v>
      </c>
      <c r="CA173" s="3">
        <v>0</v>
      </c>
      <c r="CB173" s="3">
        <v>13905</v>
      </c>
      <c r="CC173" s="3">
        <v>0</v>
      </c>
      <c r="CD173" s="3">
        <v>0</v>
      </c>
      <c r="CE173" s="3">
        <v>0</v>
      </c>
      <c r="CF173" s="3">
        <v>0</v>
      </c>
      <c r="CG173" s="3">
        <v>0</v>
      </c>
      <c r="CH173" s="3">
        <v>0</v>
      </c>
      <c r="CI173" s="3">
        <v>0</v>
      </c>
      <c r="CJ173" s="3">
        <v>0</v>
      </c>
      <c r="CK173" s="3">
        <v>4088</v>
      </c>
      <c r="CL173" s="3">
        <v>72698</v>
      </c>
      <c r="CM173" s="3">
        <v>3594</v>
      </c>
      <c r="CN173" s="3">
        <v>53568</v>
      </c>
      <c r="CO173" s="3">
        <v>0</v>
      </c>
      <c r="CP173" s="3">
        <v>6808</v>
      </c>
      <c r="CQ173" s="3">
        <v>96559</v>
      </c>
      <c r="CR173" s="3">
        <v>0</v>
      </c>
      <c r="CS173" s="3">
        <v>4920</v>
      </c>
      <c r="CT173" s="3">
        <v>242235</v>
      </c>
      <c r="CU173" s="3">
        <v>111571</v>
      </c>
      <c r="CV173" s="3">
        <v>0</v>
      </c>
      <c r="CW173" s="3">
        <v>0</v>
      </c>
      <c r="CX173" s="3">
        <v>126377</v>
      </c>
      <c r="CY173" s="3">
        <v>17212</v>
      </c>
      <c r="CZ173" s="3">
        <v>17</v>
      </c>
      <c r="DA173" s="3">
        <v>591824</v>
      </c>
      <c r="DB173" s="3">
        <v>1403208</v>
      </c>
      <c r="DC173" s="3">
        <v>2634</v>
      </c>
      <c r="DD173" s="3">
        <v>15206</v>
      </c>
      <c r="DE173" s="3">
        <v>0</v>
      </c>
      <c r="DF173" s="3">
        <v>0</v>
      </c>
      <c r="DG173" s="3">
        <v>3499325985</v>
      </c>
      <c r="DH173" s="3">
        <v>2600394079</v>
      </c>
      <c r="DI173" s="3">
        <v>0</v>
      </c>
      <c r="DJ173" s="3">
        <v>898931906</v>
      </c>
      <c r="DK173" s="3">
        <v>166955814</v>
      </c>
      <c r="DL173" s="3">
        <v>1065887720</v>
      </c>
      <c r="DM173" s="3">
        <v>948602946</v>
      </c>
      <c r="DN173" s="3">
        <v>117284774</v>
      </c>
      <c r="DO173" s="3">
        <v>105063</v>
      </c>
      <c r="DP173" s="3">
        <v>70846</v>
      </c>
      <c r="DQ173" s="3">
        <v>0</v>
      </c>
      <c r="DR173" s="3">
        <v>0</v>
      </c>
      <c r="DS173" s="3">
        <v>117318991</v>
      </c>
      <c r="DT173" s="3">
        <v>115410147</v>
      </c>
      <c r="DU173" s="3">
        <v>871116518</v>
      </c>
      <c r="DV173" s="3">
        <v>30420635</v>
      </c>
      <c r="DW173" s="3">
        <v>194112217</v>
      </c>
      <c r="DX173" s="3">
        <v>0</v>
      </c>
      <c r="DY173" s="3">
        <v>21885012</v>
      </c>
      <c r="DZ173" s="3">
        <v>450226082</v>
      </c>
      <c r="EA173" s="3">
        <v>0</v>
      </c>
      <c r="EB173" s="3">
        <v>12179401</v>
      </c>
      <c r="EC173" s="3">
        <v>1695350012</v>
      </c>
      <c r="ED173" s="3">
        <v>36895907</v>
      </c>
      <c r="EE173" s="3">
        <v>650252951</v>
      </c>
      <c r="EF173" s="3">
        <v>22767942</v>
      </c>
      <c r="EG173" s="3">
        <v>305433507</v>
      </c>
      <c r="EH173" s="3">
        <v>0</v>
      </c>
      <c r="EI173" s="3">
        <v>39940288</v>
      </c>
      <c r="EJ173" s="3">
        <v>718125750</v>
      </c>
      <c r="EK173" s="3">
        <v>0</v>
      </c>
      <c r="EL173" s="3">
        <v>30559628</v>
      </c>
      <c r="EM173" s="3">
        <v>1803975973</v>
      </c>
      <c r="EN173" s="3">
        <v>123644005</v>
      </c>
      <c r="EO173" s="3">
        <v>1260328529</v>
      </c>
      <c r="EP173" s="3">
        <v>23537766</v>
      </c>
      <c r="EQ173" s="3">
        <v>431995787</v>
      </c>
      <c r="ER173" s="3">
        <v>0</v>
      </c>
      <c r="ES173" s="3">
        <v>0</v>
      </c>
      <c r="ET173" s="3">
        <v>34632937</v>
      </c>
      <c r="EU173" s="3">
        <v>648988115</v>
      </c>
      <c r="EV173" s="3">
        <v>1184947</v>
      </c>
      <c r="EW173" s="3">
        <v>0</v>
      </c>
      <c r="EX173" s="3">
        <v>15543665</v>
      </c>
      <c r="EY173" s="3">
        <v>0</v>
      </c>
      <c r="EZ173" s="3">
        <v>60538328</v>
      </c>
      <c r="FA173" s="3">
        <v>0</v>
      </c>
      <c r="FB173" s="3">
        <v>0</v>
      </c>
      <c r="FC173" s="3">
        <v>0</v>
      </c>
      <c r="FD173" s="3">
        <v>0</v>
      </c>
      <c r="FE173" s="3">
        <v>25755274</v>
      </c>
      <c r="FF173" s="3">
        <v>251848061</v>
      </c>
      <c r="FG173" s="3">
        <v>24087300</v>
      </c>
      <c r="FH173" s="3">
        <v>63219544</v>
      </c>
      <c r="FI173" s="3">
        <v>0</v>
      </c>
      <c r="FJ173" s="3">
        <v>24699097</v>
      </c>
      <c r="FK173" s="3">
        <v>508678500</v>
      </c>
      <c r="FL173" s="3">
        <v>0</v>
      </c>
      <c r="FM173" s="3">
        <v>644130</v>
      </c>
      <c r="FN173" s="3">
        <v>0</v>
      </c>
      <c r="FO173" s="3">
        <v>0</v>
      </c>
      <c r="FP173" s="3">
        <v>0</v>
      </c>
      <c r="FQ173" s="3">
        <v>0</v>
      </c>
      <c r="FR173" s="3">
        <v>0</v>
      </c>
      <c r="FS173" s="3">
        <v>0</v>
      </c>
      <c r="FT173" s="3">
        <v>148753853</v>
      </c>
      <c r="FU173" s="3">
        <v>79806116</v>
      </c>
      <c r="FV173" s="3">
        <v>243441386</v>
      </c>
      <c r="FW173" s="3">
        <v>98851122</v>
      </c>
      <c r="FX173" s="3">
        <v>18495778</v>
      </c>
      <c r="FY173" s="3">
        <v>7573</v>
      </c>
      <c r="FZ173" s="3">
        <v>5573741</v>
      </c>
      <c r="GA173" s="3">
        <v>157023225</v>
      </c>
      <c r="GB173" s="3">
        <v>9914751</v>
      </c>
      <c r="GC173" s="3">
        <v>170438726</v>
      </c>
      <c r="GD173" s="3">
        <v>16296675</v>
      </c>
      <c r="GE173" s="3">
        <v>212671753</v>
      </c>
      <c r="GF173" s="3">
        <v>77298457</v>
      </c>
      <c r="GG173" s="3">
        <v>0</v>
      </c>
      <c r="GH173" s="3">
        <v>8082923</v>
      </c>
      <c r="GI173" s="3">
        <v>88970012</v>
      </c>
      <c r="GJ173" s="3">
        <v>460819615</v>
      </c>
      <c r="GK173" s="3">
        <v>13100861</v>
      </c>
      <c r="GL173" s="3">
        <v>7529862</v>
      </c>
      <c r="GM173" s="3">
        <v>1490285</v>
      </c>
      <c r="GN173" s="3">
        <v>0</v>
      </c>
      <c r="GO173" s="3">
        <v>78639178</v>
      </c>
      <c r="GP173" s="3">
        <v>0</v>
      </c>
      <c r="GQ173" s="3">
        <v>0</v>
      </c>
      <c r="GR173" s="3">
        <v>0</v>
      </c>
      <c r="GS173" s="3">
        <v>0</v>
      </c>
      <c r="GT173" s="3">
        <v>0</v>
      </c>
      <c r="GU173" s="3">
        <v>0</v>
      </c>
      <c r="GV173" s="3">
        <v>0</v>
      </c>
      <c r="GW173" s="3">
        <v>0</v>
      </c>
      <c r="GX173" s="3">
        <v>0</v>
      </c>
      <c r="GY173" s="3">
        <v>0</v>
      </c>
      <c r="GZ173" s="3">
        <v>0</v>
      </c>
      <c r="HA173" s="3">
        <v>0</v>
      </c>
      <c r="HB173" s="3">
        <v>0</v>
      </c>
      <c r="HC173" s="3">
        <v>0</v>
      </c>
      <c r="HD173" s="3">
        <v>0</v>
      </c>
      <c r="HE173" s="3">
        <v>0</v>
      </c>
      <c r="HF173" s="3">
        <v>0</v>
      </c>
      <c r="HG173" s="3">
        <v>0</v>
      </c>
      <c r="HH173" s="3">
        <v>0</v>
      </c>
      <c r="HI173" s="3">
        <v>0</v>
      </c>
      <c r="HJ173" s="3">
        <v>2231079</v>
      </c>
      <c r="HK173" s="3">
        <v>2624876</v>
      </c>
      <c r="HL173" s="3">
        <v>1233</v>
      </c>
      <c r="HM173" s="3">
        <v>67</v>
      </c>
      <c r="HN173" s="3">
        <v>178421</v>
      </c>
      <c r="HO173" s="3">
        <v>347949</v>
      </c>
      <c r="HP173" s="3">
        <v>812948</v>
      </c>
      <c r="HQ173" s="3">
        <v>0</v>
      </c>
      <c r="HR173" s="3">
        <v>168991</v>
      </c>
      <c r="HS173" s="3">
        <v>179953</v>
      </c>
      <c r="HT173" s="3">
        <v>22676</v>
      </c>
      <c r="HU173" s="3">
        <v>459361</v>
      </c>
      <c r="HV173" s="3">
        <v>59778</v>
      </c>
      <c r="HW173" s="3">
        <v>1002</v>
      </c>
      <c r="HX173" s="3">
        <v>917773</v>
      </c>
      <c r="HY173" s="3">
        <v>0</v>
      </c>
      <c r="HZ173" s="3">
        <v>368365</v>
      </c>
      <c r="IA173" s="3">
        <v>31896</v>
      </c>
      <c r="IB173" s="3">
        <v>562649</v>
      </c>
      <c r="IC173" s="3">
        <v>13783</v>
      </c>
      <c r="ID173" s="3">
        <v>336613</v>
      </c>
      <c r="IE173" s="3">
        <v>34020720.220307499</v>
      </c>
      <c r="IF173" s="3">
        <v>339829466.37542623</v>
      </c>
      <c r="IG173" s="3">
        <v>11880773.281889901</v>
      </c>
      <c r="IH173" s="3">
        <v>111583911.91367203</v>
      </c>
      <c r="II173" s="3">
        <v>0</v>
      </c>
      <c r="IJ173" s="3">
        <v>13809964.7295477</v>
      </c>
      <c r="IK173" s="3">
        <v>260975645.75703499</v>
      </c>
      <c r="IL173" s="3">
        <v>0</v>
      </c>
      <c r="IM173" s="3">
        <v>9546649.7221220806</v>
      </c>
    </row>
    <row r="174" spans="1:247" x14ac:dyDescent="0.25">
      <c r="A174">
        <v>106370730</v>
      </c>
      <c r="B174" s="33" t="s">
        <v>1318</v>
      </c>
      <c r="C174" s="56">
        <v>45292</v>
      </c>
      <c r="D174" s="56">
        <v>45657</v>
      </c>
      <c r="E174">
        <v>366</v>
      </c>
      <c r="F174" s="33" t="s">
        <v>2691</v>
      </c>
      <c r="G174" t="s">
        <v>1052</v>
      </c>
      <c r="H174">
        <v>1416</v>
      </c>
      <c r="I174" s="33" t="s">
        <v>1046</v>
      </c>
      <c r="J174" t="s">
        <v>1292</v>
      </c>
      <c r="K174" s="33" t="s">
        <v>1293</v>
      </c>
      <c r="L174" s="33" t="s">
        <v>811</v>
      </c>
      <c r="M174" t="s">
        <v>2658</v>
      </c>
      <c r="N174" t="s">
        <v>430</v>
      </c>
      <c r="O174" s="33" t="s">
        <v>1292</v>
      </c>
      <c r="P174" t="s">
        <v>1048</v>
      </c>
      <c r="Q174" t="s">
        <v>34</v>
      </c>
      <c r="R174" s="33" t="s">
        <v>2132</v>
      </c>
      <c r="S174" s="33" t="s">
        <v>1319</v>
      </c>
      <c r="T174" s="33" t="s">
        <v>1053</v>
      </c>
      <c r="U174" s="33">
        <v>92120</v>
      </c>
      <c r="V174" s="33" t="s">
        <v>2564</v>
      </c>
      <c r="W174">
        <v>0</v>
      </c>
      <c r="X174" s="3">
        <v>621</v>
      </c>
      <c r="Y174" s="3">
        <v>227286</v>
      </c>
      <c r="Z174" s="3">
        <v>621</v>
      </c>
      <c r="AA174" s="3">
        <v>227286</v>
      </c>
      <c r="AB174" s="3">
        <v>264</v>
      </c>
      <c r="AC174" s="3">
        <v>260.51092896174902</v>
      </c>
      <c r="AD174" s="3">
        <v>591.51764779888845</v>
      </c>
      <c r="AE174" s="3">
        <v>3568</v>
      </c>
      <c r="AF174" s="3">
        <v>44931</v>
      </c>
      <c r="AG174" s="3">
        <v>1342</v>
      </c>
      <c r="AH174" s="3">
        <v>6850</v>
      </c>
      <c r="AI174" s="3">
        <v>0</v>
      </c>
      <c r="AJ174" s="3">
        <v>1463</v>
      </c>
      <c r="AK174" s="3">
        <v>36776</v>
      </c>
      <c r="AL174" s="3">
        <v>0</v>
      </c>
      <c r="AM174" s="3">
        <v>417</v>
      </c>
      <c r="AN174" s="3">
        <v>95347</v>
      </c>
      <c r="AO174" s="3">
        <v>216495.45909439301</v>
      </c>
      <c r="AP174" s="89">
        <v>4793.4238885067098</v>
      </c>
      <c r="AQ174" s="89">
        <v>90874.110619188199</v>
      </c>
      <c r="AR174" s="89">
        <v>2388.67248202881</v>
      </c>
      <c r="AS174" s="89">
        <v>16870.688155596599</v>
      </c>
      <c r="AT174" s="89">
        <v>0</v>
      </c>
      <c r="AU174" s="89">
        <v>4214.4018535059604</v>
      </c>
      <c r="AV174" s="89">
        <v>97998.173378050604</v>
      </c>
      <c r="AW174" s="89">
        <v>0</v>
      </c>
      <c r="AX174" s="89">
        <v>1132.2422546185585</v>
      </c>
      <c r="AY174" s="3">
        <v>828</v>
      </c>
      <c r="AZ174" s="3">
        <v>10483</v>
      </c>
      <c r="BA174" s="3">
        <v>203</v>
      </c>
      <c r="BB174" s="3">
        <v>1693</v>
      </c>
      <c r="BC174" s="3">
        <v>0</v>
      </c>
      <c r="BD174" s="3">
        <v>406</v>
      </c>
      <c r="BE174" s="3">
        <v>9370</v>
      </c>
      <c r="BF174" s="3">
        <v>0</v>
      </c>
      <c r="BG174" s="3">
        <v>104</v>
      </c>
      <c r="BH174" s="3">
        <v>23087</v>
      </c>
      <c r="BI174" s="3">
        <v>621</v>
      </c>
      <c r="BJ174" s="3">
        <v>0</v>
      </c>
      <c r="BK174" s="3">
        <v>0</v>
      </c>
      <c r="BL174" s="3">
        <v>0</v>
      </c>
      <c r="BM174" s="3">
        <v>0</v>
      </c>
      <c r="BN174" s="3">
        <v>0</v>
      </c>
      <c r="BO174" s="3">
        <v>227286</v>
      </c>
      <c r="BP174" s="3">
        <v>0</v>
      </c>
      <c r="BQ174" s="3">
        <v>0</v>
      </c>
      <c r="BR174" s="3">
        <v>0</v>
      </c>
      <c r="BS174" s="3">
        <v>0</v>
      </c>
      <c r="BT174" s="3">
        <v>0</v>
      </c>
      <c r="BU174" s="3">
        <v>95347</v>
      </c>
      <c r="BV174" s="3">
        <v>0</v>
      </c>
      <c r="BW174" s="3">
        <v>0</v>
      </c>
      <c r="BX174" s="3">
        <v>0</v>
      </c>
      <c r="BY174" s="3">
        <v>0</v>
      </c>
      <c r="BZ174" s="57">
        <v>0</v>
      </c>
      <c r="CA174" s="3">
        <v>0</v>
      </c>
      <c r="CB174" s="3">
        <v>23087</v>
      </c>
      <c r="CC174" s="3">
        <v>0</v>
      </c>
      <c r="CD174" s="3">
        <v>0</v>
      </c>
      <c r="CE174" s="3">
        <v>0</v>
      </c>
      <c r="CF174" s="3">
        <v>0</v>
      </c>
      <c r="CG174" s="3">
        <v>0</v>
      </c>
      <c r="CH174" s="3">
        <v>0</v>
      </c>
      <c r="CI174" s="3">
        <v>0</v>
      </c>
      <c r="CJ174" s="3">
        <v>0</v>
      </c>
      <c r="CK174" s="3">
        <v>2260</v>
      </c>
      <c r="CL174" s="3">
        <v>73765</v>
      </c>
      <c r="CM174" s="3">
        <v>2716</v>
      </c>
      <c r="CN174" s="3">
        <v>22754</v>
      </c>
      <c r="CO174" s="3">
        <v>0</v>
      </c>
      <c r="CP174" s="3">
        <v>6141</v>
      </c>
      <c r="CQ174" s="3">
        <v>121752</v>
      </c>
      <c r="CR174" s="3">
        <v>0</v>
      </c>
      <c r="CS174" s="3">
        <v>2291</v>
      </c>
      <c r="CT174" s="3">
        <v>231679</v>
      </c>
      <c r="CU174" s="3">
        <v>132160</v>
      </c>
      <c r="CV174" s="3">
        <v>0</v>
      </c>
      <c r="CW174" s="3">
        <v>0</v>
      </c>
      <c r="CX174" s="3">
        <v>88677</v>
      </c>
      <c r="CY174" s="3">
        <v>25432</v>
      </c>
      <c r="CZ174" s="3">
        <v>38</v>
      </c>
      <c r="DA174" s="3">
        <v>920315</v>
      </c>
      <c r="DB174" s="3">
        <v>2183653</v>
      </c>
      <c r="DC174" s="3">
        <v>6586</v>
      </c>
      <c r="DD174" s="3">
        <v>24869</v>
      </c>
      <c r="DE174" s="3">
        <v>2779</v>
      </c>
      <c r="DF174" s="3">
        <v>1444</v>
      </c>
      <c r="DG174" s="3">
        <v>4126284130</v>
      </c>
      <c r="DH174" s="3">
        <v>2947825832</v>
      </c>
      <c r="DI174" s="3">
        <v>0</v>
      </c>
      <c r="DJ174" s="3">
        <v>1178458298</v>
      </c>
      <c r="DK174" s="3">
        <v>284110618</v>
      </c>
      <c r="DL174" s="3">
        <v>1462568916</v>
      </c>
      <c r="DM174" s="3">
        <v>1432781104</v>
      </c>
      <c r="DN174" s="3">
        <v>29787812</v>
      </c>
      <c r="DO174" s="3">
        <v>137525</v>
      </c>
      <c r="DP174" s="3">
        <v>320067</v>
      </c>
      <c r="DQ174" s="3">
        <v>0</v>
      </c>
      <c r="DR174" s="3">
        <v>0</v>
      </c>
      <c r="DS174" s="3">
        <v>29605270</v>
      </c>
      <c r="DT174" s="3">
        <v>72585818</v>
      </c>
      <c r="DU174" s="3">
        <v>907156739</v>
      </c>
      <c r="DV174" s="3">
        <v>23158317</v>
      </c>
      <c r="DW174" s="3">
        <v>116787047</v>
      </c>
      <c r="DX174" s="3">
        <v>0</v>
      </c>
      <c r="DY174" s="3">
        <v>27515099</v>
      </c>
      <c r="DZ174" s="3">
        <v>662496421</v>
      </c>
      <c r="EA174" s="3">
        <v>0</v>
      </c>
      <c r="EB174" s="3">
        <v>7561829</v>
      </c>
      <c r="EC174" s="3">
        <v>1817261270</v>
      </c>
      <c r="ED174" s="3">
        <v>24929483</v>
      </c>
      <c r="EE174" s="3">
        <v>927591249</v>
      </c>
      <c r="EF174" s="3">
        <v>18061977</v>
      </c>
      <c r="EG174" s="3">
        <v>170844756</v>
      </c>
      <c r="EH174" s="3">
        <v>0</v>
      </c>
      <c r="EI174" s="3">
        <v>51746476</v>
      </c>
      <c r="EJ174" s="3">
        <v>1102878800</v>
      </c>
      <c r="EK174" s="3">
        <v>0</v>
      </c>
      <c r="EL174" s="3">
        <v>12970119</v>
      </c>
      <c r="EM174" s="3">
        <v>2309022860</v>
      </c>
      <c r="EN174" s="3">
        <v>75798418</v>
      </c>
      <c r="EO174" s="3">
        <v>1503131859</v>
      </c>
      <c r="EP174" s="3">
        <v>31818840</v>
      </c>
      <c r="EQ174" s="3">
        <v>204919315</v>
      </c>
      <c r="ER174" s="3">
        <v>0</v>
      </c>
      <c r="ES174" s="3">
        <v>0</v>
      </c>
      <c r="ET174" s="3">
        <v>59602899</v>
      </c>
      <c r="EU174" s="3">
        <v>1021983637</v>
      </c>
      <c r="EV174" s="3">
        <v>697348</v>
      </c>
      <c r="EW174" s="3">
        <v>0</v>
      </c>
      <c r="EX174" s="3">
        <v>15862351</v>
      </c>
      <c r="EY174" s="3">
        <v>0</v>
      </c>
      <c r="EZ174" s="3">
        <v>34011165</v>
      </c>
      <c r="FA174" s="3">
        <v>0</v>
      </c>
      <c r="FB174" s="3">
        <v>0</v>
      </c>
      <c r="FC174" s="3">
        <v>0</v>
      </c>
      <c r="FD174" s="3">
        <v>0</v>
      </c>
      <c r="FE174" s="3">
        <v>20718860</v>
      </c>
      <c r="FF174" s="3">
        <v>327006875</v>
      </c>
      <c r="FG174" s="3">
        <v>6030560</v>
      </c>
      <c r="FH174" s="3">
        <v>81060033</v>
      </c>
      <c r="FI174" s="3">
        <v>0</v>
      </c>
      <c r="FJ174" s="3">
        <v>15369058</v>
      </c>
      <c r="FK174" s="3">
        <v>727713325</v>
      </c>
      <c r="FL174" s="3">
        <v>0</v>
      </c>
      <c r="FM174" s="3">
        <v>559587</v>
      </c>
      <c r="FN174" s="3">
        <v>0</v>
      </c>
      <c r="FO174" s="3">
        <v>0</v>
      </c>
      <c r="FP174" s="3">
        <v>0</v>
      </c>
      <c r="FQ174" s="3">
        <v>0</v>
      </c>
      <c r="FR174" s="3">
        <v>0</v>
      </c>
      <c r="FS174" s="3">
        <v>0</v>
      </c>
      <c r="FT174" s="3">
        <v>246373139</v>
      </c>
      <c r="FU174" s="3">
        <v>88110727</v>
      </c>
      <c r="FV174" s="3">
        <v>327151402</v>
      </c>
      <c r="FW174" s="3">
        <v>233647042</v>
      </c>
      <c r="FX174" s="3">
        <v>44680251</v>
      </c>
      <c r="FY174" s="3">
        <v>270210</v>
      </c>
      <c r="FZ174" s="3">
        <v>2160256</v>
      </c>
      <c r="GA174" s="3">
        <v>223600989</v>
      </c>
      <c r="GB174" s="3">
        <v>18780912</v>
      </c>
      <c r="GC174" s="3">
        <v>192111676</v>
      </c>
      <c r="GD174" s="3">
        <v>55894500</v>
      </c>
      <c r="GE174" s="3">
        <v>319152666</v>
      </c>
      <c r="GF174" s="3">
        <v>141159495</v>
      </c>
      <c r="GG174" s="3">
        <v>0</v>
      </c>
      <c r="GH174" s="3">
        <v>21461595</v>
      </c>
      <c r="GI174" s="3">
        <v>111572042</v>
      </c>
      <c r="GJ174" s="3">
        <v>691285098</v>
      </c>
      <c r="GK174" s="3">
        <v>50925624</v>
      </c>
      <c r="GL174" s="3">
        <v>13100661</v>
      </c>
      <c r="GM174" s="3">
        <v>3689005</v>
      </c>
      <c r="GN174" s="3">
        <v>0</v>
      </c>
      <c r="GO174" s="3">
        <v>80434918</v>
      </c>
      <c r="GP174" s="3">
        <v>0</v>
      </c>
      <c r="GQ174" s="3">
        <v>0</v>
      </c>
      <c r="GR174" s="3">
        <v>0</v>
      </c>
      <c r="GS174" s="3">
        <v>0</v>
      </c>
      <c r="GT174" s="3">
        <v>0</v>
      </c>
      <c r="GU174" s="3">
        <v>0</v>
      </c>
      <c r="GV174" s="3">
        <v>0</v>
      </c>
      <c r="GW174" s="3">
        <v>0</v>
      </c>
      <c r="GX174" s="3">
        <v>0</v>
      </c>
      <c r="GY174" s="3">
        <v>0</v>
      </c>
      <c r="GZ174" s="3">
        <v>0</v>
      </c>
      <c r="HA174" s="3">
        <v>0</v>
      </c>
      <c r="HB174" s="3">
        <v>0</v>
      </c>
      <c r="HC174" s="3">
        <v>0</v>
      </c>
      <c r="HD174" s="3">
        <v>0</v>
      </c>
      <c r="HE174" s="3">
        <v>0</v>
      </c>
      <c r="HF174" s="3">
        <v>0</v>
      </c>
      <c r="HG174" s="3">
        <v>0</v>
      </c>
      <c r="HH174" s="3">
        <v>0</v>
      </c>
      <c r="HI174" s="3">
        <v>0</v>
      </c>
      <c r="HJ174" s="3">
        <v>4513063</v>
      </c>
      <c r="HK174" s="3">
        <v>5225872</v>
      </c>
      <c r="HL174" s="3">
        <v>2419</v>
      </c>
      <c r="HM174" s="3">
        <v>39</v>
      </c>
      <c r="HN174" s="3">
        <v>250536</v>
      </c>
      <c r="HO174" s="3">
        <v>552345</v>
      </c>
      <c r="HP174" s="3">
        <v>1828881</v>
      </c>
      <c r="HQ174" s="3">
        <v>0</v>
      </c>
      <c r="HR174" s="3">
        <v>222797</v>
      </c>
      <c r="HS174" s="3">
        <v>620922</v>
      </c>
      <c r="HT174" s="3">
        <v>0</v>
      </c>
      <c r="HU174" s="3">
        <v>843798</v>
      </c>
      <c r="HV174" s="3">
        <v>134627</v>
      </c>
      <c r="HW174" s="3">
        <v>59157</v>
      </c>
      <c r="HX174" s="3">
        <v>1899610</v>
      </c>
      <c r="HY174" s="3">
        <v>0</v>
      </c>
      <c r="HZ174" s="3">
        <v>647548</v>
      </c>
      <c r="IA174" s="3">
        <v>40450</v>
      </c>
      <c r="IB174" s="3">
        <v>1237563</v>
      </c>
      <c r="IC174" s="3">
        <v>96244</v>
      </c>
      <c r="ID174" s="3">
        <v>591648</v>
      </c>
      <c r="IE174" s="3">
        <v>27146203.378899701</v>
      </c>
      <c r="IF174" s="3">
        <v>510755148.37691998</v>
      </c>
      <c r="IG174" s="3">
        <v>11474860.588924799</v>
      </c>
      <c r="IH174" s="3">
        <v>80070628.326088205</v>
      </c>
      <c r="II174" s="3">
        <v>0</v>
      </c>
      <c r="IJ174" s="3">
        <v>22064750.998224501</v>
      </c>
      <c r="IK174" s="3">
        <v>491443232.98900598</v>
      </c>
      <c r="IL174" s="3">
        <v>0</v>
      </c>
      <c r="IM174" s="3">
        <v>5715661.3419364141</v>
      </c>
    </row>
    <row r="175" spans="1:247" x14ac:dyDescent="0.25">
      <c r="A175">
        <v>106380857</v>
      </c>
      <c r="B175" s="33" t="s">
        <v>1949</v>
      </c>
      <c r="C175" s="56">
        <v>45292</v>
      </c>
      <c r="D175" s="56">
        <v>45657</v>
      </c>
      <c r="E175">
        <v>366</v>
      </c>
      <c r="F175" s="33" t="s">
        <v>2697</v>
      </c>
      <c r="G175" t="s">
        <v>1111</v>
      </c>
      <c r="H175">
        <v>423</v>
      </c>
      <c r="I175" s="33" t="s">
        <v>1046</v>
      </c>
      <c r="J175" t="s">
        <v>1292</v>
      </c>
      <c r="K175" s="33" t="s">
        <v>1293</v>
      </c>
      <c r="L175" s="33" t="s">
        <v>811</v>
      </c>
      <c r="M175" t="s">
        <v>2658</v>
      </c>
      <c r="N175" t="s">
        <v>430</v>
      </c>
      <c r="O175" s="33" t="s">
        <v>1292</v>
      </c>
      <c r="P175" t="s">
        <v>1028</v>
      </c>
      <c r="Q175" t="s">
        <v>34</v>
      </c>
      <c r="R175" s="33" t="s">
        <v>2121</v>
      </c>
      <c r="S175" s="33" t="s">
        <v>3033</v>
      </c>
      <c r="T175" s="33" t="s">
        <v>1112</v>
      </c>
      <c r="U175" s="33">
        <v>94115</v>
      </c>
      <c r="V175" s="33" t="s">
        <v>2564</v>
      </c>
      <c r="W175">
        <v>0</v>
      </c>
      <c r="X175" s="3">
        <v>239</v>
      </c>
      <c r="Y175" s="3">
        <v>87474</v>
      </c>
      <c r="Z175" s="3">
        <v>239</v>
      </c>
      <c r="AA175" s="3">
        <v>87474</v>
      </c>
      <c r="AB175" s="3">
        <v>163</v>
      </c>
      <c r="AC175" s="3">
        <v>160.01912568306</v>
      </c>
      <c r="AD175" s="3">
        <v>263.54334510447001</v>
      </c>
      <c r="AE175" s="3">
        <v>1586</v>
      </c>
      <c r="AF175" s="3">
        <v>28253</v>
      </c>
      <c r="AG175" s="3">
        <v>517</v>
      </c>
      <c r="AH175" s="3">
        <v>3474</v>
      </c>
      <c r="AI175" s="3">
        <v>0</v>
      </c>
      <c r="AJ175" s="3">
        <v>743</v>
      </c>
      <c r="AK175" s="3">
        <v>23818</v>
      </c>
      <c r="AL175" s="3">
        <v>0</v>
      </c>
      <c r="AM175" s="3">
        <v>176</v>
      </c>
      <c r="AN175" s="3">
        <v>58567</v>
      </c>
      <c r="AO175" s="3">
        <v>96456.864308236094</v>
      </c>
      <c r="AP175" s="89">
        <v>2078.2257226450001</v>
      </c>
      <c r="AQ175" s="89">
        <v>41202.369375350303</v>
      </c>
      <c r="AR175" s="89">
        <v>713.06997068999101</v>
      </c>
      <c r="AS175" s="89">
        <v>6117.9571645315891</v>
      </c>
      <c r="AT175" s="89">
        <v>0</v>
      </c>
      <c r="AU175" s="89">
        <v>1626.2845400485701</v>
      </c>
      <c r="AV175" s="89">
        <v>44678.958359087097</v>
      </c>
      <c r="AW175" s="89">
        <v>0</v>
      </c>
      <c r="AX175" s="89">
        <v>391.88191606054897</v>
      </c>
      <c r="AY175" s="3">
        <v>296</v>
      </c>
      <c r="AZ175" s="3">
        <v>5169</v>
      </c>
      <c r="BA175" s="3">
        <v>66</v>
      </c>
      <c r="BB175" s="3">
        <v>720</v>
      </c>
      <c r="BC175" s="3">
        <v>0</v>
      </c>
      <c r="BD175" s="3">
        <v>174</v>
      </c>
      <c r="BE175" s="3">
        <v>5286</v>
      </c>
      <c r="BF175" s="3">
        <v>0</v>
      </c>
      <c r="BG175" s="3">
        <v>40</v>
      </c>
      <c r="BH175" s="3">
        <v>11751</v>
      </c>
      <c r="BI175" s="3">
        <v>239</v>
      </c>
      <c r="BJ175" s="3">
        <v>0</v>
      </c>
      <c r="BK175" s="3">
        <v>0</v>
      </c>
      <c r="BL175" s="3">
        <v>0</v>
      </c>
      <c r="BM175" s="3">
        <v>0</v>
      </c>
      <c r="BN175" s="3">
        <v>0</v>
      </c>
      <c r="BO175" s="3">
        <v>87474</v>
      </c>
      <c r="BP175" s="3">
        <v>0</v>
      </c>
      <c r="BQ175" s="3">
        <v>0</v>
      </c>
      <c r="BR175" s="3">
        <v>0</v>
      </c>
      <c r="BS175" s="3">
        <v>0</v>
      </c>
      <c r="BT175" s="3">
        <v>0</v>
      </c>
      <c r="BU175" s="3">
        <v>58567</v>
      </c>
      <c r="BV175" s="3">
        <v>0</v>
      </c>
      <c r="BW175" s="3">
        <v>0</v>
      </c>
      <c r="BX175" s="3">
        <v>0</v>
      </c>
      <c r="BY175" s="3">
        <v>0</v>
      </c>
      <c r="BZ175" s="57">
        <v>0</v>
      </c>
      <c r="CA175" s="3">
        <v>0</v>
      </c>
      <c r="CB175" s="3">
        <v>11751</v>
      </c>
      <c r="CC175" s="3">
        <v>0</v>
      </c>
      <c r="CD175" s="3">
        <v>0</v>
      </c>
      <c r="CE175" s="3">
        <v>0</v>
      </c>
      <c r="CF175" s="3">
        <v>0</v>
      </c>
      <c r="CG175" s="3">
        <v>0</v>
      </c>
      <c r="CH175" s="3">
        <v>0</v>
      </c>
      <c r="CI175" s="3">
        <v>0</v>
      </c>
      <c r="CJ175" s="3">
        <v>0</v>
      </c>
      <c r="CK175" s="3">
        <v>736</v>
      </c>
      <c r="CL175" s="3">
        <v>16083</v>
      </c>
      <c r="CM175" s="3">
        <v>510</v>
      </c>
      <c r="CN175" s="3">
        <v>5127</v>
      </c>
      <c r="CO175" s="3">
        <v>2</v>
      </c>
      <c r="CP175" s="3">
        <v>2195</v>
      </c>
      <c r="CQ175" s="3">
        <v>32214</v>
      </c>
      <c r="CR175" s="3">
        <v>0</v>
      </c>
      <c r="CS175" s="3">
        <v>783</v>
      </c>
      <c r="CT175" s="3">
        <v>57650</v>
      </c>
      <c r="CU175" s="3">
        <v>37827</v>
      </c>
      <c r="CV175" s="3">
        <v>0</v>
      </c>
      <c r="CW175" s="3">
        <v>0</v>
      </c>
      <c r="CX175" s="3">
        <v>18361</v>
      </c>
      <c r="CY175" s="3">
        <v>8224</v>
      </c>
      <c r="CZ175" s="3">
        <v>12</v>
      </c>
      <c r="DA175" s="3">
        <v>651587</v>
      </c>
      <c r="DB175" s="3">
        <v>807268</v>
      </c>
      <c r="DC175" s="3">
        <v>3168</v>
      </c>
      <c r="DD175" s="3">
        <v>6845</v>
      </c>
      <c r="DE175" s="3">
        <v>1480</v>
      </c>
      <c r="DF175" s="3">
        <v>648</v>
      </c>
      <c r="DG175" s="3">
        <v>2404997431</v>
      </c>
      <c r="DH175" s="3">
        <v>1578428555</v>
      </c>
      <c r="DI175" s="3">
        <v>0</v>
      </c>
      <c r="DJ175" s="3">
        <v>826568876</v>
      </c>
      <c r="DK175" s="3">
        <v>121837513</v>
      </c>
      <c r="DL175" s="3">
        <v>948406389</v>
      </c>
      <c r="DM175" s="3">
        <v>847549727</v>
      </c>
      <c r="DN175" s="3">
        <v>100856662</v>
      </c>
      <c r="DO175" s="3">
        <v>525811</v>
      </c>
      <c r="DP175" s="3">
        <v>143164</v>
      </c>
      <c r="DQ175" s="3">
        <v>0</v>
      </c>
      <c r="DR175" s="3">
        <v>0</v>
      </c>
      <c r="DS175" s="3">
        <v>101239309</v>
      </c>
      <c r="DT175" s="3">
        <v>38633492</v>
      </c>
      <c r="DU175" s="3">
        <v>732226595</v>
      </c>
      <c r="DV175" s="3">
        <v>11250082</v>
      </c>
      <c r="DW175" s="3">
        <v>78324625</v>
      </c>
      <c r="DX175" s="3">
        <v>0</v>
      </c>
      <c r="DY175" s="3">
        <v>19334498</v>
      </c>
      <c r="DZ175" s="3">
        <v>575315052</v>
      </c>
      <c r="EA175" s="3">
        <v>0</v>
      </c>
      <c r="EB175" s="3">
        <v>5190003</v>
      </c>
      <c r="EC175" s="3">
        <v>1460274347</v>
      </c>
      <c r="ED175" s="3">
        <v>11990163</v>
      </c>
      <c r="EE175" s="3">
        <v>335605870</v>
      </c>
      <c r="EF175" s="3">
        <v>4266544</v>
      </c>
      <c r="EG175" s="3">
        <v>59610522</v>
      </c>
      <c r="EH175" s="3">
        <v>10111</v>
      </c>
      <c r="EI175" s="3">
        <v>22985011</v>
      </c>
      <c r="EJ175" s="3">
        <v>503888796</v>
      </c>
      <c r="EK175" s="3">
        <v>0</v>
      </c>
      <c r="EL175" s="3">
        <v>6366067</v>
      </c>
      <c r="EM175" s="3">
        <v>944723084</v>
      </c>
      <c r="EN175" s="3">
        <v>37609597</v>
      </c>
      <c r="EO175" s="3">
        <v>846707965</v>
      </c>
      <c r="EP175" s="3">
        <v>10682008</v>
      </c>
      <c r="EQ175" s="3">
        <v>104327097</v>
      </c>
      <c r="ER175" s="3">
        <v>0</v>
      </c>
      <c r="ES175" s="3">
        <v>9439</v>
      </c>
      <c r="ET175" s="3">
        <v>32557523</v>
      </c>
      <c r="EU175" s="3">
        <v>513023917</v>
      </c>
      <c r="EV175" s="3">
        <v>622285</v>
      </c>
      <c r="EW175" s="3">
        <v>0</v>
      </c>
      <c r="EX175" s="3">
        <v>6653493</v>
      </c>
      <c r="EY175" s="3">
        <v>0</v>
      </c>
      <c r="EZ175" s="3">
        <v>26235231</v>
      </c>
      <c r="FA175" s="3">
        <v>0</v>
      </c>
      <c r="FB175" s="3">
        <v>0</v>
      </c>
      <c r="FC175" s="3">
        <v>0</v>
      </c>
      <c r="FD175" s="3">
        <v>0</v>
      </c>
      <c r="FE175" s="3">
        <v>12400493</v>
      </c>
      <c r="FF175" s="3">
        <v>212592283</v>
      </c>
      <c r="FG175" s="3">
        <v>3033564</v>
      </c>
      <c r="FH175" s="3">
        <v>32335904</v>
      </c>
      <c r="FI175" s="3">
        <v>0</v>
      </c>
      <c r="FJ175" s="3">
        <v>8034553</v>
      </c>
      <c r="FK175" s="3">
        <v>558008369</v>
      </c>
      <c r="FL175" s="3">
        <v>0</v>
      </c>
      <c r="FM175" s="3">
        <v>163710</v>
      </c>
      <c r="FN175" s="3">
        <v>0</v>
      </c>
      <c r="FO175" s="3">
        <v>0</v>
      </c>
      <c r="FP175" s="3">
        <v>0</v>
      </c>
      <c r="FQ175" s="3">
        <v>0</v>
      </c>
      <c r="FR175" s="3">
        <v>0</v>
      </c>
      <c r="FS175" s="3">
        <v>0</v>
      </c>
      <c r="FT175" s="3">
        <v>177712181</v>
      </c>
      <c r="FU175" s="3">
        <v>32193458</v>
      </c>
      <c r="FV175" s="3">
        <v>245385774</v>
      </c>
      <c r="FW175" s="3">
        <v>38023460</v>
      </c>
      <c r="FX175" s="3">
        <v>25662322</v>
      </c>
      <c r="FY175" s="3">
        <v>135029</v>
      </c>
      <c r="FZ175" s="3">
        <v>15094422</v>
      </c>
      <c r="GA175" s="3">
        <v>140979554</v>
      </c>
      <c r="GB175" s="3">
        <v>8056906</v>
      </c>
      <c r="GC175" s="3">
        <v>142396019</v>
      </c>
      <c r="GD175" s="3">
        <v>21910602</v>
      </c>
      <c r="GE175" s="3">
        <v>241569324</v>
      </c>
      <c r="GF175" s="3">
        <v>89758970</v>
      </c>
      <c r="GG175" s="3">
        <v>0</v>
      </c>
      <c r="GH175" s="3">
        <v>14928010</v>
      </c>
      <c r="GI175" s="3">
        <v>82237618</v>
      </c>
      <c r="GJ175" s="3">
        <v>328158087</v>
      </c>
      <c r="GK175" s="3">
        <v>18557866</v>
      </c>
      <c r="GL175" s="3">
        <v>5297416</v>
      </c>
      <c r="GM175" s="3">
        <v>2172425</v>
      </c>
      <c r="GN175" s="3">
        <v>0</v>
      </c>
      <c r="GO175" s="3">
        <v>64870011</v>
      </c>
      <c r="GP175" s="3">
        <v>0</v>
      </c>
      <c r="GQ175" s="3">
        <v>0</v>
      </c>
      <c r="GR175" s="3">
        <v>0</v>
      </c>
      <c r="GS175" s="3">
        <v>0</v>
      </c>
      <c r="GT175" s="3">
        <v>0</v>
      </c>
      <c r="GU175" s="3">
        <v>0</v>
      </c>
      <c r="GV175" s="3">
        <v>0</v>
      </c>
      <c r="GW175" s="3">
        <v>0</v>
      </c>
      <c r="GX175" s="3">
        <v>0</v>
      </c>
      <c r="GY175" s="3">
        <v>0</v>
      </c>
      <c r="GZ175" s="3">
        <v>0</v>
      </c>
      <c r="HA175" s="3">
        <v>0</v>
      </c>
      <c r="HB175" s="3">
        <v>0</v>
      </c>
      <c r="HC175" s="3">
        <v>0</v>
      </c>
      <c r="HD175" s="3">
        <v>0</v>
      </c>
      <c r="HE175" s="3">
        <v>0</v>
      </c>
      <c r="HF175" s="3">
        <v>0</v>
      </c>
      <c r="HG175" s="3">
        <v>0</v>
      </c>
      <c r="HH175" s="3">
        <v>0</v>
      </c>
      <c r="HI175" s="3">
        <v>0</v>
      </c>
      <c r="HJ175" s="3">
        <v>2572641</v>
      </c>
      <c r="HK175" s="3">
        <v>2983345</v>
      </c>
      <c r="HL175" s="3">
        <v>1384</v>
      </c>
      <c r="HM175" s="3">
        <v>109</v>
      </c>
      <c r="HN175" s="3">
        <v>163610</v>
      </c>
      <c r="HO175" s="3">
        <v>276402</v>
      </c>
      <c r="HP175" s="3">
        <v>971298</v>
      </c>
      <c r="HQ175" s="3">
        <v>3956</v>
      </c>
      <c r="HR175" s="3">
        <v>175966</v>
      </c>
      <c r="HS175" s="3">
        <v>244247</v>
      </c>
      <c r="HT175" s="3">
        <v>29672</v>
      </c>
      <c r="HU175" s="3">
        <v>603732</v>
      </c>
      <c r="HV175" s="3">
        <v>88369</v>
      </c>
      <c r="HW175" s="3">
        <v>15389</v>
      </c>
      <c r="HX175" s="3">
        <v>1095153</v>
      </c>
      <c r="HY175" s="3">
        <v>0</v>
      </c>
      <c r="HZ175" s="3">
        <v>365269</v>
      </c>
      <c r="IA175" s="3">
        <v>167548</v>
      </c>
      <c r="IB175" s="3">
        <v>544438</v>
      </c>
      <c r="IC175" s="3">
        <v>15462</v>
      </c>
      <c r="ID175" s="3">
        <v>384771</v>
      </c>
      <c r="IE175" s="3">
        <v>15275777.128604401</v>
      </c>
      <c r="IF175" s="3">
        <v>322220328.540645</v>
      </c>
      <c r="IG175" s="3">
        <v>4682169.2460551998</v>
      </c>
      <c r="IH175" s="3">
        <v>41622173.740186997</v>
      </c>
      <c r="II175" s="3">
        <v>3051.0120722677798</v>
      </c>
      <c r="IJ175" s="3">
        <v>12769986.4357081</v>
      </c>
      <c r="IK175" s="3">
        <v>325651663.404791</v>
      </c>
      <c r="IL175" s="3">
        <v>0</v>
      </c>
      <c r="IM175" s="3">
        <v>3487064.4919366599</v>
      </c>
    </row>
    <row r="176" spans="1:247" x14ac:dyDescent="0.25">
      <c r="A176">
        <v>106431506</v>
      </c>
      <c r="B176" s="33" t="s">
        <v>1320</v>
      </c>
      <c r="C176" s="56">
        <v>45292</v>
      </c>
      <c r="D176" s="56">
        <v>45657</v>
      </c>
      <c r="E176">
        <v>366</v>
      </c>
      <c r="F176" s="33" t="s">
        <v>2699</v>
      </c>
      <c r="G176" t="s">
        <v>1135</v>
      </c>
      <c r="H176">
        <v>431</v>
      </c>
      <c r="I176" s="33" t="s">
        <v>1046</v>
      </c>
      <c r="J176" t="s">
        <v>1292</v>
      </c>
      <c r="K176" s="33" t="s">
        <v>1293</v>
      </c>
      <c r="L176" s="33" t="s">
        <v>811</v>
      </c>
      <c r="M176" t="s">
        <v>2658</v>
      </c>
      <c r="N176" t="s">
        <v>430</v>
      </c>
      <c r="O176" s="33" t="s">
        <v>1292</v>
      </c>
      <c r="P176" t="s">
        <v>1028</v>
      </c>
      <c r="Q176" t="s">
        <v>34</v>
      </c>
      <c r="R176" s="33" t="s">
        <v>2121</v>
      </c>
      <c r="S176" s="33" t="s">
        <v>1321</v>
      </c>
      <c r="T176" s="33" t="s">
        <v>1246</v>
      </c>
      <c r="U176" s="33">
        <v>95119</v>
      </c>
      <c r="V176" s="33" t="s">
        <v>2564</v>
      </c>
      <c r="W176">
        <v>0</v>
      </c>
      <c r="X176" s="3">
        <v>247</v>
      </c>
      <c r="Y176" s="3">
        <v>90402</v>
      </c>
      <c r="Z176" s="3">
        <v>247</v>
      </c>
      <c r="AA176" s="3">
        <v>90402</v>
      </c>
      <c r="AB176" s="3">
        <v>134</v>
      </c>
      <c r="AC176" s="3">
        <v>132.314207650273</v>
      </c>
      <c r="AD176" s="3">
        <v>292.04840751950201</v>
      </c>
      <c r="AE176" s="3">
        <v>2116</v>
      </c>
      <c r="AF176" s="3">
        <v>25679</v>
      </c>
      <c r="AG176" s="3">
        <v>706</v>
      </c>
      <c r="AH176" s="3">
        <v>2559</v>
      </c>
      <c r="AI176" s="3">
        <v>0</v>
      </c>
      <c r="AJ176" s="3">
        <v>651</v>
      </c>
      <c r="AK176" s="3">
        <v>16438</v>
      </c>
      <c r="AL176" s="3">
        <v>0</v>
      </c>
      <c r="AM176" s="3">
        <v>278</v>
      </c>
      <c r="AN176" s="3">
        <v>48427</v>
      </c>
      <c r="AO176" s="3">
        <v>106889.71715213799</v>
      </c>
      <c r="AP176" s="89">
        <v>2746.2683459639979</v>
      </c>
      <c r="AQ176" s="89">
        <v>45265.753703310402</v>
      </c>
      <c r="AR176" s="89">
        <v>1604.2324555301</v>
      </c>
      <c r="AS176" s="89">
        <v>6279.4325274509401</v>
      </c>
      <c r="AT176" s="89">
        <v>0</v>
      </c>
      <c r="AU176" s="89">
        <v>2373.4653074530102</v>
      </c>
      <c r="AV176" s="89">
        <v>47300.843195806701</v>
      </c>
      <c r="AW176" s="89">
        <v>0</v>
      </c>
      <c r="AX176" s="89">
        <v>733.17496933835582</v>
      </c>
      <c r="AY176" s="3">
        <v>412</v>
      </c>
      <c r="AZ176" s="3">
        <v>5654</v>
      </c>
      <c r="BA176" s="3">
        <v>184</v>
      </c>
      <c r="BB176" s="3">
        <v>619</v>
      </c>
      <c r="BC176" s="3">
        <v>0</v>
      </c>
      <c r="BD176" s="3">
        <v>195</v>
      </c>
      <c r="BE176" s="3">
        <v>4978</v>
      </c>
      <c r="BF176" s="3">
        <v>0</v>
      </c>
      <c r="BG176" s="3">
        <v>77</v>
      </c>
      <c r="BH176" s="3">
        <v>12119</v>
      </c>
      <c r="BI176" s="3">
        <v>247</v>
      </c>
      <c r="BJ176" s="3">
        <v>0</v>
      </c>
      <c r="BK176" s="3">
        <v>0</v>
      </c>
      <c r="BL176" s="3">
        <v>0</v>
      </c>
      <c r="BM176" s="3">
        <v>0</v>
      </c>
      <c r="BN176" s="3">
        <v>0</v>
      </c>
      <c r="BO176" s="3">
        <v>90402</v>
      </c>
      <c r="BP176" s="3">
        <v>0</v>
      </c>
      <c r="BQ176" s="3">
        <v>0</v>
      </c>
      <c r="BR176" s="3">
        <v>0</v>
      </c>
      <c r="BS176" s="3">
        <v>0</v>
      </c>
      <c r="BT176" s="3">
        <v>0</v>
      </c>
      <c r="BU176" s="3">
        <v>48427</v>
      </c>
      <c r="BV176" s="3">
        <v>0</v>
      </c>
      <c r="BW176" s="3">
        <v>0</v>
      </c>
      <c r="BX176" s="3">
        <v>0</v>
      </c>
      <c r="BY176" s="3">
        <v>0</v>
      </c>
      <c r="BZ176" s="57">
        <v>0</v>
      </c>
      <c r="CA176" s="3">
        <v>0</v>
      </c>
      <c r="CB176" s="3">
        <v>12119</v>
      </c>
      <c r="CC176" s="3">
        <v>0</v>
      </c>
      <c r="CD176" s="3">
        <v>0</v>
      </c>
      <c r="CE176" s="3">
        <v>0</v>
      </c>
      <c r="CF176" s="3">
        <v>0</v>
      </c>
      <c r="CG176" s="3">
        <v>0</v>
      </c>
      <c r="CH176" s="3">
        <v>0</v>
      </c>
      <c r="CI176" s="3">
        <v>0</v>
      </c>
      <c r="CJ176" s="3">
        <v>0</v>
      </c>
      <c r="CK176" s="3">
        <v>1257</v>
      </c>
      <c r="CL176" s="3">
        <v>38578</v>
      </c>
      <c r="CM176" s="3">
        <v>3537</v>
      </c>
      <c r="CN176" s="3">
        <v>12250</v>
      </c>
      <c r="CO176" s="3">
        <v>1</v>
      </c>
      <c r="CP176" s="3">
        <v>6614</v>
      </c>
      <c r="CQ176" s="3">
        <v>86614</v>
      </c>
      <c r="CR176" s="3">
        <v>0</v>
      </c>
      <c r="CS176" s="3">
        <v>1801</v>
      </c>
      <c r="CT176" s="3">
        <v>150652</v>
      </c>
      <c r="CU176" s="3">
        <v>80632</v>
      </c>
      <c r="CV176" s="3">
        <v>0</v>
      </c>
      <c r="CW176" s="3">
        <v>0</v>
      </c>
      <c r="CX176" s="3">
        <v>67625</v>
      </c>
      <c r="CY176" s="3">
        <v>7168</v>
      </c>
      <c r="CZ176" s="3">
        <v>14</v>
      </c>
      <c r="DA176" s="3">
        <v>395995</v>
      </c>
      <c r="DB176" s="3">
        <v>999611</v>
      </c>
      <c r="DC176" s="3">
        <v>2499</v>
      </c>
      <c r="DD176" s="3">
        <v>10610</v>
      </c>
      <c r="DE176" s="3">
        <v>1524</v>
      </c>
      <c r="DF176" s="3">
        <v>532</v>
      </c>
      <c r="DG176" s="3">
        <v>2574108631</v>
      </c>
      <c r="DH176" s="3">
        <v>1856689312</v>
      </c>
      <c r="DI176" s="3">
        <v>0</v>
      </c>
      <c r="DJ176" s="3">
        <v>717419319</v>
      </c>
      <c r="DK176" s="3">
        <v>93933199</v>
      </c>
      <c r="DL176" s="3">
        <v>811352518</v>
      </c>
      <c r="DM176" s="3">
        <v>692743097</v>
      </c>
      <c r="DN176" s="3">
        <v>118609421</v>
      </c>
      <c r="DO176" s="3">
        <v>407359</v>
      </c>
      <c r="DP176" s="3">
        <v>72120</v>
      </c>
      <c r="DQ176" s="3">
        <v>0</v>
      </c>
      <c r="DR176" s="3">
        <v>0</v>
      </c>
      <c r="DS176" s="3">
        <v>118944660</v>
      </c>
      <c r="DT176" s="3">
        <v>47846123</v>
      </c>
      <c r="DU176" s="3">
        <v>613264824</v>
      </c>
      <c r="DV176" s="3">
        <v>16271680</v>
      </c>
      <c r="DW176" s="3">
        <v>57063703</v>
      </c>
      <c r="DX176" s="3">
        <v>0</v>
      </c>
      <c r="DY176" s="3">
        <v>17236829</v>
      </c>
      <c r="DZ176" s="3">
        <v>407393952</v>
      </c>
      <c r="EA176" s="3">
        <v>0</v>
      </c>
      <c r="EB176" s="3">
        <v>7137582</v>
      </c>
      <c r="EC176" s="3">
        <v>1166214693</v>
      </c>
      <c r="ED176" s="3">
        <v>14251369</v>
      </c>
      <c r="EE176" s="3">
        <v>467770048</v>
      </c>
      <c r="EF176" s="3">
        <v>20702197</v>
      </c>
      <c r="EG176" s="3">
        <v>82962742</v>
      </c>
      <c r="EH176" s="3">
        <v>20071</v>
      </c>
      <c r="EI176" s="3">
        <v>45606513</v>
      </c>
      <c r="EJ176" s="3">
        <v>764894492</v>
      </c>
      <c r="EK176" s="3">
        <v>0</v>
      </c>
      <c r="EL176" s="3">
        <v>11686506</v>
      </c>
      <c r="EM176" s="3">
        <v>1407893938</v>
      </c>
      <c r="EN176" s="3">
        <v>41800264</v>
      </c>
      <c r="EO176" s="3">
        <v>914429762</v>
      </c>
      <c r="EP176" s="3">
        <v>30265777</v>
      </c>
      <c r="EQ176" s="3">
        <v>112807626</v>
      </c>
      <c r="ER176" s="3">
        <v>0</v>
      </c>
      <c r="ES176" s="3">
        <v>19966</v>
      </c>
      <c r="ET176" s="3">
        <v>44036492</v>
      </c>
      <c r="EU176" s="3">
        <v>674481104</v>
      </c>
      <c r="EV176" s="3">
        <v>934792</v>
      </c>
      <c r="EW176" s="3">
        <v>0</v>
      </c>
      <c r="EX176" s="3">
        <v>12332568</v>
      </c>
      <c r="EY176" s="3">
        <v>0</v>
      </c>
      <c r="EZ176" s="3">
        <v>25580961</v>
      </c>
      <c r="FA176" s="3">
        <v>0</v>
      </c>
      <c r="FB176" s="3">
        <v>0</v>
      </c>
      <c r="FC176" s="3">
        <v>0</v>
      </c>
      <c r="FD176" s="3">
        <v>0</v>
      </c>
      <c r="FE176" s="3">
        <v>19662677</v>
      </c>
      <c r="FF176" s="3">
        <v>161736714</v>
      </c>
      <c r="FG176" s="3">
        <v>5240997</v>
      </c>
      <c r="FH176" s="3">
        <v>26118883</v>
      </c>
      <c r="FI176" s="3">
        <v>0</v>
      </c>
      <c r="FJ176" s="3">
        <v>16400516</v>
      </c>
      <c r="FK176" s="3">
        <v>487997026</v>
      </c>
      <c r="FL176" s="3">
        <v>0</v>
      </c>
      <c r="FM176" s="3">
        <v>262506</v>
      </c>
      <c r="FN176" s="3">
        <v>0</v>
      </c>
      <c r="FO176" s="3">
        <v>0</v>
      </c>
      <c r="FP176" s="3">
        <v>0</v>
      </c>
      <c r="FQ176" s="3">
        <v>0</v>
      </c>
      <c r="FR176" s="3">
        <v>0</v>
      </c>
      <c r="FS176" s="3">
        <v>0</v>
      </c>
      <c r="FT176" s="3">
        <v>138451357</v>
      </c>
      <c r="FU176" s="3">
        <v>48864454</v>
      </c>
      <c r="FV176" s="3">
        <v>186595549</v>
      </c>
      <c r="FW176" s="3">
        <v>41840304</v>
      </c>
      <c r="FX176" s="3">
        <v>17345318</v>
      </c>
      <c r="FY176" s="3">
        <v>0</v>
      </c>
      <c r="FZ176" s="3">
        <v>4715116</v>
      </c>
      <c r="GA176" s="3">
        <v>115146338</v>
      </c>
      <c r="GB176" s="3">
        <v>7281575</v>
      </c>
      <c r="GC176" s="3">
        <v>121982198</v>
      </c>
      <c r="GD176" s="3">
        <v>10520888</v>
      </c>
      <c r="GE176" s="3">
        <v>188312264</v>
      </c>
      <c r="GF176" s="3">
        <v>69679367</v>
      </c>
      <c r="GG176" s="3">
        <v>0</v>
      </c>
      <c r="GH176" s="3">
        <v>10795746</v>
      </c>
      <c r="GI176" s="3">
        <v>54351368</v>
      </c>
      <c r="GJ176" s="3">
        <v>301311121</v>
      </c>
      <c r="GK176" s="3">
        <v>9560329</v>
      </c>
      <c r="GL176" s="3">
        <v>3662039</v>
      </c>
      <c r="GM176" s="3">
        <v>381334</v>
      </c>
      <c r="GN176" s="3">
        <v>0</v>
      </c>
      <c r="GO176" s="3">
        <v>54689529</v>
      </c>
      <c r="GP176" s="3">
        <v>0</v>
      </c>
      <c r="GQ176" s="3">
        <v>0</v>
      </c>
      <c r="GR176" s="3">
        <v>0</v>
      </c>
      <c r="GS176" s="3">
        <v>0</v>
      </c>
      <c r="GT176" s="3">
        <v>0</v>
      </c>
      <c r="GU176" s="3">
        <v>0</v>
      </c>
      <c r="GV176" s="3">
        <v>0</v>
      </c>
      <c r="GW176" s="3">
        <v>0</v>
      </c>
      <c r="GX176" s="3">
        <v>0</v>
      </c>
      <c r="GY176" s="3">
        <v>0</v>
      </c>
      <c r="GZ176" s="3">
        <v>0</v>
      </c>
      <c r="HA176" s="3">
        <v>0</v>
      </c>
      <c r="HB176" s="3">
        <v>0</v>
      </c>
      <c r="HC176" s="3">
        <v>0</v>
      </c>
      <c r="HD176" s="3">
        <v>0</v>
      </c>
      <c r="HE176" s="3">
        <v>0</v>
      </c>
      <c r="HF176" s="3">
        <v>0</v>
      </c>
      <c r="HG176" s="3">
        <v>0</v>
      </c>
      <c r="HH176" s="3">
        <v>0</v>
      </c>
      <c r="HI176" s="3">
        <v>0</v>
      </c>
      <c r="HJ176" s="3">
        <v>2056211</v>
      </c>
      <c r="HK176" s="3">
        <v>2394170</v>
      </c>
      <c r="HL176" s="3">
        <v>1111</v>
      </c>
      <c r="HM176" s="3">
        <v>38</v>
      </c>
      <c r="HN176" s="3">
        <v>137922</v>
      </c>
      <c r="HO176" s="3">
        <v>247873</v>
      </c>
      <c r="HP176" s="3">
        <v>745692</v>
      </c>
      <c r="HQ176" s="3">
        <v>129</v>
      </c>
      <c r="HR176" s="3">
        <v>134952</v>
      </c>
      <c r="HS176" s="3">
        <v>218730</v>
      </c>
      <c r="HT176" s="3">
        <v>22490</v>
      </c>
      <c r="HU176" s="3">
        <v>465451</v>
      </c>
      <c r="HV176" s="3">
        <v>72142</v>
      </c>
      <c r="HW176" s="3">
        <v>10830</v>
      </c>
      <c r="HX176" s="3">
        <v>863135</v>
      </c>
      <c r="HY176" s="3">
        <v>0</v>
      </c>
      <c r="HZ176" s="3">
        <v>284495</v>
      </c>
      <c r="IA176" s="3">
        <v>76304</v>
      </c>
      <c r="IB176" s="3">
        <v>488753</v>
      </c>
      <c r="IC176" s="3">
        <v>13416</v>
      </c>
      <c r="ID176" s="3">
        <v>330108</v>
      </c>
      <c r="IE176" s="3">
        <v>14445619.117531259</v>
      </c>
      <c r="IF176" s="3">
        <v>251479045.460985</v>
      </c>
      <c r="IG176" s="3">
        <v>8601161.2907079905</v>
      </c>
      <c r="IH176" s="3">
        <v>32574080.300246902</v>
      </c>
      <c r="II176" s="3">
        <v>4669.0777995988901</v>
      </c>
      <c r="IJ176" s="3">
        <v>14619124.756354976</v>
      </c>
      <c r="IK176" s="3">
        <v>272707186.91678202</v>
      </c>
      <c r="IL176" s="3">
        <v>0</v>
      </c>
      <c r="IM176" s="3">
        <v>4379011.07959224</v>
      </c>
    </row>
    <row r="177" spans="1:247" x14ac:dyDescent="0.25">
      <c r="A177">
        <v>106014337</v>
      </c>
      <c r="B177" s="33" t="s">
        <v>1830</v>
      </c>
      <c r="C177" s="56">
        <v>45292</v>
      </c>
      <c r="D177" s="56">
        <v>45657</v>
      </c>
      <c r="E177">
        <v>366</v>
      </c>
      <c r="F177" s="33" t="s">
        <v>2690</v>
      </c>
      <c r="G177" t="s">
        <v>1030</v>
      </c>
      <c r="H177">
        <v>421</v>
      </c>
      <c r="I177" s="33" t="s">
        <v>1046</v>
      </c>
      <c r="J177" t="s">
        <v>1292</v>
      </c>
      <c r="K177" s="33" t="s">
        <v>1293</v>
      </c>
      <c r="L177" s="33" t="s">
        <v>811</v>
      </c>
      <c r="N177" t="s">
        <v>430</v>
      </c>
      <c r="O177" s="33" t="s">
        <v>1292</v>
      </c>
      <c r="P177" t="s">
        <v>1028</v>
      </c>
      <c r="Q177" t="s">
        <v>34</v>
      </c>
      <c r="R177" s="33" t="s">
        <v>2121</v>
      </c>
      <c r="S177" s="33" t="s">
        <v>2913</v>
      </c>
      <c r="T177" s="33" t="s">
        <v>1371</v>
      </c>
      <c r="U177" s="33">
        <v>94577</v>
      </c>
      <c r="V177" s="33" t="s">
        <v>2564</v>
      </c>
      <c r="W177">
        <v>0</v>
      </c>
      <c r="X177" s="3">
        <v>216</v>
      </c>
      <c r="Y177" s="3">
        <v>79056</v>
      </c>
      <c r="Z177" s="3">
        <v>216</v>
      </c>
      <c r="AA177" s="3">
        <v>79056</v>
      </c>
      <c r="AB177" s="3">
        <v>119</v>
      </c>
      <c r="AC177" s="3">
        <v>116.407103825137</v>
      </c>
      <c r="AD177" s="3">
        <v>299.66884368177932</v>
      </c>
      <c r="AE177" s="3">
        <v>1578</v>
      </c>
      <c r="AF177" s="3">
        <v>17241</v>
      </c>
      <c r="AG177" s="3">
        <v>1181</v>
      </c>
      <c r="AH177" s="3">
        <v>2930</v>
      </c>
      <c r="AI177" s="3">
        <v>0</v>
      </c>
      <c r="AJ177" s="3">
        <v>706</v>
      </c>
      <c r="AK177" s="3">
        <v>18796</v>
      </c>
      <c r="AL177" s="3">
        <v>0</v>
      </c>
      <c r="AM177" s="3">
        <v>173</v>
      </c>
      <c r="AN177" s="3">
        <v>42605</v>
      </c>
      <c r="AO177" s="3">
        <v>109678.796787531</v>
      </c>
      <c r="AP177" s="89">
        <v>2501.0553755272099</v>
      </c>
      <c r="AQ177" s="89">
        <v>40124.429457088103</v>
      </c>
      <c r="AR177" s="89">
        <v>2317.46426667472</v>
      </c>
      <c r="AS177" s="89">
        <v>8701.0357884150508</v>
      </c>
      <c r="AT177" s="89">
        <v>0</v>
      </c>
      <c r="AU177" s="89">
        <v>2388.5846029882</v>
      </c>
      <c r="AV177" s="89">
        <v>53588.766166838555</v>
      </c>
      <c r="AW177" s="89">
        <v>0</v>
      </c>
      <c r="AX177" s="89">
        <v>834.62161612405203</v>
      </c>
      <c r="AY177" s="3">
        <v>319</v>
      </c>
      <c r="AZ177" s="3">
        <v>3956</v>
      </c>
      <c r="BA177" s="3">
        <v>109</v>
      </c>
      <c r="BB177" s="3">
        <v>903</v>
      </c>
      <c r="BC177" s="3">
        <v>0</v>
      </c>
      <c r="BD177" s="3">
        <v>182</v>
      </c>
      <c r="BE177" s="3">
        <v>5367</v>
      </c>
      <c r="BF177" s="3">
        <v>0</v>
      </c>
      <c r="BG177" s="3">
        <v>58</v>
      </c>
      <c r="BH177" s="3">
        <v>10894</v>
      </c>
      <c r="BI177" s="3">
        <v>216</v>
      </c>
      <c r="BJ177" s="3">
        <v>0</v>
      </c>
      <c r="BK177" s="3">
        <v>0</v>
      </c>
      <c r="BL177" s="3">
        <v>0</v>
      </c>
      <c r="BM177" s="3">
        <v>0</v>
      </c>
      <c r="BN177" s="3">
        <v>0</v>
      </c>
      <c r="BO177" s="3">
        <v>79056</v>
      </c>
      <c r="BP177" s="3">
        <v>0</v>
      </c>
      <c r="BQ177" s="3">
        <v>0</v>
      </c>
      <c r="BR177" s="3">
        <v>0</v>
      </c>
      <c r="BS177" s="3">
        <v>0</v>
      </c>
      <c r="BT177" s="3">
        <v>0</v>
      </c>
      <c r="BU177" s="3">
        <v>42605</v>
      </c>
      <c r="BV177" s="3">
        <v>0</v>
      </c>
      <c r="BW177" s="3">
        <v>0</v>
      </c>
      <c r="BX177" s="3">
        <v>0</v>
      </c>
      <c r="BY177" s="3">
        <v>0</v>
      </c>
      <c r="BZ177" s="57">
        <v>0</v>
      </c>
      <c r="CA177" s="3">
        <v>0</v>
      </c>
      <c r="CB177" s="3">
        <v>10894</v>
      </c>
      <c r="CC177" s="3">
        <v>0</v>
      </c>
      <c r="CD177" s="3">
        <v>0</v>
      </c>
      <c r="CE177" s="3">
        <v>0</v>
      </c>
      <c r="CF177" s="3">
        <v>0</v>
      </c>
      <c r="CG177" s="3">
        <v>0</v>
      </c>
      <c r="CH177" s="3">
        <v>0</v>
      </c>
      <c r="CI177" s="3">
        <v>0</v>
      </c>
      <c r="CJ177" s="3">
        <v>0</v>
      </c>
      <c r="CK177" s="3">
        <v>2638</v>
      </c>
      <c r="CL177" s="3">
        <v>65727</v>
      </c>
      <c r="CM177" s="3">
        <v>3146</v>
      </c>
      <c r="CN177" s="3">
        <v>21512</v>
      </c>
      <c r="CO177" s="3">
        <v>0</v>
      </c>
      <c r="CP177" s="3">
        <v>5878</v>
      </c>
      <c r="CQ177" s="3">
        <v>106431</v>
      </c>
      <c r="CR177" s="3">
        <v>0</v>
      </c>
      <c r="CS177" s="3">
        <v>3766</v>
      </c>
      <c r="CT177" s="3">
        <v>209098</v>
      </c>
      <c r="CU177" s="3">
        <v>76036</v>
      </c>
      <c r="CV177" s="3">
        <v>0</v>
      </c>
      <c r="CW177" s="3">
        <v>0</v>
      </c>
      <c r="CX177" s="3">
        <v>72717</v>
      </c>
      <c r="CY177" s="3">
        <v>7779</v>
      </c>
      <c r="CZ177" s="3">
        <v>10</v>
      </c>
      <c r="DA177" s="3">
        <v>287258</v>
      </c>
      <c r="DB177" s="3">
        <v>1265595</v>
      </c>
      <c r="DC177" s="3">
        <v>2125</v>
      </c>
      <c r="DD177" s="3">
        <v>16340</v>
      </c>
      <c r="DE177" s="3">
        <v>2560</v>
      </c>
      <c r="DF177" s="3">
        <v>824</v>
      </c>
      <c r="DG177" s="3">
        <v>2537130151</v>
      </c>
      <c r="DH177" s="3">
        <v>1855692009</v>
      </c>
      <c r="DI177" s="3">
        <v>0</v>
      </c>
      <c r="DJ177" s="3">
        <v>681438142</v>
      </c>
      <c r="DK177" s="3">
        <v>84591147</v>
      </c>
      <c r="DL177" s="3">
        <v>766029289</v>
      </c>
      <c r="DM177" s="3">
        <v>727537028</v>
      </c>
      <c r="DN177" s="3">
        <v>38492261</v>
      </c>
      <c r="DO177" s="3">
        <v>72355</v>
      </c>
      <c r="DP177" s="3">
        <v>3718248</v>
      </c>
      <c r="DQ177" s="3">
        <v>0</v>
      </c>
      <c r="DR177" s="3">
        <v>0</v>
      </c>
      <c r="DS177" s="3">
        <v>34846368</v>
      </c>
      <c r="DT177" s="3">
        <v>38584355</v>
      </c>
      <c r="DU177" s="3">
        <v>439848486</v>
      </c>
      <c r="DV177" s="3">
        <v>20894459</v>
      </c>
      <c r="DW177" s="3">
        <v>64973791</v>
      </c>
      <c r="DX177" s="3">
        <v>0</v>
      </c>
      <c r="DY177" s="3">
        <v>16481185</v>
      </c>
      <c r="DZ177" s="3">
        <v>400421392</v>
      </c>
      <c r="EA177" s="3">
        <v>0</v>
      </c>
      <c r="EB177" s="3">
        <v>4350817</v>
      </c>
      <c r="EC177" s="3">
        <v>985554485</v>
      </c>
      <c r="ED177" s="3">
        <v>22570023</v>
      </c>
      <c r="EE177" s="3">
        <v>583796868</v>
      </c>
      <c r="EF177" s="3">
        <v>20106525</v>
      </c>
      <c r="EG177" s="3">
        <v>127974769</v>
      </c>
      <c r="EH177" s="3">
        <v>0</v>
      </c>
      <c r="EI177" s="3">
        <v>39279020</v>
      </c>
      <c r="EJ177" s="3">
        <v>741209186</v>
      </c>
      <c r="EK177" s="3">
        <v>0</v>
      </c>
      <c r="EL177" s="3">
        <v>16639275</v>
      </c>
      <c r="EM177" s="3">
        <v>1551575666</v>
      </c>
      <c r="EN177" s="3">
        <v>50060552</v>
      </c>
      <c r="EO177" s="3">
        <v>878520089</v>
      </c>
      <c r="EP177" s="3">
        <v>32570071</v>
      </c>
      <c r="EQ177" s="3">
        <v>154159127</v>
      </c>
      <c r="ER177" s="3">
        <v>0</v>
      </c>
      <c r="ES177" s="3">
        <v>0</v>
      </c>
      <c r="ET177" s="3">
        <v>41237123</v>
      </c>
      <c r="EU177" s="3">
        <v>656976263</v>
      </c>
      <c r="EV177" s="3">
        <v>817244</v>
      </c>
      <c r="EW177" s="3">
        <v>0</v>
      </c>
      <c r="EX177" s="3">
        <v>13074917</v>
      </c>
      <c r="EY177" s="3">
        <v>0</v>
      </c>
      <c r="EZ177" s="3">
        <v>28276623</v>
      </c>
      <c r="FA177" s="3">
        <v>0</v>
      </c>
      <c r="FB177" s="3">
        <v>0</v>
      </c>
      <c r="FC177" s="3">
        <v>0</v>
      </c>
      <c r="FD177" s="3">
        <v>0</v>
      </c>
      <c r="FE177" s="3">
        <v>10136853</v>
      </c>
      <c r="FF177" s="3">
        <v>141080030</v>
      </c>
      <c r="FG177" s="3">
        <v>5641079</v>
      </c>
      <c r="FH177" s="3">
        <v>37786116</v>
      </c>
      <c r="FI177" s="3">
        <v>0</v>
      </c>
      <c r="FJ177" s="3">
        <v>12048375</v>
      </c>
      <c r="FK177" s="3">
        <v>474512262</v>
      </c>
      <c r="FL177" s="3">
        <v>0</v>
      </c>
      <c r="FM177" s="3">
        <v>233427</v>
      </c>
      <c r="FN177" s="3">
        <v>0</v>
      </c>
      <c r="FO177" s="3">
        <v>0</v>
      </c>
      <c r="FP177" s="3">
        <v>0</v>
      </c>
      <c r="FQ177" s="3">
        <v>0</v>
      </c>
      <c r="FR177" s="3">
        <v>0</v>
      </c>
      <c r="FS177" s="3">
        <v>0</v>
      </c>
      <c r="FT177" s="3">
        <v>150625060</v>
      </c>
      <c r="FU177" s="3">
        <v>46797967</v>
      </c>
      <c r="FV177" s="3">
        <v>169881182</v>
      </c>
      <c r="FW177" s="3">
        <v>39186390</v>
      </c>
      <c r="FX177" s="3">
        <v>9749810</v>
      </c>
      <c r="FY177" s="3">
        <v>0</v>
      </c>
      <c r="FZ177" s="3">
        <v>248428</v>
      </c>
      <c r="GA177" s="3">
        <v>136535995</v>
      </c>
      <c r="GB177" s="3">
        <v>8681193</v>
      </c>
      <c r="GC177" s="3">
        <v>145095792</v>
      </c>
      <c r="GD177" s="3">
        <v>20735211</v>
      </c>
      <c r="GE177" s="3">
        <v>199043040</v>
      </c>
      <c r="GF177" s="3">
        <v>74763125</v>
      </c>
      <c r="GG177" s="3">
        <v>0</v>
      </c>
      <c r="GH177" s="3">
        <v>15857061</v>
      </c>
      <c r="GI177" s="3">
        <v>53926259</v>
      </c>
      <c r="GJ177" s="3">
        <v>299953910</v>
      </c>
      <c r="GK177" s="3">
        <v>18637926</v>
      </c>
      <c r="GL177" s="3">
        <v>5333799</v>
      </c>
      <c r="GM177" s="3">
        <v>15331</v>
      </c>
      <c r="GN177" s="3">
        <v>0</v>
      </c>
      <c r="GO177" s="3">
        <v>60006577</v>
      </c>
      <c r="GP177" s="3">
        <v>0</v>
      </c>
      <c r="GQ177" s="3">
        <v>0</v>
      </c>
      <c r="GR177" s="3">
        <v>0</v>
      </c>
      <c r="GS177" s="3">
        <v>0</v>
      </c>
      <c r="GT177" s="3">
        <v>0</v>
      </c>
      <c r="GU177" s="3">
        <v>0</v>
      </c>
      <c r="GV177" s="3">
        <v>0</v>
      </c>
      <c r="GW177" s="3">
        <v>0</v>
      </c>
      <c r="GX177" s="3">
        <v>0</v>
      </c>
      <c r="GY177" s="3">
        <v>0</v>
      </c>
      <c r="GZ177" s="3">
        <v>0</v>
      </c>
      <c r="HA177" s="3">
        <v>0</v>
      </c>
      <c r="HB177" s="3">
        <v>0</v>
      </c>
      <c r="HC177" s="3">
        <v>0</v>
      </c>
      <c r="HD177" s="3">
        <v>0</v>
      </c>
      <c r="HE177" s="3">
        <v>0</v>
      </c>
      <c r="HF177" s="3">
        <v>0</v>
      </c>
      <c r="HG177" s="3">
        <v>0</v>
      </c>
      <c r="HH177" s="3">
        <v>0</v>
      </c>
      <c r="HI177" s="3">
        <v>0</v>
      </c>
      <c r="HJ177" s="3">
        <v>2138258</v>
      </c>
      <c r="HK177" s="3">
        <v>2516465</v>
      </c>
      <c r="HL177" s="3">
        <v>1155</v>
      </c>
      <c r="HM177" s="3">
        <v>1</v>
      </c>
      <c r="HN177" s="3">
        <v>148941</v>
      </c>
      <c r="HO177" s="3">
        <v>274762</v>
      </c>
      <c r="HP177" s="3">
        <v>771222</v>
      </c>
      <c r="HQ177" s="3">
        <v>0</v>
      </c>
      <c r="HR177" s="3">
        <v>109270</v>
      </c>
      <c r="HS177" s="3">
        <v>220638</v>
      </c>
      <c r="HT177" s="3">
        <v>55109</v>
      </c>
      <c r="HU177" s="3">
        <v>444749</v>
      </c>
      <c r="HV177" s="3">
        <v>105476</v>
      </c>
      <c r="HW177" s="3">
        <v>8091</v>
      </c>
      <c r="HX177" s="3">
        <v>902219</v>
      </c>
      <c r="HY177" s="3">
        <v>0</v>
      </c>
      <c r="HZ177" s="3">
        <v>283843</v>
      </c>
      <c r="IA177" s="3">
        <v>2904</v>
      </c>
      <c r="IB177" s="3">
        <v>558365</v>
      </c>
      <c r="IC177" s="3">
        <v>19454</v>
      </c>
      <c r="ID177" s="3">
        <v>371473</v>
      </c>
      <c r="IE177" s="3">
        <v>15497413.652476443</v>
      </c>
      <c r="IF177" s="3">
        <v>259406701.58355099</v>
      </c>
      <c r="IG177" s="3">
        <v>10390248.907552799</v>
      </c>
      <c r="IH177" s="3">
        <v>48895986.612269528</v>
      </c>
      <c r="II177" s="3">
        <v>0</v>
      </c>
      <c r="IJ177" s="3">
        <v>14130451.334684299</v>
      </c>
      <c r="IK177" s="3">
        <v>289305882.656214</v>
      </c>
      <c r="IL177" s="3">
        <v>0</v>
      </c>
      <c r="IM177" s="3">
        <v>5319196.2532516727</v>
      </c>
    </row>
    <row r="178" spans="1:247" x14ac:dyDescent="0.25">
      <c r="A178">
        <v>106370028</v>
      </c>
      <c r="B178" s="33" t="s">
        <v>2992</v>
      </c>
      <c r="C178" s="56">
        <v>45292</v>
      </c>
      <c r="D178" s="56">
        <v>45657</v>
      </c>
      <c r="E178">
        <v>366</v>
      </c>
      <c r="F178" s="33" t="s">
        <v>2691</v>
      </c>
      <c r="G178" t="s">
        <v>1052</v>
      </c>
      <c r="H178">
        <v>1422</v>
      </c>
      <c r="I178" s="33" t="s">
        <v>1046</v>
      </c>
      <c r="J178" t="s">
        <v>1292</v>
      </c>
      <c r="K178" s="33" t="s">
        <v>1293</v>
      </c>
      <c r="L178" s="33" t="s">
        <v>811</v>
      </c>
      <c r="N178" t="s">
        <v>430</v>
      </c>
      <c r="O178" s="33" t="s">
        <v>1292</v>
      </c>
      <c r="P178" t="s">
        <v>1038</v>
      </c>
      <c r="Q178" t="s">
        <v>34</v>
      </c>
      <c r="R178" s="33" t="s">
        <v>2993</v>
      </c>
      <c r="S178" s="33" t="s">
        <v>2994</v>
      </c>
      <c r="T178" s="33" t="s">
        <v>2995</v>
      </c>
      <c r="U178" s="33">
        <v>92078</v>
      </c>
      <c r="V178" s="33" t="s">
        <v>2564</v>
      </c>
      <c r="W178">
        <v>0</v>
      </c>
      <c r="X178" s="3">
        <v>168</v>
      </c>
      <c r="Y178" s="3">
        <v>61488</v>
      </c>
      <c r="Z178" s="3">
        <v>168</v>
      </c>
      <c r="AA178" s="3">
        <v>61488</v>
      </c>
      <c r="AB178" s="3">
        <v>69</v>
      </c>
      <c r="AC178" s="3">
        <v>66.836065573770497</v>
      </c>
      <c r="AD178" s="3">
        <v>186.112337205909</v>
      </c>
      <c r="AE178" s="3">
        <v>952</v>
      </c>
      <c r="AF178" s="3">
        <v>12159</v>
      </c>
      <c r="AG178" s="3">
        <v>96</v>
      </c>
      <c r="AH178" s="3">
        <v>2021</v>
      </c>
      <c r="AI178" s="3">
        <v>0</v>
      </c>
      <c r="AJ178" s="3">
        <v>269</v>
      </c>
      <c r="AK178" s="3">
        <v>8821</v>
      </c>
      <c r="AL178" s="3">
        <v>0</v>
      </c>
      <c r="AM178" s="3">
        <v>144</v>
      </c>
      <c r="AN178" s="3">
        <v>24462</v>
      </c>
      <c r="AO178" s="3">
        <v>68117.115417362846</v>
      </c>
      <c r="AP178" s="89">
        <v>1348.3287056593099</v>
      </c>
      <c r="AQ178" s="89">
        <v>28324.928936978351</v>
      </c>
      <c r="AR178" s="89">
        <v>269.7753981363802</v>
      </c>
      <c r="AS178" s="89">
        <v>5669.2143361843191</v>
      </c>
      <c r="AT178" s="89">
        <v>0</v>
      </c>
      <c r="AU178" s="89">
        <v>1161.6700039021</v>
      </c>
      <c r="AV178" s="89">
        <v>31908.1629980451</v>
      </c>
      <c r="AW178" s="89">
        <v>0</v>
      </c>
      <c r="AX178" s="89">
        <v>373.33367985246281</v>
      </c>
      <c r="AY178" s="3">
        <v>233</v>
      </c>
      <c r="AZ178" s="3">
        <v>3306</v>
      </c>
      <c r="BA178" s="3">
        <v>24</v>
      </c>
      <c r="BB178" s="3">
        <v>589</v>
      </c>
      <c r="BC178" s="3">
        <v>0</v>
      </c>
      <c r="BD178" s="3">
        <v>82</v>
      </c>
      <c r="BE178" s="3">
        <v>3059</v>
      </c>
      <c r="BF178" s="3">
        <v>0</v>
      </c>
      <c r="BG178" s="3">
        <v>24</v>
      </c>
      <c r="BH178" s="3">
        <v>7317</v>
      </c>
      <c r="BI178" s="3">
        <v>168</v>
      </c>
      <c r="BJ178" s="3">
        <v>0</v>
      </c>
      <c r="BK178" s="3">
        <v>0</v>
      </c>
      <c r="BL178" s="3">
        <v>0</v>
      </c>
      <c r="BM178" s="3">
        <v>0</v>
      </c>
      <c r="BN178" s="3">
        <v>0</v>
      </c>
      <c r="BO178" s="3">
        <v>61488</v>
      </c>
      <c r="BP178" s="3">
        <v>0</v>
      </c>
      <c r="BQ178" s="3">
        <v>0</v>
      </c>
      <c r="BR178" s="3">
        <v>0</v>
      </c>
      <c r="BS178" s="3">
        <v>0</v>
      </c>
      <c r="BT178" s="3">
        <v>0</v>
      </c>
      <c r="BU178" s="3">
        <v>24462</v>
      </c>
      <c r="BV178" s="3">
        <v>0</v>
      </c>
      <c r="BW178" s="3">
        <v>0</v>
      </c>
      <c r="BX178" s="3">
        <v>0</v>
      </c>
      <c r="BY178" s="3">
        <v>0</v>
      </c>
      <c r="BZ178" s="57">
        <v>0</v>
      </c>
      <c r="CA178" s="3">
        <v>0</v>
      </c>
      <c r="CB178" s="3">
        <v>7317</v>
      </c>
      <c r="CC178" s="3">
        <v>0</v>
      </c>
      <c r="CD178" s="3">
        <v>0</v>
      </c>
      <c r="CE178" s="3">
        <v>0</v>
      </c>
      <c r="CF178" s="3">
        <v>0</v>
      </c>
      <c r="CG178" s="3">
        <v>0</v>
      </c>
      <c r="CH178" s="3">
        <v>0</v>
      </c>
      <c r="CI178" s="3">
        <v>0</v>
      </c>
      <c r="CJ178" s="3">
        <v>0</v>
      </c>
      <c r="CK178" s="3">
        <v>551</v>
      </c>
      <c r="CL178" s="3">
        <v>22011</v>
      </c>
      <c r="CM178" s="3">
        <v>420</v>
      </c>
      <c r="CN178" s="3">
        <v>6548</v>
      </c>
      <c r="CO178" s="3">
        <v>0</v>
      </c>
      <c r="CP178" s="3">
        <v>1463</v>
      </c>
      <c r="CQ178" s="3">
        <v>31218</v>
      </c>
      <c r="CR178" s="3">
        <v>0</v>
      </c>
      <c r="CS178" s="3">
        <v>611</v>
      </c>
      <c r="CT178" s="3">
        <v>62822</v>
      </c>
      <c r="CU178" s="3">
        <v>48008</v>
      </c>
      <c r="CV178" s="3">
        <v>0</v>
      </c>
      <c r="CW178" s="3">
        <v>0</v>
      </c>
      <c r="CX178" s="3">
        <v>9784</v>
      </c>
      <c r="CY178" s="3">
        <v>0</v>
      </c>
      <c r="CZ178" s="3">
        <v>12</v>
      </c>
      <c r="DA178" s="3">
        <v>131689</v>
      </c>
      <c r="DB178" s="3">
        <v>775858</v>
      </c>
      <c r="DC178" s="3">
        <v>1244</v>
      </c>
      <c r="DD178" s="3">
        <v>9472</v>
      </c>
      <c r="DE178" s="3">
        <v>1161</v>
      </c>
      <c r="DF178" s="3">
        <v>517</v>
      </c>
      <c r="DG178" s="3">
        <v>1153768088</v>
      </c>
      <c r="DH178" s="3">
        <v>833677598</v>
      </c>
      <c r="DI178" s="3">
        <v>0</v>
      </c>
      <c r="DJ178" s="3">
        <v>320090490</v>
      </c>
      <c r="DK178" s="3">
        <v>2207950</v>
      </c>
      <c r="DL178" s="3">
        <v>322298440</v>
      </c>
      <c r="DM178" s="3">
        <v>412154859</v>
      </c>
      <c r="DN178" s="3">
        <v>-89856419</v>
      </c>
      <c r="DO178" s="3">
        <v>207022</v>
      </c>
      <c r="DP178" s="3">
        <v>1850</v>
      </c>
      <c r="DQ178" s="3">
        <v>0</v>
      </c>
      <c r="DR178" s="3">
        <v>0</v>
      </c>
      <c r="DS178" s="3">
        <v>-89651247</v>
      </c>
      <c r="DT178" s="3">
        <v>16547838</v>
      </c>
      <c r="DU178" s="3">
        <v>219106177</v>
      </c>
      <c r="DV178" s="3">
        <v>1575214</v>
      </c>
      <c r="DW178" s="3">
        <v>31287307</v>
      </c>
      <c r="DX178" s="3">
        <v>0</v>
      </c>
      <c r="DY178" s="3">
        <v>4149043</v>
      </c>
      <c r="DZ178" s="3">
        <v>139070809</v>
      </c>
      <c r="EA178" s="3">
        <v>0</v>
      </c>
      <c r="EB178" s="3">
        <v>2601107</v>
      </c>
      <c r="EC178" s="3">
        <v>414337495</v>
      </c>
      <c r="ED178" s="3">
        <v>6889058</v>
      </c>
      <c r="EE178" s="3">
        <v>291311365</v>
      </c>
      <c r="EF178" s="3">
        <v>2851390</v>
      </c>
      <c r="EG178" s="3">
        <v>56478378</v>
      </c>
      <c r="EH178" s="3">
        <v>0</v>
      </c>
      <c r="EI178" s="3">
        <v>13768499</v>
      </c>
      <c r="EJ178" s="3">
        <v>363989393</v>
      </c>
      <c r="EK178" s="3">
        <v>0</v>
      </c>
      <c r="EL178" s="3">
        <v>4142510</v>
      </c>
      <c r="EM178" s="3">
        <v>739430593</v>
      </c>
      <c r="EN178" s="3">
        <v>19493529</v>
      </c>
      <c r="EO178" s="3">
        <v>419068254</v>
      </c>
      <c r="EP178" s="3">
        <v>3190639</v>
      </c>
      <c r="EQ178" s="3">
        <v>74913996</v>
      </c>
      <c r="ER178" s="3">
        <v>0</v>
      </c>
      <c r="ES178" s="3">
        <v>0</v>
      </c>
      <c r="ET178" s="3">
        <v>13809403</v>
      </c>
      <c r="EU178" s="3">
        <v>287288001</v>
      </c>
      <c r="EV178" s="3">
        <v>255581</v>
      </c>
      <c r="EW178" s="3">
        <v>0</v>
      </c>
      <c r="EX178" s="3">
        <v>5951989</v>
      </c>
      <c r="EY178" s="3">
        <v>0</v>
      </c>
      <c r="EZ178" s="3">
        <v>9706206</v>
      </c>
      <c r="FA178" s="3">
        <v>0</v>
      </c>
      <c r="FB178" s="3">
        <v>0</v>
      </c>
      <c r="FC178" s="3">
        <v>0</v>
      </c>
      <c r="FD178" s="3">
        <v>0</v>
      </c>
      <c r="FE178" s="3">
        <v>3593927</v>
      </c>
      <c r="FF178" s="3">
        <v>90052493</v>
      </c>
      <c r="FG178" s="3">
        <v>889066</v>
      </c>
      <c r="FH178" s="3">
        <v>12311157</v>
      </c>
      <c r="FI178" s="3">
        <v>0</v>
      </c>
      <c r="FJ178" s="3">
        <v>3520864</v>
      </c>
      <c r="FK178" s="3">
        <v>209605108</v>
      </c>
      <c r="FL178" s="3">
        <v>0</v>
      </c>
      <c r="FM178" s="3">
        <v>117875</v>
      </c>
      <c r="FN178" s="3">
        <v>0</v>
      </c>
      <c r="FO178" s="3">
        <v>0</v>
      </c>
      <c r="FP178" s="3">
        <v>0</v>
      </c>
      <c r="FQ178" s="3">
        <v>0</v>
      </c>
      <c r="FR178" s="3">
        <v>0</v>
      </c>
      <c r="FS178" s="3">
        <v>0</v>
      </c>
      <c r="FT178" s="3">
        <v>76023139</v>
      </c>
      <c r="FU178" s="3">
        <v>26674028</v>
      </c>
      <c r="FV178" s="3">
        <v>114495262</v>
      </c>
      <c r="FW178" s="3">
        <v>0</v>
      </c>
      <c r="FX178" s="3">
        <v>0</v>
      </c>
      <c r="FY178" s="3">
        <v>0</v>
      </c>
      <c r="FZ178" s="3">
        <v>0</v>
      </c>
      <c r="GA178" s="3">
        <v>85142676</v>
      </c>
      <c r="GB178" s="3">
        <v>7397762</v>
      </c>
      <c r="GC178" s="3">
        <v>69796472</v>
      </c>
      <c r="GD178" s="3">
        <v>32625520</v>
      </c>
      <c r="GE178" s="3">
        <v>96687516</v>
      </c>
      <c r="GF178" s="3">
        <v>42705936</v>
      </c>
      <c r="GG178" s="3">
        <v>0</v>
      </c>
      <c r="GH178" s="3">
        <v>5517682</v>
      </c>
      <c r="GI178" s="3">
        <v>33308709</v>
      </c>
      <c r="GJ178" s="3">
        <v>152152362</v>
      </c>
      <c r="GK178" s="3">
        <v>35554386</v>
      </c>
      <c r="GL178" s="3">
        <v>9985774</v>
      </c>
      <c r="GM178" s="3">
        <v>0</v>
      </c>
      <c r="GN178" s="3">
        <v>0</v>
      </c>
      <c r="GO178" s="3">
        <v>36242494</v>
      </c>
      <c r="GP178" s="3">
        <v>0</v>
      </c>
      <c r="GQ178" s="3">
        <v>0</v>
      </c>
      <c r="GR178" s="3">
        <v>0</v>
      </c>
      <c r="GS178" s="3">
        <v>0</v>
      </c>
      <c r="GT178" s="3">
        <v>0</v>
      </c>
      <c r="GU178" s="3">
        <v>0</v>
      </c>
      <c r="GV178" s="3">
        <v>0</v>
      </c>
      <c r="GW178" s="3">
        <v>0</v>
      </c>
      <c r="GX178" s="3">
        <v>0</v>
      </c>
      <c r="GY178" s="3">
        <v>0</v>
      </c>
      <c r="GZ178" s="3">
        <v>0</v>
      </c>
      <c r="HA178" s="3">
        <v>0</v>
      </c>
      <c r="HB178" s="3">
        <v>0</v>
      </c>
      <c r="HC178" s="3">
        <v>0</v>
      </c>
      <c r="HD178" s="3">
        <v>0</v>
      </c>
      <c r="HE178" s="3">
        <v>0</v>
      </c>
      <c r="HF178" s="3">
        <v>0</v>
      </c>
      <c r="HG178" s="3">
        <v>0</v>
      </c>
      <c r="HH178" s="3">
        <v>0</v>
      </c>
      <c r="HI178" s="3">
        <v>0</v>
      </c>
      <c r="HJ178" s="3">
        <v>1457294</v>
      </c>
      <c r="HK178" s="3">
        <v>1664369</v>
      </c>
      <c r="HL178" s="3">
        <v>775</v>
      </c>
      <c r="HM178" s="3">
        <v>0</v>
      </c>
      <c r="HN178" s="3">
        <v>70746</v>
      </c>
      <c r="HO178" s="3">
        <v>202684</v>
      </c>
      <c r="HP178" s="3">
        <v>612606</v>
      </c>
      <c r="HQ178" s="3">
        <v>0</v>
      </c>
      <c r="HR178" s="3">
        <v>62949</v>
      </c>
      <c r="HS178" s="3">
        <v>178461</v>
      </c>
      <c r="HT178" s="3">
        <v>0</v>
      </c>
      <c r="HU178" s="3">
        <v>278288</v>
      </c>
      <c r="HV178" s="3">
        <v>28900</v>
      </c>
      <c r="HW178" s="3">
        <v>22660</v>
      </c>
      <c r="HX178" s="3">
        <v>620836</v>
      </c>
      <c r="HY178" s="3">
        <v>0</v>
      </c>
      <c r="HZ178" s="3">
        <v>233275</v>
      </c>
      <c r="IA178" s="3">
        <v>0</v>
      </c>
      <c r="IB178" s="3">
        <v>432706</v>
      </c>
      <c r="IC178" s="3">
        <v>44397</v>
      </c>
      <c r="ID178" s="3">
        <v>126080</v>
      </c>
      <c r="IE178" s="3">
        <v>8327395.4026664495</v>
      </c>
      <c r="IF178" s="3">
        <v>181357151.24951321</v>
      </c>
      <c r="IG178" s="3">
        <v>1572822.6894476525</v>
      </c>
      <c r="IH178" s="3">
        <v>31184144.938855045</v>
      </c>
      <c r="II178" s="3">
        <v>0</v>
      </c>
      <c r="IJ178" s="3">
        <v>6366306.2240786096</v>
      </c>
      <c r="IK178" s="3">
        <v>178743004.764763</v>
      </c>
      <c r="IL178" s="3">
        <v>0</v>
      </c>
      <c r="IM178" s="3">
        <v>2396083.7306759101</v>
      </c>
    </row>
    <row r="179" spans="1:247" x14ac:dyDescent="0.25">
      <c r="A179">
        <v>106210992</v>
      </c>
      <c r="B179" s="33" t="s">
        <v>1322</v>
      </c>
      <c r="C179" s="56">
        <v>45292</v>
      </c>
      <c r="D179" s="56">
        <v>45657</v>
      </c>
      <c r="E179">
        <v>366</v>
      </c>
      <c r="F179" s="33" t="s">
        <v>2716</v>
      </c>
      <c r="G179" t="s">
        <v>1111</v>
      </c>
      <c r="H179">
        <v>405</v>
      </c>
      <c r="I179" s="33" t="s">
        <v>1046</v>
      </c>
      <c r="J179" t="s">
        <v>1292</v>
      </c>
      <c r="K179" s="33" t="s">
        <v>1293</v>
      </c>
      <c r="L179" s="33" t="s">
        <v>811</v>
      </c>
      <c r="N179" t="s">
        <v>430</v>
      </c>
      <c r="O179" s="33" t="s">
        <v>1292</v>
      </c>
      <c r="P179" t="s">
        <v>1042</v>
      </c>
      <c r="Q179" t="s">
        <v>34</v>
      </c>
      <c r="R179" s="33" t="s">
        <v>2121</v>
      </c>
      <c r="S179" s="33" t="s">
        <v>1323</v>
      </c>
      <c r="T179" s="33" t="s">
        <v>1324</v>
      </c>
      <c r="U179" s="33">
        <v>94903</v>
      </c>
      <c r="V179" s="33" t="s">
        <v>2564</v>
      </c>
      <c r="W179">
        <v>0</v>
      </c>
      <c r="X179" s="3">
        <v>116</v>
      </c>
      <c r="Y179" s="3">
        <v>42456</v>
      </c>
      <c r="Z179" s="3">
        <v>107</v>
      </c>
      <c r="AA179" s="3">
        <v>39162</v>
      </c>
      <c r="AB179" s="3">
        <v>55</v>
      </c>
      <c r="AC179" s="3">
        <v>54.336065573770497</v>
      </c>
      <c r="AD179" s="3">
        <v>129.69952093120199</v>
      </c>
      <c r="AE179" s="3">
        <v>882</v>
      </c>
      <c r="AF179" s="3">
        <v>14620</v>
      </c>
      <c r="AG179" s="3">
        <v>59</v>
      </c>
      <c r="AH179" s="3">
        <v>668</v>
      </c>
      <c r="AI179" s="3">
        <v>0</v>
      </c>
      <c r="AJ179" s="3">
        <v>116</v>
      </c>
      <c r="AK179" s="3">
        <v>3482</v>
      </c>
      <c r="AL179" s="3">
        <v>0</v>
      </c>
      <c r="AM179" s="3">
        <v>60</v>
      </c>
      <c r="AN179" s="3">
        <v>19887</v>
      </c>
      <c r="AO179" s="3">
        <v>47470.024660819799</v>
      </c>
      <c r="AP179" s="89">
        <v>1124.9830345820301</v>
      </c>
      <c r="AQ179" s="89">
        <v>28321.607558113101</v>
      </c>
      <c r="AR179" s="89">
        <v>134.79341961911319</v>
      </c>
      <c r="AS179" s="89">
        <v>2193.7725193144861</v>
      </c>
      <c r="AT179" s="89">
        <v>0</v>
      </c>
      <c r="AU179" s="89">
        <v>658.62349549158898</v>
      </c>
      <c r="AV179" s="89">
        <v>13971.803313095301</v>
      </c>
      <c r="AW179" s="89">
        <v>0</v>
      </c>
      <c r="AX179" s="89">
        <v>223.348740097845</v>
      </c>
      <c r="AY179" s="3">
        <v>164</v>
      </c>
      <c r="AZ179" s="3">
        <v>3463</v>
      </c>
      <c r="BA179" s="3">
        <v>13</v>
      </c>
      <c r="BB179" s="3">
        <v>165</v>
      </c>
      <c r="BC179" s="3">
        <v>0</v>
      </c>
      <c r="BD179" s="3">
        <v>37</v>
      </c>
      <c r="BE179" s="3">
        <v>930</v>
      </c>
      <c r="BF179" s="3">
        <v>0</v>
      </c>
      <c r="BG179" s="3">
        <v>19</v>
      </c>
      <c r="BH179" s="3">
        <v>4791</v>
      </c>
      <c r="BI179" s="3">
        <v>116</v>
      </c>
      <c r="BJ179" s="3">
        <v>0</v>
      </c>
      <c r="BK179" s="3">
        <v>0</v>
      </c>
      <c r="BL179" s="3">
        <v>0</v>
      </c>
      <c r="BM179" s="3">
        <v>0</v>
      </c>
      <c r="BN179" s="3">
        <v>0</v>
      </c>
      <c r="BO179" s="3">
        <v>42456</v>
      </c>
      <c r="BP179" s="3">
        <v>0</v>
      </c>
      <c r="BQ179" s="3">
        <v>0</v>
      </c>
      <c r="BR179" s="3">
        <v>0</v>
      </c>
      <c r="BS179" s="3">
        <v>0</v>
      </c>
      <c r="BT179" s="3">
        <v>0</v>
      </c>
      <c r="BU179" s="3">
        <v>19887</v>
      </c>
      <c r="BV179" s="3">
        <v>0</v>
      </c>
      <c r="BW179" s="3">
        <v>0</v>
      </c>
      <c r="BX179" s="3">
        <v>0</v>
      </c>
      <c r="BY179" s="3">
        <v>0</v>
      </c>
      <c r="BZ179" s="57">
        <v>0</v>
      </c>
      <c r="CA179" s="3">
        <v>0</v>
      </c>
      <c r="CB179" s="3">
        <v>4791</v>
      </c>
      <c r="CC179" s="3">
        <v>0</v>
      </c>
      <c r="CD179" s="3">
        <v>0</v>
      </c>
      <c r="CE179" s="3">
        <v>0</v>
      </c>
      <c r="CF179" s="3">
        <v>0</v>
      </c>
      <c r="CG179" s="3">
        <v>0</v>
      </c>
      <c r="CH179" s="3">
        <v>0</v>
      </c>
      <c r="CI179" s="3">
        <v>0</v>
      </c>
      <c r="CJ179" s="3">
        <v>0</v>
      </c>
      <c r="CK179" s="3">
        <v>646</v>
      </c>
      <c r="CL179" s="3">
        <v>33425</v>
      </c>
      <c r="CM179" s="3">
        <v>215</v>
      </c>
      <c r="CN179" s="3">
        <v>5285</v>
      </c>
      <c r="CO179" s="3">
        <v>1</v>
      </c>
      <c r="CP179" s="3">
        <v>2391</v>
      </c>
      <c r="CQ179" s="3">
        <v>35985</v>
      </c>
      <c r="CR179" s="3">
        <v>0</v>
      </c>
      <c r="CS179" s="3">
        <v>663</v>
      </c>
      <c r="CT179" s="3">
        <v>78611</v>
      </c>
      <c r="CU179" s="3">
        <v>33220</v>
      </c>
      <c r="CV179" s="3">
        <v>0</v>
      </c>
      <c r="CW179" s="3">
        <v>0</v>
      </c>
      <c r="CX179" s="3">
        <v>44801</v>
      </c>
      <c r="CY179" s="3">
        <v>4193</v>
      </c>
      <c r="CZ179" s="3">
        <v>5</v>
      </c>
      <c r="DA179" s="3">
        <v>68912</v>
      </c>
      <c r="DB179" s="3">
        <v>500879</v>
      </c>
      <c r="DC179" s="3">
        <v>543</v>
      </c>
      <c r="DD179" s="3">
        <v>4613</v>
      </c>
      <c r="DE179" s="3">
        <v>0</v>
      </c>
      <c r="DF179" s="3">
        <v>0</v>
      </c>
      <c r="DG179" s="3">
        <v>1021464366</v>
      </c>
      <c r="DH179" s="3">
        <v>771679189</v>
      </c>
      <c r="DI179" s="3">
        <v>0</v>
      </c>
      <c r="DJ179" s="3">
        <v>249785177</v>
      </c>
      <c r="DK179" s="3">
        <v>67881040</v>
      </c>
      <c r="DL179" s="3">
        <v>317666217</v>
      </c>
      <c r="DM179" s="3">
        <v>357218161</v>
      </c>
      <c r="DN179" s="3">
        <v>-39551944</v>
      </c>
      <c r="DO179" s="3">
        <v>20063</v>
      </c>
      <c r="DP179" s="3">
        <v>92383</v>
      </c>
      <c r="DQ179" s="3">
        <v>0</v>
      </c>
      <c r="DR179" s="3">
        <v>0</v>
      </c>
      <c r="DS179" s="3">
        <v>-39624264</v>
      </c>
      <c r="DT179" s="3">
        <v>18585749</v>
      </c>
      <c r="DU179" s="3">
        <v>306914802</v>
      </c>
      <c r="DV179" s="3">
        <v>955507</v>
      </c>
      <c r="DW179" s="3">
        <v>14418323</v>
      </c>
      <c r="DX179" s="3">
        <v>0</v>
      </c>
      <c r="DY179" s="3">
        <v>2859655</v>
      </c>
      <c r="DZ179" s="3">
        <v>82730673</v>
      </c>
      <c r="EA179" s="3">
        <v>0</v>
      </c>
      <c r="EB179" s="3">
        <v>1465590</v>
      </c>
      <c r="EC179" s="3">
        <v>427930299</v>
      </c>
      <c r="ED179" s="3">
        <v>5120206</v>
      </c>
      <c r="EE179" s="3">
        <v>287635169</v>
      </c>
      <c r="EF179" s="3">
        <v>1227477</v>
      </c>
      <c r="EG179" s="3">
        <v>32932756</v>
      </c>
      <c r="EH179" s="3">
        <v>18794</v>
      </c>
      <c r="EI179" s="3">
        <v>13376862</v>
      </c>
      <c r="EJ179" s="3">
        <v>249232765</v>
      </c>
      <c r="EK179" s="3">
        <v>0</v>
      </c>
      <c r="EL179" s="3">
        <v>3990038</v>
      </c>
      <c r="EM179" s="3">
        <v>593534067</v>
      </c>
      <c r="EN179" s="3">
        <v>19860911</v>
      </c>
      <c r="EO179" s="3">
        <v>495936109</v>
      </c>
      <c r="EP179" s="3">
        <v>992214</v>
      </c>
      <c r="EQ179" s="3">
        <v>40085857</v>
      </c>
      <c r="ER179" s="3">
        <v>0</v>
      </c>
      <c r="ES179" s="3">
        <v>6416</v>
      </c>
      <c r="ET179" s="3">
        <v>11959676</v>
      </c>
      <c r="EU179" s="3">
        <v>190732436</v>
      </c>
      <c r="EV179" s="3">
        <v>294031</v>
      </c>
      <c r="EW179" s="3">
        <v>0</v>
      </c>
      <c r="EX179" s="3">
        <v>3977952</v>
      </c>
      <c r="EY179" s="3">
        <v>0</v>
      </c>
      <c r="EZ179" s="3">
        <v>7833587</v>
      </c>
      <c r="FA179" s="3">
        <v>0</v>
      </c>
      <c r="FB179" s="3">
        <v>0</v>
      </c>
      <c r="FC179" s="3">
        <v>0</v>
      </c>
      <c r="FD179" s="3">
        <v>0</v>
      </c>
      <c r="FE179" s="3">
        <v>3663001</v>
      </c>
      <c r="FF179" s="3">
        <v>96274459</v>
      </c>
      <c r="FG179" s="3">
        <v>1006931</v>
      </c>
      <c r="FH179" s="3">
        <v>6933045</v>
      </c>
      <c r="FI179" s="3">
        <v>0</v>
      </c>
      <c r="FJ179" s="3">
        <v>3362278</v>
      </c>
      <c r="FK179" s="3">
        <v>138291132</v>
      </c>
      <c r="FL179" s="3">
        <v>0</v>
      </c>
      <c r="FM179" s="3">
        <v>254331</v>
      </c>
      <c r="FN179" s="3">
        <v>0</v>
      </c>
      <c r="FO179" s="3">
        <v>0</v>
      </c>
      <c r="FP179" s="3">
        <v>0</v>
      </c>
      <c r="FQ179" s="3">
        <v>0</v>
      </c>
      <c r="FR179" s="3">
        <v>0</v>
      </c>
      <c r="FS179" s="3">
        <v>0</v>
      </c>
      <c r="FT179" s="3">
        <v>51604648</v>
      </c>
      <c r="FU179" s="3">
        <v>23717810</v>
      </c>
      <c r="FV179" s="3">
        <v>82957928</v>
      </c>
      <c r="FW179" s="3">
        <v>34081348</v>
      </c>
      <c r="FX179" s="3">
        <v>12342704</v>
      </c>
      <c r="FY179" s="3">
        <v>0</v>
      </c>
      <c r="FZ179" s="3">
        <v>0</v>
      </c>
      <c r="GA179" s="3">
        <v>69056099</v>
      </c>
      <c r="GB179" s="3">
        <v>4607877</v>
      </c>
      <c r="GC179" s="3">
        <v>70347968</v>
      </c>
      <c r="GD179" s="3">
        <v>8501779</v>
      </c>
      <c r="GE179" s="3">
        <v>81526553</v>
      </c>
      <c r="GF179" s="3">
        <v>29949380</v>
      </c>
      <c r="GG179" s="3">
        <v>0</v>
      </c>
      <c r="GH179" s="3">
        <v>5003868</v>
      </c>
      <c r="GI179" s="3">
        <v>25494684</v>
      </c>
      <c r="GJ179" s="3">
        <v>175165465</v>
      </c>
      <c r="GK179" s="3">
        <v>7054365</v>
      </c>
      <c r="GL179" s="3">
        <v>2290055</v>
      </c>
      <c r="GM179" s="3">
        <v>954442</v>
      </c>
      <c r="GN179" s="3">
        <v>0</v>
      </c>
      <c r="GO179" s="3">
        <v>29779349</v>
      </c>
      <c r="GP179" s="3">
        <v>0</v>
      </c>
      <c r="GQ179" s="3">
        <v>0</v>
      </c>
      <c r="GR179" s="3">
        <v>0</v>
      </c>
      <c r="GS179" s="3">
        <v>0</v>
      </c>
      <c r="GT179" s="3">
        <v>0</v>
      </c>
      <c r="GU179" s="3">
        <v>0</v>
      </c>
      <c r="GV179" s="3">
        <v>0</v>
      </c>
      <c r="GW179" s="3">
        <v>0</v>
      </c>
      <c r="GX179" s="3">
        <v>0</v>
      </c>
      <c r="GY179" s="3">
        <v>0</v>
      </c>
      <c r="GZ179" s="3">
        <v>0</v>
      </c>
      <c r="HA179" s="3">
        <v>0</v>
      </c>
      <c r="HB179" s="3">
        <v>0</v>
      </c>
      <c r="HC179" s="3">
        <v>0</v>
      </c>
      <c r="HD179" s="3">
        <v>0</v>
      </c>
      <c r="HE179" s="3">
        <v>0</v>
      </c>
      <c r="HF179" s="3">
        <v>0</v>
      </c>
      <c r="HG179" s="3">
        <v>0</v>
      </c>
      <c r="HH179" s="3">
        <v>0</v>
      </c>
      <c r="HI179" s="3">
        <v>0</v>
      </c>
      <c r="HJ179" s="3">
        <v>937091</v>
      </c>
      <c r="HK179" s="3">
        <v>1086157</v>
      </c>
      <c r="HL179" s="3">
        <v>503</v>
      </c>
      <c r="HM179" s="3">
        <v>0</v>
      </c>
      <c r="HN179" s="3">
        <v>86994</v>
      </c>
      <c r="HO179" s="3">
        <v>146820</v>
      </c>
      <c r="HP179" s="3">
        <v>261409</v>
      </c>
      <c r="HQ179" s="3">
        <v>0</v>
      </c>
      <c r="HR179" s="3">
        <v>75573</v>
      </c>
      <c r="HS179" s="3">
        <v>90421</v>
      </c>
      <c r="HT179" s="3">
        <v>13709</v>
      </c>
      <c r="HU179" s="3">
        <v>221303</v>
      </c>
      <c r="HV179" s="3">
        <v>36439</v>
      </c>
      <c r="HW179" s="3">
        <v>4423</v>
      </c>
      <c r="HX179" s="3">
        <v>357159</v>
      </c>
      <c r="HY179" s="3">
        <v>0</v>
      </c>
      <c r="HZ179" s="3">
        <v>106476</v>
      </c>
      <c r="IA179" s="3">
        <v>0</v>
      </c>
      <c r="IB179" s="3">
        <v>270707</v>
      </c>
      <c r="IC179" s="3">
        <v>8610</v>
      </c>
      <c r="ID179" s="3">
        <v>194139</v>
      </c>
      <c r="IE179" s="3">
        <v>6714882.0835670298</v>
      </c>
      <c r="IF179" s="3">
        <v>168410551.19075301</v>
      </c>
      <c r="IG179" s="3">
        <v>618345.90297305002</v>
      </c>
      <c r="IH179" s="3">
        <v>13412533.349306799</v>
      </c>
      <c r="II179" s="3">
        <v>5323.53553689606</v>
      </c>
      <c r="IJ179" s="3">
        <v>4599110.1013577199</v>
      </c>
      <c r="IK179" s="3">
        <v>94031029.0062356</v>
      </c>
      <c r="IL179" s="3">
        <v>0</v>
      </c>
      <c r="IM179" s="3">
        <v>1545345.8302695099</v>
      </c>
    </row>
    <row r="180" spans="1:247" x14ac:dyDescent="0.25">
      <c r="A180">
        <v>106434153</v>
      </c>
      <c r="B180" s="33" t="s">
        <v>1325</v>
      </c>
      <c r="C180" s="56">
        <v>45292</v>
      </c>
      <c r="D180" s="56">
        <v>45657</v>
      </c>
      <c r="E180">
        <v>366</v>
      </c>
      <c r="F180" s="33" t="s">
        <v>2699</v>
      </c>
      <c r="G180" t="s">
        <v>1135</v>
      </c>
      <c r="H180">
        <v>429</v>
      </c>
      <c r="I180" s="33" t="s">
        <v>1046</v>
      </c>
      <c r="J180" t="s">
        <v>1292</v>
      </c>
      <c r="K180" s="33" t="s">
        <v>1293</v>
      </c>
      <c r="L180" s="33" t="s">
        <v>811</v>
      </c>
      <c r="M180" t="s">
        <v>2658</v>
      </c>
      <c r="N180" t="s">
        <v>430</v>
      </c>
      <c r="O180" s="33" t="s">
        <v>1292</v>
      </c>
      <c r="P180" t="s">
        <v>406</v>
      </c>
      <c r="Q180" t="s">
        <v>34</v>
      </c>
      <c r="R180" s="33" t="s">
        <v>2121</v>
      </c>
      <c r="S180" s="33" t="s">
        <v>2133</v>
      </c>
      <c r="T180" s="33" t="s">
        <v>1326</v>
      </c>
      <c r="U180" s="33">
        <v>95051</v>
      </c>
      <c r="V180" s="33" t="s">
        <v>2564</v>
      </c>
      <c r="W180">
        <v>0</v>
      </c>
      <c r="X180" s="3">
        <v>343</v>
      </c>
      <c r="Y180" s="3">
        <v>125538</v>
      </c>
      <c r="Z180" s="3">
        <v>343</v>
      </c>
      <c r="AA180" s="3">
        <v>125538</v>
      </c>
      <c r="AB180" s="3">
        <v>266</v>
      </c>
      <c r="AC180" s="3">
        <v>262.81420765027298</v>
      </c>
      <c r="AD180" s="3">
        <v>508.38721244422698</v>
      </c>
      <c r="AE180" s="3">
        <v>3287</v>
      </c>
      <c r="AF180" s="3">
        <v>41257</v>
      </c>
      <c r="AG180" s="3">
        <v>1913</v>
      </c>
      <c r="AH180" s="3">
        <v>4347</v>
      </c>
      <c r="AI180" s="3">
        <v>0</v>
      </c>
      <c r="AJ180" s="3">
        <v>2015</v>
      </c>
      <c r="AK180" s="3">
        <v>43134</v>
      </c>
      <c r="AL180" s="3">
        <v>0</v>
      </c>
      <c r="AM180" s="3">
        <v>237</v>
      </c>
      <c r="AN180" s="3">
        <v>96190</v>
      </c>
      <c r="AO180" s="3">
        <v>186069.71975458699</v>
      </c>
      <c r="AP180" s="89">
        <v>4272.7026080690102</v>
      </c>
      <c r="AQ180" s="89">
        <v>72235.432682534098</v>
      </c>
      <c r="AR180" s="89">
        <v>2674.2082469093598</v>
      </c>
      <c r="AS180" s="89">
        <v>9111.1225891943177</v>
      </c>
      <c r="AT180" s="89">
        <v>0</v>
      </c>
      <c r="AU180" s="89">
        <v>4186.9150624992099</v>
      </c>
      <c r="AV180" s="89">
        <v>93103.950519573598</v>
      </c>
      <c r="AW180" s="89">
        <v>0</v>
      </c>
      <c r="AX180" s="89">
        <v>690.27641480948603</v>
      </c>
      <c r="AY180" s="3">
        <v>471</v>
      </c>
      <c r="AZ180" s="3">
        <v>6943</v>
      </c>
      <c r="BA180" s="3">
        <v>197</v>
      </c>
      <c r="BB180" s="3">
        <v>837</v>
      </c>
      <c r="BC180" s="3">
        <v>0</v>
      </c>
      <c r="BD180" s="3">
        <v>338</v>
      </c>
      <c r="BE180" s="3">
        <v>8872</v>
      </c>
      <c r="BF180" s="3">
        <v>0</v>
      </c>
      <c r="BG180" s="3">
        <v>66</v>
      </c>
      <c r="BH180" s="3">
        <v>17724</v>
      </c>
      <c r="BI180" s="3">
        <v>343</v>
      </c>
      <c r="BJ180" s="3">
        <v>0</v>
      </c>
      <c r="BK180" s="3">
        <v>0</v>
      </c>
      <c r="BL180" s="3">
        <v>0</v>
      </c>
      <c r="BM180" s="3">
        <v>0</v>
      </c>
      <c r="BN180" s="3">
        <v>0</v>
      </c>
      <c r="BO180" s="3">
        <v>125538</v>
      </c>
      <c r="BP180" s="3">
        <v>0</v>
      </c>
      <c r="BQ180" s="3">
        <v>0</v>
      </c>
      <c r="BR180" s="3">
        <v>0</v>
      </c>
      <c r="BS180" s="3">
        <v>0</v>
      </c>
      <c r="BT180" s="3">
        <v>0</v>
      </c>
      <c r="BU180" s="3">
        <v>96190</v>
      </c>
      <c r="BV180" s="3">
        <v>0</v>
      </c>
      <c r="BW180" s="3">
        <v>0</v>
      </c>
      <c r="BX180" s="3">
        <v>0</v>
      </c>
      <c r="BY180" s="3">
        <v>0</v>
      </c>
      <c r="BZ180" s="57">
        <v>0</v>
      </c>
      <c r="CA180" s="3">
        <v>0</v>
      </c>
      <c r="CB180" s="3">
        <v>17724</v>
      </c>
      <c r="CC180" s="3">
        <v>0</v>
      </c>
      <c r="CD180" s="3">
        <v>0</v>
      </c>
      <c r="CE180" s="3">
        <v>0</v>
      </c>
      <c r="CF180" s="3">
        <v>0</v>
      </c>
      <c r="CG180" s="3">
        <v>0</v>
      </c>
      <c r="CH180" s="3">
        <v>0</v>
      </c>
      <c r="CI180" s="3">
        <v>0</v>
      </c>
      <c r="CJ180" s="3">
        <v>0</v>
      </c>
      <c r="CK180" s="3">
        <v>4844</v>
      </c>
      <c r="CL180" s="3">
        <v>87384</v>
      </c>
      <c r="CM180" s="3">
        <v>2296</v>
      </c>
      <c r="CN180" s="3">
        <v>14727</v>
      </c>
      <c r="CO180" s="3">
        <v>0</v>
      </c>
      <c r="CP180" s="3">
        <v>8203</v>
      </c>
      <c r="CQ180" s="3">
        <v>155598</v>
      </c>
      <c r="CR180" s="3">
        <v>0</v>
      </c>
      <c r="CS180" s="3">
        <v>2955</v>
      </c>
      <c r="CT180" s="3">
        <v>276007</v>
      </c>
      <c r="CU180" s="3">
        <v>78842</v>
      </c>
      <c r="CV180" s="3">
        <v>0</v>
      </c>
      <c r="CW180" s="3">
        <v>0</v>
      </c>
      <c r="CX180" s="3">
        <v>120152</v>
      </c>
      <c r="CY180" s="3">
        <v>12607</v>
      </c>
      <c r="CZ180" s="3">
        <v>19</v>
      </c>
      <c r="DA180" s="3">
        <v>763052</v>
      </c>
      <c r="DB180" s="3">
        <v>1736878</v>
      </c>
      <c r="DC180" s="3">
        <v>3594</v>
      </c>
      <c r="DD180" s="3">
        <v>18626</v>
      </c>
      <c r="DE180" s="3">
        <v>2888</v>
      </c>
      <c r="DF180" s="3">
        <v>1356</v>
      </c>
      <c r="DG180" s="3">
        <v>4739881835</v>
      </c>
      <c r="DH180" s="3">
        <v>3243783290</v>
      </c>
      <c r="DI180" s="3">
        <v>0</v>
      </c>
      <c r="DJ180" s="3">
        <v>1496098545</v>
      </c>
      <c r="DK180" s="3">
        <v>154042744</v>
      </c>
      <c r="DL180" s="3">
        <v>1650141289</v>
      </c>
      <c r="DM180" s="3">
        <v>1301420488</v>
      </c>
      <c r="DN180" s="3">
        <v>348720801</v>
      </c>
      <c r="DO180" s="3">
        <v>235792</v>
      </c>
      <c r="DP180" s="3">
        <v>420826</v>
      </c>
      <c r="DQ180" s="3">
        <v>0</v>
      </c>
      <c r="DR180" s="3">
        <v>0</v>
      </c>
      <c r="DS180" s="3">
        <v>348535767</v>
      </c>
      <c r="DT180" s="3">
        <v>80855721</v>
      </c>
      <c r="DU180" s="3">
        <v>1082402628</v>
      </c>
      <c r="DV180" s="3">
        <v>44987035</v>
      </c>
      <c r="DW180" s="3">
        <v>97290867</v>
      </c>
      <c r="DX180" s="3">
        <v>0</v>
      </c>
      <c r="DY180" s="3">
        <v>51514572</v>
      </c>
      <c r="DZ180" s="3">
        <v>1085301439</v>
      </c>
      <c r="EA180" s="3">
        <v>0</v>
      </c>
      <c r="EB180" s="3">
        <v>7961708</v>
      </c>
      <c r="EC180" s="3">
        <v>2450313970</v>
      </c>
      <c r="ED180" s="3">
        <v>24246941</v>
      </c>
      <c r="EE180" s="3">
        <v>812738128</v>
      </c>
      <c r="EF180" s="3">
        <v>17900942</v>
      </c>
      <c r="EG180" s="3">
        <v>106626551</v>
      </c>
      <c r="EH180" s="3">
        <v>0</v>
      </c>
      <c r="EI180" s="3">
        <v>55526191</v>
      </c>
      <c r="EJ180" s="3">
        <v>1257301878</v>
      </c>
      <c r="EK180" s="3">
        <v>0</v>
      </c>
      <c r="EL180" s="3">
        <v>15227234</v>
      </c>
      <c r="EM180" s="3">
        <v>2289567865</v>
      </c>
      <c r="EN180" s="3">
        <v>82334879</v>
      </c>
      <c r="EO180" s="3">
        <v>1560160421</v>
      </c>
      <c r="EP180" s="3">
        <v>53704268</v>
      </c>
      <c r="EQ180" s="3">
        <v>158817290</v>
      </c>
      <c r="ER180" s="3">
        <v>0</v>
      </c>
      <c r="ES180" s="3">
        <v>0</v>
      </c>
      <c r="ET180" s="3">
        <v>79703292</v>
      </c>
      <c r="EU180" s="3">
        <v>1241907502</v>
      </c>
      <c r="EV180" s="3">
        <v>1191649</v>
      </c>
      <c r="EW180" s="3">
        <v>0</v>
      </c>
      <c r="EX180" s="3">
        <v>16473113</v>
      </c>
      <c r="EY180" s="3">
        <v>0</v>
      </c>
      <c r="EZ180" s="3">
        <v>49490876</v>
      </c>
      <c r="FA180" s="3">
        <v>0</v>
      </c>
      <c r="FB180" s="3">
        <v>0</v>
      </c>
      <c r="FC180" s="3">
        <v>0</v>
      </c>
      <c r="FD180" s="3">
        <v>0</v>
      </c>
      <c r="FE180" s="3">
        <v>21299127</v>
      </c>
      <c r="FF180" s="3">
        <v>321265382</v>
      </c>
      <c r="FG180" s="3">
        <v>7488751</v>
      </c>
      <c r="FH180" s="3">
        <v>42982148</v>
      </c>
      <c r="FI180" s="3">
        <v>0</v>
      </c>
      <c r="FJ180" s="3">
        <v>22378743</v>
      </c>
      <c r="FK180" s="3">
        <v>1080346452</v>
      </c>
      <c r="FL180" s="3">
        <v>0</v>
      </c>
      <c r="FM180" s="3">
        <v>337942</v>
      </c>
      <c r="FN180" s="3">
        <v>0</v>
      </c>
      <c r="FO180" s="3">
        <v>0</v>
      </c>
      <c r="FP180" s="3">
        <v>0</v>
      </c>
      <c r="FQ180" s="3">
        <v>0</v>
      </c>
      <c r="FR180" s="3">
        <v>0</v>
      </c>
      <c r="FS180" s="3">
        <v>0</v>
      </c>
      <c r="FT180" s="3">
        <v>301044477</v>
      </c>
      <c r="FU180" s="3">
        <v>67417128</v>
      </c>
      <c r="FV180" s="3">
        <v>376332454</v>
      </c>
      <c r="FW180" s="3">
        <v>58258769</v>
      </c>
      <c r="FX180" s="3">
        <v>19914079</v>
      </c>
      <c r="FY180" s="3">
        <v>23090</v>
      </c>
      <c r="FZ180" s="3">
        <v>14591707</v>
      </c>
      <c r="GA180" s="3">
        <v>207898077</v>
      </c>
      <c r="GB180" s="3">
        <v>12496854</v>
      </c>
      <c r="GC180" s="3">
        <v>221750575</v>
      </c>
      <c r="GD180" s="3">
        <v>21693278</v>
      </c>
      <c r="GE180" s="3">
        <v>365999352</v>
      </c>
      <c r="GF180" s="3">
        <v>135511867</v>
      </c>
      <c r="GG180" s="3">
        <v>0</v>
      </c>
      <c r="GH180" s="3">
        <v>37841958</v>
      </c>
      <c r="GI180" s="3">
        <v>125956098</v>
      </c>
      <c r="GJ180" s="3">
        <v>508070468</v>
      </c>
      <c r="GK180" s="3">
        <v>18730575</v>
      </c>
      <c r="GL180" s="3">
        <v>10041610</v>
      </c>
      <c r="GM180" s="3">
        <v>979692</v>
      </c>
      <c r="GN180" s="3">
        <v>0</v>
      </c>
      <c r="GO180" s="3">
        <v>98288868</v>
      </c>
      <c r="GP180" s="3">
        <v>0</v>
      </c>
      <c r="GQ180" s="3">
        <v>0</v>
      </c>
      <c r="GR180" s="3">
        <v>0</v>
      </c>
      <c r="GS180" s="3">
        <v>0</v>
      </c>
      <c r="GT180" s="3">
        <v>0</v>
      </c>
      <c r="GU180" s="3">
        <v>0</v>
      </c>
      <c r="GV180" s="3">
        <v>0</v>
      </c>
      <c r="GW180" s="3">
        <v>0</v>
      </c>
      <c r="GX180" s="3">
        <v>0</v>
      </c>
      <c r="GY180" s="3">
        <v>0</v>
      </c>
      <c r="GZ180" s="3">
        <v>0</v>
      </c>
      <c r="HA180" s="3">
        <v>0</v>
      </c>
      <c r="HB180" s="3">
        <v>0</v>
      </c>
      <c r="HC180" s="3">
        <v>0</v>
      </c>
      <c r="HD180" s="3">
        <v>0</v>
      </c>
      <c r="HE180" s="3">
        <v>0</v>
      </c>
      <c r="HF180" s="3">
        <v>0</v>
      </c>
      <c r="HG180" s="3">
        <v>0</v>
      </c>
      <c r="HH180" s="3">
        <v>0</v>
      </c>
      <c r="HI180" s="3">
        <v>0</v>
      </c>
      <c r="HJ180" s="3">
        <v>3985187</v>
      </c>
      <c r="HK180" s="3">
        <v>4601454</v>
      </c>
      <c r="HL180" s="3">
        <v>2088</v>
      </c>
      <c r="HM180" s="3">
        <v>114</v>
      </c>
      <c r="HN180" s="3">
        <v>226960</v>
      </c>
      <c r="HO180" s="3">
        <v>479084</v>
      </c>
      <c r="HP180" s="3">
        <v>1525882</v>
      </c>
      <c r="HQ180" s="3">
        <v>3340</v>
      </c>
      <c r="HR180" s="3">
        <v>254064</v>
      </c>
      <c r="HS180" s="3">
        <v>396307</v>
      </c>
      <c r="HT180" s="3">
        <v>38627</v>
      </c>
      <c r="HU180" s="3">
        <v>802345</v>
      </c>
      <c r="HV180" s="3">
        <v>221640</v>
      </c>
      <c r="HW180" s="3">
        <v>36938</v>
      </c>
      <c r="HX180" s="3">
        <v>1842698</v>
      </c>
      <c r="HY180" s="3">
        <v>0</v>
      </c>
      <c r="HZ180" s="3">
        <v>523751</v>
      </c>
      <c r="IA180" s="3">
        <v>172864</v>
      </c>
      <c r="IB180" s="3">
        <v>861143</v>
      </c>
      <c r="IC180" s="3">
        <v>17249</v>
      </c>
      <c r="ID180" s="3">
        <v>567482</v>
      </c>
      <c r="IE180" s="3">
        <v>25442080.501560502</v>
      </c>
      <c r="IF180" s="3">
        <v>458754543.01947498</v>
      </c>
      <c r="IG180" s="3">
        <v>15223220.2588198</v>
      </c>
      <c r="IH180" s="3">
        <v>49362054.830032498</v>
      </c>
      <c r="II180" s="3">
        <v>0</v>
      </c>
      <c r="IJ180" s="3">
        <v>25911234.381432351</v>
      </c>
      <c r="IK180" s="3">
        <v>567071290.49059403</v>
      </c>
      <c r="IL180" s="3">
        <v>0</v>
      </c>
      <c r="IM180" s="3">
        <v>5613320.5180856297</v>
      </c>
    </row>
    <row r="181" spans="1:247" x14ac:dyDescent="0.25">
      <c r="A181">
        <v>106494019</v>
      </c>
      <c r="B181" s="33" t="s">
        <v>1327</v>
      </c>
      <c r="C181" s="56">
        <v>45292</v>
      </c>
      <c r="D181" s="56">
        <v>45657</v>
      </c>
      <c r="E181">
        <v>366</v>
      </c>
      <c r="F181" s="33" t="s">
        <v>2533</v>
      </c>
      <c r="G181" t="s">
        <v>1252</v>
      </c>
      <c r="H181">
        <v>401</v>
      </c>
      <c r="I181" s="33" t="s">
        <v>1046</v>
      </c>
      <c r="J181" t="s">
        <v>1292</v>
      </c>
      <c r="K181" s="33" t="s">
        <v>1293</v>
      </c>
      <c r="L181" s="33" t="s">
        <v>811</v>
      </c>
      <c r="N181" t="s">
        <v>430</v>
      </c>
      <c r="O181" s="33" t="s">
        <v>1292</v>
      </c>
      <c r="P181" t="s">
        <v>1038</v>
      </c>
      <c r="Q181" t="s">
        <v>34</v>
      </c>
      <c r="R181" s="33" t="s">
        <v>2121</v>
      </c>
      <c r="S181" s="33" t="s">
        <v>1328</v>
      </c>
      <c r="T181" s="33" t="s">
        <v>1329</v>
      </c>
      <c r="U181" s="33">
        <v>95403</v>
      </c>
      <c r="V181" s="33" t="s">
        <v>2564</v>
      </c>
      <c r="W181">
        <v>0</v>
      </c>
      <c r="X181" s="3">
        <v>172</v>
      </c>
      <c r="Y181" s="3">
        <v>62952</v>
      </c>
      <c r="Z181" s="3">
        <v>172</v>
      </c>
      <c r="AA181" s="3">
        <v>62952</v>
      </c>
      <c r="AB181" s="3">
        <v>107</v>
      </c>
      <c r="AC181" s="3">
        <v>103.94535519125699</v>
      </c>
      <c r="AD181" s="3">
        <v>248.47268952503299</v>
      </c>
      <c r="AE181" s="3">
        <v>1243</v>
      </c>
      <c r="AF181" s="3">
        <v>21631</v>
      </c>
      <c r="AG181" s="3">
        <v>222</v>
      </c>
      <c r="AH181" s="3">
        <v>2827</v>
      </c>
      <c r="AI181" s="3">
        <v>0</v>
      </c>
      <c r="AJ181" s="3">
        <v>408</v>
      </c>
      <c r="AK181" s="3">
        <v>11570</v>
      </c>
      <c r="AL181" s="3">
        <v>0</v>
      </c>
      <c r="AM181" s="3">
        <v>143</v>
      </c>
      <c r="AN181" s="3">
        <v>38044</v>
      </c>
      <c r="AO181" s="3">
        <v>90941.004366162204</v>
      </c>
      <c r="AP181" s="89">
        <v>1714.7538966310101</v>
      </c>
      <c r="AQ181" s="89">
        <v>44417.562076185</v>
      </c>
      <c r="AR181" s="89">
        <v>469.16429346616206</v>
      </c>
      <c r="AS181" s="89">
        <v>7441.2264185681734</v>
      </c>
      <c r="AT181" s="89">
        <v>0</v>
      </c>
      <c r="AU181" s="89">
        <v>1709.23390197141</v>
      </c>
      <c r="AV181" s="89">
        <v>35228.177292894041</v>
      </c>
      <c r="AW181" s="89">
        <v>0</v>
      </c>
      <c r="AX181" s="89">
        <v>465.082381459705</v>
      </c>
      <c r="AY181" s="3">
        <v>204</v>
      </c>
      <c r="AZ181" s="3">
        <v>5165</v>
      </c>
      <c r="BA181" s="3">
        <v>54</v>
      </c>
      <c r="BB181" s="3">
        <v>793</v>
      </c>
      <c r="BC181" s="3">
        <v>0</v>
      </c>
      <c r="BD181" s="3">
        <v>142</v>
      </c>
      <c r="BE181" s="3">
        <v>3664</v>
      </c>
      <c r="BF181" s="3">
        <v>0</v>
      </c>
      <c r="BG181" s="3">
        <v>34</v>
      </c>
      <c r="BH181" s="3">
        <v>10056</v>
      </c>
      <c r="BI181" s="3">
        <v>172</v>
      </c>
      <c r="BJ181" s="3">
        <v>0</v>
      </c>
      <c r="BK181" s="3">
        <v>0</v>
      </c>
      <c r="BL181" s="3">
        <v>0</v>
      </c>
      <c r="BM181" s="3">
        <v>0</v>
      </c>
      <c r="BN181" s="3">
        <v>0</v>
      </c>
      <c r="BO181" s="3">
        <v>62952</v>
      </c>
      <c r="BP181" s="3">
        <v>0</v>
      </c>
      <c r="BQ181" s="3">
        <v>0</v>
      </c>
      <c r="BR181" s="3">
        <v>0</v>
      </c>
      <c r="BS181" s="3">
        <v>0</v>
      </c>
      <c r="BT181" s="3">
        <v>0</v>
      </c>
      <c r="BU181" s="3">
        <v>38044</v>
      </c>
      <c r="BV181" s="3">
        <v>0</v>
      </c>
      <c r="BW181" s="3">
        <v>0</v>
      </c>
      <c r="BX181" s="3">
        <v>0</v>
      </c>
      <c r="BY181" s="3">
        <v>0</v>
      </c>
      <c r="BZ181" s="57">
        <v>0</v>
      </c>
      <c r="CA181" s="3">
        <v>0</v>
      </c>
      <c r="CB181" s="3">
        <v>10056</v>
      </c>
      <c r="CC181" s="3">
        <v>0</v>
      </c>
      <c r="CD181" s="3">
        <v>0</v>
      </c>
      <c r="CE181" s="3">
        <v>0</v>
      </c>
      <c r="CF181" s="3">
        <v>0</v>
      </c>
      <c r="CG181" s="3">
        <v>0</v>
      </c>
      <c r="CH181" s="3">
        <v>0</v>
      </c>
      <c r="CI181" s="3">
        <v>0</v>
      </c>
      <c r="CJ181" s="3">
        <v>0</v>
      </c>
      <c r="CK181" s="3">
        <v>1029</v>
      </c>
      <c r="CL181" s="3">
        <v>43195</v>
      </c>
      <c r="CM181" s="3">
        <v>664</v>
      </c>
      <c r="CN181" s="3">
        <v>13572</v>
      </c>
      <c r="CO181" s="3">
        <v>0</v>
      </c>
      <c r="CP181" s="3">
        <v>3889</v>
      </c>
      <c r="CQ181" s="3">
        <v>55705</v>
      </c>
      <c r="CR181" s="3">
        <v>0</v>
      </c>
      <c r="CS181" s="3">
        <v>1375</v>
      </c>
      <c r="CT181" s="3">
        <v>119429</v>
      </c>
      <c r="CU181" s="3">
        <v>67091</v>
      </c>
      <c r="CV181" s="3">
        <v>0</v>
      </c>
      <c r="CW181" s="3">
        <v>0</v>
      </c>
      <c r="CX181" s="3">
        <v>49322</v>
      </c>
      <c r="CY181" s="3">
        <v>5848</v>
      </c>
      <c r="CZ181" s="3">
        <v>9</v>
      </c>
      <c r="DA181" s="3">
        <v>194138</v>
      </c>
      <c r="DB181" s="3">
        <v>812649</v>
      </c>
      <c r="DC181" s="3">
        <v>1872</v>
      </c>
      <c r="DD181" s="3">
        <v>10134</v>
      </c>
      <c r="DE181" s="3">
        <v>1313</v>
      </c>
      <c r="DF181" s="3">
        <v>551</v>
      </c>
      <c r="DG181" s="3">
        <v>1895594451</v>
      </c>
      <c r="DH181" s="3">
        <v>1374925776</v>
      </c>
      <c r="DI181" s="3">
        <v>0</v>
      </c>
      <c r="DJ181" s="3">
        <v>520668675</v>
      </c>
      <c r="DK181" s="3">
        <v>81067358</v>
      </c>
      <c r="DL181" s="3">
        <v>601736033</v>
      </c>
      <c r="DM181" s="3">
        <v>563028571</v>
      </c>
      <c r="DN181" s="3">
        <v>38707462</v>
      </c>
      <c r="DO181" s="3">
        <v>66527</v>
      </c>
      <c r="DP181" s="3">
        <v>96815</v>
      </c>
      <c r="DQ181" s="3">
        <v>0</v>
      </c>
      <c r="DR181" s="3">
        <v>0</v>
      </c>
      <c r="DS181" s="3">
        <v>38677174</v>
      </c>
      <c r="DT181" s="3">
        <v>24868213</v>
      </c>
      <c r="DU181" s="3">
        <v>466186485</v>
      </c>
      <c r="DV181" s="3">
        <v>4312320</v>
      </c>
      <c r="DW181" s="3">
        <v>53353058</v>
      </c>
      <c r="DX181" s="3">
        <v>0</v>
      </c>
      <c r="DY181" s="3">
        <v>8698503</v>
      </c>
      <c r="DZ181" s="3">
        <v>232046920</v>
      </c>
      <c r="EA181" s="3">
        <v>0</v>
      </c>
      <c r="EB181" s="3">
        <v>3532069</v>
      </c>
      <c r="EC181" s="3">
        <v>792997568</v>
      </c>
      <c r="ED181" s="3">
        <v>9438195</v>
      </c>
      <c r="EE181" s="3">
        <v>491090901</v>
      </c>
      <c r="EF181" s="3">
        <v>4801133</v>
      </c>
      <c r="EG181" s="3">
        <v>87082805</v>
      </c>
      <c r="EH181" s="3">
        <v>0</v>
      </c>
      <c r="EI181" s="3">
        <v>27742125</v>
      </c>
      <c r="EJ181" s="3">
        <v>474486359</v>
      </c>
      <c r="EK181" s="3">
        <v>0</v>
      </c>
      <c r="EL181" s="3">
        <v>7955365</v>
      </c>
      <c r="EM181" s="3">
        <v>1102596883</v>
      </c>
      <c r="EN181" s="3">
        <v>18939906</v>
      </c>
      <c r="EO181" s="3">
        <v>800937420</v>
      </c>
      <c r="EP181" s="3">
        <v>4447777</v>
      </c>
      <c r="EQ181" s="3">
        <v>102591628</v>
      </c>
      <c r="ER181" s="3">
        <v>0</v>
      </c>
      <c r="ES181" s="3">
        <v>0</v>
      </c>
      <c r="ET181" s="3">
        <v>27155117</v>
      </c>
      <c r="EU181" s="3">
        <v>391177932</v>
      </c>
      <c r="EV181" s="3">
        <v>798973</v>
      </c>
      <c r="EW181" s="3">
        <v>0</v>
      </c>
      <c r="EX181" s="3">
        <v>8514103</v>
      </c>
      <c r="EY181" s="3">
        <v>0</v>
      </c>
      <c r="EZ181" s="3">
        <v>20362920</v>
      </c>
      <c r="FA181" s="3">
        <v>0</v>
      </c>
      <c r="FB181" s="3">
        <v>0</v>
      </c>
      <c r="FC181" s="3">
        <v>0</v>
      </c>
      <c r="FD181" s="3">
        <v>0</v>
      </c>
      <c r="FE181" s="3">
        <v>14944228</v>
      </c>
      <c r="FF181" s="3">
        <v>150879645</v>
      </c>
      <c r="FG181" s="3">
        <v>3425847</v>
      </c>
      <c r="FH181" s="3">
        <v>36900264</v>
      </c>
      <c r="FI181" s="3">
        <v>0</v>
      </c>
      <c r="FJ181" s="3">
        <v>7546180</v>
      </c>
      <c r="FK181" s="3">
        <v>306531314</v>
      </c>
      <c r="FL181" s="3">
        <v>0</v>
      </c>
      <c r="FM181" s="3">
        <v>441197</v>
      </c>
      <c r="FN181" s="3">
        <v>0</v>
      </c>
      <c r="FO181" s="3">
        <v>0</v>
      </c>
      <c r="FP181" s="3">
        <v>0</v>
      </c>
      <c r="FQ181" s="3">
        <v>0</v>
      </c>
      <c r="FR181" s="3">
        <v>0</v>
      </c>
      <c r="FS181" s="3">
        <v>0</v>
      </c>
      <c r="FT181" s="3">
        <v>114347059</v>
      </c>
      <c r="FU181" s="3">
        <v>40343994</v>
      </c>
      <c r="FV181" s="3">
        <v>127849801</v>
      </c>
      <c r="FW181" s="3">
        <v>42636197</v>
      </c>
      <c r="FX181" s="3">
        <v>8646565</v>
      </c>
      <c r="FY181" s="3">
        <v>346</v>
      </c>
      <c r="FZ181" s="3">
        <v>2516851</v>
      </c>
      <c r="GA181" s="3">
        <v>99503134</v>
      </c>
      <c r="GB181" s="3">
        <v>6151357</v>
      </c>
      <c r="GC181" s="3">
        <v>108273557</v>
      </c>
      <c r="GD181" s="3">
        <v>12759710</v>
      </c>
      <c r="GE181" s="3">
        <v>154453671</v>
      </c>
      <c r="GF181" s="3">
        <v>58764196</v>
      </c>
      <c r="GG181" s="3">
        <v>0</v>
      </c>
      <c r="GH181" s="3">
        <v>6519162</v>
      </c>
      <c r="GI181" s="3">
        <v>43500078</v>
      </c>
      <c r="GJ181" s="3">
        <v>238773070</v>
      </c>
      <c r="GK181" s="3">
        <v>11157132</v>
      </c>
      <c r="GL181" s="3">
        <v>3583236</v>
      </c>
      <c r="GM181" s="3">
        <v>804421</v>
      </c>
      <c r="GN181" s="3">
        <v>0</v>
      </c>
      <c r="GO181" s="3">
        <v>45473605</v>
      </c>
      <c r="GP181" s="3">
        <v>0</v>
      </c>
      <c r="GQ181" s="3">
        <v>0</v>
      </c>
      <c r="GR181" s="3">
        <v>0</v>
      </c>
      <c r="GS181" s="3">
        <v>0</v>
      </c>
      <c r="GT181" s="3">
        <v>0</v>
      </c>
      <c r="GU181" s="3">
        <v>0</v>
      </c>
      <c r="GV181" s="3">
        <v>0</v>
      </c>
      <c r="GW181" s="3">
        <v>0</v>
      </c>
      <c r="GX181" s="3">
        <v>0</v>
      </c>
      <c r="GY181" s="3">
        <v>0</v>
      </c>
      <c r="GZ181" s="3">
        <v>0</v>
      </c>
      <c r="HA181" s="3">
        <v>0</v>
      </c>
      <c r="HB181" s="3">
        <v>0</v>
      </c>
      <c r="HC181" s="3">
        <v>0</v>
      </c>
      <c r="HD181" s="3">
        <v>0</v>
      </c>
      <c r="HE181" s="3">
        <v>0</v>
      </c>
      <c r="HF181" s="3">
        <v>0</v>
      </c>
      <c r="HG181" s="3">
        <v>0</v>
      </c>
      <c r="HH181" s="3">
        <v>0</v>
      </c>
      <c r="HI181" s="3">
        <v>0</v>
      </c>
      <c r="HJ181" s="3">
        <v>1663778</v>
      </c>
      <c r="HK181" s="3">
        <v>1942172</v>
      </c>
      <c r="HL181" s="3">
        <v>913</v>
      </c>
      <c r="HM181" s="3">
        <v>20</v>
      </c>
      <c r="HN181" s="3">
        <v>125533</v>
      </c>
      <c r="HO181" s="3">
        <v>230298</v>
      </c>
      <c r="HP181" s="3">
        <v>599644</v>
      </c>
      <c r="HQ181" s="3">
        <v>464</v>
      </c>
      <c r="HR181" s="3">
        <v>114281</v>
      </c>
      <c r="HS181" s="3">
        <v>159939</v>
      </c>
      <c r="HT181" s="3">
        <v>20382</v>
      </c>
      <c r="HU181" s="3">
        <v>369545</v>
      </c>
      <c r="HV181" s="3">
        <v>41537</v>
      </c>
      <c r="HW181" s="3">
        <v>2155</v>
      </c>
      <c r="HX181" s="3">
        <v>699015</v>
      </c>
      <c r="HY181" s="3">
        <v>0</v>
      </c>
      <c r="HZ181" s="3">
        <v>208863</v>
      </c>
      <c r="IA181" s="3">
        <v>38084</v>
      </c>
      <c r="IB181" s="3">
        <v>396940</v>
      </c>
      <c r="IC181" s="3">
        <v>14836</v>
      </c>
      <c r="ID181" s="3">
        <v>306040</v>
      </c>
      <c r="IE181" s="3">
        <v>8722518.6825327445</v>
      </c>
      <c r="IF181" s="3">
        <v>243390968.93359101</v>
      </c>
      <c r="IG181" s="3">
        <v>2317125.8283549855</v>
      </c>
      <c r="IH181" s="3">
        <v>35706286.671432003</v>
      </c>
      <c r="II181" s="3">
        <v>0</v>
      </c>
      <c r="IJ181" s="3">
        <v>9265151.2374372128</v>
      </c>
      <c r="IK181" s="3">
        <v>179638443.22928303</v>
      </c>
      <c r="IL181" s="3">
        <v>0</v>
      </c>
      <c r="IM181" s="3">
        <v>2920718.4173686099</v>
      </c>
    </row>
    <row r="182" spans="1:247" x14ac:dyDescent="0.25">
      <c r="A182">
        <v>106190431</v>
      </c>
      <c r="B182" s="33" t="s">
        <v>1884</v>
      </c>
      <c r="C182" s="56">
        <v>45292</v>
      </c>
      <c r="D182" s="56">
        <v>45657</v>
      </c>
      <c r="E182">
        <v>366</v>
      </c>
      <c r="F182" s="33" t="s">
        <v>2532</v>
      </c>
      <c r="G182" t="s">
        <v>475</v>
      </c>
      <c r="H182">
        <v>933</v>
      </c>
      <c r="I182" s="33" t="s">
        <v>1046</v>
      </c>
      <c r="J182" t="s">
        <v>1292</v>
      </c>
      <c r="K182" s="33" t="s">
        <v>1293</v>
      </c>
      <c r="L182" s="33" t="s">
        <v>811</v>
      </c>
      <c r="N182" t="s">
        <v>430</v>
      </c>
      <c r="O182" s="33" t="s">
        <v>1292</v>
      </c>
      <c r="P182" t="s">
        <v>1028</v>
      </c>
      <c r="Q182" t="s">
        <v>34</v>
      </c>
      <c r="R182" s="33" t="s">
        <v>2134</v>
      </c>
      <c r="S182" s="33" t="s">
        <v>3201</v>
      </c>
      <c r="T182" s="33" t="s">
        <v>1304</v>
      </c>
      <c r="U182" s="33">
        <v>90710</v>
      </c>
      <c r="V182" s="33" t="s">
        <v>2564</v>
      </c>
      <c r="W182">
        <v>0</v>
      </c>
      <c r="X182" s="3">
        <v>257</v>
      </c>
      <c r="Y182" s="3">
        <v>94062</v>
      </c>
      <c r="Z182" s="3">
        <v>257</v>
      </c>
      <c r="AA182" s="3">
        <v>94062</v>
      </c>
      <c r="AB182" s="3">
        <v>148</v>
      </c>
      <c r="AC182" s="3">
        <v>145.20218579235001</v>
      </c>
      <c r="AD182" s="3">
        <v>394.49772364348991</v>
      </c>
      <c r="AE182" s="3">
        <v>2560</v>
      </c>
      <c r="AF182" s="3">
        <v>28172</v>
      </c>
      <c r="AG182" s="3">
        <v>599</v>
      </c>
      <c r="AH182" s="3">
        <v>4307</v>
      </c>
      <c r="AI182" s="3">
        <v>0</v>
      </c>
      <c r="AJ182" s="3">
        <v>475</v>
      </c>
      <c r="AK182" s="3">
        <v>16872</v>
      </c>
      <c r="AL182" s="3">
        <v>0</v>
      </c>
      <c r="AM182" s="3">
        <v>159</v>
      </c>
      <c r="AN182" s="3">
        <v>53144</v>
      </c>
      <c r="AO182" s="3">
        <v>144386.16685351732</v>
      </c>
      <c r="AP182" s="89">
        <v>3548.8198750274601</v>
      </c>
      <c r="AQ182" s="89">
        <v>60123.652952926903</v>
      </c>
      <c r="AR182" s="89">
        <v>1106.5478980125099</v>
      </c>
      <c r="AS182" s="89">
        <v>13370.140411686099</v>
      </c>
      <c r="AT182" s="89">
        <v>0</v>
      </c>
      <c r="AU182" s="89">
        <v>1871.7697115681565</v>
      </c>
      <c r="AV182" s="89">
        <v>63062.086883805801</v>
      </c>
      <c r="AW182" s="89">
        <v>0</v>
      </c>
      <c r="AX182" s="89">
        <v>750.23451578790196</v>
      </c>
      <c r="AY182" s="3">
        <v>480</v>
      </c>
      <c r="AZ182" s="3">
        <v>5808</v>
      </c>
      <c r="BA182" s="3">
        <v>118</v>
      </c>
      <c r="BB182" s="3">
        <v>1121</v>
      </c>
      <c r="BC182" s="3">
        <v>0</v>
      </c>
      <c r="BD182" s="3">
        <v>140</v>
      </c>
      <c r="BE182" s="3">
        <v>4831</v>
      </c>
      <c r="BF182" s="3">
        <v>0</v>
      </c>
      <c r="BG182" s="3">
        <v>65</v>
      </c>
      <c r="BH182" s="3">
        <v>12563</v>
      </c>
      <c r="BI182" s="3">
        <v>257</v>
      </c>
      <c r="BJ182" s="3">
        <v>0</v>
      </c>
      <c r="BK182" s="3">
        <v>0</v>
      </c>
      <c r="BL182" s="3">
        <v>0</v>
      </c>
      <c r="BM182" s="3">
        <v>0</v>
      </c>
      <c r="BN182" s="3">
        <v>0</v>
      </c>
      <c r="BO182" s="3">
        <v>94062</v>
      </c>
      <c r="BP182" s="3">
        <v>0</v>
      </c>
      <c r="BQ182" s="3">
        <v>0</v>
      </c>
      <c r="BR182" s="3">
        <v>0</v>
      </c>
      <c r="BS182" s="3">
        <v>0</v>
      </c>
      <c r="BT182" s="3">
        <v>0</v>
      </c>
      <c r="BU182" s="3">
        <v>53144</v>
      </c>
      <c r="BV182" s="3">
        <v>0</v>
      </c>
      <c r="BW182" s="3">
        <v>0</v>
      </c>
      <c r="BX182" s="3">
        <v>0</v>
      </c>
      <c r="BY182" s="3">
        <v>0</v>
      </c>
      <c r="BZ182" s="57">
        <v>0</v>
      </c>
      <c r="CA182" s="3">
        <v>0</v>
      </c>
      <c r="CB182" s="3">
        <v>12563</v>
      </c>
      <c r="CC182" s="3">
        <v>0</v>
      </c>
      <c r="CD182" s="3">
        <v>0</v>
      </c>
      <c r="CE182" s="3">
        <v>0</v>
      </c>
      <c r="CF182" s="3">
        <v>0</v>
      </c>
      <c r="CG182" s="3">
        <v>0</v>
      </c>
      <c r="CH182" s="3">
        <v>0</v>
      </c>
      <c r="CI182" s="3">
        <v>0</v>
      </c>
      <c r="CJ182" s="3">
        <v>0</v>
      </c>
      <c r="CK182" s="3">
        <v>1710</v>
      </c>
      <c r="CL182" s="3">
        <v>51957</v>
      </c>
      <c r="CM182" s="3">
        <v>1429</v>
      </c>
      <c r="CN182" s="3">
        <v>19501</v>
      </c>
      <c r="CO182" s="3">
        <v>0</v>
      </c>
      <c r="CP182" s="3">
        <v>3026</v>
      </c>
      <c r="CQ182" s="3">
        <v>86785</v>
      </c>
      <c r="CR182" s="3">
        <v>0</v>
      </c>
      <c r="CS182" s="3">
        <v>1585</v>
      </c>
      <c r="CT182" s="3">
        <v>165993</v>
      </c>
      <c r="CU182" s="3">
        <v>71543</v>
      </c>
      <c r="CV182" s="3">
        <v>0</v>
      </c>
      <c r="CW182" s="3">
        <v>0</v>
      </c>
      <c r="CX182" s="3">
        <v>87335</v>
      </c>
      <c r="CY182" s="3">
        <v>14126</v>
      </c>
      <c r="CZ182" s="3">
        <v>20</v>
      </c>
      <c r="DA182" s="3">
        <v>325226</v>
      </c>
      <c r="DB182" s="3">
        <v>1410522</v>
      </c>
      <c r="DC182" s="3">
        <v>2572</v>
      </c>
      <c r="DD182" s="3">
        <v>14978</v>
      </c>
      <c r="DE182" s="3">
        <v>1481</v>
      </c>
      <c r="DF182" s="3">
        <v>694</v>
      </c>
      <c r="DG182" s="3">
        <v>2407579770</v>
      </c>
      <c r="DH182" s="3">
        <v>1757169372</v>
      </c>
      <c r="DI182" s="3">
        <v>0</v>
      </c>
      <c r="DJ182" s="3">
        <v>650410398</v>
      </c>
      <c r="DK182" s="3">
        <v>73634203</v>
      </c>
      <c r="DL182" s="3">
        <v>724044601</v>
      </c>
      <c r="DM182" s="3">
        <v>681596811</v>
      </c>
      <c r="DN182" s="3">
        <v>42447790</v>
      </c>
      <c r="DO182" s="3">
        <v>201244</v>
      </c>
      <c r="DP182" s="3">
        <v>120094</v>
      </c>
      <c r="DQ182" s="3">
        <v>0</v>
      </c>
      <c r="DR182" s="3">
        <v>0</v>
      </c>
      <c r="DS182" s="3">
        <v>42528940</v>
      </c>
      <c r="DT182" s="3">
        <v>45115510</v>
      </c>
      <c r="DU182" s="3">
        <v>460672054</v>
      </c>
      <c r="DV182" s="3">
        <v>10772733</v>
      </c>
      <c r="DW182" s="3">
        <v>70333982</v>
      </c>
      <c r="DX182" s="3">
        <v>0</v>
      </c>
      <c r="DY182" s="3">
        <v>8791297</v>
      </c>
      <c r="DZ182" s="3">
        <v>287072968</v>
      </c>
      <c r="EA182" s="3">
        <v>0</v>
      </c>
      <c r="EB182" s="3">
        <v>3395733</v>
      </c>
      <c r="EC182" s="3">
        <v>886154277</v>
      </c>
      <c r="ED182" s="3">
        <v>17426216</v>
      </c>
      <c r="EE182" s="3">
        <v>522477410</v>
      </c>
      <c r="EF182" s="3">
        <v>9128010</v>
      </c>
      <c r="EG182" s="3">
        <v>148002497</v>
      </c>
      <c r="EH182" s="3">
        <v>0</v>
      </c>
      <c r="EI182" s="3">
        <v>25851405</v>
      </c>
      <c r="EJ182" s="3">
        <v>785913071</v>
      </c>
      <c r="EK182" s="3">
        <v>0</v>
      </c>
      <c r="EL182" s="3">
        <v>12626884</v>
      </c>
      <c r="EM182" s="3">
        <v>1521425493</v>
      </c>
      <c r="EN182" s="3">
        <v>51561893</v>
      </c>
      <c r="EO182" s="3">
        <v>810413075</v>
      </c>
      <c r="EP182" s="3">
        <v>11424842</v>
      </c>
      <c r="EQ182" s="3">
        <v>171343527</v>
      </c>
      <c r="ER182" s="3">
        <v>0</v>
      </c>
      <c r="ES182" s="3">
        <v>0</v>
      </c>
      <c r="ET182" s="3">
        <v>22799817</v>
      </c>
      <c r="EU182" s="3">
        <v>647559410</v>
      </c>
      <c r="EV182" s="3">
        <v>460448</v>
      </c>
      <c r="EW182" s="3">
        <v>0</v>
      </c>
      <c r="EX182" s="3">
        <v>9621459</v>
      </c>
      <c r="EY182" s="3">
        <v>0</v>
      </c>
      <c r="EZ182" s="3">
        <v>31984901</v>
      </c>
      <c r="FA182" s="3">
        <v>0</v>
      </c>
      <c r="FB182" s="3">
        <v>0</v>
      </c>
      <c r="FC182" s="3">
        <v>0</v>
      </c>
      <c r="FD182" s="3">
        <v>0</v>
      </c>
      <c r="FE182" s="3">
        <v>10159051</v>
      </c>
      <c r="FF182" s="3">
        <v>169093621</v>
      </c>
      <c r="FG182" s="3">
        <v>6570851</v>
      </c>
      <c r="FH182" s="3">
        <v>42524664</v>
      </c>
      <c r="FI182" s="3">
        <v>0</v>
      </c>
      <c r="FJ182" s="3">
        <v>10163805</v>
      </c>
      <c r="FK182" s="3">
        <v>411868709</v>
      </c>
      <c r="FL182" s="3">
        <v>0</v>
      </c>
      <c r="FM182" s="3">
        <v>29697</v>
      </c>
      <c r="FN182" s="3">
        <v>0</v>
      </c>
      <c r="FO182" s="3">
        <v>0</v>
      </c>
      <c r="FP182" s="3">
        <v>0</v>
      </c>
      <c r="FQ182" s="3">
        <v>0</v>
      </c>
      <c r="FR182" s="3">
        <v>0</v>
      </c>
      <c r="FS182" s="3">
        <v>0</v>
      </c>
      <c r="FT182" s="3">
        <v>128670106</v>
      </c>
      <c r="FU182" s="3">
        <v>37616566</v>
      </c>
      <c r="FV182" s="3">
        <v>183369814</v>
      </c>
      <c r="FW182" s="3">
        <v>42861653</v>
      </c>
      <c r="FX182" s="3">
        <v>29843449</v>
      </c>
      <c r="FY182" s="3">
        <v>114716</v>
      </c>
      <c r="FZ182" s="3">
        <v>0</v>
      </c>
      <c r="GA182" s="3">
        <v>116084500</v>
      </c>
      <c r="GB182" s="3">
        <v>9647845</v>
      </c>
      <c r="GC182" s="3">
        <v>105752635</v>
      </c>
      <c r="GD182" s="3">
        <v>27635527</v>
      </c>
      <c r="GE182" s="3">
        <v>153106875</v>
      </c>
      <c r="GF182" s="3">
        <v>68980510</v>
      </c>
      <c r="GG182" s="3">
        <v>0</v>
      </c>
      <c r="GH182" s="3">
        <v>15572365</v>
      </c>
      <c r="GI182" s="3">
        <v>64069251</v>
      </c>
      <c r="GJ182" s="3">
        <v>301047013</v>
      </c>
      <c r="GK182" s="3">
        <v>25245168</v>
      </c>
      <c r="GL182" s="3">
        <v>8134765</v>
      </c>
      <c r="GM182" s="3">
        <v>1743465</v>
      </c>
      <c r="GN182" s="3">
        <v>0</v>
      </c>
      <c r="GO182" s="3">
        <v>43697399</v>
      </c>
      <c r="GP182" s="3">
        <v>0</v>
      </c>
      <c r="GQ182" s="3">
        <v>0</v>
      </c>
      <c r="GR182" s="3">
        <v>0</v>
      </c>
      <c r="GS182" s="3">
        <v>0</v>
      </c>
      <c r="GT182" s="3">
        <v>0</v>
      </c>
      <c r="GU182" s="3">
        <v>0</v>
      </c>
      <c r="GV182" s="3">
        <v>0</v>
      </c>
      <c r="GW182" s="3">
        <v>0</v>
      </c>
      <c r="GX182" s="3">
        <v>0</v>
      </c>
      <c r="GY182" s="3">
        <v>0</v>
      </c>
      <c r="GZ182" s="3">
        <v>0</v>
      </c>
      <c r="HA182" s="3">
        <v>0</v>
      </c>
      <c r="HB182" s="3">
        <v>0</v>
      </c>
      <c r="HC182" s="3">
        <v>0</v>
      </c>
      <c r="HD182" s="3">
        <v>0</v>
      </c>
      <c r="HE182" s="3">
        <v>0</v>
      </c>
      <c r="HF182" s="3">
        <v>0</v>
      </c>
      <c r="HG182" s="3">
        <v>0</v>
      </c>
      <c r="HH182" s="3">
        <v>0</v>
      </c>
      <c r="HI182" s="3">
        <v>0</v>
      </c>
      <c r="HJ182" s="3">
        <v>2303883</v>
      </c>
      <c r="HK182" s="3">
        <v>2654576</v>
      </c>
      <c r="HL182" s="3">
        <v>1219</v>
      </c>
      <c r="HM182" s="3">
        <v>0</v>
      </c>
      <c r="HN182" s="3">
        <v>117913</v>
      </c>
      <c r="HO182" s="3">
        <v>177073</v>
      </c>
      <c r="HP182" s="3">
        <v>924126</v>
      </c>
      <c r="HQ182" s="3">
        <v>3898</v>
      </c>
      <c r="HR182" s="3">
        <v>159531</v>
      </c>
      <c r="HS182" s="3">
        <v>274615</v>
      </c>
      <c r="HT182" s="3">
        <v>0</v>
      </c>
      <c r="HU182" s="3">
        <v>526927</v>
      </c>
      <c r="HV182" s="3">
        <v>94772</v>
      </c>
      <c r="HW182" s="3">
        <v>25028</v>
      </c>
      <c r="HX182" s="3">
        <v>1047615</v>
      </c>
      <c r="HY182" s="3">
        <v>0</v>
      </c>
      <c r="HZ182" s="3">
        <v>304389</v>
      </c>
      <c r="IA182" s="3">
        <v>976</v>
      </c>
      <c r="IB182" s="3">
        <v>628471</v>
      </c>
      <c r="IC182" s="3">
        <v>49875</v>
      </c>
      <c r="ID182" s="3">
        <v>272557</v>
      </c>
      <c r="IE182" s="3">
        <v>15793051.313012701</v>
      </c>
      <c r="IF182" s="3">
        <v>248265133.15786922</v>
      </c>
      <c r="IG182" s="3">
        <v>5025340.2882753704</v>
      </c>
      <c r="IH182" s="3">
        <v>55134378.868110046</v>
      </c>
      <c r="II182" s="3">
        <v>0</v>
      </c>
      <c r="IJ182" s="3">
        <v>8747983.231345566</v>
      </c>
      <c r="IK182" s="3">
        <v>270950686.13989502</v>
      </c>
      <c r="IL182" s="3">
        <v>0</v>
      </c>
      <c r="IM182" s="3">
        <v>4046035.00149245</v>
      </c>
    </row>
    <row r="183" spans="1:247" x14ac:dyDescent="0.25">
      <c r="A183">
        <v>106342344</v>
      </c>
      <c r="B183" s="33" t="s">
        <v>1330</v>
      </c>
      <c r="C183" s="56">
        <v>45292</v>
      </c>
      <c r="D183" s="56">
        <v>45657</v>
      </c>
      <c r="E183">
        <v>366</v>
      </c>
      <c r="F183" s="33" t="s">
        <v>2705</v>
      </c>
      <c r="G183" t="s">
        <v>1093</v>
      </c>
      <c r="H183">
        <v>311</v>
      </c>
      <c r="I183" s="33" t="s">
        <v>1046</v>
      </c>
      <c r="J183" t="s">
        <v>1292</v>
      </c>
      <c r="K183" s="33" t="s">
        <v>1293</v>
      </c>
      <c r="L183" s="33" t="s">
        <v>811</v>
      </c>
      <c r="M183" t="s">
        <v>2658</v>
      </c>
      <c r="N183" t="s">
        <v>430</v>
      </c>
      <c r="O183" s="33" t="s">
        <v>1292</v>
      </c>
      <c r="P183" t="s">
        <v>1028</v>
      </c>
      <c r="Q183" t="s">
        <v>34</v>
      </c>
      <c r="R183" s="33" t="s">
        <v>2121</v>
      </c>
      <c r="S183" s="33" t="s">
        <v>1331</v>
      </c>
      <c r="T183" s="33" t="s">
        <v>1260</v>
      </c>
      <c r="U183" s="33">
        <v>95823</v>
      </c>
      <c r="V183" s="33" t="s">
        <v>2564</v>
      </c>
      <c r="W183">
        <v>2</v>
      </c>
      <c r="X183" s="3">
        <v>241</v>
      </c>
      <c r="Y183" s="3">
        <v>88206</v>
      </c>
      <c r="Z183" s="3">
        <v>241</v>
      </c>
      <c r="AA183" s="3">
        <v>88206</v>
      </c>
      <c r="AB183" s="3">
        <v>180</v>
      </c>
      <c r="AC183" s="3">
        <v>177.48360655737699</v>
      </c>
      <c r="AD183" s="3">
        <v>366.37059223488001</v>
      </c>
      <c r="AE183" s="3">
        <v>5258</v>
      </c>
      <c r="AF183" s="3">
        <v>30603</v>
      </c>
      <c r="AG183" s="3">
        <v>2094</v>
      </c>
      <c r="AH183" s="3">
        <v>9995</v>
      </c>
      <c r="AI183" s="3">
        <v>0</v>
      </c>
      <c r="AJ183" s="3">
        <v>1124</v>
      </c>
      <c r="AK183" s="3">
        <v>15369</v>
      </c>
      <c r="AL183" s="3">
        <v>0</v>
      </c>
      <c r="AM183" s="3">
        <v>516</v>
      </c>
      <c r="AN183" s="3">
        <v>64959</v>
      </c>
      <c r="AO183" s="3">
        <v>134091.63675796599</v>
      </c>
      <c r="AP183" s="89">
        <v>7390.3304731954904</v>
      </c>
      <c r="AQ183" s="89">
        <v>53898.060442531198</v>
      </c>
      <c r="AR183" s="89">
        <v>2929.3873719456947</v>
      </c>
      <c r="AS183" s="89">
        <v>22942.1604100525</v>
      </c>
      <c r="AT183" s="89">
        <v>0</v>
      </c>
      <c r="AU183" s="89">
        <v>2658.13218383907</v>
      </c>
      <c r="AV183" s="89">
        <v>43083.928803401803</v>
      </c>
      <c r="AW183" s="89">
        <v>0</v>
      </c>
      <c r="AX183" s="89">
        <v>1550.1214784251099</v>
      </c>
      <c r="AY183" s="3">
        <v>968</v>
      </c>
      <c r="AZ183" s="3">
        <v>6354</v>
      </c>
      <c r="BA183" s="3">
        <v>301</v>
      </c>
      <c r="BB183" s="3">
        <v>2320</v>
      </c>
      <c r="BC183" s="3">
        <v>0</v>
      </c>
      <c r="BD183" s="3">
        <v>283</v>
      </c>
      <c r="BE183" s="3">
        <v>4504</v>
      </c>
      <c r="BF183" s="3">
        <v>0</v>
      </c>
      <c r="BG183" s="3">
        <v>144</v>
      </c>
      <c r="BH183" s="3">
        <v>14874</v>
      </c>
      <c r="BI183" s="3">
        <v>241</v>
      </c>
      <c r="BJ183" s="3">
        <v>0</v>
      </c>
      <c r="BK183" s="3">
        <v>0</v>
      </c>
      <c r="BL183" s="3">
        <v>0</v>
      </c>
      <c r="BM183" s="3">
        <v>0</v>
      </c>
      <c r="BN183" s="3">
        <v>0</v>
      </c>
      <c r="BO183" s="3">
        <v>88206</v>
      </c>
      <c r="BP183" s="3">
        <v>0</v>
      </c>
      <c r="BQ183" s="3">
        <v>0</v>
      </c>
      <c r="BR183" s="3">
        <v>0</v>
      </c>
      <c r="BS183" s="3">
        <v>0</v>
      </c>
      <c r="BT183" s="3">
        <v>0</v>
      </c>
      <c r="BU183" s="3">
        <v>64959</v>
      </c>
      <c r="BV183" s="3">
        <v>0</v>
      </c>
      <c r="BW183" s="3">
        <v>0</v>
      </c>
      <c r="BX183" s="3">
        <v>0</v>
      </c>
      <c r="BY183" s="3">
        <v>0</v>
      </c>
      <c r="BZ183" s="57">
        <v>0</v>
      </c>
      <c r="CA183" s="3">
        <v>0</v>
      </c>
      <c r="CB183" s="3">
        <v>14874</v>
      </c>
      <c r="CC183" s="3">
        <v>0</v>
      </c>
      <c r="CD183" s="3">
        <v>0</v>
      </c>
      <c r="CE183" s="3">
        <v>0</v>
      </c>
      <c r="CF183" s="3">
        <v>0</v>
      </c>
      <c r="CG183" s="3">
        <v>0</v>
      </c>
      <c r="CH183" s="3">
        <v>0</v>
      </c>
      <c r="CI183" s="3">
        <v>0</v>
      </c>
      <c r="CJ183" s="3">
        <v>0</v>
      </c>
      <c r="CK183" s="3">
        <v>4126</v>
      </c>
      <c r="CL183" s="3">
        <v>49754</v>
      </c>
      <c r="CM183" s="3">
        <v>3433</v>
      </c>
      <c r="CN183" s="3">
        <v>46728</v>
      </c>
      <c r="CO183" s="3">
        <v>0</v>
      </c>
      <c r="CP183" s="3">
        <v>6474</v>
      </c>
      <c r="CQ183" s="3">
        <v>78451</v>
      </c>
      <c r="CR183" s="3">
        <v>0</v>
      </c>
      <c r="CS183" s="3">
        <v>4959</v>
      </c>
      <c r="CT183" s="3">
        <v>193925</v>
      </c>
      <c r="CU183" s="3">
        <v>121894</v>
      </c>
      <c r="CV183" s="3">
        <v>0</v>
      </c>
      <c r="CW183" s="3">
        <v>0</v>
      </c>
      <c r="CX183" s="3">
        <v>71798</v>
      </c>
      <c r="CY183" s="3">
        <v>11855</v>
      </c>
      <c r="CZ183" s="3">
        <v>14</v>
      </c>
      <c r="DA183" s="3">
        <v>558247</v>
      </c>
      <c r="DB183" s="3">
        <v>1188369</v>
      </c>
      <c r="DC183" s="3">
        <v>3368</v>
      </c>
      <c r="DD183" s="3">
        <v>11712</v>
      </c>
      <c r="DE183" s="3">
        <v>1881</v>
      </c>
      <c r="DF183" s="3">
        <v>618</v>
      </c>
      <c r="DG183" s="3">
        <v>3742624684</v>
      </c>
      <c r="DH183" s="3">
        <v>2850690528</v>
      </c>
      <c r="DI183" s="3">
        <v>0</v>
      </c>
      <c r="DJ183" s="3">
        <v>891934156</v>
      </c>
      <c r="DK183" s="3">
        <v>122800986</v>
      </c>
      <c r="DL183" s="3">
        <v>1014735142</v>
      </c>
      <c r="DM183" s="3">
        <v>994975528</v>
      </c>
      <c r="DN183" s="3">
        <v>19759614</v>
      </c>
      <c r="DO183" s="3">
        <v>708151</v>
      </c>
      <c r="DP183" s="3">
        <v>1700704</v>
      </c>
      <c r="DQ183" s="3">
        <v>0</v>
      </c>
      <c r="DR183" s="3">
        <v>0</v>
      </c>
      <c r="DS183" s="3">
        <v>18767061</v>
      </c>
      <c r="DT183" s="3">
        <v>144227431</v>
      </c>
      <c r="DU183" s="3">
        <v>859596975</v>
      </c>
      <c r="DV183" s="3">
        <v>69984859</v>
      </c>
      <c r="DW183" s="3">
        <v>257450723</v>
      </c>
      <c r="DX183" s="3">
        <v>0</v>
      </c>
      <c r="DY183" s="3">
        <v>40074899</v>
      </c>
      <c r="DZ183" s="3">
        <v>421542865</v>
      </c>
      <c r="EA183" s="3">
        <v>0</v>
      </c>
      <c r="EB183" s="3">
        <v>20189511</v>
      </c>
      <c r="EC183" s="3">
        <v>1813067263</v>
      </c>
      <c r="ED183" s="3">
        <v>58490024</v>
      </c>
      <c r="EE183" s="3">
        <v>654326814</v>
      </c>
      <c r="EF183" s="3">
        <v>27919994</v>
      </c>
      <c r="EG183" s="3">
        <v>333492327</v>
      </c>
      <c r="EH183" s="3">
        <v>0</v>
      </c>
      <c r="EI183" s="3">
        <v>54697680</v>
      </c>
      <c r="EJ183" s="3">
        <v>760168553</v>
      </c>
      <c r="EK183" s="3">
        <v>0</v>
      </c>
      <c r="EL183" s="3">
        <v>40462029</v>
      </c>
      <c r="EM183" s="3">
        <v>1929557421</v>
      </c>
      <c r="EN183" s="3">
        <v>166797730</v>
      </c>
      <c r="EO183" s="3">
        <v>1298967866</v>
      </c>
      <c r="EP183" s="3">
        <v>51870944</v>
      </c>
      <c r="EQ183" s="3">
        <v>507800378</v>
      </c>
      <c r="ER183" s="3">
        <v>0</v>
      </c>
      <c r="ES183" s="3">
        <v>0</v>
      </c>
      <c r="ET183" s="3">
        <v>48970333</v>
      </c>
      <c r="EU183" s="3">
        <v>679358198</v>
      </c>
      <c r="EV183" s="3">
        <v>2012114</v>
      </c>
      <c r="EW183" s="3">
        <v>0</v>
      </c>
      <c r="EX183" s="3">
        <v>20552149</v>
      </c>
      <c r="EY183" s="3">
        <v>0</v>
      </c>
      <c r="EZ183" s="3">
        <v>74360816</v>
      </c>
      <c r="FA183" s="3">
        <v>0</v>
      </c>
      <c r="FB183" s="3">
        <v>0</v>
      </c>
      <c r="FC183" s="3">
        <v>0</v>
      </c>
      <c r="FD183" s="3">
        <v>0</v>
      </c>
      <c r="FE183" s="3">
        <v>33710486</v>
      </c>
      <c r="FF183" s="3">
        <v>207673411</v>
      </c>
      <c r="FG183" s="3">
        <v>37715678</v>
      </c>
      <c r="FH183" s="3">
        <v>78386758</v>
      </c>
      <c r="FI183" s="3">
        <v>0</v>
      </c>
      <c r="FJ183" s="3">
        <v>41919801</v>
      </c>
      <c r="FK183" s="3">
        <v>491709332</v>
      </c>
      <c r="FL183" s="3">
        <v>0</v>
      </c>
      <c r="FM183" s="3">
        <v>818690</v>
      </c>
      <c r="FN183" s="3">
        <v>0</v>
      </c>
      <c r="FO183" s="3">
        <v>0</v>
      </c>
      <c r="FP183" s="3">
        <v>0</v>
      </c>
      <c r="FQ183" s="3">
        <v>0</v>
      </c>
      <c r="FR183" s="3">
        <v>0</v>
      </c>
      <c r="FS183" s="3">
        <v>0</v>
      </c>
      <c r="FT183" s="3">
        <v>208745228</v>
      </c>
      <c r="FU183" s="3">
        <v>114864146</v>
      </c>
      <c r="FV183" s="3">
        <v>250788964</v>
      </c>
      <c r="FW183" s="3">
        <v>72148304</v>
      </c>
      <c r="FX183" s="3">
        <v>15696088</v>
      </c>
      <c r="FY183" s="3">
        <v>0</v>
      </c>
      <c r="FZ183" s="3">
        <v>1768727</v>
      </c>
      <c r="GA183" s="3">
        <v>150796837</v>
      </c>
      <c r="GB183" s="3">
        <v>7931098</v>
      </c>
      <c r="GC183" s="3">
        <v>148455357</v>
      </c>
      <c r="GD183" s="3">
        <v>23780779</v>
      </c>
      <c r="GE183" s="3">
        <v>268158398</v>
      </c>
      <c r="GF183" s="3">
        <v>98864835</v>
      </c>
      <c r="GG183" s="3">
        <v>0</v>
      </c>
      <c r="GH183" s="3">
        <v>10418382</v>
      </c>
      <c r="GI183" s="3">
        <v>79518923</v>
      </c>
      <c r="GJ183" s="3">
        <v>446312165</v>
      </c>
      <c r="GK183" s="3">
        <v>20310027</v>
      </c>
      <c r="GL183" s="3">
        <v>5330982</v>
      </c>
      <c r="GM183" s="3">
        <v>2482334</v>
      </c>
      <c r="GN183" s="3">
        <v>0</v>
      </c>
      <c r="GO183" s="3">
        <v>63579482</v>
      </c>
      <c r="GP183" s="3">
        <v>0</v>
      </c>
      <c r="GQ183" s="3">
        <v>0</v>
      </c>
      <c r="GR183" s="3">
        <v>0</v>
      </c>
      <c r="GS183" s="3">
        <v>0</v>
      </c>
      <c r="GT183" s="3">
        <v>0</v>
      </c>
      <c r="GU183" s="3">
        <v>0</v>
      </c>
      <c r="GV183" s="3">
        <v>0</v>
      </c>
      <c r="GW183" s="3">
        <v>0</v>
      </c>
      <c r="GX183" s="3">
        <v>0</v>
      </c>
      <c r="GY183" s="3">
        <v>0</v>
      </c>
      <c r="GZ183" s="3">
        <v>0</v>
      </c>
      <c r="HA183" s="3">
        <v>0</v>
      </c>
      <c r="HB183" s="3">
        <v>0</v>
      </c>
      <c r="HC183" s="3">
        <v>0</v>
      </c>
      <c r="HD183" s="3">
        <v>0</v>
      </c>
      <c r="HE183" s="3">
        <v>0</v>
      </c>
      <c r="HF183" s="3">
        <v>0</v>
      </c>
      <c r="HG183" s="3">
        <v>0</v>
      </c>
      <c r="HH183" s="3">
        <v>0</v>
      </c>
      <c r="HI183" s="3">
        <v>0</v>
      </c>
      <c r="HJ183" s="3">
        <v>2716519</v>
      </c>
      <c r="HK183" s="3">
        <v>3190432</v>
      </c>
      <c r="HL183" s="3">
        <v>1491</v>
      </c>
      <c r="HM183" s="3">
        <v>24</v>
      </c>
      <c r="HN183" s="3">
        <v>173668</v>
      </c>
      <c r="HO183" s="3">
        <v>412347</v>
      </c>
      <c r="HP183" s="3">
        <v>1158805</v>
      </c>
      <c r="HQ183" s="3">
        <v>0</v>
      </c>
      <c r="HR183" s="3">
        <v>169686</v>
      </c>
      <c r="HS183" s="3">
        <v>231036</v>
      </c>
      <c r="HT183" s="3">
        <v>25166</v>
      </c>
      <c r="HU183" s="3">
        <v>457292</v>
      </c>
      <c r="HV183" s="3">
        <v>82863</v>
      </c>
      <c r="HW183" s="3">
        <v>5656</v>
      </c>
      <c r="HX183" s="3">
        <v>1260999</v>
      </c>
      <c r="HY183" s="3">
        <v>0</v>
      </c>
      <c r="HZ183" s="3">
        <v>442315</v>
      </c>
      <c r="IA183" s="3">
        <v>2016</v>
      </c>
      <c r="IB183" s="3">
        <v>601809</v>
      </c>
      <c r="IC183" s="3">
        <v>14046</v>
      </c>
      <c r="ID183" s="3">
        <v>395334</v>
      </c>
      <c r="IE183" s="3">
        <v>47240912.033174299</v>
      </c>
      <c r="IF183" s="3">
        <v>352802083.77260298</v>
      </c>
      <c r="IG183" s="3">
        <v>22815571.299441665</v>
      </c>
      <c r="IH183" s="3">
        <v>137712308.20585099</v>
      </c>
      <c r="II183" s="3">
        <v>0</v>
      </c>
      <c r="IJ183" s="3">
        <v>22085631.7858571</v>
      </c>
      <c r="IK183" s="3">
        <v>275383908.83180499</v>
      </c>
      <c r="IL183" s="3">
        <v>0</v>
      </c>
      <c r="IM183" s="3">
        <v>14134126.0712678</v>
      </c>
    </row>
    <row r="184" spans="1:247" x14ac:dyDescent="0.25">
      <c r="A184">
        <v>106410806</v>
      </c>
      <c r="B184" s="33" t="s">
        <v>1332</v>
      </c>
      <c r="C184" s="56">
        <v>45292</v>
      </c>
      <c r="D184" s="56">
        <v>45657</v>
      </c>
      <c r="E184">
        <v>366</v>
      </c>
      <c r="F184" s="33" t="s">
        <v>2715</v>
      </c>
      <c r="G184" t="s">
        <v>1111</v>
      </c>
      <c r="H184">
        <v>425</v>
      </c>
      <c r="I184" s="33" t="s">
        <v>1046</v>
      </c>
      <c r="J184" t="s">
        <v>1292</v>
      </c>
      <c r="K184" s="33" t="s">
        <v>1293</v>
      </c>
      <c r="L184" s="33" t="s">
        <v>811</v>
      </c>
      <c r="N184" t="s">
        <v>430</v>
      </c>
      <c r="O184" s="33" t="s">
        <v>1292</v>
      </c>
      <c r="P184" t="s">
        <v>1042</v>
      </c>
      <c r="Q184" t="s">
        <v>34</v>
      </c>
      <c r="R184" s="33" t="s">
        <v>2121</v>
      </c>
      <c r="S184" s="33" t="s">
        <v>1333</v>
      </c>
      <c r="T184" s="33" t="s">
        <v>1334</v>
      </c>
      <c r="U184" s="33">
        <v>94080</v>
      </c>
      <c r="V184" s="33" t="s">
        <v>2564</v>
      </c>
      <c r="W184">
        <v>0</v>
      </c>
      <c r="X184" s="3">
        <v>120</v>
      </c>
      <c r="Y184" s="3">
        <v>43920</v>
      </c>
      <c r="Z184" s="3">
        <v>120</v>
      </c>
      <c r="AA184" s="3">
        <v>43920</v>
      </c>
      <c r="AB184" s="3">
        <v>73</v>
      </c>
      <c r="AC184" s="3">
        <v>71.306010928961697</v>
      </c>
      <c r="AD184" s="3">
        <v>168.26716403951701</v>
      </c>
      <c r="AE184" s="3">
        <v>1110</v>
      </c>
      <c r="AF184" s="3">
        <v>17405</v>
      </c>
      <c r="AG184" s="3">
        <v>167</v>
      </c>
      <c r="AH184" s="3">
        <v>1152</v>
      </c>
      <c r="AI184" s="3">
        <v>0</v>
      </c>
      <c r="AJ184" s="3">
        <v>308</v>
      </c>
      <c r="AK184" s="3">
        <v>5810</v>
      </c>
      <c r="AL184" s="3">
        <v>0</v>
      </c>
      <c r="AM184" s="3">
        <v>146</v>
      </c>
      <c r="AN184" s="3">
        <v>26098</v>
      </c>
      <c r="AO184" s="3">
        <v>61585.7820384632</v>
      </c>
      <c r="AP184" s="89">
        <v>1521.0280883975699</v>
      </c>
      <c r="AQ184" s="89">
        <v>30144.1469770107</v>
      </c>
      <c r="AR184" s="89">
        <v>404.23983270517198</v>
      </c>
      <c r="AS184" s="89">
        <v>3487.81573400872</v>
      </c>
      <c r="AT184" s="89">
        <v>0</v>
      </c>
      <c r="AU184" s="89">
        <v>1268.6857127192013</v>
      </c>
      <c r="AV184" s="89">
        <v>22803.8133598768</v>
      </c>
      <c r="AW184" s="89">
        <v>0</v>
      </c>
      <c r="AX184" s="89">
        <v>554.71307628457998</v>
      </c>
      <c r="AY184" s="3">
        <v>275</v>
      </c>
      <c r="AZ184" s="3">
        <v>3837</v>
      </c>
      <c r="BA184" s="3">
        <v>44</v>
      </c>
      <c r="BB184" s="3">
        <v>269</v>
      </c>
      <c r="BC184" s="3">
        <v>0</v>
      </c>
      <c r="BD184" s="3">
        <v>81</v>
      </c>
      <c r="BE184" s="3">
        <v>1567</v>
      </c>
      <c r="BF184" s="3">
        <v>0</v>
      </c>
      <c r="BG184" s="3">
        <v>42</v>
      </c>
      <c r="BH184" s="3">
        <v>6115</v>
      </c>
      <c r="BI184" s="3">
        <v>120</v>
      </c>
      <c r="BJ184" s="3">
        <v>0</v>
      </c>
      <c r="BK184" s="3">
        <v>0</v>
      </c>
      <c r="BL184" s="3">
        <v>0</v>
      </c>
      <c r="BM184" s="3">
        <v>0</v>
      </c>
      <c r="BN184" s="3">
        <v>0</v>
      </c>
      <c r="BO184" s="3">
        <v>43920</v>
      </c>
      <c r="BP184" s="3">
        <v>0</v>
      </c>
      <c r="BQ184" s="3">
        <v>0</v>
      </c>
      <c r="BR184" s="3">
        <v>0</v>
      </c>
      <c r="BS184" s="3">
        <v>0</v>
      </c>
      <c r="BT184" s="3">
        <v>0</v>
      </c>
      <c r="BU184" s="3">
        <v>26098</v>
      </c>
      <c r="BV184" s="3">
        <v>0</v>
      </c>
      <c r="BW184" s="3">
        <v>0</v>
      </c>
      <c r="BX184" s="3">
        <v>0</v>
      </c>
      <c r="BY184" s="3">
        <v>0</v>
      </c>
      <c r="BZ184" s="57">
        <v>0</v>
      </c>
      <c r="CA184" s="3">
        <v>0</v>
      </c>
      <c r="CB184" s="3">
        <v>6115</v>
      </c>
      <c r="CC184" s="3">
        <v>0</v>
      </c>
      <c r="CD184" s="3">
        <v>0</v>
      </c>
      <c r="CE184" s="3">
        <v>0</v>
      </c>
      <c r="CF184" s="3">
        <v>0</v>
      </c>
      <c r="CG184" s="3">
        <v>0</v>
      </c>
      <c r="CH184" s="3">
        <v>0</v>
      </c>
      <c r="CI184" s="3">
        <v>0</v>
      </c>
      <c r="CJ184" s="3">
        <v>0</v>
      </c>
      <c r="CK184" s="3">
        <v>935</v>
      </c>
      <c r="CL184" s="3">
        <v>30240</v>
      </c>
      <c r="CM184" s="3">
        <v>656</v>
      </c>
      <c r="CN184" s="3">
        <v>8388</v>
      </c>
      <c r="CO184" s="3">
        <v>1</v>
      </c>
      <c r="CP184" s="3">
        <v>3666</v>
      </c>
      <c r="CQ184" s="3">
        <v>52374</v>
      </c>
      <c r="CR184" s="3">
        <v>0</v>
      </c>
      <c r="CS184" s="3">
        <v>1643</v>
      </c>
      <c r="CT184" s="3">
        <v>97903</v>
      </c>
      <c r="CU184" s="3">
        <v>52092</v>
      </c>
      <c r="CV184" s="3">
        <v>0</v>
      </c>
      <c r="CW184" s="3">
        <v>0</v>
      </c>
      <c r="CX184" s="3">
        <v>45543</v>
      </c>
      <c r="CY184" s="3">
        <v>4222</v>
      </c>
      <c r="CZ184" s="3">
        <v>5</v>
      </c>
      <c r="DA184" s="3">
        <v>93014</v>
      </c>
      <c r="DB184" s="3">
        <v>521552</v>
      </c>
      <c r="DC184" s="3">
        <v>790</v>
      </c>
      <c r="DD184" s="3">
        <v>5581</v>
      </c>
      <c r="DE184" s="3">
        <v>0</v>
      </c>
      <c r="DF184" s="3">
        <v>0</v>
      </c>
      <c r="DG184" s="3">
        <v>1255959071</v>
      </c>
      <c r="DH184" s="3">
        <v>907014619</v>
      </c>
      <c r="DI184" s="3">
        <v>0</v>
      </c>
      <c r="DJ184" s="3">
        <v>348944452</v>
      </c>
      <c r="DK184" s="3">
        <v>45529113</v>
      </c>
      <c r="DL184" s="3">
        <v>394473565</v>
      </c>
      <c r="DM184" s="3">
        <v>355947662</v>
      </c>
      <c r="DN184" s="3">
        <v>38525903</v>
      </c>
      <c r="DO184" s="3">
        <v>811126</v>
      </c>
      <c r="DP184" s="3">
        <v>86405</v>
      </c>
      <c r="DQ184" s="3">
        <v>0</v>
      </c>
      <c r="DR184" s="3">
        <v>0</v>
      </c>
      <c r="DS184" s="3">
        <v>39250624</v>
      </c>
      <c r="DT184" s="3">
        <v>21769558</v>
      </c>
      <c r="DU184" s="3">
        <v>342667617</v>
      </c>
      <c r="DV184" s="3">
        <v>2999495</v>
      </c>
      <c r="DW184" s="3">
        <v>24916155</v>
      </c>
      <c r="DX184" s="3">
        <v>0</v>
      </c>
      <c r="DY184" s="3">
        <v>7003726</v>
      </c>
      <c r="DZ184" s="3">
        <v>129451897</v>
      </c>
      <c r="EA184" s="3">
        <v>0</v>
      </c>
      <c r="EB184" s="3">
        <v>3425109</v>
      </c>
      <c r="EC184" s="3">
        <v>532233557</v>
      </c>
      <c r="ED184" s="3">
        <v>8061171</v>
      </c>
      <c r="EE184" s="3">
        <v>250806845</v>
      </c>
      <c r="EF184" s="3">
        <v>4261076</v>
      </c>
      <c r="EG184" s="3">
        <v>50520440</v>
      </c>
      <c r="EH184" s="3">
        <v>5258</v>
      </c>
      <c r="EI184" s="3">
        <v>21845388</v>
      </c>
      <c r="EJ184" s="3">
        <v>378637070</v>
      </c>
      <c r="EK184" s="3">
        <v>0</v>
      </c>
      <c r="EL184" s="3">
        <v>9588266</v>
      </c>
      <c r="EM184" s="3">
        <v>723725514</v>
      </c>
      <c r="EN184" s="3">
        <v>24860475</v>
      </c>
      <c r="EO184" s="3">
        <v>491513688</v>
      </c>
      <c r="EP184" s="3">
        <v>3906127</v>
      </c>
      <c r="EQ184" s="3">
        <v>63773466</v>
      </c>
      <c r="ER184" s="3">
        <v>0</v>
      </c>
      <c r="ES184" s="3">
        <v>5258</v>
      </c>
      <c r="ET184" s="3">
        <v>19249447</v>
      </c>
      <c r="EU184" s="3">
        <v>281620502</v>
      </c>
      <c r="EV184" s="3">
        <v>615026</v>
      </c>
      <c r="EW184" s="3">
        <v>0</v>
      </c>
      <c r="EX184" s="3">
        <v>6349294</v>
      </c>
      <c r="EY184" s="3">
        <v>0</v>
      </c>
      <c r="EZ184" s="3">
        <v>15121336</v>
      </c>
      <c r="FA184" s="3">
        <v>0</v>
      </c>
      <c r="FB184" s="3">
        <v>0</v>
      </c>
      <c r="FC184" s="3">
        <v>0</v>
      </c>
      <c r="FD184" s="3">
        <v>0</v>
      </c>
      <c r="FE184" s="3">
        <v>4617498</v>
      </c>
      <c r="FF184" s="3">
        <v>99509251</v>
      </c>
      <c r="FG184" s="3">
        <v>2581213</v>
      </c>
      <c r="FH184" s="3">
        <v>11189304</v>
      </c>
      <c r="FI184" s="3">
        <v>0</v>
      </c>
      <c r="FJ184" s="3">
        <v>8603243</v>
      </c>
      <c r="FK184" s="3">
        <v>222346266</v>
      </c>
      <c r="FL184" s="3">
        <v>0</v>
      </c>
      <c r="FM184" s="3">
        <v>97677</v>
      </c>
      <c r="FN184" s="3">
        <v>0</v>
      </c>
      <c r="FO184" s="3">
        <v>0</v>
      </c>
      <c r="FP184" s="3">
        <v>0</v>
      </c>
      <c r="FQ184" s="3">
        <v>0</v>
      </c>
      <c r="FR184" s="3">
        <v>0</v>
      </c>
      <c r="FS184" s="3">
        <v>0</v>
      </c>
      <c r="FT184" s="3">
        <v>61479282</v>
      </c>
      <c r="FU184" s="3">
        <v>27340300</v>
      </c>
      <c r="FV184" s="3">
        <v>86602945</v>
      </c>
      <c r="FW184" s="3">
        <v>20853135</v>
      </c>
      <c r="FX184" s="3">
        <v>7361853</v>
      </c>
      <c r="FY184" s="3">
        <v>0</v>
      </c>
      <c r="FZ184" s="3">
        <v>0</v>
      </c>
      <c r="GA184" s="3">
        <v>70910629</v>
      </c>
      <c r="GB184" s="3">
        <v>4216352</v>
      </c>
      <c r="GC184" s="3">
        <v>68262893</v>
      </c>
      <c r="GD184" s="3">
        <v>8920273</v>
      </c>
      <c r="GE184" s="3">
        <v>88488109</v>
      </c>
      <c r="GF184" s="3">
        <v>33179635</v>
      </c>
      <c r="GG184" s="3">
        <v>0</v>
      </c>
      <c r="GH184" s="3">
        <v>8568264</v>
      </c>
      <c r="GI184" s="3">
        <v>25886348</v>
      </c>
      <c r="GJ184" s="3">
        <v>160303939</v>
      </c>
      <c r="GK184" s="3">
        <v>7599555</v>
      </c>
      <c r="GL184" s="3">
        <v>2417351</v>
      </c>
      <c r="GM184" s="3">
        <v>472748</v>
      </c>
      <c r="GN184" s="3">
        <v>0</v>
      </c>
      <c r="GO184" s="3">
        <v>29031713</v>
      </c>
      <c r="GP184" s="3">
        <v>0</v>
      </c>
      <c r="GQ184" s="3">
        <v>0</v>
      </c>
      <c r="GR184" s="3">
        <v>0</v>
      </c>
      <c r="GS184" s="3">
        <v>0</v>
      </c>
      <c r="GT184" s="3">
        <v>0</v>
      </c>
      <c r="GU184" s="3">
        <v>0</v>
      </c>
      <c r="GV184" s="3">
        <v>0</v>
      </c>
      <c r="GW184" s="3">
        <v>0</v>
      </c>
      <c r="GX184" s="3">
        <v>0</v>
      </c>
      <c r="GY184" s="3">
        <v>0</v>
      </c>
      <c r="GZ184" s="3">
        <v>0</v>
      </c>
      <c r="HA184" s="3">
        <v>0</v>
      </c>
      <c r="HB184" s="3">
        <v>0</v>
      </c>
      <c r="HC184" s="3">
        <v>0</v>
      </c>
      <c r="HD184" s="3">
        <v>0</v>
      </c>
      <c r="HE184" s="3">
        <v>0</v>
      </c>
      <c r="HF184" s="3">
        <v>0</v>
      </c>
      <c r="HG184" s="3">
        <v>0</v>
      </c>
      <c r="HH184" s="3">
        <v>0</v>
      </c>
      <c r="HI184" s="3">
        <v>0</v>
      </c>
      <c r="HJ184" s="3">
        <v>988948</v>
      </c>
      <c r="HK184" s="3">
        <v>1152807</v>
      </c>
      <c r="HL184" s="3">
        <v>523</v>
      </c>
      <c r="HM184" s="3">
        <v>0</v>
      </c>
      <c r="HN184" s="3">
        <v>79924</v>
      </c>
      <c r="HO184" s="3">
        <v>126479</v>
      </c>
      <c r="HP184" s="3">
        <v>314086</v>
      </c>
      <c r="HQ184" s="3">
        <v>624</v>
      </c>
      <c r="HR184" s="3">
        <v>73405</v>
      </c>
      <c r="HS184" s="3">
        <v>94624</v>
      </c>
      <c r="HT184" s="3">
        <v>16900</v>
      </c>
      <c r="HU184" s="3">
        <v>217932</v>
      </c>
      <c r="HV184" s="3">
        <v>48466</v>
      </c>
      <c r="HW184" s="3">
        <v>16508</v>
      </c>
      <c r="HX184" s="3">
        <v>396457</v>
      </c>
      <c r="HY184" s="3">
        <v>0</v>
      </c>
      <c r="HZ184" s="3">
        <v>124088</v>
      </c>
      <c r="IA184" s="3">
        <v>0</v>
      </c>
      <c r="IB184" s="3">
        <v>276194</v>
      </c>
      <c r="IC184" s="3">
        <v>8954</v>
      </c>
      <c r="ID184" s="3">
        <v>183255</v>
      </c>
      <c r="IE184" s="3">
        <v>7372860.9678493403</v>
      </c>
      <c r="IF184" s="3">
        <v>146681118.53033099</v>
      </c>
      <c r="IG184" s="3">
        <v>1794497.8994713428</v>
      </c>
      <c r="IH184" s="3">
        <v>18644650.850569502</v>
      </c>
      <c r="II184" s="3">
        <v>1299.5492992796737</v>
      </c>
      <c r="IJ184" s="3">
        <v>7130248.3612665301</v>
      </c>
      <c r="IK184" s="3">
        <v>125577531.57789716</v>
      </c>
      <c r="IL184" s="3">
        <v>0</v>
      </c>
      <c r="IM184" s="3">
        <v>3216341.2633156376</v>
      </c>
    </row>
    <row r="185" spans="1:247" x14ac:dyDescent="0.25">
      <c r="A185">
        <v>106484044</v>
      </c>
      <c r="B185" s="33" t="s">
        <v>1336</v>
      </c>
      <c r="C185" s="56">
        <v>45292</v>
      </c>
      <c r="D185" s="56">
        <v>45657</v>
      </c>
      <c r="E185">
        <v>366</v>
      </c>
      <c r="F185" s="33" t="s">
        <v>2688</v>
      </c>
      <c r="G185" t="s">
        <v>1252</v>
      </c>
      <c r="H185">
        <v>408</v>
      </c>
      <c r="I185" s="33" t="s">
        <v>1046</v>
      </c>
      <c r="J185" t="s">
        <v>1292</v>
      </c>
      <c r="K185" s="33" t="s">
        <v>1293</v>
      </c>
      <c r="L185" s="33" t="s">
        <v>811</v>
      </c>
      <c r="N185" t="s">
        <v>430</v>
      </c>
      <c r="O185" s="33" t="s">
        <v>1292</v>
      </c>
      <c r="P185" t="s">
        <v>1038</v>
      </c>
      <c r="Q185" t="s">
        <v>34</v>
      </c>
      <c r="R185" s="33" t="s">
        <v>2135</v>
      </c>
      <c r="S185" s="33" t="s">
        <v>1337</v>
      </c>
      <c r="T185" s="33" t="s">
        <v>1338</v>
      </c>
      <c r="U185" s="33">
        <v>95688</v>
      </c>
      <c r="V185" s="33" t="s">
        <v>2564</v>
      </c>
      <c r="W185">
        <v>2</v>
      </c>
      <c r="X185" s="3">
        <v>150</v>
      </c>
      <c r="Y185" s="3">
        <v>54900</v>
      </c>
      <c r="Z185" s="3">
        <v>150</v>
      </c>
      <c r="AA185" s="3">
        <v>54900</v>
      </c>
      <c r="AB185" s="3">
        <v>79</v>
      </c>
      <c r="AC185" s="3">
        <v>76.535519125683052</v>
      </c>
      <c r="AD185" s="3">
        <v>185.43406773816599</v>
      </c>
      <c r="AE185" s="3">
        <v>1716</v>
      </c>
      <c r="AF185" s="3">
        <v>13030</v>
      </c>
      <c r="AG185" s="3">
        <v>444</v>
      </c>
      <c r="AH185" s="3">
        <v>2189</v>
      </c>
      <c r="AI185" s="3">
        <v>0</v>
      </c>
      <c r="AJ185" s="3">
        <v>928</v>
      </c>
      <c r="AK185" s="3">
        <v>9532</v>
      </c>
      <c r="AL185" s="3">
        <v>0</v>
      </c>
      <c r="AM185" s="3">
        <v>173</v>
      </c>
      <c r="AN185" s="3">
        <v>28012</v>
      </c>
      <c r="AO185" s="3">
        <v>67868.868792168912</v>
      </c>
      <c r="AP185" s="89">
        <v>2597.6666852600201</v>
      </c>
      <c r="AQ185" s="89">
        <v>29128.306492585602</v>
      </c>
      <c r="AR185" s="89">
        <v>603.78375768238698</v>
      </c>
      <c r="AS185" s="89">
        <v>5329.3419249455865</v>
      </c>
      <c r="AT185" s="89">
        <v>0</v>
      </c>
      <c r="AU185" s="89">
        <v>1959.9248384628668</v>
      </c>
      <c r="AV185" s="89">
        <v>28313.556129675202</v>
      </c>
      <c r="AW185" s="89">
        <v>0</v>
      </c>
      <c r="AX185" s="89">
        <v>567.35739134663311</v>
      </c>
      <c r="AY185" s="3">
        <v>288</v>
      </c>
      <c r="AZ185" s="3">
        <v>2496</v>
      </c>
      <c r="BA185" s="3">
        <v>59</v>
      </c>
      <c r="BB185" s="3">
        <v>552</v>
      </c>
      <c r="BC185" s="3">
        <v>0</v>
      </c>
      <c r="BD185" s="3">
        <v>168</v>
      </c>
      <c r="BE185" s="3">
        <v>2501</v>
      </c>
      <c r="BF185" s="3">
        <v>0</v>
      </c>
      <c r="BG185" s="3">
        <v>39</v>
      </c>
      <c r="BH185" s="3">
        <v>6103</v>
      </c>
      <c r="BI185" s="3">
        <v>150</v>
      </c>
      <c r="BJ185" s="3">
        <v>0</v>
      </c>
      <c r="BK185" s="3">
        <v>0</v>
      </c>
      <c r="BL185" s="3">
        <v>0</v>
      </c>
      <c r="BM185" s="3">
        <v>0</v>
      </c>
      <c r="BN185" s="3">
        <v>0</v>
      </c>
      <c r="BO185" s="3">
        <v>54900</v>
      </c>
      <c r="BP185" s="3">
        <v>0</v>
      </c>
      <c r="BQ185" s="3">
        <v>0</v>
      </c>
      <c r="BR185" s="3">
        <v>0</v>
      </c>
      <c r="BS185" s="3">
        <v>0</v>
      </c>
      <c r="BT185" s="3">
        <v>0</v>
      </c>
      <c r="BU185" s="3">
        <v>28012</v>
      </c>
      <c r="BV185" s="3">
        <v>0</v>
      </c>
      <c r="BW185" s="3">
        <v>0</v>
      </c>
      <c r="BX185" s="3">
        <v>0</v>
      </c>
      <c r="BY185" s="3">
        <v>0</v>
      </c>
      <c r="BZ185" s="57">
        <v>0</v>
      </c>
      <c r="CA185" s="3">
        <v>0</v>
      </c>
      <c r="CB185" s="3">
        <v>6103</v>
      </c>
      <c r="CC185" s="3">
        <v>0</v>
      </c>
      <c r="CD185" s="3">
        <v>0</v>
      </c>
      <c r="CE185" s="3">
        <v>0</v>
      </c>
      <c r="CF185" s="3">
        <v>0</v>
      </c>
      <c r="CG185" s="3">
        <v>0</v>
      </c>
      <c r="CH185" s="3">
        <v>0</v>
      </c>
      <c r="CI185" s="3">
        <v>0</v>
      </c>
      <c r="CJ185" s="3">
        <v>0</v>
      </c>
      <c r="CK185" s="3">
        <v>1761</v>
      </c>
      <c r="CL185" s="3">
        <v>43391</v>
      </c>
      <c r="CM185" s="3">
        <v>611</v>
      </c>
      <c r="CN185" s="3">
        <v>13998</v>
      </c>
      <c r="CO185" s="3">
        <v>0</v>
      </c>
      <c r="CP185" s="3">
        <v>5407</v>
      </c>
      <c r="CQ185" s="3">
        <v>74499</v>
      </c>
      <c r="CR185" s="3">
        <v>0</v>
      </c>
      <c r="CS185" s="3">
        <v>1360</v>
      </c>
      <c r="CT185" s="3">
        <v>141027</v>
      </c>
      <c r="CU185" s="3">
        <v>56760</v>
      </c>
      <c r="CV185" s="3">
        <v>0</v>
      </c>
      <c r="CW185" s="3">
        <v>0</v>
      </c>
      <c r="CX185" s="3">
        <v>76932</v>
      </c>
      <c r="CY185" s="3">
        <v>5801</v>
      </c>
      <c r="CZ185" s="3">
        <v>10</v>
      </c>
      <c r="DA185" s="3">
        <v>260521</v>
      </c>
      <c r="DB185" s="3">
        <v>765178</v>
      </c>
      <c r="DC185" s="3">
        <v>1527</v>
      </c>
      <c r="DD185" s="3">
        <v>10825</v>
      </c>
      <c r="DE185" s="3">
        <v>950</v>
      </c>
      <c r="DF185" s="3">
        <v>415</v>
      </c>
      <c r="DG185" s="3">
        <v>1907727615</v>
      </c>
      <c r="DH185" s="3">
        <v>1436388753</v>
      </c>
      <c r="DI185" s="3">
        <v>0</v>
      </c>
      <c r="DJ185" s="3">
        <v>471338862</v>
      </c>
      <c r="DK185" s="3">
        <v>57710630</v>
      </c>
      <c r="DL185" s="3">
        <v>529049492</v>
      </c>
      <c r="DM185" s="3">
        <v>493462110</v>
      </c>
      <c r="DN185" s="3">
        <v>35587382</v>
      </c>
      <c r="DO185" s="3">
        <v>89325</v>
      </c>
      <c r="DP185" s="3">
        <v>42642</v>
      </c>
      <c r="DQ185" s="3">
        <v>0</v>
      </c>
      <c r="DR185" s="3">
        <v>0</v>
      </c>
      <c r="DS185" s="3">
        <v>35634065</v>
      </c>
      <c r="DT185" s="3">
        <v>46253076</v>
      </c>
      <c r="DU185" s="3">
        <v>381457456</v>
      </c>
      <c r="DV185" s="3">
        <v>15478099</v>
      </c>
      <c r="DW185" s="3">
        <v>62925093</v>
      </c>
      <c r="DX185" s="3">
        <v>0</v>
      </c>
      <c r="DY185" s="3">
        <v>30612466</v>
      </c>
      <c r="DZ185" s="3">
        <v>245790038</v>
      </c>
      <c r="EA185" s="3">
        <v>0</v>
      </c>
      <c r="EB185" s="3">
        <v>4873733</v>
      </c>
      <c r="EC185" s="3">
        <v>787389961</v>
      </c>
      <c r="ED185" s="3">
        <v>23764450</v>
      </c>
      <c r="EE185" s="3">
        <v>471283119</v>
      </c>
      <c r="EF185" s="3">
        <v>5570155</v>
      </c>
      <c r="EG185" s="3">
        <v>90272411</v>
      </c>
      <c r="EH185" s="3">
        <v>0</v>
      </c>
      <c r="EI185" s="3">
        <v>34040694</v>
      </c>
      <c r="EJ185" s="3">
        <v>484297041</v>
      </c>
      <c r="EK185" s="3">
        <v>0</v>
      </c>
      <c r="EL185" s="3">
        <v>11109784</v>
      </c>
      <c r="EM185" s="3">
        <v>1120337654</v>
      </c>
      <c r="EN185" s="3">
        <v>58819209</v>
      </c>
      <c r="EO185" s="3">
        <v>733162530</v>
      </c>
      <c r="EP185" s="3">
        <v>12137186</v>
      </c>
      <c r="EQ185" s="3">
        <v>134883202</v>
      </c>
      <c r="ER185" s="3">
        <v>0</v>
      </c>
      <c r="ES185" s="3">
        <v>0</v>
      </c>
      <c r="ET185" s="3">
        <v>48163990</v>
      </c>
      <c r="EU185" s="3">
        <v>418989478</v>
      </c>
      <c r="EV185" s="3">
        <v>1135354</v>
      </c>
      <c r="EW185" s="3">
        <v>0</v>
      </c>
      <c r="EX185" s="3">
        <v>7436749</v>
      </c>
      <c r="EY185" s="3">
        <v>0</v>
      </c>
      <c r="EZ185" s="3">
        <v>21661055</v>
      </c>
      <c r="FA185" s="3">
        <v>0</v>
      </c>
      <c r="FB185" s="3">
        <v>0</v>
      </c>
      <c r="FC185" s="3">
        <v>0</v>
      </c>
      <c r="FD185" s="3">
        <v>0</v>
      </c>
      <c r="FE185" s="3">
        <v>10667474</v>
      </c>
      <c r="FF185" s="3">
        <v>117172393</v>
      </c>
      <c r="FG185" s="3">
        <v>6139922</v>
      </c>
      <c r="FH185" s="3">
        <v>17031773</v>
      </c>
      <c r="FI185" s="3">
        <v>0</v>
      </c>
      <c r="FJ185" s="3">
        <v>14394185</v>
      </c>
      <c r="FK185" s="3">
        <v>305596486</v>
      </c>
      <c r="FL185" s="3">
        <v>0</v>
      </c>
      <c r="FM185" s="3">
        <v>336629</v>
      </c>
      <c r="FN185" s="3">
        <v>0</v>
      </c>
      <c r="FO185" s="3">
        <v>0</v>
      </c>
      <c r="FP185" s="3">
        <v>0</v>
      </c>
      <c r="FQ185" s="3">
        <v>0</v>
      </c>
      <c r="FR185" s="3">
        <v>0</v>
      </c>
      <c r="FS185" s="3">
        <v>0</v>
      </c>
      <c r="FT185" s="3">
        <v>108571123</v>
      </c>
      <c r="FU185" s="3">
        <v>37664099</v>
      </c>
      <c r="FV185" s="3">
        <v>113020641</v>
      </c>
      <c r="FW185" s="3">
        <v>28915373</v>
      </c>
      <c r="FX185" s="3">
        <v>6815193</v>
      </c>
      <c r="FY185" s="3">
        <v>0</v>
      </c>
      <c r="FZ185" s="3">
        <v>0</v>
      </c>
      <c r="GA185" s="3">
        <v>88597690</v>
      </c>
      <c r="GB185" s="3">
        <v>5347471</v>
      </c>
      <c r="GC185" s="3">
        <v>91961449</v>
      </c>
      <c r="GD185" s="3">
        <v>12569071</v>
      </c>
      <c r="GE185" s="3">
        <v>138390375</v>
      </c>
      <c r="GF185" s="3">
        <v>51595983</v>
      </c>
      <c r="GG185" s="3">
        <v>0</v>
      </c>
      <c r="GH185" s="3">
        <v>9059752</v>
      </c>
      <c r="GI185" s="3">
        <v>45927872</v>
      </c>
      <c r="GJ185" s="3">
        <v>195852014</v>
      </c>
      <c r="GK185" s="3">
        <v>11734871</v>
      </c>
      <c r="GL185" s="3">
        <v>2913678</v>
      </c>
      <c r="GM185" s="3">
        <v>281829</v>
      </c>
      <c r="GN185" s="3">
        <v>0</v>
      </c>
      <c r="GO185" s="3">
        <v>37705736</v>
      </c>
      <c r="GP185" s="3">
        <v>0</v>
      </c>
      <c r="GQ185" s="3">
        <v>0</v>
      </c>
      <c r="GR185" s="3">
        <v>0</v>
      </c>
      <c r="GS185" s="3">
        <v>0</v>
      </c>
      <c r="GT185" s="3">
        <v>0</v>
      </c>
      <c r="GU185" s="3">
        <v>0</v>
      </c>
      <c r="GV185" s="3">
        <v>0</v>
      </c>
      <c r="GW185" s="3">
        <v>0</v>
      </c>
      <c r="GX185" s="3">
        <v>0</v>
      </c>
      <c r="GY185" s="3">
        <v>0</v>
      </c>
      <c r="GZ185" s="3">
        <v>0</v>
      </c>
      <c r="HA185" s="3">
        <v>0</v>
      </c>
      <c r="HB185" s="3">
        <v>0</v>
      </c>
      <c r="HC185" s="3">
        <v>0</v>
      </c>
      <c r="HD185" s="3">
        <v>0</v>
      </c>
      <c r="HE185" s="3">
        <v>0</v>
      </c>
      <c r="HF185" s="3">
        <v>0</v>
      </c>
      <c r="HG185" s="3">
        <v>0</v>
      </c>
      <c r="HH185" s="3">
        <v>0</v>
      </c>
      <c r="HI185" s="3">
        <v>0</v>
      </c>
      <c r="HJ185" s="3">
        <v>1468467</v>
      </c>
      <c r="HK185" s="3">
        <v>1719614</v>
      </c>
      <c r="HL185" s="3">
        <v>796</v>
      </c>
      <c r="HM185" s="3">
        <v>0</v>
      </c>
      <c r="HN185" s="3">
        <v>121112</v>
      </c>
      <c r="HO185" s="3">
        <v>194001</v>
      </c>
      <c r="HP185" s="3">
        <v>543438</v>
      </c>
      <c r="HQ185" s="3">
        <v>795</v>
      </c>
      <c r="HR185" s="3">
        <v>99291</v>
      </c>
      <c r="HS185" s="3">
        <v>124242</v>
      </c>
      <c r="HT185" s="3">
        <v>20482</v>
      </c>
      <c r="HU185" s="3">
        <v>300590</v>
      </c>
      <c r="HV185" s="3">
        <v>58190</v>
      </c>
      <c r="HW185" s="3">
        <v>6326</v>
      </c>
      <c r="HX185" s="3">
        <v>658429</v>
      </c>
      <c r="HY185" s="3">
        <v>0</v>
      </c>
      <c r="HZ185" s="3">
        <v>179678</v>
      </c>
      <c r="IA185" s="3">
        <v>0</v>
      </c>
      <c r="IB185" s="3">
        <v>354154</v>
      </c>
      <c r="IC185" s="3">
        <v>12218</v>
      </c>
      <c r="ID185" s="3">
        <v>263988</v>
      </c>
      <c r="IE185" s="3">
        <v>15992975.2762102</v>
      </c>
      <c r="IF185" s="3">
        <v>194777789.39227706</v>
      </c>
      <c r="IG185" s="3">
        <v>4807713.5120340101</v>
      </c>
      <c r="IH185" s="3">
        <v>34992437.377023503</v>
      </c>
      <c r="II185" s="3">
        <v>0</v>
      </c>
      <c r="IJ185" s="3">
        <v>14767679.5865204</v>
      </c>
      <c r="IK185" s="3">
        <v>166762027.60902399</v>
      </c>
      <c r="IL185" s="3">
        <v>0</v>
      </c>
      <c r="IM185" s="3">
        <v>3650857.2469110899</v>
      </c>
    </row>
    <row r="186" spans="1:247" x14ac:dyDescent="0.25">
      <c r="A186">
        <v>106070990</v>
      </c>
      <c r="B186" s="33" t="s">
        <v>1339</v>
      </c>
      <c r="C186" s="56">
        <v>45292</v>
      </c>
      <c r="D186" s="56">
        <v>45657</v>
      </c>
      <c r="E186">
        <v>366</v>
      </c>
      <c r="F186" s="33" t="s">
        <v>2703</v>
      </c>
      <c r="G186" t="s">
        <v>1030</v>
      </c>
      <c r="H186">
        <v>411</v>
      </c>
      <c r="I186" s="33" t="s">
        <v>1046</v>
      </c>
      <c r="J186" t="s">
        <v>1292</v>
      </c>
      <c r="K186" s="33" t="s">
        <v>1293</v>
      </c>
      <c r="L186" s="33" t="s">
        <v>811</v>
      </c>
      <c r="N186" t="s">
        <v>430</v>
      </c>
      <c r="O186" s="33" t="s">
        <v>1292</v>
      </c>
      <c r="P186" t="s">
        <v>1028</v>
      </c>
      <c r="Q186" t="s">
        <v>34</v>
      </c>
      <c r="R186" s="33" t="s">
        <v>2121</v>
      </c>
      <c r="S186" s="33" t="s">
        <v>3034</v>
      </c>
      <c r="T186" s="33" t="s">
        <v>1289</v>
      </c>
      <c r="U186" s="33">
        <v>94596</v>
      </c>
      <c r="V186" s="33" t="s">
        <v>2564</v>
      </c>
      <c r="W186">
        <v>0</v>
      </c>
      <c r="X186" s="3">
        <v>249</v>
      </c>
      <c r="Y186" s="3">
        <v>91134</v>
      </c>
      <c r="Z186" s="3">
        <v>249</v>
      </c>
      <c r="AA186" s="3">
        <v>91134</v>
      </c>
      <c r="AB186" s="3">
        <v>158</v>
      </c>
      <c r="AC186" s="3">
        <v>155.94808743169401</v>
      </c>
      <c r="AD186" s="3">
        <v>352.52535016200102</v>
      </c>
      <c r="AE186" s="3">
        <v>1797</v>
      </c>
      <c r="AF186" s="3">
        <v>28055</v>
      </c>
      <c r="AG186" s="3">
        <v>948</v>
      </c>
      <c r="AH186" s="3">
        <v>2591</v>
      </c>
      <c r="AI186" s="3">
        <v>0</v>
      </c>
      <c r="AJ186" s="3">
        <v>1200</v>
      </c>
      <c r="AK186" s="3">
        <v>22305</v>
      </c>
      <c r="AL186" s="3">
        <v>0</v>
      </c>
      <c r="AM186" s="3">
        <v>181</v>
      </c>
      <c r="AN186" s="3">
        <v>57077</v>
      </c>
      <c r="AO186" s="3">
        <v>129024.27815929199</v>
      </c>
      <c r="AP186" s="89">
        <v>2597.8831010983399</v>
      </c>
      <c r="AQ186" s="89">
        <v>54953.550078534798</v>
      </c>
      <c r="AR186" s="89">
        <v>1237.6713740320399</v>
      </c>
      <c r="AS186" s="89">
        <v>6822.3483410947601</v>
      </c>
      <c r="AT186" s="89">
        <v>0</v>
      </c>
      <c r="AU186" s="89">
        <v>3790.3891931706098</v>
      </c>
      <c r="AV186" s="89">
        <v>60898.175830591099</v>
      </c>
      <c r="AW186" s="89">
        <v>0</v>
      </c>
      <c r="AX186" s="89">
        <v>593.06124800025896</v>
      </c>
      <c r="AY186" s="3">
        <v>353</v>
      </c>
      <c r="AZ186" s="3">
        <v>6192</v>
      </c>
      <c r="BA186" s="3">
        <v>65</v>
      </c>
      <c r="BB186" s="3">
        <v>654</v>
      </c>
      <c r="BC186" s="3">
        <v>0</v>
      </c>
      <c r="BD186" s="3">
        <v>266</v>
      </c>
      <c r="BE186" s="3">
        <v>5696</v>
      </c>
      <c r="BF186" s="3">
        <v>0</v>
      </c>
      <c r="BG186" s="3">
        <v>40</v>
      </c>
      <c r="BH186" s="3">
        <v>13266</v>
      </c>
      <c r="BI186" s="3">
        <v>249</v>
      </c>
      <c r="BJ186" s="3">
        <v>0</v>
      </c>
      <c r="BK186" s="3">
        <v>0</v>
      </c>
      <c r="BL186" s="3">
        <v>0</v>
      </c>
      <c r="BM186" s="3">
        <v>0</v>
      </c>
      <c r="BN186" s="3">
        <v>0</v>
      </c>
      <c r="BO186" s="3">
        <v>91134</v>
      </c>
      <c r="BP186" s="3">
        <v>0</v>
      </c>
      <c r="BQ186" s="3">
        <v>0</v>
      </c>
      <c r="BR186" s="3">
        <v>0</v>
      </c>
      <c r="BS186" s="3">
        <v>0</v>
      </c>
      <c r="BT186" s="3">
        <v>0</v>
      </c>
      <c r="BU186" s="3">
        <v>57077</v>
      </c>
      <c r="BV186" s="3">
        <v>0</v>
      </c>
      <c r="BW186" s="3">
        <v>0</v>
      </c>
      <c r="BX186" s="3">
        <v>0</v>
      </c>
      <c r="BY186" s="3">
        <v>0</v>
      </c>
      <c r="BZ186" s="57">
        <v>0</v>
      </c>
      <c r="CA186" s="3">
        <v>0</v>
      </c>
      <c r="CB186" s="3">
        <v>13266</v>
      </c>
      <c r="CC186" s="3">
        <v>0</v>
      </c>
      <c r="CD186" s="3">
        <v>0</v>
      </c>
      <c r="CE186" s="3">
        <v>0</v>
      </c>
      <c r="CF186" s="3">
        <v>0</v>
      </c>
      <c r="CG186" s="3">
        <v>0</v>
      </c>
      <c r="CH186" s="3">
        <v>0</v>
      </c>
      <c r="CI186" s="3">
        <v>0</v>
      </c>
      <c r="CJ186" s="3">
        <v>0</v>
      </c>
      <c r="CK186" s="3">
        <v>3182</v>
      </c>
      <c r="CL186" s="3">
        <v>73317</v>
      </c>
      <c r="CM186" s="3">
        <v>589</v>
      </c>
      <c r="CN186" s="3">
        <v>10808</v>
      </c>
      <c r="CO186" s="3">
        <v>0</v>
      </c>
      <c r="CP186" s="3">
        <v>5720</v>
      </c>
      <c r="CQ186" s="3">
        <v>87709</v>
      </c>
      <c r="CR186" s="3">
        <v>0</v>
      </c>
      <c r="CS186" s="3">
        <v>1988</v>
      </c>
      <c r="CT186" s="3">
        <v>183313</v>
      </c>
      <c r="CU186" s="3">
        <v>79129</v>
      </c>
      <c r="CV186" s="3">
        <v>0</v>
      </c>
      <c r="CW186" s="3">
        <v>0</v>
      </c>
      <c r="CX186" s="3">
        <v>54283</v>
      </c>
      <c r="CY186" s="3">
        <v>11056</v>
      </c>
      <c r="CZ186" s="3">
        <v>15</v>
      </c>
      <c r="DA186" s="3">
        <v>134497</v>
      </c>
      <c r="DB186" s="3">
        <v>1347577</v>
      </c>
      <c r="DC186" s="3">
        <v>1007</v>
      </c>
      <c r="DD186" s="3">
        <v>13939</v>
      </c>
      <c r="DE186" s="3">
        <v>2115</v>
      </c>
      <c r="DF186" s="3">
        <v>958</v>
      </c>
      <c r="DG186" s="3">
        <v>2825020693</v>
      </c>
      <c r="DH186" s="3">
        <v>2057846836</v>
      </c>
      <c r="DI186" s="3">
        <v>0</v>
      </c>
      <c r="DJ186" s="3">
        <v>767173857</v>
      </c>
      <c r="DK186" s="3">
        <v>119307906</v>
      </c>
      <c r="DL186" s="3">
        <v>886481763</v>
      </c>
      <c r="DM186" s="3">
        <v>864621175</v>
      </c>
      <c r="DN186" s="3">
        <v>21860588</v>
      </c>
      <c r="DO186" s="3">
        <v>175665</v>
      </c>
      <c r="DP186" s="3">
        <v>338430</v>
      </c>
      <c r="DQ186" s="3">
        <v>0</v>
      </c>
      <c r="DR186" s="3">
        <v>0</v>
      </c>
      <c r="DS186" s="3">
        <v>21697823</v>
      </c>
      <c r="DT186" s="3">
        <v>40427728</v>
      </c>
      <c r="DU186" s="3">
        <v>672229092</v>
      </c>
      <c r="DV186" s="3">
        <v>16368250</v>
      </c>
      <c r="DW186" s="3">
        <v>51559033</v>
      </c>
      <c r="DX186" s="3">
        <v>0</v>
      </c>
      <c r="DY186" s="3">
        <v>22610443</v>
      </c>
      <c r="DZ186" s="3">
        <v>442559702</v>
      </c>
      <c r="EA186" s="3">
        <v>0</v>
      </c>
      <c r="EB186" s="3">
        <v>3961762</v>
      </c>
      <c r="EC186" s="3">
        <v>1249716010</v>
      </c>
      <c r="ED186" s="3">
        <v>18017743</v>
      </c>
      <c r="EE186" s="3">
        <v>644519262</v>
      </c>
      <c r="EF186" s="3">
        <v>5001491</v>
      </c>
      <c r="EG186" s="3">
        <v>84200783</v>
      </c>
      <c r="EH186" s="3">
        <v>0</v>
      </c>
      <c r="EI186" s="3">
        <v>48808206</v>
      </c>
      <c r="EJ186" s="3">
        <v>765737924</v>
      </c>
      <c r="EK186" s="3">
        <v>0</v>
      </c>
      <c r="EL186" s="3">
        <v>9019274</v>
      </c>
      <c r="EM186" s="3">
        <v>1575304683</v>
      </c>
      <c r="EN186" s="3">
        <v>48926237</v>
      </c>
      <c r="EO186" s="3">
        <v>1126943266</v>
      </c>
      <c r="EP186" s="3">
        <v>15872126</v>
      </c>
      <c r="EQ186" s="3">
        <v>108613015</v>
      </c>
      <c r="ER186" s="3">
        <v>0</v>
      </c>
      <c r="ES186" s="3">
        <v>0</v>
      </c>
      <c r="ET186" s="3">
        <v>53861155</v>
      </c>
      <c r="EU186" s="3">
        <v>670218630</v>
      </c>
      <c r="EV186" s="3">
        <v>713354</v>
      </c>
      <c r="EW186" s="3">
        <v>0</v>
      </c>
      <c r="EX186" s="3">
        <v>8924382</v>
      </c>
      <c r="EY186" s="3">
        <v>0</v>
      </c>
      <c r="EZ186" s="3">
        <v>23774671</v>
      </c>
      <c r="FA186" s="3">
        <v>0</v>
      </c>
      <c r="FB186" s="3">
        <v>0</v>
      </c>
      <c r="FC186" s="3">
        <v>0</v>
      </c>
      <c r="FD186" s="3">
        <v>0</v>
      </c>
      <c r="FE186" s="3">
        <v>8729603</v>
      </c>
      <c r="FF186" s="3">
        <v>183367532</v>
      </c>
      <c r="FG186" s="3">
        <v>3862406</v>
      </c>
      <c r="FH186" s="3">
        <v>26219682</v>
      </c>
      <c r="FI186" s="3">
        <v>0</v>
      </c>
      <c r="FJ186" s="3">
        <v>15677043</v>
      </c>
      <c r="FK186" s="3">
        <v>529200775</v>
      </c>
      <c r="FL186" s="3">
        <v>0</v>
      </c>
      <c r="FM186" s="3">
        <v>116816</v>
      </c>
      <c r="FN186" s="3">
        <v>0</v>
      </c>
      <c r="FO186" s="3">
        <v>0</v>
      </c>
      <c r="FP186" s="3">
        <v>0</v>
      </c>
      <c r="FQ186" s="3">
        <v>0</v>
      </c>
      <c r="FR186" s="3">
        <v>0</v>
      </c>
      <c r="FS186" s="3">
        <v>0</v>
      </c>
      <c r="FT186" s="3">
        <v>188301566</v>
      </c>
      <c r="FU186" s="3">
        <v>52588327</v>
      </c>
      <c r="FV186" s="3">
        <v>181699432</v>
      </c>
      <c r="FW186" s="3">
        <v>62955615</v>
      </c>
      <c r="FX186" s="3">
        <v>14481794</v>
      </c>
      <c r="FY186" s="3">
        <v>2734</v>
      </c>
      <c r="FZ186" s="3">
        <v>0</v>
      </c>
      <c r="GA186" s="3">
        <v>164316155</v>
      </c>
      <c r="GB186" s="3">
        <v>10150090</v>
      </c>
      <c r="GC186" s="3">
        <v>169978859</v>
      </c>
      <c r="GD186" s="3">
        <v>20146603</v>
      </c>
      <c r="GE186" s="3">
        <v>238336389</v>
      </c>
      <c r="GF186" s="3">
        <v>90827854</v>
      </c>
      <c r="GG186" s="3">
        <v>0</v>
      </c>
      <c r="GH186" s="3">
        <v>15226313</v>
      </c>
      <c r="GI186" s="3">
        <v>60954444</v>
      </c>
      <c r="GJ186" s="3">
        <v>364258963</v>
      </c>
      <c r="GK186" s="3">
        <v>17370631</v>
      </c>
      <c r="GL186" s="3">
        <v>4993236</v>
      </c>
      <c r="GM186" s="3">
        <v>848536</v>
      </c>
      <c r="GN186" s="3">
        <v>0</v>
      </c>
      <c r="GO186" s="3">
        <v>71804809</v>
      </c>
      <c r="GP186" s="3">
        <v>0</v>
      </c>
      <c r="GQ186" s="3">
        <v>0</v>
      </c>
      <c r="GR186" s="3">
        <v>0</v>
      </c>
      <c r="GS186" s="3">
        <v>0</v>
      </c>
      <c r="GT186" s="3">
        <v>0</v>
      </c>
      <c r="GU186" s="3">
        <v>0</v>
      </c>
      <c r="GV186" s="3">
        <v>0</v>
      </c>
      <c r="GW186" s="3">
        <v>0</v>
      </c>
      <c r="GX186" s="3">
        <v>0</v>
      </c>
      <c r="GY186" s="3">
        <v>0</v>
      </c>
      <c r="GZ186" s="3">
        <v>0</v>
      </c>
      <c r="HA186" s="3">
        <v>0</v>
      </c>
      <c r="HB186" s="3">
        <v>0</v>
      </c>
      <c r="HC186" s="3">
        <v>0</v>
      </c>
      <c r="HD186" s="3">
        <v>0</v>
      </c>
      <c r="HE186" s="3">
        <v>0</v>
      </c>
      <c r="HF186" s="3">
        <v>0</v>
      </c>
      <c r="HG186" s="3">
        <v>0</v>
      </c>
      <c r="HH186" s="3">
        <v>0</v>
      </c>
      <c r="HI186" s="3">
        <v>0</v>
      </c>
      <c r="HJ186" s="3">
        <v>2548966</v>
      </c>
      <c r="HK186" s="3">
        <v>2995510</v>
      </c>
      <c r="HL186" s="3">
        <v>1387</v>
      </c>
      <c r="HM186" s="3">
        <v>0</v>
      </c>
      <c r="HN186" s="3">
        <v>171402</v>
      </c>
      <c r="HO186" s="3">
        <v>343501</v>
      </c>
      <c r="HP186" s="3">
        <v>957607</v>
      </c>
      <c r="HQ186" s="3">
        <v>2560</v>
      </c>
      <c r="HR186" s="3">
        <v>157745</v>
      </c>
      <c r="HS186" s="3">
        <v>265075</v>
      </c>
      <c r="HT186" s="3">
        <v>42774</v>
      </c>
      <c r="HU186" s="3">
        <v>496799</v>
      </c>
      <c r="HV186" s="3">
        <v>94101</v>
      </c>
      <c r="HW186" s="3">
        <v>17402</v>
      </c>
      <c r="HX186" s="3">
        <v>1133027</v>
      </c>
      <c r="HY186" s="3">
        <v>0</v>
      </c>
      <c r="HZ186" s="3">
        <v>316522</v>
      </c>
      <c r="IA186" s="3">
        <v>20</v>
      </c>
      <c r="IB186" s="3">
        <v>629680</v>
      </c>
      <c r="IC186" s="3">
        <v>15314</v>
      </c>
      <c r="ID186" s="3">
        <v>454403</v>
      </c>
      <c r="IE186" s="3">
        <v>15419421.584128799</v>
      </c>
      <c r="IF186" s="3">
        <v>347392152.77320099</v>
      </c>
      <c r="IG186" s="3">
        <v>5637888.4451567195</v>
      </c>
      <c r="IH186" s="3">
        <v>35816938.443147361</v>
      </c>
      <c r="II186" s="3">
        <v>0</v>
      </c>
      <c r="IJ186" s="3">
        <v>18842080.302508298</v>
      </c>
      <c r="IK186" s="3">
        <v>318780055.59055197</v>
      </c>
      <c r="IL186" s="3">
        <v>0</v>
      </c>
      <c r="IM186" s="3">
        <v>3424731.8613062901</v>
      </c>
    </row>
    <row r="187" spans="1:247" x14ac:dyDescent="0.25">
      <c r="A187">
        <v>106190434</v>
      </c>
      <c r="B187" s="33" t="s">
        <v>1950</v>
      </c>
      <c r="C187" s="56">
        <v>45292</v>
      </c>
      <c r="D187" s="56">
        <v>45657</v>
      </c>
      <c r="E187">
        <v>366</v>
      </c>
      <c r="F187" s="33" t="s">
        <v>2532</v>
      </c>
      <c r="G187" t="s">
        <v>475</v>
      </c>
      <c r="H187">
        <v>927</v>
      </c>
      <c r="I187" s="33" t="s">
        <v>1046</v>
      </c>
      <c r="J187" t="s">
        <v>1292</v>
      </c>
      <c r="K187" s="33" t="s">
        <v>1293</v>
      </c>
      <c r="L187" s="33" t="s">
        <v>811</v>
      </c>
      <c r="N187" t="s">
        <v>430</v>
      </c>
      <c r="O187" s="33" t="s">
        <v>1292</v>
      </c>
      <c r="P187" t="s">
        <v>1028</v>
      </c>
      <c r="Q187" t="s">
        <v>34</v>
      </c>
      <c r="R187" s="33" t="s">
        <v>2136</v>
      </c>
      <c r="S187" s="33" t="s">
        <v>1340</v>
      </c>
      <c r="T187" s="33" t="s">
        <v>1341</v>
      </c>
      <c r="U187" s="33">
        <v>90034</v>
      </c>
      <c r="V187" s="33" t="s">
        <v>2564</v>
      </c>
      <c r="W187">
        <v>0</v>
      </c>
      <c r="X187" s="3">
        <v>265</v>
      </c>
      <c r="Y187" s="3">
        <v>96990</v>
      </c>
      <c r="Z187" s="3">
        <v>265</v>
      </c>
      <c r="AA187" s="3">
        <v>96990</v>
      </c>
      <c r="AB187" s="3">
        <v>119</v>
      </c>
      <c r="AC187" s="3">
        <v>116.72131147540983</v>
      </c>
      <c r="AD187" s="3">
        <v>329.62460165629199</v>
      </c>
      <c r="AE187" s="3">
        <v>3040</v>
      </c>
      <c r="AF187" s="3">
        <v>20156</v>
      </c>
      <c r="AG187" s="3">
        <v>1225</v>
      </c>
      <c r="AH187" s="3">
        <v>5420</v>
      </c>
      <c r="AI187" s="3">
        <v>0</v>
      </c>
      <c r="AJ187" s="3">
        <v>405</v>
      </c>
      <c r="AK187" s="3">
        <v>12115</v>
      </c>
      <c r="AL187" s="3">
        <v>0</v>
      </c>
      <c r="AM187" s="3">
        <v>359</v>
      </c>
      <c r="AN187" s="3">
        <v>42720</v>
      </c>
      <c r="AO187" s="3">
        <v>120642.604206203</v>
      </c>
      <c r="AP187" s="89">
        <v>4531.0161633836897</v>
      </c>
      <c r="AQ187" s="89">
        <v>44756.068821032102</v>
      </c>
      <c r="AR187" s="89">
        <v>2154.9882799826287</v>
      </c>
      <c r="AS187" s="89">
        <v>17250.100908737</v>
      </c>
      <c r="AT187" s="89">
        <v>0</v>
      </c>
      <c r="AU187" s="89">
        <v>1618.8148683929551</v>
      </c>
      <c r="AV187" s="89">
        <v>48585.865126728146</v>
      </c>
      <c r="AW187" s="89">
        <v>0</v>
      </c>
      <c r="AX187" s="89">
        <v>1671.2995134759517</v>
      </c>
      <c r="AY187" s="3">
        <v>566</v>
      </c>
      <c r="AZ187" s="3">
        <v>4472</v>
      </c>
      <c r="BA187" s="3">
        <v>201</v>
      </c>
      <c r="BB187" s="3">
        <v>1380</v>
      </c>
      <c r="BC187" s="3">
        <v>0</v>
      </c>
      <c r="BD187" s="3">
        <v>135</v>
      </c>
      <c r="BE187" s="3">
        <v>3535</v>
      </c>
      <c r="BF187" s="3">
        <v>0</v>
      </c>
      <c r="BG187" s="3">
        <v>120</v>
      </c>
      <c r="BH187" s="3">
        <v>10409</v>
      </c>
      <c r="BI187" s="3">
        <v>265</v>
      </c>
      <c r="BJ187" s="3">
        <v>0</v>
      </c>
      <c r="BK187" s="3">
        <v>0</v>
      </c>
      <c r="BL187" s="3">
        <v>0</v>
      </c>
      <c r="BM187" s="3">
        <v>0</v>
      </c>
      <c r="BN187" s="3">
        <v>0</v>
      </c>
      <c r="BO187" s="3">
        <v>96990</v>
      </c>
      <c r="BP187" s="3">
        <v>0</v>
      </c>
      <c r="BQ187" s="3">
        <v>0</v>
      </c>
      <c r="BR187" s="3">
        <v>0</v>
      </c>
      <c r="BS187" s="3">
        <v>0</v>
      </c>
      <c r="BT187" s="3">
        <v>0</v>
      </c>
      <c r="BU187" s="3">
        <v>42720</v>
      </c>
      <c r="BV187" s="3">
        <v>0</v>
      </c>
      <c r="BW187" s="3">
        <v>0</v>
      </c>
      <c r="BX187" s="3">
        <v>0</v>
      </c>
      <c r="BY187" s="3">
        <v>0</v>
      </c>
      <c r="BZ187" s="57">
        <v>0</v>
      </c>
      <c r="CA187" s="3">
        <v>0</v>
      </c>
      <c r="CB187" s="3">
        <v>10409</v>
      </c>
      <c r="CC187" s="3">
        <v>0</v>
      </c>
      <c r="CD187" s="3">
        <v>0</v>
      </c>
      <c r="CE187" s="3">
        <v>0</v>
      </c>
      <c r="CF187" s="3">
        <v>0</v>
      </c>
      <c r="CG187" s="3">
        <v>0</v>
      </c>
      <c r="CH187" s="3">
        <v>0</v>
      </c>
      <c r="CI187" s="3">
        <v>0</v>
      </c>
      <c r="CJ187" s="3">
        <v>0</v>
      </c>
      <c r="CK187" s="3">
        <v>3794</v>
      </c>
      <c r="CL187" s="3">
        <v>81030</v>
      </c>
      <c r="CM187" s="3">
        <v>3104</v>
      </c>
      <c r="CN187" s="3">
        <v>43187</v>
      </c>
      <c r="CO187" s="3">
        <v>0</v>
      </c>
      <c r="CP187" s="3">
        <v>5620</v>
      </c>
      <c r="CQ187" s="3">
        <v>145514</v>
      </c>
      <c r="CR187" s="3">
        <v>0</v>
      </c>
      <c r="CS187" s="3">
        <v>6273</v>
      </c>
      <c r="CT187" s="3">
        <v>288522</v>
      </c>
      <c r="CU187" s="3">
        <v>91484</v>
      </c>
      <c r="CV187" s="3">
        <v>0</v>
      </c>
      <c r="CW187" s="3">
        <v>0</v>
      </c>
      <c r="CX187" s="3">
        <v>192957</v>
      </c>
      <c r="CY187" s="3">
        <v>18169</v>
      </c>
      <c r="CZ187" s="3">
        <v>15</v>
      </c>
      <c r="DA187" s="3">
        <v>353217</v>
      </c>
      <c r="DB187" s="3">
        <v>1103304</v>
      </c>
      <c r="DC187" s="3">
        <v>2564</v>
      </c>
      <c r="DD187" s="3">
        <v>10032</v>
      </c>
      <c r="DE187" s="3">
        <v>1182</v>
      </c>
      <c r="DF187" s="3">
        <v>619</v>
      </c>
      <c r="DG187" s="3">
        <v>2260479416</v>
      </c>
      <c r="DH187" s="3">
        <v>1699715434</v>
      </c>
      <c r="DI187" s="3">
        <v>0</v>
      </c>
      <c r="DJ187" s="3">
        <v>560763982</v>
      </c>
      <c r="DK187" s="3">
        <v>87097316</v>
      </c>
      <c r="DL187" s="3">
        <v>647861298</v>
      </c>
      <c r="DM187" s="3">
        <v>644708708</v>
      </c>
      <c r="DN187" s="3">
        <v>3152590</v>
      </c>
      <c r="DO187" s="3">
        <v>35918</v>
      </c>
      <c r="DP187" s="3">
        <v>11937</v>
      </c>
      <c r="DQ187" s="3">
        <v>0</v>
      </c>
      <c r="DR187" s="3">
        <v>0</v>
      </c>
      <c r="DS187" s="3">
        <v>3176571</v>
      </c>
      <c r="DT187" s="3">
        <v>56380707</v>
      </c>
      <c r="DU187" s="3">
        <v>381931558</v>
      </c>
      <c r="DV187" s="3">
        <v>21941947</v>
      </c>
      <c r="DW187" s="3">
        <v>96123193</v>
      </c>
      <c r="DX187" s="3">
        <v>0</v>
      </c>
      <c r="DY187" s="3">
        <v>9899698</v>
      </c>
      <c r="DZ187" s="3">
        <v>226147209</v>
      </c>
      <c r="EA187" s="3">
        <v>0</v>
      </c>
      <c r="EB187" s="3">
        <v>8019953</v>
      </c>
      <c r="EC187" s="3">
        <v>800444265</v>
      </c>
      <c r="ED187" s="3">
        <v>27652811</v>
      </c>
      <c r="EE187" s="3">
        <v>466141229</v>
      </c>
      <c r="EF187" s="3">
        <v>16657758</v>
      </c>
      <c r="EG187" s="3">
        <v>209805733</v>
      </c>
      <c r="EH187" s="3">
        <v>0</v>
      </c>
      <c r="EI187" s="3">
        <v>29670125</v>
      </c>
      <c r="EJ187" s="3">
        <v>680791115</v>
      </c>
      <c r="EK187" s="3">
        <v>0</v>
      </c>
      <c r="EL187" s="3">
        <v>29316380</v>
      </c>
      <c r="EM187" s="3">
        <v>1460035151</v>
      </c>
      <c r="EN187" s="3">
        <v>69244051</v>
      </c>
      <c r="EO187" s="3">
        <v>708429303</v>
      </c>
      <c r="EP187" s="3">
        <v>22823492</v>
      </c>
      <c r="EQ187" s="3">
        <v>253137736</v>
      </c>
      <c r="ER187" s="3">
        <v>0</v>
      </c>
      <c r="ES187" s="3">
        <v>0</v>
      </c>
      <c r="ET187" s="3">
        <v>21839556</v>
      </c>
      <c r="EU187" s="3">
        <v>559708934</v>
      </c>
      <c r="EV187" s="3">
        <v>861922</v>
      </c>
      <c r="EW187" s="3">
        <v>0</v>
      </c>
      <c r="EX187" s="3">
        <v>12959054</v>
      </c>
      <c r="EY187" s="3">
        <v>0</v>
      </c>
      <c r="EZ187" s="3">
        <v>50711386</v>
      </c>
      <c r="FA187" s="3">
        <v>0</v>
      </c>
      <c r="FB187" s="3">
        <v>0</v>
      </c>
      <c r="FC187" s="3">
        <v>0</v>
      </c>
      <c r="FD187" s="3">
        <v>0</v>
      </c>
      <c r="FE187" s="3">
        <v>13757451</v>
      </c>
      <c r="FF187" s="3">
        <v>135564230</v>
      </c>
      <c r="FG187" s="3">
        <v>12822613</v>
      </c>
      <c r="FH187" s="3">
        <v>47212045</v>
      </c>
      <c r="FI187" s="3">
        <v>0</v>
      </c>
      <c r="FJ187" s="3">
        <v>15695596</v>
      </c>
      <c r="FK187" s="3">
        <v>335464492</v>
      </c>
      <c r="FL187" s="3">
        <v>0</v>
      </c>
      <c r="FM187" s="3">
        <v>247555</v>
      </c>
      <c r="FN187" s="3">
        <v>0</v>
      </c>
      <c r="FO187" s="3">
        <v>0</v>
      </c>
      <c r="FP187" s="3">
        <v>0</v>
      </c>
      <c r="FQ187" s="3">
        <v>0</v>
      </c>
      <c r="FR187" s="3">
        <v>0</v>
      </c>
      <c r="FS187" s="3">
        <v>0</v>
      </c>
      <c r="FT187" s="3">
        <v>114916884</v>
      </c>
      <c r="FU187" s="3">
        <v>42357417</v>
      </c>
      <c r="FV187" s="3">
        <v>142076708</v>
      </c>
      <c r="FW187" s="3">
        <v>50815071</v>
      </c>
      <c r="FX187" s="3">
        <v>34101800</v>
      </c>
      <c r="FY187" s="3">
        <v>1704</v>
      </c>
      <c r="FZ187" s="3">
        <v>0</v>
      </c>
      <c r="GA187" s="3">
        <v>126443862</v>
      </c>
      <c r="GB187" s="3">
        <v>6855208</v>
      </c>
      <c r="GC187" s="3">
        <v>97769996</v>
      </c>
      <c r="GD187" s="3">
        <v>29370058</v>
      </c>
      <c r="GE187" s="3">
        <v>124055445</v>
      </c>
      <c r="GF187" s="3">
        <v>55584599</v>
      </c>
      <c r="GG187" s="3">
        <v>0</v>
      </c>
      <c r="GH187" s="3">
        <v>25545421</v>
      </c>
      <c r="GI187" s="3">
        <v>52107526</v>
      </c>
      <c r="GJ187" s="3">
        <v>307743884</v>
      </c>
      <c r="GK187" s="3">
        <v>27250222</v>
      </c>
      <c r="GL187" s="3">
        <v>6361305</v>
      </c>
      <c r="GM187" s="3">
        <v>1466864</v>
      </c>
      <c r="GN187" s="3">
        <v>0</v>
      </c>
      <c r="GO187" s="3">
        <v>44593442</v>
      </c>
      <c r="GP187" s="3">
        <v>0</v>
      </c>
      <c r="GQ187" s="3">
        <v>0</v>
      </c>
      <c r="GR187" s="3">
        <v>0</v>
      </c>
      <c r="GS187" s="3">
        <v>0</v>
      </c>
      <c r="GT187" s="3">
        <v>0</v>
      </c>
      <c r="GU187" s="3">
        <v>0</v>
      </c>
      <c r="GV187" s="3">
        <v>0</v>
      </c>
      <c r="GW187" s="3">
        <v>0</v>
      </c>
      <c r="GX187" s="3">
        <v>0</v>
      </c>
      <c r="GY187" s="3">
        <v>0</v>
      </c>
      <c r="GZ187" s="3">
        <v>0</v>
      </c>
      <c r="HA187" s="3">
        <v>0</v>
      </c>
      <c r="HB187" s="3">
        <v>0</v>
      </c>
      <c r="HC187" s="3">
        <v>0</v>
      </c>
      <c r="HD187" s="3">
        <v>0</v>
      </c>
      <c r="HE187" s="3">
        <v>0</v>
      </c>
      <c r="HF187" s="3">
        <v>0</v>
      </c>
      <c r="HG187" s="3">
        <v>0</v>
      </c>
      <c r="HH187" s="3">
        <v>0</v>
      </c>
      <c r="HI187" s="3">
        <v>0</v>
      </c>
      <c r="HJ187" s="3">
        <v>1831808</v>
      </c>
      <c r="HK187" s="3">
        <v>2115655</v>
      </c>
      <c r="HL187" s="3">
        <v>984</v>
      </c>
      <c r="HM187" s="3">
        <v>0</v>
      </c>
      <c r="HN187" s="3">
        <v>104280</v>
      </c>
      <c r="HO187" s="3">
        <v>168444</v>
      </c>
      <c r="HP187" s="3">
        <v>697324</v>
      </c>
      <c r="HQ187" s="3">
        <v>0</v>
      </c>
      <c r="HR187" s="3">
        <v>99882</v>
      </c>
      <c r="HS187" s="3">
        <v>203277</v>
      </c>
      <c r="HT187" s="3">
        <v>0</v>
      </c>
      <c r="HU187" s="3">
        <v>489866</v>
      </c>
      <c r="HV187" s="3">
        <v>59391</v>
      </c>
      <c r="HW187" s="3">
        <v>9344</v>
      </c>
      <c r="HX187" s="3">
        <v>779775</v>
      </c>
      <c r="HY187" s="3">
        <v>0</v>
      </c>
      <c r="HZ187" s="3">
        <v>212120</v>
      </c>
      <c r="IA187" s="3">
        <v>0</v>
      </c>
      <c r="IB187" s="3">
        <v>571796</v>
      </c>
      <c r="IC187" s="3">
        <v>36902</v>
      </c>
      <c r="ID187" s="3">
        <v>231215</v>
      </c>
      <c r="IE187" s="3">
        <v>20729251.7750744</v>
      </c>
      <c r="IF187" s="3">
        <v>209201218.081956</v>
      </c>
      <c r="IG187" s="3">
        <v>9521712.5550854206</v>
      </c>
      <c r="IH187" s="3">
        <v>75466050.7290923</v>
      </c>
      <c r="II187" s="3">
        <v>0</v>
      </c>
      <c r="IJ187" s="3">
        <v>9761019.6881454904</v>
      </c>
      <c r="IK187" s="3">
        <v>223722073.169184</v>
      </c>
      <c r="IL187" s="3">
        <v>0</v>
      </c>
      <c r="IM187" s="3">
        <v>9210066.0014616698</v>
      </c>
    </row>
    <row r="188" spans="1:247" x14ac:dyDescent="0.25">
      <c r="A188">
        <v>106191450</v>
      </c>
      <c r="B188" s="33" t="s">
        <v>1342</v>
      </c>
      <c r="C188" s="56">
        <v>45292</v>
      </c>
      <c r="D188" s="56">
        <v>45657</v>
      </c>
      <c r="E188">
        <v>366</v>
      </c>
      <c r="F188" s="33" t="s">
        <v>2532</v>
      </c>
      <c r="G188" t="s">
        <v>475</v>
      </c>
      <c r="H188">
        <v>905</v>
      </c>
      <c r="I188" s="33" t="s">
        <v>1046</v>
      </c>
      <c r="J188" t="s">
        <v>1292</v>
      </c>
      <c r="K188" s="33" t="s">
        <v>1293</v>
      </c>
      <c r="L188" s="33" t="s">
        <v>811</v>
      </c>
      <c r="N188" t="s">
        <v>430</v>
      </c>
      <c r="O188" s="33" t="s">
        <v>1292</v>
      </c>
      <c r="P188" t="s">
        <v>1028</v>
      </c>
      <c r="Q188" t="s">
        <v>34</v>
      </c>
      <c r="R188" s="33" t="s">
        <v>2137</v>
      </c>
      <c r="S188" s="33" t="s">
        <v>1343</v>
      </c>
      <c r="T188" s="33" t="s">
        <v>1344</v>
      </c>
      <c r="U188" s="33">
        <v>91365</v>
      </c>
      <c r="V188" s="33" t="s">
        <v>2564</v>
      </c>
      <c r="W188">
        <v>0</v>
      </c>
      <c r="X188" s="3">
        <v>274</v>
      </c>
      <c r="Y188" s="3">
        <v>100284</v>
      </c>
      <c r="Z188" s="3">
        <v>274</v>
      </c>
      <c r="AA188" s="3">
        <v>100284</v>
      </c>
      <c r="AB188" s="3">
        <v>117</v>
      </c>
      <c r="AC188" s="3">
        <v>113.6775956284153</v>
      </c>
      <c r="AD188" s="3">
        <v>292.43173659411286</v>
      </c>
      <c r="AE188" s="3">
        <v>1651</v>
      </c>
      <c r="AF188" s="3">
        <v>24161</v>
      </c>
      <c r="AG188" s="3">
        <v>287</v>
      </c>
      <c r="AH188" s="3">
        <v>2408</v>
      </c>
      <c r="AI188" s="3">
        <v>0</v>
      </c>
      <c r="AJ188" s="3">
        <v>466</v>
      </c>
      <c r="AK188" s="3">
        <v>12531</v>
      </c>
      <c r="AL188" s="3">
        <v>0</v>
      </c>
      <c r="AM188" s="3">
        <v>102</v>
      </c>
      <c r="AN188" s="3">
        <v>41606</v>
      </c>
      <c r="AO188" s="3">
        <v>107030.015593445</v>
      </c>
      <c r="AP188" s="89">
        <v>2345.3130541197402</v>
      </c>
      <c r="AQ188" s="89">
        <v>51945.774210095602</v>
      </c>
      <c r="AR188" s="89">
        <v>634.41618556600497</v>
      </c>
      <c r="AS188" s="89">
        <v>7697.8955762427431</v>
      </c>
      <c r="AT188" s="89">
        <v>0</v>
      </c>
      <c r="AU188" s="89">
        <v>1724.7688226093801</v>
      </c>
      <c r="AV188" s="89">
        <v>42881.403793749698</v>
      </c>
      <c r="AW188" s="89">
        <v>0</v>
      </c>
      <c r="AX188" s="89">
        <v>570.36201320373095</v>
      </c>
      <c r="AY188" s="3">
        <v>290</v>
      </c>
      <c r="AZ188" s="3">
        <v>5479</v>
      </c>
      <c r="BA188" s="3">
        <v>67</v>
      </c>
      <c r="BB188" s="3">
        <v>659</v>
      </c>
      <c r="BC188" s="3">
        <v>0</v>
      </c>
      <c r="BD188" s="3">
        <v>143</v>
      </c>
      <c r="BE188" s="3">
        <v>3465</v>
      </c>
      <c r="BF188" s="3">
        <v>0</v>
      </c>
      <c r="BG188" s="3">
        <v>30</v>
      </c>
      <c r="BH188" s="3">
        <v>10133</v>
      </c>
      <c r="BI188" s="3">
        <v>274</v>
      </c>
      <c r="BJ188" s="3">
        <v>0</v>
      </c>
      <c r="BK188" s="3">
        <v>0</v>
      </c>
      <c r="BL188" s="3">
        <v>0</v>
      </c>
      <c r="BM188" s="3">
        <v>0</v>
      </c>
      <c r="BN188" s="3">
        <v>0</v>
      </c>
      <c r="BO188" s="3">
        <v>100284</v>
      </c>
      <c r="BP188" s="3">
        <v>0</v>
      </c>
      <c r="BQ188" s="3">
        <v>0</v>
      </c>
      <c r="BR188" s="3">
        <v>0</v>
      </c>
      <c r="BS188" s="3">
        <v>0</v>
      </c>
      <c r="BT188" s="3">
        <v>0</v>
      </c>
      <c r="BU188" s="3">
        <v>41606</v>
      </c>
      <c r="BV188" s="3">
        <v>0</v>
      </c>
      <c r="BW188" s="3">
        <v>0</v>
      </c>
      <c r="BX188" s="3">
        <v>0</v>
      </c>
      <c r="BY188" s="3">
        <v>0</v>
      </c>
      <c r="BZ188" s="57">
        <v>0</v>
      </c>
      <c r="CA188" s="3">
        <v>0</v>
      </c>
      <c r="CB188" s="3">
        <v>10133</v>
      </c>
      <c r="CC188" s="3">
        <v>0</v>
      </c>
      <c r="CD188" s="3">
        <v>0</v>
      </c>
      <c r="CE188" s="3">
        <v>0</v>
      </c>
      <c r="CF188" s="3">
        <v>0</v>
      </c>
      <c r="CG188" s="3">
        <v>0</v>
      </c>
      <c r="CH188" s="3">
        <v>0</v>
      </c>
      <c r="CI188" s="3">
        <v>0</v>
      </c>
      <c r="CJ188" s="3">
        <v>0</v>
      </c>
      <c r="CK188" s="3">
        <v>1384</v>
      </c>
      <c r="CL188" s="3">
        <v>60844</v>
      </c>
      <c r="CM188" s="3">
        <v>1306</v>
      </c>
      <c r="CN188" s="3">
        <v>15555</v>
      </c>
      <c r="CO188" s="3">
        <v>0</v>
      </c>
      <c r="CP188" s="3">
        <v>4043</v>
      </c>
      <c r="CQ188" s="3">
        <v>76615</v>
      </c>
      <c r="CR188" s="3">
        <v>0</v>
      </c>
      <c r="CS188" s="3">
        <v>1242</v>
      </c>
      <c r="CT188" s="3">
        <v>160989</v>
      </c>
      <c r="CU188" s="3">
        <v>48087</v>
      </c>
      <c r="CV188" s="3">
        <v>0</v>
      </c>
      <c r="CW188" s="3">
        <v>0</v>
      </c>
      <c r="CX188" s="3">
        <v>104734</v>
      </c>
      <c r="CY188" s="3">
        <v>13570</v>
      </c>
      <c r="CZ188" s="3">
        <v>16</v>
      </c>
      <c r="DA188" s="3">
        <v>433096</v>
      </c>
      <c r="DB188" s="3">
        <v>1136528</v>
      </c>
      <c r="DC188" s="3">
        <v>2743</v>
      </c>
      <c r="DD188" s="3">
        <v>12550</v>
      </c>
      <c r="DE188" s="3">
        <v>1137</v>
      </c>
      <c r="DF188" s="3">
        <v>615</v>
      </c>
      <c r="DG188" s="3">
        <v>2009833477</v>
      </c>
      <c r="DH188" s="3">
        <v>1488339932</v>
      </c>
      <c r="DI188" s="3">
        <v>0</v>
      </c>
      <c r="DJ188" s="3">
        <v>521493545</v>
      </c>
      <c r="DK188" s="3">
        <v>57305801</v>
      </c>
      <c r="DL188" s="3">
        <v>578799346</v>
      </c>
      <c r="DM188" s="3">
        <v>583404230</v>
      </c>
      <c r="DN188" s="3">
        <v>-4604884</v>
      </c>
      <c r="DO188" s="3">
        <v>97321</v>
      </c>
      <c r="DP188" s="3">
        <v>252306</v>
      </c>
      <c r="DQ188" s="3">
        <v>0</v>
      </c>
      <c r="DR188" s="3">
        <v>0</v>
      </c>
      <c r="DS188" s="3">
        <v>-4759869</v>
      </c>
      <c r="DT188" s="3">
        <v>30211543</v>
      </c>
      <c r="DU188" s="3">
        <v>465953995</v>
      </c>
      <c r="DV188" s="3">
        <v>5946434</v>
      </c>
      <c r="DW188" s="3">
        <v>42761840</v>
      </c>
      <c r="DX188" s="3">
        <v>0</v>
      </c>
      <c r="DY188" s="3">
        <v>10102000</v>
      </c>
      <c r="DZ188" s="3">
        <v>224722889</v>
      </c>
      <c r="EA188" s="3">
        <v>0</v>
      </c>
      <c r="EB188" s="3">
        <v>1588036</v>
      </c>
      <c r="EC188" s="3">
        <v>781286737</v>
      </c>
      <c r="ED188" s="3">
        <v>12705190</v>
      </c>
      <c r="EE188" s="3">
        <v>535839847</v>
      </c>
      <c r="EF188" s="3">
        <v>7198214</v>
      </c>
      <c r="EG188" s="3">
        <v>93939231</v>
      </c>
      <c r="EH188" s="3">
        <v>0</v>
      </c>
      <c r="EI188" s="3">
        <v>27287731</v>
      </c>
      <c r="EJ188" s="3">
        <v>544284608</v>
      </c>
      <c r="EK188" s="3">
        <v>0</v>
      </c>
      <c r="EL188" s="3">
        <v>7291919</v>
      </c>
      <c r="EM188" s="3">
        <v>1228546740</v>
      </c>
      <c r="EN188" s="3">
        <v>33739031</v>
      </c>
      <c r="EO188" s="3">
        <v>820163118</v>
      </c>
      <c r="EP188" s="3">
        <v>8359245</v>
      </c>
      <c r="EQ188" s="3">
        <v>110880831</v>
      </c>
      <c r="ER188" s="3">
        <v>0</v>
      </c>
      <c r="ES188" s="3">
        <v>0</v>
      </c>
      <c r="ET188" s="3">
        <v>26945256</v>
      </c>
      <c r="EU188" s="3">
        <v>463401501</v>
      </c>
      <c r="EV188" s="3">
        <v>538716</v>
      </c>
      <c r="EW188" s="3">
        <v>0</v>
      </c>
      <c r="EX188" s="3">
        <v>5270330</v>
      </c>
      <c r="EY188" s="3">
        <v>0</v>
      </c>
      <c r="EZ188" s="3">
        <v>19041904</v>
      </c>
      <c r="FA188" s="3">
        <v>0</v>
      </c>
      <c r="FB188" s="3">
        <v>0</v>
      </c>
      <c r="FC188" s="3">
        <v>0</v>
      </c>
      <c r="FD188" s="3">
        <v>0</v>
      </c>
      <c r="FE188" s="3">
        <v>8061729</v>
      </c>
      <c r="FF188" s="3">
        <v>178511908</v>
      </c>
      <c r="FG188" s="3">
        <v>3315446</v>
      </c>
      <c r="FH188" s="3">
        <v>24322140</v>
      </c>
      <c r="FI188" s="3">
        <v>0</v>
      </c>
      <c r="FJ188" s="3">
        <v>8438225</v>
      </c>
      <c r="FK188" s="3">
        <v>298770263</v>
      </c>
      <c r="FL188" s="3">
        <v>0</v>
      </c>
      <c r="FM188" s="3">
        <v>73834</v>
      </c>
      <c r="FN188" s="3">
        <v>0</v>
      </c>
      <c r="FO188" s="3">
        <v>0</v>
      </c>
      <c r="FP188" s="3">
        <v>0</v>
      </c>
      <c r="FQ188" s="3">
        <v>0</v>
      </c>
      <c r="FR188" s="3">
        <v>0</v>
      </c>
      <c r="FS188" s="3">
        <v>0</v>
      </c>
      <c r="FT188" s="3">
        <v>111335423</v>
      </c>
      <c r="FU188" s="3">
        <v>25685329</v>
      </c>
      <c r="FV188" s="3">
        <v>149587173</v>
      </c>
      <c r="FW188" s="3">
        <v>38211644</v>
      </c>
      <c r="FX188" s="3">
        <v>13246839</v>
      </c>
      <c r="FY188" s="3">
        <v>0</v>
      </c>
      <c r="FZ188" s="3">
        <v>1884075</v>
      </c>
      <c r="GA188" s="3">
        <v>105187091</v>
      </c>
      <c r="GB188" s="3">
        <v>6325972</v>
      </c>
      <c r="GC188" s="3">
        <v>85886066</v>
      </c>
      <c r="GD188" s="3">
        <v>46054618</v>
      </c>
      <c r="GE188" s="3">
        <v>132843000</v>
      </c>
      <c r="GF188" s="3">
        <v>59589436</v>
      </c>
      <c r="GG188" s="3">
        <v>0</v>
      </c>
      <c r="GH188" s="3">
        <v>11439276</v>
      </c>
      <c r="GI188" s="3">
        <v>55403236</v>
      </c>
      <c r="GJ188" s="3">
        <v>226319520</v>
      </c>
      <c r="GK188" s="3">
        <v>44068611</v>
      </c>
      <c r="GL188" s="3">
        <v>9933357</v>
      </c>
      <c r="GM188" s="3">
        <v>1339284</v>
      </c>
      <c r="GN188" s="3">
        <v>0</v>
      </c>
      <c r="GO188" s="3">
        <v>42468510</v>
      </c>
      <c r="GP188" s="3">
        <v>0</v>
      </c>
      <c r="GQ188" s="3">
        <v>0</v>
      </c>
      <c r="GR188" s="3">
        <v>0</v>
      </c>
      <c r="GS188" s="3">
        <v>0</v>
      </c>
      <c r="GT188" s="3">
        <v>0</v>
      </c>
      <c r="GU188" s="3">
        <v>0</v>
      </c>
      <c r="GV188" s="3">
        <v>0</v>
      </c>
      <c r="GW188" s="3">
        <v>0</v>
      </c>
      <c r="GX188" s="3">
        <v>0</v>
      </c>
      <c r="GY188" s="3">
        <v>0</v>
      </c>
      <c r="GZ188" s="3">
        <v>0</v>
      </c>
      <c r="HA188" s="3">
        <v>0</v>
      </c>
      <c r="HB188" s="3">
        <v>0</v>
      </c>
      <c r="HC188" s="3">
        <v>0</v>
      </c>
      <c r="HD188" s="3">
        <v>0</v>
      </c>
      <c r="HE188" s="3">
        <v>0</v>
      </c>
      <c r="HF188" s="3">
        <v>0</v>
      </c>
      <c r="HG188" s="3">
        <v>0</v>
      </c>
      <c r="HH188" s="3">
        <v>0</v>
      </c>
      <c r="HI188" s="3">
        <v>0</v>
      </c>
      <c r="HJ188" s="3">
        <v>1968102</v>
      </c>
      <c r="HK188" s="3">
        <v>2268076</v>
      </c>
      <c r="HL188" s="3">
        <v>1045</v>
      </c>
      <c r="HM188" s="3">
        <v>19</v>
      </c>
      <c r="HN188" s="3">
        <v>109676</v>
      </c>
      <c r="HO188" s="3">
        <v>162290</v>
      </c>
      <c r="HP188" s="3">
        <v>779488</v>
      </c>
      <c r="HQ188" s="3">
        <v>0</v>
      </c>
      <c r="HR188" s="3">
        <v>122653</v>
      </c>
      <c r="HS188" s="3">
        <v>222245</v>
      </c>
      <c r="HT188" s="3">
        <v>0</v>
      </c>
      <c r="HU188" s="3">
        <v>476890</v>
      </c>
      <c r="HV188" s="3">
        <v>71752</v>
      </c>
      <c r="HW188" s="3">
        <v>23108</v>
      </c>
      <c r="HX188" s="3">
        <v>872611</v>
      </c>
      <c r="HY188" s="3">
        <v>0</v>
      </c>
      <c r="HZ188" s="3">
        <v>255353</v>
      </c>
      <c r="IA188" s="3">
        <v>33208</v>
      </c>
      <c r="IB188" s="3">
        <v>528590</v>
      </c>
      <c r="IC188" s="3">
        <v>32480</v>
      </c>
      <c r="ID188" s="3">
        <v>245860</v>
      </c>
      <c r="IE188" s="3">
        <v>11233978.370593401</v>
      </c>
      <c r="IF188" s="3">
        <v>262231758.24733973</v>
      </c>
      <c r="IG188" s="3">
        <v>3440771.9553364702</v>
      </c>
      <c r="IH188" s="3">
        <v>35783172.844283089</v>
      </c>
      <c r="II188" s="3">
        <v>0</v>
      </c>
      <c r="IJ188" s="3">
        <v>9787218.1774951108</v>
      </c>
      <c r="IK188" s="3">
        <v>201297092.86403799</v>
      </c>
      <c r="IL188" s="3">
        <v>0</v>
      </c>
      <c r="IM188" s="3">
        <v>2324436.54091383</v>
      </c>
    </row>
    <row r="189" spans="1:247" x14ac:dyDescent="0.25">
      <c r="A189">
        <v>106480989</v>
      </c>
      <c r="B189" s="33" t="s">
        <v>1951</v>
      </c>
      <c r="C189" s="56">
        <v>45292</v>
      </c>
      <c r="D189" s="56">
        <v>45657</v>
      </c>
      <c r="E189">
        <v>366</v>
      </c>
      <c r="F189" s="33" t="s">
        <v>2688</v>
      </c>
      <c r="G189" t="s">
        <v>1252</v>
      </c>
      <c r="H189">
        <v>409</v>
      </c>
      <c r="I189" s="33" t="s">
        <v>1046</v>
      </c>
      <c r="J189" t="s">
        <v>1292</v>
      </c>
      <c r="K189" s="33" t="s">
        <v>1293</v>
      </c>
      <c r="L189" s="33" t="s">
        <v>811</v>
      </c>
      <c r="N189" t="s">
        <v>430</v>
      </c>
      <c r="O189" s="33" t="s">
        <v>1292</v>
      </c>
      <c r="P189" t="s">
        <v>1028</v>
      </c>
      <c r="Q189" t="s">
        <v>34</v>
      </c>
      <c r="R189" s="33" t="s">
        <v>2121</v>
      </c>
      <c r="S189" s="33" t="s">
        <v>3035</v>
      </c>
      <c r="T189" s="33" t="s">
        <v>1345</v>
      </c>
      <c r="U189" s="33">
        <v>94589</v>
      </c>
      <c r="V189" s="33" t="s">
        <v>2564</v>
      </c>
      <c r="W189">
        <v>0</v>
      </c>
      <c r="X189" s="3">
        <v>253</v>
      </c>
      <c r="Y189" s="3">
        <v>92598</v>
      </c>
      <c r="Z189" s="3">
        <v>253</v>
      </c>
      <c r="AA189" s="3">
        <v>92598</v>
      </c>
      <c r="AB189" s="3">
        <v>149</v>
      </c>
      <c r="AC189" s="3">
        <v>145.83333333333331</v>
      </c>
      <c r="AD189" s="3">
        <v>344.5452142472451</v>
      </c>
      <c r="AE189" s="3">
        <v>3544</v>
      </c>
      <c r="AF189" s="3">
        <v>26596</v>
      </c>
      <c r="AG189" s="3">
        <v>352</v>
      </c>
      <c r="AH189" s="3">
        <v>4690</v>
      </c>
      <c r="AI189" s="3">
        <v>0</v>
      </c>
      <c r="AJ189" s="3">
        <v>670</v>
      </c>
      <c r="AK189" s="3">
        <v>17150</v>
      </c>
      <c r="AL189" s="3">
        <v>0</v>
      </c>
      <c r="AM189" s="3">
        <v>373</v>
      </c>
      <c r="AN189" s="3">
        <v>53375</v>
      </c>
      <c r="AO189" s="3">
        <v>126103.548414492</v>
      </c>
      <c r="AP189" s="89">
        <v>5082.00166727941</v>
      </c>
      <c r="AQ189" s="89">
        <v>52744.126047600803</v>
      </c>
      <c r="AR189" s="89">
        <v>829.34923622189376</v>
      </c>
      <c r="AS189" s="89">
        <v>12513.482827854365</v>
      </c>
      <c r="AT189" s="89">
        <v>0</v>
      </c>
      <c r="AU189" s="89">
        <v>2539.2257325250598</v>
      </c>
      <c r="AV189" s="89">
        <v>53115.995237512725</v>
      </c>
      <c r="AW189" s="89">
        <v>0</v>
      </c>
      <c r="AX189" s="89">
        <v>1301.8242170579699</v>
      </c>
      <c r="AY189" s="3">
        <v>525</v>
      </c>
      <c r="AZ189" s="3">
        <v>3787</v>
      </c>
      <c r="BA189" s="3">
        <v>64</v>
      </c>
      <c r="BB189" s="3">
        <v>900</v>
      </c>
      <c r="BC189" s="3">
        <v>0</v>
      </c>
      <c r="BD189" s="3">
        <v>134</v>
      </c>
      <c r="BE189" s="3">
        <v>2767</v>
      </c>
      <c r="BF189" s="3">
        <v>0</v>
      </c>
      <c r="BG189" s="3">
        <v>69</v>
      </c>
      <c r="BH189" s="3">
        <v>8246</v>
      </c>
      <c r="BI189" s="3">
        <v>200</v>
      </c>
      <c r="BJ189" s="3">
        <v>0</v>
      </c>
      <c r="BK189" s="3">
        <v>0</v>
      </c>
      <c r="BL189" s="3">
        <v>53</v>
      </c>
      <c r="BM189" s="3">
        <v>0</v>
      </c>
      <c r="BN189" s="3">
        <v>0</v>
      </c>
      <c r="BO189" s="3">
        <v>73200</v>
      </c>
      <c r="BP189" s="3">
        <v>0</v>
      </c>
      <c r="BQ189" s="3">
        <v>0</v>
      </c>
      <c r="BR189" s="3">
        <v>19398</v>
      </c>
      <c r="BS189" s="3">
        <v>0</v>
      </c>
      <c r="BT189" s="3">
        <v>0</v>
      </c>
      <c r="BU189" s="3">
        <v>35811</v>
      </c>
      <c r="BV189" s="3">
        <v>0</v>
      </c>
      <c r="BW189" s="3">
        <v>0</v>
      </c>
      <c r="BX189" s="3">
        <v>17564</v>
      </c>
      <c r="BY189" s="3">
        <v>0</v>
      </c>
      <c r="BZ189" s="57">
        <v>0</v>
      </c>
      <c r="CA189" s="3">
        <v>0</v>
      </c>
      <c r="CB189" s="3">
        <v>7138</v>
      </c>
      <c r="CC189" s="3">
        <v>0</v>
      </c>
      <c r="CD189" s="3">
        <v>0</v>
      </c>
      <c r="CE189" s="3">
        <v>1108</v>
      </c>
      <c r="CF189" s="3">
        <v>0</v>
      </c>
      <c r="CG189" s="3">
        <v>0</v>
      </c>
      <c r="CH189" s="3">
        <v>0</v>
      </c>
      <c r="CI189" s="3">
        <v>0</v>
      </c>
      <c r="CJ189" s="3">
        <v>0</v>
      </c>
      <c r="CK189" s="3">
        <v>2753</v>
      </c>
      <c r="CL189" s="3">
        <v>50006</v>
      </c>
      <c r="CM189" s="3">
        <v>1288</v>
      </c>
      <c r="CN189" s="3">
        <v>20743</v>
      </c>
      <c r="CO189" s="3">
        <v>1</v>
      </c>
      <c r="CP189" s="3">
        <v>5317</v>
      </c>
      <c r="CQ189" s="3">
        <v>73522</v>
      </c>
      <c r="CR189" s="3">
        <v>0</v>
      </c>
      <c r="CS189" s="3">
        <v>2682</v>
      </c>
      <c r="CT189" s="3">
        <v>156312</v>
      </c>
      <c r="CU189" s="3">
        <v>61610</v>
      </c>
      <c r="CV189" s="3">
        <v>0</v>
      </c>
      <c r="CW189" s="3">
        <v>0</v>
      </c>
      <c r="CX189" s="3">
        <v>91433</v>
      </c>
      <c r="CY189" s="3">
        <v>5447</v>
      </c>
      <c r="CZ189" s="3">
        <v>10</v>
      </c>
      <c r="DA189" s="3">
        <v>188724</v>
      </c>
      <c r="DB189" s="3">
        <v>816458</v>
      </c>
      <c r="DC189" s="3">
        <v>1526</v>
      </c>
      <c r="DD189" s="3">
        <v>8083</v>
      </c>
      <c r="DE189" s="3">
        <v>861</v>
      </c>
      <c r="DF189" s="3">
        <v>392</v>
      </c>
      <c r="DG189" s="3">
        <v>2291351961</v>
      </c>
      <c r="DH189" s="3">
        <v>1684151807</v>
      </c>
      <c r="DI189" s="3">
        <v>0</v>
      </c>
      <c r="DJ189" s="3">
        <v>607200154</v>
      </c>
      <c r="DK189" s="3">
        <v>59264863</v>
      </c>
      <c r="DL189" s="3">
        <v>666465017</v>
      </c>
      <c r="DM189" s="3">
        <v>629045276</v>
      </c>
      <c r="DN189" s="3">
        <v>37419741</v>
      </c>
      <c r="DO189" s="3">
        <v>43406</v>
      </c>
      <c r="DP189" s="3">
        <v>4039</v>
      </c>
      <c r="DQ189" s="3">
        <v>0</v>
      </c>
      <c r="DR189" s="3">
        <v>0</v>
      </c>
      <c r="DS189" s="3">
        <v>37459108</v>
      </c>
      <c r="DT189" s="3">
        <v>70679215</v>
      </c>
      <c r="DU189" s="3">
        <v>508098239</v>
      </c>
      <c r="DV189" s="3">
        <v>7240781</v>
      </c>
      <c r="DW189" s="3">
        <v>83898281</v>
      </c>
      <c r="DX189" s="3">
        <v>0</v>
      </c>
      <c r="DY189" s="3">
        <v>13687518</v>
      </c>
      <c r="DZ189" s="3">
        <v>278495652</v>
      </c>
      <c r="EA189" s="3">
        <v>0</v>
      </c>
      <c r="EB189" s="3">
        <v>7745433</v>
      </c>
      <c r="EC189" s="3">
        <v>969845119</v>
      </c>
      <c r="ED189" s="3">
        <v>30672898</v>
      </c>
      <c r="EE189" s="3">
        <v>499541916</v>
      </c>
      <c r="EF189" s="3">
        <v>9819265</v>
      </c>
      <c r="EG189" s="3">
        <v>139952401</v>
      </c>
      <c r="EH189" s="3">
        <v>1360</v>
      </c>
      <c r="EI189" s="3">
        <v>38186658</v>
      </c>
      <c r="EJ189" s="3">
        <v>584045090</v>
      </c>
      <c r="EK189" s="3">
        <v>0</v>
      </c>
      <c r="EL189" s="3">
        <v>19287254</v>
      </c>
      <c r="EM189" s="3">
        <v>1321506842</v>
      </c>
      <c r="EN189" s="3">
        <v>83862074</v>
      </c>
      <c r="EO189" s="3">
        <v>858470241</v>
      </c>
      <c r="EP189" s="3">
        <v>6908365</v>
      </c>
      <c r="EQ189" s="3">
        <v>164305081</v>
      </c>
      <c r="ER189" s="3">
        <v>0</v>
      </c>
      <c r="ES189" s="3">
        <v>1360</v>
      </c>
      <c r="ET189" s="3">
        <v>36541255</v>
      </c>
      <c r="EU189" s="3">
        <v>489635807</v>
      </c>
      <c r="EV189" s="3">
        <v>921336</v>
      </c>
      <c r="EW189" s="3">
        <v>0</v>
      </c>
      <c r="EX189" s="3">
        <v>11107998</v>
      </c>
      <c r="EY189" s="3">
        <v>0</v>
      </c>
      <c r="EZ189" s="3">
        <v>32398290</v>
      </c>
      <c r="FA189" s="3">
        <v>0</v>
      </c>
      <c r="FB189" s="3">
        <v>0</v>
      </c>
      <c r="FC189" s="3">
        <v>0</v>
      </c>
      <c r="FD189" s="3">
        <v>0</v>
      </c>
      <c r="FE189" s="3">
        <v>16496430</v>
      </c>
      <c r="FF189" s="3">
        <v>145512761</v>
      </c>
      <c r="FG189" s="3">
        <v>7246582</v>
      </c>
      <c r="FH189" s="3">
        <v>58081351</v>
      </c>
      <c r="FI189" s="3">
        <v>0</v>
      </c>
      <c r="FJ189" s="3">
        <v>13066096</v>
      </c>
      <c r="FK189" s="3">
        <v>366345174</v>
      </c>
      <c r="FL189" s="3">
        <v>0</v>
      </c>
      <c r="FM189" s="3">
        <v>451760</v>
      </c>
      <c r="FN189" s="3">
        <v>0</v>
      </c>
      <c r="FO189" s="3">
        <v>0</v>
      </c>
      <c r="FP189" s="3">
        <v>0</v>
      </c>
      <c r="FQ189" s="3">
        <v>0</v>
      </c>
      <c r="FR189" s="3">
        <v>0</v>
      </c>
      <c r="FS189" s="3">
        <v>0</v>
      </c>
      <c r="FT189" s="3">
        <v>135712676</v>
      </c>
      <c r="FU189" s="3">
        <v>48213916</v>
      </c>
      <c r="FV189" s="3">
        <v>149538930</v>
      </c>
      <c r="FW189" s="3">
        <v>25446357</v>
      </c>
      <c r="FX189" s="3">
        <v>7923468</v>
      </c>
      <c r="FY189" s="3">
        <v>336911</v>
      </c>
      <c r="FZ189" s="3">
        <v>3516797</v>
      </c>
      <c r="GA189" s="3">
        <v>111924934</v>
      </c>
      <c r="GB189" s="3">
        <v>5470018</v>
      </c>
      <c r="GC189" s="3">
        <v>116773245</v>
      </c>
      <c r="GD189" s="3">
        <v>24188024</v>
      </c>
      <c r="GE189" s="3">
        <v>180495218</v>
      </c>
      <c r="GF189" s="3">
        <v>67244130</v>
      </c>
      <c r="GG189" s="3">
        <v>0</v>
      </c>
      <c r="GH189" s="3">
        <v>8388135</v>
      </c>
      <c r="GI189" s="3">
        <v>46655974</v>
      </c>
      <c r="GJ189" s="3">
        <v>249203482</v>
      </c>
      <c r="GK189" s="3">
        <v>22743487</v>
      </c>
      <c r="GL189" s="3">
        <v>7121824</v>
      </c>
      <c r="GM189" s="3">
        <v>829144</v>
      </c>
      <c r="GN189" s="3">
        <v>0</v>
      </c>
      <c r="GO189" s="3">
        <v>46363882</v>
      </c>
      <c r="GP189" s="3">
        <v>0</v>
      </c>
      <c r="GQ189" s="3">
        <v>0</v>
      </c>
      <c r="GR189" s="3">
        <v>0</v>
      </c>
      <c r="GS189" s="3">
        <v>0</v>
      </c>
      <c r="GT189" s="3">
        <v>0</v>
      </c>
      <c r="GU189" s="3">
        <v>0</v>
      </c>
      <c r="GV189" s="3">
        <v>0</v>
      </c>
      <c r="GW189" s="3">
        <v>0</v>
      </c>
      <c r="GX189" s="3">
        <v>0</v>
      </c>
      <c r="GY189" s="3">
        <v>0</v>
      </c>
      <c r="GZ189" s="3">
        <v>0</v>
      </c>
      <c r="HA189" s="3">
        <v>0</v>
      </c>
      <c r="HB189" s="3">
        <v>0</v>
      </c>
      <c r="HC189" s="3">
        <v>0</v>
      </c>
      <c r="HD189" s="3">
        <v>0</v>
      </c>
      <c r="HE189" s="3">
        <v>0</v>
      </c>
      <c r="HF189" s="3">
        <v>0</v>
      </c>
      <c r="HG189" s="3">
        <v>0</v>
      </c>
      <c r="HH189" s="3">
        <v>0</v>
      </c>
      <c r="HI189" s="3">
        <v>0</v>
      </c>
      <c r="HJ189" s="3">
        <v>1978025</v>
      </c>
      <c r="HK189" s="3">
        <v>2322990</v>
      </c>
      <c r="HL189" s="3">
        <v>1089</v>
      </c>
      <c r="HM189" s="3">
        <v>28</v>
      </c>
      <c r="HN189" s="3">
        <v>156922</v>
      </c>
      <c r="HO189" s="3">
        <v>243931</v>
      </c>
      <c r="HP189" s="3">
        <v>685920</v>
      </c>
      <c r="HQ189" s="3">
        <v>7651</v>
      </c>
      <c r="HR189" s="3">
        <v>139443</v>
      </c>
      <c r="HS189" s="3">
        <v>163708</v>
      </c>
      <c r="HT189" s="3">
        <v>30836</v>
      </c>
      <c r="HU189" s="3">
        <v>492301</v>
      </c>
      <c r="HV189" s="3">
        <v>54804</v>
      </c>
      <c r="HW189" s="3">
        <v>2509</v>
      </c>
      <c r="HX189" s="3">
        <v>857052</v>
      </c>
      <c r="HY189" s="3">
        <v>0</v>
      </c>
      <c r="HZ189" s="3">
        <v>193698</v>
      </c>
      <c r="IA189" s="3">
        <v>57970</v>
      </c>
      <c r="IB189" s="3">
        <v>503766</v>
      </c>
      <c r="IC189" s="3">
        <v>14330</v>
      </c>
      <c r="ID189" s="3">
        <v>351209</v>
      </c>
      <c r="IE189" s="3">
        <v>25202784.114562601</v>
      </c>
      <c r="IF189" s="3">
        <v>250565444.96146199</v>
      </c>
      <c r="IG189" s="3">
        <v>4242246.5955150602</v>
      </c>
      <c r="IH189" s="3">
        <v>55663964.424141854</v>
      </c>
      <c r="II189" s="3">
        <v>338.18521766591226</v>
      </c>
      <c r="IJ189" s="3">
        <v>12899323.1630881</v>
      </c>
      <c r="IK189" s="3">
        <v>214484212.19043201</v>
      </c>
      <c r="IL189" s="3">
        <v>0</v>
      </c>
      <c r="IM189" s="3">
        <v>6722099.3655805001</v>
      </c>
    </row>
    <row r="190" spans="1:247" x14ac:dyDescent="0.25">
      <c r="A190">
        <v>106015000</v>
      </c>
      <c r="B190" s="33" t="s">
        <v>1346</v>
      </c>
      <c r="C190" s="56">
        <v>45292</v>
      </c>
      <c r="D190" s="56">
        <v>45657</v>
      </c>
      <c r="E190">
        <v>366</v>
      </c>
      <c r="F190" s="33"/>
      <c r="G190" t="s">
        <v>1030</v>
      </c>
      <c r="H190">
        <v>417</v>
      </c>
      <c r="I190" s="33" t="s">
        <v>1046</v>
      </c>
      <c r="J190" t="s">
        <v>1292</v>
      </c>
      <c r="K190" s="33" t="s">
        <v>1293</v>
      </c>
      <c r="L190" s="33" t="s">
        <v>811</v>
      </c>
      <c r="N190" t="s">
        <v>430</v>
      </c>
      <c r="O190" s="33" t="s">
        <v>1292</v>
      </c>
      <c r="R190" s="33" t="s">
        <v>2138</v>
      </c>
      <c r="S190" s="33" t="s">
        <v>1347</v>
      </c>
      <c r="T190" s="33" t="s">
        <v>1072</v>
      </c>
      <c r="U190" s="33">
        <v>91188</v>
      </c>
      <c r="V190" s="33" t="s">
        <v>2564</v>
      </c>
      <c r="W190">
        <v>0</v>
      </c>
      <c r="X190" s="3">
        <v>0</v>
      </c>
      <c r="Y190" s="3">
        <v>0</v>
      </c>
      <c r="Z190" s="3">
        <v>0</v>
      </c>
      <c r="AA190" s="3">
        <v>0</v>
      </c>
      <c r="AB190" s="3">
        <v>0</v>
      </c>
      <c r="AC190" s="3">
        <v>0</v>
      </c>
      <c r="AD190" s="3">
        <v>0</v>
      </c>
      <c r="AE190" s="3">
        <v>0</v>
      </c>
      <c r="AF190" s="3">
        <v>0</v>
      </c>
      <c r="AG190" s="3">
        <v>0</v>
      </c>
      <c r="AH190" s="3">
        <v>0</v>
      </c>
      <c r="AI190" s="3">
        <v>0</v>
      </c>
      <c r="AJ190" s="3">
        <v>0</v>
      </c>
      <c r="AK190" s="3">
        <v>0</v>
      </c>
      <c r="AL190" s="3">
        <v>0</v>
      </c>
      <c r="AM190" s="3">
        <v>0</v>
      </c>
      <c r="AN190" s="3">
        <v>0</v>
      </c>
      <c r="AO190" s="3">
        <v>0</v>
      </c>
      <c r="AP190" s="89">
        <v>0</v>
      </c>
      <c r="AQ190" s="89">
        <v>0</v>
      </c>
      <c r="AR190" s="89">
        <v>0</v>
      </c>
      <c r="AS190" s="89">
        <v>0</v>
      </c>
      <c r="AT190" s="89">
        <v>0</v>
      </c>
      <c r="AU190" s="89">
        <v>0</v>
      </c>
      <c r="AV190" s="89">
        <v>0</v>
      </c>
      <c r="AW190" s="89">
        <v>0</v>
      </c>
      <c r="AX190" s="89">
        <v>0</v>
      </c>
      <c r="AY190" s="3">
        <v>0</v>
      </c>
      <c r="AZ190" s="3">
        <v>0</v>
      </c>
      <c r="BA190" s="3">
        <v>0</v>
      </c>
      <c r="BB190" s="3">
        <v>0</v>
      </c>
      <c r="BC190" s="3">
        <v>0</v>
      </c>
      <c r="BD190" s="3">
        <v>0</v>
      </c>
      <c r="BE190" s="3">
        <v>0</v>
      </c>
      <c r="BF190" s="3">
        <v>0</v>
      </c>
      <c r="BG190" s="3">
        <v>0</v>
      </c>
      <c r="BH190" s="3">
        <v>0</v>
      </c>
      <c r="BI190" s="3">
        <v>0</v>
      </c>
      <c r="BJ190" s="3">
        <v>0</v>
      </c>
      <c r="BK190" s="3">
        <v>0</v>
      </c>
      <c r="BL190" s="3">
        <v>0</v>
      </c>
      <c r="BM190" s="3">
        <v>0</v>
      </c>
      <c r="BN190" s="3">
        <v>0</v>
      </c>
      <c r="BO190" s="3">
        <v>0</v>
      </c>
      <c r="BP190" s="3">
        <v>0</v>
      </c>
      <c r="BQ190" s="3">
        <v>0</v>
      </c>
      <c r="BR190" s="3">
        <v>0</v>
      </c>
      <c r="BS190" s="3">
        <v>0</v>
      </c>
      <c r="BT190" s="3">
        <v>0</v>
      </c>
      <c r="BU190" s="3">
        <v>0</v>
      </c>
      <c r="BV190" s="3">
        <v>0</v>
      </c>
      <c r="BW190" s="3">
        <v>0</v>
      </c>
      <c r="BX190" s="3">
        <v>0</v>
      </c>
      <c r="BY190" s="3">
        <v>0</v>
      </c>
      <c r="BZ190" s="57">
        <v>0</v>
      </c>
      <c r="CA190" s="3">
        <v>0</v>
      </c>
      <c r="CB190" s="3">
        <v>0</v>
      </c>
      <c r="CC190" s="3">
        <v>0</v>
      </c>
      <c r="CD190" s="3">
        <v>0</v>
      </c>
      <c r="CE190" s="3">
        <v>0</v>
      </c>
      <c r="CF190" s="3">
        <v>0</v>
      </c>
      <c r="CG190" s="3">
        <v>0</v>
      </c>
      <c r="CH190" s="3">
        <v>0</v>
      </c>
      <c r="CI190" s="3">
        <v>0</v>
      </c>
      <c r="CJ190" s="3">
        <v>0</v>
      </c>
      <c r="CK190" s="3">
        <v>0</v>
      </c>
      <c r="CL190" s="3">
        <v>0</v>
      </c>
      <c r="CM190" s="3">
        <v>0</v>
      </c>
      <c r="CN190" s="3">
        <v>0</v>
      </c>
      <c r="CO190" s="3">
        <v>0</v>
      </c>
      <c r="CP190" s="3">
        <v>0</v>
      </c>
      <c r="CQ190" s="3">
        <v>0</v>
      </c>
      <c r="CR190" s="3">
        <v>0</v>
      </c>
      <c r="CS190" s="3">
        <v>0</v>
      </c>
      <c r="CT190" s="3">
        <v>0</v>
      </c>
      <c r="CU190" s="3">
        <v>0</v>
      </c>
      <c r="CV190" s="3">
        <v>0</v>
      </c>
      <c r="CW190" s="3">
        <v>0</v>
      </c>
      <c r="CX190" s="3">
        <v>0</v>
      </c>
      <c r="CY190" s="3">
        <v>0</v>
      </c>
      <c r="CZ190" s="3">
        <v>0</v>
      </c>
      <c r="DA190" s="3">
        <v>0</v>
      </c>
      <c r="DB190" s="3">
        <v>0</v>
      </c>
      <c r="DC190" s="3">
        <v>0</v>
      </c>
      <c r="DD190" s="3">
        <v>0</v>
      </c>
      <c r="DE190" s="3">
        <v>0</v>
      </c>
      <c r="DF190" s="3">
        <v>0</v>
      </c>
      <c r="DG190" s="3">
        <v>50293455159</v>
      </c>
      <c r="DH190" s="3">
        <v>36205711273</v>
      </c>
      <c r="DI190" s="3">
        <v>0</v>
      </c>
      <c r="DJ190" s="3">
        <v>14087743886</v>
      </c>
      <c r="DK190" s="3">
        <v>1499913856</v>
      </c>
      <c r="DL190" s="3">
        <v>15587657742</v>
      </c>
      <c r="DM190" s="3">
        <v>14465420610</v>
      </c>
      <c r="DN190" s="3">
        <v>1122237132</v>
      </c>
      <c r="DO190" s="3">
        <v>1001480453</v>
      </c>
      <c r="DP190" s="3">
        <v>0</v>
      </c>
      <c r="DQ190" s="3">
        <v>0</v>
      </c>
      <c r="DR190" s="3">
        <v>0</v>
      </c>
      <c r="DS190" s="3">
        <v>2123717585</v>
      </c>
      <c r="DT190" s="3">
        <v>0</v>
      </c>
      <c r="DU190" s="3">
        <v>0</v>
      </c>
      <c r="DV190" s="3">
        <v>0</v>
      </c>
      <c r="DW190" s="3">
        <v>0</v>
      </c>
      <c r="DX190" s="3">
        <v>0</v>
      </c>
      <c r="DY190" s="3">
        <v>0</v>
      </c>
      <c r="DZ190" s="3">
        <v>0</v>
      </c>
      <c r="EA190" s="3">
        <v>0</v>
      </c>
      <c r="EB190" s="3">
        <v>0</v>
      </c>
      <c r="EC190" s="3">
        <v>0</v>
      </c>
      <c r="ED190" s="3">
        <v>0</v>
      </c>
      <c r="EE190" s="3">
        <v>0</v>
      </c>
      <c r="EF190" s="3">
        <v>0</v>
      </c>
      <c r="EG190" s="3">
        <v>0</v>
      </c>
      <c r="EH190" s="3">
        <v>0</v>
      </c>
      <c r="EI190" s="3">
        <v>0</v>
      </c>
      <c r="EJ190" s="3">
        <v>0</v>
      </c>
      <c r="EK190" s="3">
        <v>0</v>
      </c>
      <c r="EL190" s="3">
        <v>0</v>
      </c>
      <c r="EM190" s="3">
        <v>0</v>
      </c>
      <c r="EN190" s="3">
        <v>1238776932</v>
      </c>
      <c r="EO190" s="3">
        <v>18297029940</v>
      </c>
      <c r="EP190" s="3">
        <v>518788285</v>
      </c>
      <c r="EQ190" s="3">
        <v>3419423159</v>
      </c>
      <c r="ER190" s="3">
        <v>0</v>
      </c>
      <c r="ES190" s="3">
        <v>53080</v>
      </c>
      <c r="ET190" s="3">
        <v>801984800</v>
      </c>
      <c r="EU190" s="3">
        <v>11041289594</v>
      </c>
      <c r="EV190" s="3">
        <v>18604248</v>
      </c>
      <c r="EW190" s="3">
        <v>0</v>
      </c>
      <c r="EX190" s="3">
        <v>233641280</v>
      </c>
      <c r="EY190" s="3">
        <v>0</v>
      </c>
      <c r="EZ190" s="3">
        <v>636119955</v>
      </c>
      <c r="FA190" s="3">
        <v>0</v>
      </c>
      <c r="FB190" s="3">
        <v>0</v>
      </c>
      <c r="FC190" s="3">
        <v>0</v>
      </c>
      <c r="FD190" s="3">
        <v>0</v>
      </c>
      <c r="FE190" s="3">
        <v>0</v>
      </c>
      <c r="FF190" s="3">
        <v>0</v>
      </c>
      <c r="FG190" s="3">
        <v>0</v>
      </c>
      <c r="FH190" s="3">
        <v>0</v>
      </c>
      <c r="FI190" s="3">
        <v>0</v>
      </c>
      <c r="FJ190" s="3">
        <v>0</v>
      </c>
      <c r="FK190" s="3">
        <v>0</v>
      </c>
      <c r="FL190" s="3">
        <v>0</v>
      </c>
      <c r="FM190" s="3">
        <v>0</v>
      </c>
      <c r="FN190" s="3">
        <v>0</v>
      </c>
      <c r="FO190" s="3">
        <v>0</v>
      </c>
      <c r="FP190" s="3">
        <v>0</v>
      </c>
      <c r="FQ190" s="3">
        <v>0</v>
      </c>
      <c r="FR190" s="3">
        <v>0</v>
      </c>
      <c r="FS190" s="3">
        <v>0</v>
      </c>
      <c r="FT190" s="3">
        <v>0</v>
      </c>
      <c r="FU190" s="3">
        <v>0</v>
      </c>
      <c r="FV190" s="3">
        <v>0</v>
      </c>
      <c r="FW190" s="3">
        <v>0</v>
      </c>
      <c r="FX190" s="3">
        <v>0</v>
      </c>
      <c r="FY190" s="3">
        <v>0</v>
      </c>
      <c r="FZ190" s="3">
        <v>0</v>
      </c>
      <c r="GA190" s="3">
        <v>0</v>
      </c>
      <c r="GB190" s="3">
        <v>0</v>
      </c>
      <c r="GC190" s="3">
        <v>0</v>
      </c>
      <c r="GD190" s="3">
        <v>0</v>
      </c>
      <c r="GE190" s="3">
        <v>0</v>
      </c>
      <c r="GF190" s="3">
        <v>0</v>
      </c>
      <c r="GG190" s="3">
        <v>0</v>
      </c>
      <c r="GH190" s="3">
        <v>0</v>
      </c>
      <c r="GI190" s="3">
        <v>0</v>
      </c>
      <c r="GJ190" s="3">
        <v>0</v>
      </c>
      <c r="GK190" s="3">
        <v>0</v>
      </c>
      <c r="GL190" s="3">
        <v>0</v>
      </c>
      <c r="GM190" s="3">
        <v>0</v>
      </c>
      <c r="GN190" s="3">
        <v>0</v>
      </c>
      <c r="GO190" s="3">
        <v>0</v>
      </c>
      <c r="GP190" s="3">
        <v>17970103959</v>
      </c>
      <c r="GQ190" s="3">
        <v>0</v>
      </c>
      <c r="GR190" s="3">
        <v>7149729088</v>
      </c>
      <c r="GS190" s="3">
        <v>1569730203</v>
      </c>
      <c r="GT190" s="3">
        <v>2519737072</v>
      </c>
      <c r="GU190" s="3">
        <v>0</v>
      </c>
      <c r="GV190" s="3">
        <v>29209300322</v>
      </c>
      <c r="GW190" s="3">
        <v>7152065778</v>
      </c>
      <c r="GX190" s="3">
        <v>657256441</v>
      </c>
      <c r="GY190" s="3">
        <v>11980654</v>
      </c>
      <c r="GZ190" s="3">
        <v>21387997449</v>
      </c>
      <c r="HA190" s="3">
        <v>29209300322</v>
      </c>
      <c r="HB190" s="3">
        <v>10163594</v>
      </c>
      <c r="HC190" s="3">
        <v>1193116301</v>
      </c>
      <c r="HD190" s="3">
        <v>-1051062178</v>
      </c>
      <c r="HE190" s="3">
        <v>16530530638</v>
      </c>
      <c r="HF190" s="3">
        <v>0</v>
      </c>
      <c r="HG190" s="3">
        <v>0</v>
      </c>
      <c r="HH190" s="3">
        <v>16817519609</v>
      </c>
      <c r="HI190" s="3">
        <v>5557039878</v>
      </c>
      <c r="HJ190" s="3">
        <v>0</v>
      </c>
      <c r="HK190" s="3">
        <v>0</v>
      </c>
      <c r="HL190" s="3">
        <v>0</v>
      </c>
      <c r="HM190" s="3">
        <v>622</v>
      </c>
      <c r="HN190" s="3">
        <v>0</v>
      </c>
      <c r="HO190" s="3">
        <v>0</v>
      </c>
      <c r="HP190" s="3">
        <v>0</v>
      </c>
      <c r="HQ190" s="3">
        <v>0</v>
      </c>
      <c r="HR190" s="3">
        <v>0</v>
      </c>
      <c r="HS190" s="3">
        <v>0</v>
      </c>
      <c r="HT190" s="3">
        <v>0</v>
      </c>
      <c r="HU190" s="3">
        <v>0</v>
      </c>
      <c r="HV190" s="3">
        <v>0</v>
      </c>
      <c r="HW190" s="3">
        <v>0</v>
      </c>
      <c r="HX190" s="3">
        <v>0</v>
      </c>
      <c r="HY190" s="3">
        <v>0</v>
      </c>
      <c r="HZ190" s="3">
        <v>0</v>
      </c>
      <c r="IA190" s="3">
        <v>0</v>
      </c>
      <c r="IB190" s="3">
        <v>0</v>
      </c>
      <c r="IC190" s="3">
        <v>0</v>
      </c>
      <c r="ID190" s="3">
        <v>0</v>
      </c>
      <c r="IE190" s="3">
        <v>0</v>
      </c>
      <c r="IF190" s="3">
        <v>0</v>
      </c>
      <c r="IG190" s="3">
        <v>0</v>
      </c>
      <c r="IH190" s="3">
        <v>0</v>
      </c>
      <c r="II190" s="3">
        <v>0</v>
      </c>
      <c r="IJ190" s="3">
        <v>0</v>
      </c>
      <c r="IK190" s="3">
        <v>0</v>
      </c>
      <c r="IL190" s="3">
        <v>0</v>
      </c>
      <c r="IM190" s="3">
        <v>0</v>
      </c>
    </row>
    <row r="191" spans="1:247" x14ac:dyDescent="0.25">
      <c r="A191">
        <v>106191300</v>
      </c>
      <c r="B191" s="33" t="s">
        <v>1348</v>
      </c>
      <c r="C191" s="56">
        <v>45292</v>
      </c>
      <c r="D191" s="56">
        <v>45657</v>
      </c>
      <c r="E191">
        <v>366</v>
      </c>
      <c r="F191" s="33"/>
      <c r="G191" t="s">
        <v>475</v>
      </c>
      <c r="H191">
        <v>925</v>
      </c>
      <c r="I191" s="33" t="s">
        <v>1046</v>
      </c>
      <c r="J191" t="s">
        <v>1292</v>
      </c>
      <c r="K191" s="33" t="s">
        <v>1293</v>
      </c>
      <c r="L191" s="33" t="s">
        <v>811</v>
      </c>
      <c r="N191" t="s">
        <v>430</v>
      </c>
      <c r="O191" s="33" t="s">
        <v>1292</v>
      </c>
      <c r="R191" s="33" t="s">
        <v>2138</v>
      </c>
      <c r="S191" s="33" t="s">
        <v>1347</v>
      </c>
      <c r="T191" s="33" t="s">
        <v>1072</v>
      </c>
      <c r="U191" s="33">
        <v>91188</v>
      </c>
      <c r="V191" s="33" t="s">
        <v>2564</v>
      </c>
      <c r="W191">
        <v>0</v>
      </c>
      <c r="X191" s="3">
        <v>0</v>
      </c>
      <c r="Y191" s="3">
        <v>0</v>
      </c>
      <c r="Z191" s="3">
        <v>0</v>
      </c>
      <c r="AA191" s="3">
        <v>0</v>
      </c>
      <c r="AB191" s="3">
        <v>0</v>
      </c>
      <c r="AC191" s="3">
        <v>0</v>
      </c>
      <c r="AD191" s="3">
        <v>0</v>
      </c>
      <c r="AE191" s="3">
        <v>0</v>
      </c>
      <c r="AF191" s="3">
        <v>0</v>
      </c>
      <c r="AG191" s="3">
        <v>0</v>
      </c>
      <c r="AH191" s="3">
        <v>0</v>
      </c>
      <c r="AI191" s="3">
        <v>0</v>
      </c>
      <c r="AJ191" s="3">
        <v>0</v>
      </c>
      <c r="AK191" s="3">
        <v>0</v>
      </c>
      <c r="AL191" s="3">
        <v>0</v>
      </c>
      <c r="AM191" s="3">
        <v>0</v>
      </c>
      <c r="AN191" s="3">
        <v>0</v>
      </c>
      <c r="AO191" s="3">
        <v>0</v>
      </c>
      <c r="AP191" s="89">
        <v>0</v>
      </c>
      <c r="AQ191" s="89">
        <v>0</v>
      </c>
      <c r="AR191" s="89">
        <v>0</v>
      </c>
      <c r="AS191" s="89">
        <v>0</v>
      </c>
      <c r="AT191" s="89">
        <v>0</v>
      </c>
      <c r="AU191" s="89">
        <v>0</v>
      </c>
      <c r="AV191" s="89">
        <v>0</v>
      </c>
      <c r="AW191" s="89">
        <v>0</v>
      </c>
      <c r="AX191" s="89">
        <v>0</v>
      </c>
      <c r="AY191" s="3">
        <v>0</v>
      </c>
      <c r="AZ191" s="3">
        <v>0</v>
      </c>
      <c r="BA191" s="3">
        <v>0</v>
      </c>
      <c r="BB191" s="3">
        <v>0</v>
      </c>
      <c r="BC191" s="3">
        <v>0</v>
      </c>
      <c r="BD191" s="3">
        <v>0</v>
      </c>
      <c r="BE191" s="3">
        <v>0</v>
      </c>
      <c r="BF191" s="3">
        <v>0</v>
      </c>
      <c r="BG191" s="3">
        <v>0</v>
      </c>
      <c r="BH191" s="3">
        <v>0</v>
      </c>
      <c r="BI191" s="3">
        <v>0</v>
      </c>
      <c r="BJ191" s="3">
        <v>0</v>
      </c>
      <c r="BK191" s="3">
        <v>0</v>
      </c>
      <c r="BL191" s="3">
        <v>0</v>
      </c>
      <c r="BM191" s="3">
        <v>0</v>
      </c>
      <c r="BN191" s="3">
        <v>0</v>
      </c>
      <c r="BO191" s="3">
        <v>0</v>
      </c>
      <c r="BP191" s="3">
        <v>0</v>
      </c>
      <c r="BQ191" s="3">
        <v>0</v>
      </c>
      <c r="BR191" s="3">
        <v>0</v>
      </c>
      <c r="BS191" s="3">
        <v>0</v>
      </c>
      <c r="BT191" s="3">
        <v>0</v>
      </c>
      <c r="BU191" s="3">
        <v>0</v>
      </c>
      <c r="BV191" s="3">
        <v>0</v>
      </c>
      <c r="BW191" s="3">
        <v>0</v>
      </c>
      <c r="BX191" s="3">
        <v>0</v>
      </c>
      <c r="BY191" s="3">
        <v>0</v>
      </c>
      <c r="BZ191" s="57">
        <v>0</v>
      </c>
      <c r="CA191" s="3">
        <v>0</v>
      </c>
      <c r="CB191" s="3">
        <v>0</v>
      </c>
      <c r="CC191" s="3">
        <v>0</v>
      </c>
      <c r="CD191" s="3">
        <v>0</v>
      </c>
      <c r="CE191" s="3">
        <v>0</v>
      </c>
      <c r="CF191" s="3">
        <v>0</v>
      </c>
      <c r="CG191" s="3">
        <v>0</v>
      </c>
      <c r="CH191" s="3">
        <v>0</v>
      </c>
      <c r="CI191" s="3">
        <v>0</v>
      </c>
      <c r="CJ191" s="3">
        <v>0</v>
      </c>
      <c r="CK191" s="3">
        <v>0</v>
      </c>
      <c r="CL191" s="3">
        <v>0</v>
      </c>
      <c r="CM191" s="3">
        <v>0</v>
      </c>
      <c r="CN191" s="3">
        <v>0</v>
      </c>
      <c r="CO191" s="3">
        <v>0</v>
      </c>
      <c r="CP191" s="3">
        <v>0</v>
      </c>
      <c r="CQ191" s="3">
        <v>0</v>
      </c>
      <c r="CR191" s="3">
        <v>0</v>
      </c>
      <c r="CS191" s="3">
        <v>0</v>
      </c>
      <c r="CT191" s="3">
        <v>0</v>
      </c>
      <c r="CU191" s="3">
        <v>0</v>
      </c>
      <c r="CV191" s="3">
        <v>0</v>
      </c>
      <c r="CW191" s="3">
        <v>0</v>
      </c>
      <c r="CX191" s="3">
        <v>0</v>
      </c>
      <c r="CY191" s="3">
        <v>0</v>
      </c>
      <c r="CZ191" s="3">
        <v>0</v>
      </c>
      <c r="DA191" s="3">
        <v>0</v>
      </c>
      <c r="DB191" s="3">
        <v>0</v>
      </c>
      <c r="DC191" s="3">
        <v>0</v>
      </c>
      <c r="DD191" s="3">
        <v>0</v>
      </c>
      <c r="DE191" s="3">
        <v>0</v>
      </c>
      <c r="DF191" s="3">
        <v>0</v>
      </c>
      <c r="DG191" s="3">
        <v>31480094264</v>
      </c>
      <c r="DH191" s="3">
        <v>20585606917</v>
      </c>
      <c r="DI191" s="3">
        <v>0</v>
      </c>
      <c r="DJ191" s="3">
        <v>10894487347</v>
      </c>
      <c r="DK191" s="3">
        <v>2566825449</v>
      </c>
      <c r="DL191" s="3">
        <v>13461312796</v>
      </c>
      <c r="DM191" s="3">
        <v>12434917990</v>
      </c>
      <c r="DN191" s="3">
        <v>1026394806</v>
      </c>
      <c r="DO191" s="3">
        <v>696164402</v>
      </c>
      <c r="DP191" s="3">
        <v>0</v>
      </c>
      <c r="DQ191" s="3">
        <v>0</v>
      </c>
      <c r="DR191" s="3">
        <v>0</v>
      </c>
      <c r="DS191" s="3">
        <v>1722559208</v>
      </c>
      <c r="DT191" s="3">
        <v>0</v>
      </c>
      <c r="DU191" s="3">
        <v>0</v>
      </c>
      <c r="DV191" s="3">
        <v>0</v>
      </c>
      <c r="DW191" s="3">
        <v>0</v>
      </c>
      <c r="DX191" s="3">
        <v>0</v>
      </c>
      <c r="DY191" s="3">
        <v>0</v>
      </c>
      <c r="DZ191" s="3">
        <v>0</v>
      </c>
      <c r="EA191" s="3">
        <v>0</v>
      </c>
      <c r="EB191" s="3">
        <v>0</v>
      </c>
      <c r="EC191" s="3">
        <v>0</v>
      </c>
      <c r="ED191" s="3">
        <v>0</v>
      </c>
      <c r="EE191" s="3">
        <v>0</v>
      </c>
      <c r="EF191" s="3">
        <v>0</v>
      </c>
      <c r="EG191" s="3">
        <v>0</v>
      </c>
      <c r="EH191" s="3">
        <v>0</v>
      </c>
      <c r="EI191" s="3">
        <v>0</v>
      </c>
      <c r="EJ191" s="3">
        <v>0</v>
      </c>
      <c r="EK191" s="3">
        <v>0</v>
      </c>
      <c r="EL191" s="3">
        <v>0</v>
      </c>
      <c r="EM191" s="3">
        <v>0</v>
      </c>
      <c r="EN191" s="3">
        <v>596587136</v>
      </c>
      <c r="EO191" s="3">
        <v>10179544989</v>
      </c>
      <c r="EP191" s="3">
        <v>262533404</v>
      </c>
      <c r="EQ191" s="3">
        <v>2213259889</v>
      </c>
      <c r="ER191" s="3">
        <v>0</v>
      </c>
      <c r="ES191" s="3">
        <v>72446</v>
      </c>
      <c r="ET191" s="3">
        <v>351295806</v>
      </c>
      <c r="EU191" s="3">
        <v>6472516464</v>
      </c>
      <c r="EV191" s="3">
        <v>5126943</v>
      </c>
      <c r="EW191" s="3">
        <v>0</v>
      </c>
      <c r="EX191" s="3">
        <v>120840799</v>
      </c>
      <c r="EY191" s="3">
        <v>0</v>
      </c>
      <c r="EZ191" s="3">
        <v>383829041</v>
      </c>
      <c r="FA191" s="3">
        <v>0</v>
      </c>
      <c r="FB191" s="3">
        <v>0</v>
      </c>
      <c r="FC191" s="3">
        <v>0</v>
      </c>
      <c r="FD191" s="3">
        <v>0</v>
      </c>
      <c r="FE191" s="3">
        <v>0</v>
      </c>
      <c r="FF191" s="3">
        <v>0</v>
      </c>
      <c r="FG191" s="3">
        <v>0</v>
      </c>
      <c r="FH191" s="3">
        <v>0</v>
      </c>
      <c r="FI191" s="3">
        <v>0</v>
      </c>
      <c r="FJ191" s="3">
        <v>0</v>
      </c>
      <c r="FK191" s="3">
        <v>0</v>
      </c>
      <c r="FL191" s="3">
        <v>0</v>
      </c>
      <c r="FM191" s="3">
        <v>0</v>
      </c>
      <c r="FN191" s="3">
        <v>0</v>
      </c>
      <c r="FO191" s="3">
        <v>0</v>
      </c>
      <c r="FP191" s="3">
        <v>0</v>
      </c>
      <c r="FQ191" s="3">
        <v>0</v>
      </c>
      <c r="FR191" s="3">
        <v>0</v>
      </c>
      <c r="FS191" s="3">
        <v>0</v>
      </c>
      <c r="FT191" s="3">
        <v>0</v>
      </c>
      <c r="FU191" s="3">
        <v>0</v>
      </c>
      <c r="FV191" s="3">
        <v>0</v>
      </c>
      <c r="FW191" s="3">
        <v>0</v>
      </c>
      <c r="FX191" s="3">
        <v>0</v>
      </c>
      <c r="FY191" s="3">
        <v>0</v>
      </c>
      <c r="FZ191" s="3">
        <v>0</v>
      </c>
      <c r="GA191" s="3">
        <v>0</v>
      </c>
      <c r="GB191" s="3">
        <v>0</v>
      </c>
      <c r="GC191" s="3">
        <v>0</v>
      </c>
      <c r="GD191" s="3">
        <v>0</v>
      </c>
      <c r="GE191" s="3">
        <v>0</v>
      </c>
      <c r="GF191" s="3">
        <v>0</v>
      </c>
      <c r="GG191" s="3">
        <v>0</v>
      </c>
      <c r="GH191" s="3">
        <v>0</v>
      </c>
      <c r="GI191" s="3">
        <v>0</v>
      </c>
      <c r="GJ191" s="3">
        <v>0</v>
      </c>
      <c r="GK191" s="3">
        <v>0</v>
      </c>
      <c r="GL191" s="3">
        <v>0</v>
      </c>
      <c r="GM191" s="3">
        <v>0</v>
      </c>
      <c r="GN191" s="3">
        <v>0</v>
      </c>
      <c r="GO191" s="3">
        <v>0</v>
      </c>
      <c r="GP191" s="3">
        <v>16870211091</v>
      </c>
      <c r="GQ191" s="3">
        <v>0</v>
      </c>
      <c r="GR191" s="3">
        <v>7129325743</v>
      </c>
      <c r="GS191" s="3">
        <v>861499613</v>
      </c>
      <c r="GT191" s="3">
        <v>2751236995</v>
      </c>
      <c r="GU191" s="3">
        <v>0</v>
      </c>
      <c r="GV191" s="3">
        <v>27612273442</v>
      </c>
      <c r="GW191" s="3">
        <v>10080315615</v>
      </c>
      <c r="GX191" s="3">
        <v>540614250</v>
      </c>
      <c r="GY191" s="3">
        <v>0</v>
      </c>
      <c r="GZ191" s="3">
        <v>16991343577</v>
      </c>
      <c r="HA191" s="3">
        <v>27612273442</v>
      </c>
      <c r="HB191" s="3">
        <v>1475226</v>
      </c>
      <c r="HC191" s="3">
        <v>973536014</v>
      </c>
      <c r="HD191" s="3">
        <v>-861632937</v>
      </c>
      <c r="HE191" s="3">
        <v>16462208865</v>
      </c>
      <c r="HF191" s="3">
        <v>0</v>
      </c>
      <c r="HG191" s="3">
        <v>0</v>
      </c>
      <c r="HH191" s="3">
        <v>15965722685</v>
      </c>
      <c r="HI191" s="3">
        <v>8742555427</v>
      </c>
      <c r="HJ191" s="3">
        <v>0</v>
      </c>
      <c r="HK191" s="3">
        <v>0</v>
      </c>
      <c r="HL191" s="3">
        <v>0</v>
      </c>
      <c r="HM191" s="3">
        <v>429</v>
      </c>
      <c r="HN191" s="3">
        <v>0</v>
      </c>
      <c r="HO191" s="3">
        <v>0</v>
      </c>
      <c r="HP191" s="3">
        <v>0</v>
      </c>
      <c r="HQ191" s="3">
        <v>0</v>
      </c>
      <c r="HR191" s="3">
        <v>0</v>
      </c>
      <c r="HS191" s="3">
        <v>0</v>
      </c>
      <c r="HT191" s="3">
        <v>0</v>
      </c>
      <c r="HU191" s="3">
        <v>0</v>
      </c>
      <c r="HV191" s="3">
        <v>0</v>
      </c>
      <c r="HW191" s="3">
        <v>0</v>
      </c>
      <c r="HX191" s="3">
        <v>0</v>
      </c>
      <c r="HY191" s="3">
        <v>0</v>
      </c>
      <c r="HZ191" s="3">
        <v>0</v>
      </c>
      <c r="IA191" s="3">
        <v>0</v>
      </c>
      <c r="IB191" s="3">
        <v>0</v>
      </c>
      <c r="IC191" s="3">
        <v>0</v>
      </c>
      <c r="ID191" s="3">
        <v>0</v>
      </c>
      <c r="IE191" s="3">
        <v>0</v>
      </c>
      <c r="IF191" s="3">
        <v>0</v>
      </c>
      <c r="IG191" s="3">
        <v>0</v>
      </c>
      <c r="IH191" s="3">
        <v>0</v>
      </c>
      <c r="II191" s="3">
        <v>0</v>
      </c>
      <c r="IJ191" s="3">
        <v>0</v>
      </c>
      <c r="IK191" s="3">
        <v>0</v>
      </c>
      <c r="IL191" s="3">
        <v>0</v>
      </c>
      <c r="IM191" s="3">
        <v>0</v>
      </c>
    </row>
    <row r="192" spans="1:247" x14ac:dyDescent="0.25">
      <c r="A192">
        <v>106434218</v>
      </c>
      <c r="B192" s="33" t="s">
        <v>1885</v>
      </c>
      <c r="C192" s="56">
        <v>45292</v>
      </c>
      <c r="D192" s="56">
        <v>45657</v>
      </c>
      <c r="E192">
        <v>366</v>
      </c>
      <c r="F192" s="33" t="s">
        <v>2699</v>
      </c>
      <c r="G192" t="s">
        <v>1135</v>
      </c>
      <c r="H192">
        <v>428</v>
      </c>
      <c r="I192" s="33" t="s">
        <v>1046</v>
      </c>
      <c r="J192" t="s">
        <v>1292</v>
      </c>
      <c r="K192" s="33" t="s">
        <v>1107</v>
      </c>
      <c r="L192" s="33" t="s">
        <v>653</v>
      </c>
      <c r="N192" t="s">
        <v>430</v>
      </c>
      <c r="O192" s="33" t="s">
        <v>1292</v>
      </c>
      <c r="P192" t="s">
        <v>1080</v>
      </c>
      <c r="Q192" t="s">
        <v>34</v>
      </c>
      <c r="R192" s="33" t="s">
        <v>2139</v>
      </c>
      <c r="S192" s="33" t="s">
        <v>1349</v>
      </c>
      <c r="T192" s="33" t="s">
        <v>1326</v>
      </c>
      <c r="U192" s="33">
        <v>95051</v>
      </c>
      <c r="V192" s="33" t="s">
        <v>2564</v>
      </c>
      <c r="W192">
        <v>0</v>
      </c>
      <c r="X192" s="3">
        <v>24</v>
      </c>
      <c r="Y192" s="3">
        <v>8784</v>
      </c>
      <c r="Z192" s="3">
        <v>24</v>
      </c>
      <c r="AA192" s="3">
        <v>8784</v>
      </c>
      <c r="AB192" s="3">
        <v>20</v>
      </c>
      <c r="AC192" s="3">
        <v>19.081967213114801</v>
      </c>
      <c r="AD192" s="3">
        <v>19.081967213114801</v>
      </c>
      <c r="AE192" s="3">
        <v>16</v>
      </c>
      <c r="AF192" s="3">
        <v>1627</v>
      </c>
      <c r="AG192" s="3">
        <v>35</v>
      </c>
      <c r="AH192" s="3">
        <v>155</v>
      </c>
      <c r="AI192" s="3">
        <v>0</v>
      </c>
      <c r="AJ192" s="3">
        <v>205</v>
      </c>
      <c r="AK192" s="3">
        <v>4910</v>
      </c>
      <c r="AL192" s="3">
        <v>0</v>
      </c>
      <c r="AM192" s="3">
        <v>36</v>
      </c>
      <c r="AN192" s="3">
        <v>6984</v>
      </c>
      <c r="AO192" s="3">
        <v>6984</v>
      </c>
      <c r="AP192" s="89">
        <v>16</v>
      </c>
      <c r="AQ192" s="89">
        <v>1627</v>
      </c>
      <c r="AR192" s="89">
        <v>35</v>
      </c>
      <c r="AS192" s="89">
        <v>155</v>
      </c>
      <c r="AT192" s="89">
        <v>0</v>
      </c>
      <c r="AU192" s="89">
        <v>205</v>
      </c>
      <c r="AV192" s="89">
        <v>4910</v>
      </c>
      <c r="AW192" s="89">
        <v>0</v>
      </c>
      <c r="AX192" s="89">
        <v>36</v>
      </c>
      <c r="AY192" s="3">
        <v>2</v>
      </c>
      <c r="AZ192" s="3">
        <v>91</v>
      </c>
      <c r="BA192" s="3">
        <v>4</v>
      </c>
      <c r="BB192" s="3">
        <v>12</v>
      </c>
      <c r="BC192" s="3">
        <v>0</v>
      </c>
      <c r="BD192" s="3">
        <v>22</v>
      </c>
      <c r="BE192" s="3">
        <v>611</v>
      </c>
      <c r="BF192" s="3">
        <v>0</v>
      </c>
      <c r="BG192" s="3">
        <v>5</v>
      </c>
      <c r="BH192" s="3">
        <v>747</v>
      </c>
      <c r="BI192" s="3">
        <v>0</v>
      </c>
      <c r="BJ192" s="3">
        <v>24</v>
      </c>
      <c r="BK192" s="3">
        <v>0</v>
      </c>
      <c r="BL192" s="3">
        <v>0</v>
      </c>
      <c r="BM192" s="3">
        <v>0</v>
      </c>
      <c r="BN192" s="3">
        <v>0</v>
      </c>
      <c r="BO192" s="3">
        <v>0</v>
      </c>
      <c r="BP192" s="3">
        <v>8784</v>
      </c>
      <c r="BQ192" s="3">
        <v>0</v>
      </c>
      <c r="BR192" s="3">
        <v>0</v>
      </c>
      <c r="BS192" s="3">
        <v>0</v>
      </c>
      <c r="BT192" s="3">
        <v>0</v>
      </c>
      <c r="BU192" s="3">
        <v>0</v>
      </c>
      <c r="BV192" s="3">
        <v>6984</v>
      </c>
      <c r="BW192" s="3">
        <v>0</v>
      </c>
      <c r="BX192" s="3">
        <v>0</v>
      </c>
      <c r="BY192" s="3">
        <v>0</v>
      </c>
      <c r="BZ192" s="57">
        <v>0</v>
      </c>
      <c r="CA192" s="3">
        <v>0</v>
      </c>
      <c r="CB192" s="3">
        <v>0</v>
      </c>
      <c r="CC192" s="3">
        <v>747</v>
      </c>
      <c r="CD192" s="3">
        <v>0</v>
      </c>
      <c r="CE192" s="3">
        <v>0</v>
      </c>
      <c r="CF192" s="3">
        <v>0</v>
      </c>
      <c r="CG192" s="3">
        <v>0</v>
      </c>
      <c r="CH192" s="3">
        <v>0</v>
      </c>
      <c r="CI192" s="3">
        <v>0</v>
      </c>
      <c r="CJ192" s="3">
        <v>0</v>
      </c>
      <c r="CK192" s="3">
        <v>0</v>
      </c>
      <c r="CL192" s="3">
        <v>0</v>
      </c>
      <c r="CM192" s="3">
        <v>0</v>
      </c>
      <c r="CN192" s="3">
        <v>0</v>
      </c>
      <c r="CO192" s="3">
        <v>0</v>
      </c>
      <c r="CP192" s="3">
        <v>0</v>
      </c>
      <c r="CQ192" s="3">
        <v>0</v>
      </c>
      <c r="CR192" s="3">
        <v>0</v>
      </c>
      <c r="CS192" s="3">
        <v>0</v>
      </c>
      <c r="CT192" s="3">
        <v>0</v>
      </c>
      <c r="CU192" s="3">
        <v>0</v>
      </c>
      <c r="CV192" s="3">
        <v>0</v>
      </c>
      <c r="CW192" s="3">
        <v>0</v>
      </c>
      <c r="CX192" s="3">
        <v>0</v>
      </c>
      <c r="CY192" s="3">
        <v>0</v>
      </c>
      <c r="CZ192" s="3">
        <v>0</v>
      </c>
      <c r="DA192" s="3">
        <v>0</v>
      </c>
      <c r="DB192" s="3">
        <v>0</v>
      </c>
      <c r="DC192" s="3">
        <v>0</v>
      </c>
      <c r="DD192" s="3">
        <v>0</v>
      </c>
      <c r="DE192" s="3">
        <v>0</v>
      </c>
      <c r="DF192" s="3">
        <v>0</v>
      </c>
      <c r="DG192" s="3">
        <v>32377424</v>
      </c>
      <c r="DH192" s="3">
        <v>13927952</v>
      </c>
      <c r="DI192" s="3">
        <v>0</v>
      </c>
      <c r="DJ192" s="3">
        <v>18449472</v>
      </c>
      <c r="DK192" s="3">
        <v>13861</v>
      </c>
      <c r="DL192" s="3">
        <v>18463333</v>
      </c>
      <c r="DM192" s="3">
        <v>20949075</v>
      </c>
      <c r="DN192" s="3">
        <v>-2485742</v>
      </c>
      <c r="DO192" s="3">
        <v>0</v>
      </c>
      <c r="DP192" s="3">
        <v>0</v>
      </c>
      <c r="DQ192" s="3">
        <v>0</v>
      </c>
      <c r="DR192" s="3">
        <v>0</v>
      </c>
      <c r="DS192" s="3">
        <v>-2485742</v>
      </c>
      <c r="DT192" s="3">
        <v>75847</v>
      </c>
      <c r="DU192" s="3">
        <v>7417255</v>
      </c>
      <c r="DV192" s="3">
        <v>163871</v>
      </c>
      <c r="DW192" s="3">
        <v>562311</v>
      </c>
      <c r="DX192" s="3">
        <v>0</v>
      </c>
      <c r="DY192" s="3">
        <v>961639</v>
      </c>
      <c r="DZ192" s="3">
        <v>23042016</v>
      </c>
      <c r="EA192" s="3">
        <v>0</v>
      </c>
      <c r="EB192" s="3">
        <v>154485</v>
      </c>
      <c r="EC192" s="3">
        <v>32377424</v>
      </c>
      <c r="ED192" s="3">
        <v>0</v>
      </c>
      <c r="EE192" s="3">
        <v>0</v>
      </c>
      <c r="EF192" s="3">
        <v>0</v>
      </c>
      <c r="EG192" s="3">
        <v>0</v>
      </c>
      <c r="EH192" s="3">
        <v>0</v>
      </c>
      <c r="EI192" s="3">
        <v>0</v>
      </c>
      <c r="EJ192" s="3">
        <v>0</v>
      </c>
      <c r="EK192" s="3">
        <v>0</v>
      </c>
      <c r="EL192" s="3">
        <v>0</v>
      </c>
      <c r="EM192" s="3">
        <v>0</v>
      </c>
      <c r="EN192" s="3">
        <v>60140</v>
      </c>
      <c r="EO192" s="3">
        <v>5592788</v>
      </c>
      <c r="EP192" s="3">
        <v>103208</v>
      </c>
      <c r="EQ192" s="3">
        <v>189598</v>
      </c>
      <c r="ER192" s="3">
        <v>0</v>
      </c>
      <c r="ES192" s="3">
        <v>0</v>
      </c>
      <c r="ET192" s="3">
        <v>804835</v>
      </c>
      <c r="EU192" s="3">
        <v>6230562</v>
      </c>
      <c r="EV192" s="3">
        <v>17286</v>
      </c>
      <c r="EW192" s="3">
        <v>0</v>
      </c>
      <c r="EX192" s="3">
        <v>665853</v>
      </c>
      <c r="EY192" s="3">
        <v>0</v>
      </c>
      <c r="EZ192" s="3">
        <v>263682</v>
      </c>
      <c r="FA192" s="3">
        <v>0</v>
      </c>
      <c r="FB192" s="3">
        <v>0</v>
      </c>
      <c r="FC192" s="3">
        <v>0</v>
      </c>
      <c r="FD192" s="3">
        <v>0</v>
      </c>
      <c r="FE192" s="3">
        <v>13585</v>
      </c>
      <c r="FF192" s="3">
        <v>1798098</v>
      </c>
      <c r="FG192" s="3">
        <v>15905</v>
      </c>
      <c r="FH192" s="3">
        <v>53112</v>
      </c>
      <c r="FI192" s="3">
        <v>0</v>
      </c>
      <c r="FJ192" s="3">
        <v>140507</v>
      </c>
      <c r="FK192" s="3">
        <v>16424931</v>
      </c>
      <c r="FL192" s="3">
        <v>0</v>
      </c>
      <c r="FM192" s="3">
        <v>3334</v>
      </c>
      <c r="FN192" s="3">
        <v>0</v>
      </c>
      <c r="FO192" s="3">
        <v>0</v>
      </c>
      <c r="FP192" s="3">
        <v>0</v>
      </c>
      <c r="FQ192" s="3">
        <v>0</v>
      </c>
      <c r="FR192" s="3">
        <v>0</v>
      </c>
      <c r="FS192" s="3">
        <v>0</v>
      </c>
      <c r="FT192" s="3">
        <v>11403430</v>
      </c>
      <c r="FU192" s="3">
        <v>0</v>
      </c>
      <c r="FV192" s="3">
        <v>243252</v>
      </c>
      <c r="FW192" s="3">
        <v>0</v>
      </c>
      <c r="FX192" s="3">
        <v>0</v>
      </c>
      <c r="FY192" s="3">
        <v>0</v>
      </c>
      <c r="FZ192" s="3">
        <v>0</v>
      </c>
      <c r="GA192" s="3">
        <v>4657009</v>
      </c>
      <c r="GB192" s="3">
        <v>400119</v>
      </c>
      <c r="GC192" s="3">
        <v>3200771</v>
      </c>
      <c r="GD192" s="3">
        <v>1044494</v>
      </c>
      <c r="GE192" s="3">
        <v>8906385</v>
      </c>
      <c r="GF192" s="3">
        <v>3115170</v>
      </c>
      <c r="GG192" s="3">
        <v>0</v>
      </c>
      <c r="GH192" s="3">
        <v>485360</v>
      </c>
      <c r="GI192" s="3">
        <v>867048</v>
      </c>
      <c r="GJ192" s="3">
        <v>4444509</v>
      </c>
      <c r="GK192" s="3">
        <v>1043936</v>
      </c>
      <c r="GL192" s="3">
        <v>2712</v>
      </c>
      <c r="GM192" s="3">
        <v>0</v>
      </c>
      <c r="GN192" s="3">
        <v>0</v>
      </c>
      <c r="GO192" s="3">
        <v>2083955</v>
      </c>
      <c r="GP192" s="3">
        <v>0</v>
      </c>
      <c r="GQ192" s="3">
        <v>0</v>
      </c>
      <c r="GR192" s="3">
        <v>0</v>
      </c>
      <c r="GS192" s="3">
        <v>0</v>
      </c>
      <c r="GT192" s="3">
        <v>0</v>
      </c>
      <c r="GU192" s="3">
        <v>0</v>
      </c>
      <c r="GV192" s="3">
        <v>0</v>
      </c>
      <c r="GW192" s="3">
        <v>0</v>
      </c>
      <c r="GX192" s="3">
        <v>0</v>
      </c>
      <c r="GY192" s="3">
        <v>0</v>
      </c>
      <c r="GZ192" s="3">
        <v>0</v>
      </c>
      <c r="HA192" s="3">
        <v>0</v>
      </c>
      <c r="HB192" s="3">
        <v>0</v>
      </c>
      <c r="HC192" s="3">
        <v>0</v>
      </c>
      <c r="HD192" s="3">
        <v>0</v>
      </c>
      <c r="HE192" s="3">
        <v>0</v>
      </c>
      <c r="HF192" s="3">
        <v>0</v>
      </c>
      <c r="HG192" s="3">
        <v>0</v>
      </c>
      <c r="HH192" s="3">
        <v>0</v>
      </c>
      <c r="HI192" s="3">
        <v>0</v>
      </c>
      <c r="HJ192" s="3">
        <v>108274</v>
      </c>
      <c r="HK192" s="3">
        <v>126549</v>
      </c>
      <c r="HL192" s="3">
        <v>59</v>
      </c>
      <c r="HM192" s="3">
        <v>0</v>
      </c>
      <c r="HN192" s="3">
        <v>9673</v>
      </c>
      <c r="HO192" s="3">
        <v>13605</v>
      </c>
      <c r="HP192" s="3">
        <v>28507</v>
      </c>
      <c r="HQ192" s="3">
        <v>0</v>
      </c>
      <c r="HR192" s="3">
        <v>0</v>
      </c>
      <c r="HS192" s="3">
        <v>6915</v>
      </c>
      <c r="HT192" s="3">
        <v>3205</v>
      </c>
      <c r="HU192" s="3">
        <v>43562</v>
      </c>
      <c r="HV192" s="3">
        <v>2807</v>
      </c>
      <c r="HW192" s="3">
        <v>0</v>
      </c>
      <c r="HX192" s="3">
        <v>91767</v>
      </c>
      <c r="HY192" s="3">
        <v>0</v>
      </c>
      <c r="HZ192" s="3">
        <v>0</v>
      </c>
      <c r="IA192" s="3">
        <v>0</v>
      </c>
      <c r="IB192" s="3">
        <v>15463</v>
      </c>
      <c r="IC192" s="3">
        <v>0</v>
      </c>
      <c r="ID192" s="3">
        <v>1044</v>
      </c>
      <c r="IE192" s="3">
        <v>49042.603767921697</v>
      </c>
      <c r="IF192" s="3">
        <v>4795990.5864521498</v>
      </c>
      <c r="IG192" s="3">
        <v>105958.84507038</v>
      </c>
      <c r="IH192" s="3">
        <v>363589.80008891399</v>
      </c>
      <c r="II192" s="3">
        <v>0</v>
      </c>
      <c r="IJ192" s="3">
        <v>621794.93512967555</v>
      </c>
      <c r="IK192" s="3">
        <v>14898947.363799665</v>
      </c>
      <c r="IL192" s="3">
        <v>0</v>
      </c>
      <c r="IM192" s="3">
        <v>99889.865691291561</v>
      </c>
    </row>
    <row r="193" spans="1:247" x14ac:dyDescent="0.25">
      <c r="A193">
        <v>106540734</v>
      </c>
      <c r="B193" s="33" t="s">
        <v>1350</v>
      </c>
      <c r="C193" s="56">
        <v>45108</v>
      </c>
      <c r="D193" s="56">
        <v>45473</v>
      </c>
      <c r="E193">
        <v>366</v>
      </c>
      <c r="F193" s="33" t="s">
        <v>2687</v>
      </c>
      <c r="G193" t="s">
        <v>1079</v>
      </c>
      <c r="H193">
        <v>611</v>
      </c>
      <c r="I193" s="33" t="s">
        <v>1037</v>
      </c>
      <c r="J193" t="s">
        <v>3050</v>
      </c>
      <c r="K193" s="33" t="s">
        <v>1023</v>
      </c>
      <c r="L193" s="33" t="s">
        <v>811</v>
      </c>
      <c r="M193" t="s">
        <v>2658</v>
      </c>
      <c r="N193" t="s">
        <v>1032</v>
      </c>
      <c r="O193" s="33" t="s">
        <v>1351</v>
      </c>
      <c r="P193" t="s">
        <v>1048</v>
      </c>
      <c r="Q193" t="s">
        <v>1049</v>
      </c>
      <c r="R193" s="33" t="s">
        <v>2140</v>
      </c>
      <c r="S193" s="33" t="s">
        <v>1352</v>
      </c>
      <c r="T193" s="33" t="s">
        <v>1353</v>
      </c>
      <c r="U193" s="33" t="s">
        <v>2141</v>
      </c>
      <c r="V193" s="33" t="s">
        <v>2458</v>
      </c>
      <c r="W193">
        <v>3</v>
      </c>
      <c r="X193" s="3">
        <v>613</v>
      </c>
      <c r="Y193" s="3">
        <v>224358</v>
      </c>
      <c r="Z193" s="3">
        <v>608</v>
      </c>
      <c r="AA193" s="3">
        <v>222528</v>
      </c>
      <c r="AB193" s="3">
        <v>404</v>
      </c>
      <c r="AC193" s="3">
        <v>390.89617486338801</v>
      </c>
      <c r="AD193" s="3">
        <v>759.25661682206703</v>
      </c>
      <c r="AE193" s="3">
        <v>39980</v>
      </c>
      <c r="AF193" s="3">
        <v>22676</v>
      </c>
      <c r="AG193" s="3">
        <v>24990</v>
      </c>
      <c r="AH193" s="3">
        <v>22676</v>
      </c>
      <c r="AI193" s="3">
        <v>365</v>
      </c>
      <c r="AJ193" s="3">
        <v>3981</v>
      </c>
      <c r="AK193" s="3">
        <v>22571</v>
      </c>
      <c r="AL193" s="3">
        <v>5213</v>
      </c>
      <c r="AM193" s="3">
        <v>616</v>
      </c>
      <c r="AN193" s="3">
        <v>143068</v>
      </c>
      <c r="AO193" s="3">
        <v>277887.9217568764</v>
      </c>
      <c r="AP193" s="89">
        <v>70830.711515177201</v>
      </c>
      <c r="AQ193" s="89">
        <v>40102.601923703602</v>
      </c>
      <c r="AR193" s="89">
        <v>35153.890177764202</v>
      </c>
      <c r="AS193" s="89">
        <v>48715.094749873999</v>
      </c>
      <c r="AT193" s="89">
        <v>365</v>
      </c>
      <c r="AU193" s="89">
        <v>8723.2402075039608</v>
      </c>
      <c r="AV193" s="89">
        <v>62393.443329743932</v>
      </c>
      <c r="AW193" s="89">
        <v>5264.7899763567939</v>
      </c>
      <c r="AX193" s="89">
        <v>2176.2429235613154</v>
      </c>
      <c r="AY193" s="3">
        <v>5932</v>
      </c>
      <c r="AZ193" s="3">
        <v>3452</v>
      </c>
      <c r="BA193" s="3">
        <v>2349</v>
      </c>
      <c r="BB193" s="3">
        <v>4253</v>
      </c>
      <c r="BC193" s="3">
        <v>30</v>
      </c>
      <c r="BD193" s="3">
        <v>1239</v>
      </c>
      <c r="BE193" s="3">
        <v>5440</v>
      </c>
      <c r="BF193" s="3">
        <v>724</v>
      </c>
      <c r="BG193" s="3">
        <v>85</v>
      </c>
      <c r="BH193" s="3">
        <v>23504</v>
      </c>
      <c r="BI193" s="3">
        <v>435</v>
      </c>
      <c r="BJ193" s="3">
        <v>63</v>
      </c>
      <c r="BK193" s="3">
        <v>0</v>
      </c>
      <c r="BL193" s="3">
        <v>45</v>
      </c>
      <c r="BM193" s="3">
        <v>70</v>
      </c>
      <c r="BN193" s="3">
        <v>0</v>
      </c>
      <c r="BO193" s="3">
        <v>159210</v>
      </c>
      <c r="BP193" s="3">
        <v>23058</v>
      </c>
      <c r="BQ193" s="3">
        <v>0</v>
      </c>
      <c r="BR193" s="3">
        <v>16470</v>
      </c>
      <c r="BS193" s="3">
        <v>25620</v>
      </c>
      <c r="BT193" s="3">
        <v>0</v>
      </c>
      <c r="BU193" s="3">
        <v>106006</v>
      </c>
      <c r="BV193" s="3">
        <v>15303</v>
      </c>
      <c r="BW193" s="3">
        <v>0</v>
      </c>
      <c r="BX193" s="3">
        <v>6579</v>
      </c>
      <c r="BY193" s="3">
        <v>15180</v>
      </c>
      <c r="BZ193" s="57">
        <v>0.106103391394302</v>
      </c>
      <c r="CA193" s="3">
        <v>0</v>
      </c>
      <c r="CB193" s="3">
        <v>21418</v>
      </c>
      <c r="CC193" s="3">
        <v>1212</v>
      </c>
      <c r="CD193" s="3">
        <v>0</v>
      </c>
      <c r="CE193" s="3">
        <v>519</v>
      </c>
      <c r="CF193" s="3">
        <v>355</v>
      </c>
      <c r="CG193" s="3">
        <v>0</v>
      </c>
      <c r="CH193" s="3">
        <v>32</v>
      </c>
      <c r="CI193" s="3">
        <v>5943</v>
      </c>
      <c r="CJ193" s="3">
        <v>4274</v>
      </c>
      <c r="CK193" s="3">
        <v>149773</v>
      </c>
      <c r="CL193" s="3">
        <v>86433</v>
      </c>
      <c r="CM193" s="3">
        <v>70160</v>
      </c>
      <c r="CN193" s="3">
        <v>216584</v>
      </c>
      <c r="CO193" s="3">
        <v>0</v>
      </c>
      <c r="CP193" s="3">
        <v>18005</v>
      </c>
      <c r="CQ193" s="3">
        <v>235070</v>
      </c>
      <c r="CR193" s="3">
        <v>1036</v>
      </c>
      <c r="CS193" s="3">
        <v>41082</v>
      </c>
      <c r="CT193" s="3">
        <v>818143</v>
      </c>
      <c r="CU193" s="3">
        <v>153116</v>
      </c>
      <c r="CV193" s="3">
        <v>151289</v>
      </c>
      <c r="CW193" s="3">
        <v>251512</v>
      </c>
      <c r="CX193" s="3">
        <v>209660</v>
      </c>
      <c r="CY193" s="3">
        <v>0</v>
      </c>
      <c r="CZ193" s="3">
        <v>13</v>
      </c>
      <c r="DA193" s="3">
        <v>548002</v>
      </c>
      <c r="DB193" s="3">
        <v>496046</v>
      </c>
      <c r="DC193" s="3">
        <v>4664</v>
      </c>
      <c r="DD193" s="3">
        <v>5268</v>
      </c>
      <c r="DE193" s="3">
        <v>3192</v>
      </c>
      <c r="DF193" s="3">
        <v>1493</v>
      </c>
      <c r="DG193" s="3">
        <v>2693396056</v>
      </c>
      <c r="DH193" s="3">
        <v>1992000380</v>
      </c>
      <c r="DI193" s="3">
        <v>86782072</v>
      </c>
      <c r="DJ193" s="3">
        <v>788177748</v>
      </c>
      <c r="DK193" s="3">
        <v>60651419</v>
      </c>
      <c r="DL193" s="3">
        <v>848829167</v>
      </c>
      <c r="DM193" s="3">
        <v>857302673</v>
      </c>
      <c r="DN193" s="3">
        <v>-8473506</v>
      </c>
      <c r="DO193" s="3">
        <v>42791123</v>
      </c>
      <c r="DP193" s="3">
        <v>12960790</v>
      </c>
      <c r="DQ193" s="3">
        <v>0</v>
      </c>
      <c r="DR193" s="3">
        <v>0</v>
      </c>
      <c r="DS193" s="3">
        <v>21356827</v>
      </c>
      <c r="DT193" s="3">
        <v>423266052</v>
      </c>
      <c r="DU193" s="3">
        <v>251702392</v>
      </c>
      <c r="DV193" s="3">
        <v>122585339</v>
      </c>
      <c r="DW193" s="3">
        <v>322272724</v>
      </c>
      <c r="DX193" s="3">
        <v>936682</v>
      </c>
      <c r="DY193" s="3">
        <v>34495342</v>
      </c>
      <c r="DZ193" s="3">
        <v>173617435</v>
      </c>
      <c r="EA193" s="3">
        <v>50354845</v>
      </c>
      <c r="EB193" s="3">
        <v>7438982</v>
      </c>
      <c r="EC193" s="3">
        <v>1386669793</v>
      </c>
      <c r="ED193" s="3">
        <v>326614779</v>
      </c>
      <c r="EE193" s="3">
        <v>193434353</v>
      </c>
      <c r="EF193" s="3">
        <v>49857700</v>
      </c>
      <c r="EG193" s="3">
        <v>370069236</v>
      </c>
      <c r="EH193" s="3">
        <v>0</v>
      </c>
      <c r="EI193" s="3">
        <v>41091484</v>
      </c>
      <c r="EJ193" s="3">
        <v>306316533</v>
      </c>
      <c r="EK193" s="3">
        <v>500264</v>
      </c>
      <c r="EL193" s="3">
        <v>18841914</v>
      </c>
      <c r="EM193" s="3">
        <v>1306726263</v>
      </c>
      <c r="EN193" s="3">
        <v>578714937</v>
      </c>
      <c r="EO193" s="3">
        <v>343531141</v>
      </c>
      <c r="EP193" s="3">
        <v>99306461</v>
      </c>
      <c r="EQ193" s="3">
        <v>468698879</v>
      </c>
      <c r="ER193" s="3">
        <v>-38196202</v>
      </c>
      <c r="ES193" s="3">
        <v>916690</v>
      </c>
      <c r="ET193" s="3">
        <v>60309181</v>
      </c>
      <c r="EU193" s="3">
        <v>397088345</v>
      </c>
      <c r="EV193" s="3">
        <v>8977590</v>
      </c>
      <c r="EW193" s="3">
        <v>0</v>
      </c>
      <c r="EX193" s="3">
        <v>56617276</v>
      </c>
      <c r="EY193" s="3">
        <v>0</v>
      </c>
      <c r="EZ193" s="3">
        <v>16036082</v>
      </c>
      <c r="FA193" s="3">
        <v>86782072</v>
      </c>
      <c r="FB193" s="3">
        <v>0</v>
      </c>
      <c r="FC193" s="3">
        <v>0</v>
      </c>
      <c r="FD193" s="3">
        <v>0</v>
      </c>
      <c r="FE193" s="3">
        <v>171165894</v>
      </c>
      <c r="FF193" s="3">
        <v>188387676</v>
      </c>
      <c r="FG193" s="3">
        <v>80551152</v>
      </c>
      <c r="FH193" s="3">
        <v>248662542</v>
      </c>
      <c r="FI193" s="3">
        <v>19992</v>
      </c>
      <c r="FJ193" s="3">
        <v>15277645</v>
      </c>
      <c r="FK193" s="3">
        <v>82845623</v>
      </c>
      <c r="FL193" s="3">
        <v>0</v>
      </c>
      <c r="FM193" s="3">
        <v>1267224</v>
      </c>
      <c r="FN193" s="3">
        <v>0</v>
      </c>
      <c r="FO193" s="3">
        <v>-52732765</v>
      </c>
      <c r="FP193" s="3">
        <v>3013184</v>
      </c>
      <c r="FQ193" s="3">
        <v>13490099</v>
      </c>
      <c r="FR193" s="3">
        <v>5730309</v>
      </c>
      <c r="FS193" s="3">
        <v>0</v>
      </c>
      <c r="FT193" s="3">
        <v>176307313</v>
      </c>
      <c r="FU193" s="3">
        <v>112991043</v>
      </c>
      <c r="FV193" s="3">
        <v>253399413</v>
      </c>
      <c r="FW193" s="3">
        <v>0</v>
      </c>
      <c r="FX193" s="3">
        <v>0</v>
      </c>
      <c r="FY193" s="3">
        <v>0</v>
      </c>
      <c r="FZ193" s="3">
        <v>14493398</v>
      </c>
      <c r="GA193" s="3">
        <v>135991323</v>
      </c>
      <c r="GB193" s="3">
        <v>15507841</v>
      </c>
      <c r="GC193" s="3">
        <v>115942324</v>
      </c>
      <c r="GD193" s="3">
        <v>32670018</v>
      </c>
      <c r="GE193" s="3">
        <v>350791175</v>
      </c>
      <c r="GF193" s="3">
        <v>72873683</v>
      </c>
      <c r="GG193" s="3">
        <v>80944460</v>
      </c>
      <c r="GH193" s="3">
        <v>25320374</v>
      </c>
      <c r="GI193" s="3">
        <v>163090724</v>
      </c>
      <c r="GJ193" s="3">
        <v>90625995</v>
      </c>
      <c r="GK193" s="3">
        <v>35518120</v>
      </c>
      <c r="GL193" s="3">
        <v>5192755</v>
      </c>
      <c r="GM193" s="3">
        <v>4223306</v>
      </c>
      <c r="GN193" s="3">
        <v>8706927</v>
      </c>
      <c r="GO193" s="3">
        <v>20015154</v>
      </c>
      <c r="GP193" s="3">
        <v>281999726</v>
      </c>
      <c r="GQ193" s="3">
        <v>246291691</v>
      </c>
      <c r="GR193" s="3">
        <v>260747066</v>
      </c>
      <c r="GS193" s="3">
        <v>29930049</v>
      </c>
      <c r="GT193" s="3">
        <v>24926410</v>
      </c>
      <c r="GU193" s="3">
        <v>34516446</v>
      </c>
      <c r="GV193" s="3">
        <v>878411388</v>
      </c>
      <c r="GW193" s="3">
        <v>184877067</v>
      </c>
      <c r="GX193" s="3">
        <v>0</v>
      </c>
      <c r="GY193" s="3">
        <v>316707054</v>
      </c>
      <c r="GZ193" s="3">
        <v>376827267</v>
      </c>
      <c r="HA193" s="3">
        <v>878411388</v>
      </c>
      <c r="HB193" s="3">
        <v>20710949</v>
      </c>
      <c r="HC193" s="3">
        <v>611828447</v>
      </c>
      <c r="HD193" s="3">
        <v>-393320089</v>
      </c>
      <c r="HE193" s="3">
        <v>772894794</v>
      </c>
      <c r="HF193" s="3">
        <v>0</v>
      </c>
      <c r="HG193" s="3">
        <v>257458389</v>
      </c>
      <c r="HH193" s="3">
        <v>0</v>
      </c>
      <c r="HI193" s="3">
        <v>0</v>
      </c>
      <c r="HJ193" s="3">
        <v>7860579</v>
      </c>
      <c r="HK193" s="3">
        <v>8792253</v>
      </c>
      <c r="HL193" s="3">
        <v>4149</v>
      </c>
      <c r="HM193" s="3">
        <v>125</v>
      </c>
      <c r="HN193" s="3">
        <v>424105</v>
      </c>
      <c r="HO193" s="3">
        <v>1800307</v>
      </c>
      <c r="HP193" s="3">
        <v>1591515</v>
      </c>
      <c r="HQ193" s="3">
        <v>324652</v>
      </c>
      <c r="HR193" s="3">
        <v>1275184</v>
      </c>
      <c r="HS193" s="3">
        <v>1155767</v>
      </c>
      <c r="HT193" s="3">
        <v>645376</v>
      </c>
      <c r="HU193" s="3">
        <v>481128</v>
      </c>
      <c r="HV193" s="3">
        <v>158777</v>
      </c>
      <c r="HW193" s="3">
        <v>3768</v>
      </c>
      <c r="HX193" s="3">
        <v>2212123</v>
      </c>
      <c r="HY193" s="3">
        <v>1188664</v>
      </c>
      <c r="HZ193" s="3">
        <v>1527955</v>
      </c>
      <c r="IA193" s="3">
        <v>278441</v>
      </c>
      <c r="IB193" s="3">
        <v>1494446</v>
      </c>
      <c r="IC193" s="3">
        <v>321078</v>
      </c>
      <c r="ID193" s="3">
        <v>816838</v>
      </c>
      <c r="IE193" s="3">
        <v>221799353.65833625</v>
      </c>
      <c r="IF193" s="3">
        <v>131662309.861839</v>
      </c>
      <c r="IG193" s="3">
        <v>51005110.428111799</v>
      </c>
      <c r="IH193" s="3">
        <v>204780536.97380799</v>
      </c>
      <c r="II193" s="3">
        <v>277051.30414701602</v>
      </c>
      <c r="IJ193" s="3">
        <v>22357031.222585201</v>
      </c>
      <c r="IK193" s="3">
        <v>141954613.98729986</v>
      </c>
      <c r="IL193" s="3">
        <v>15041897.112348299</v>
      </c>
      <c r="IM193" s="3">
        <v>7773349.4515236588</v>
      </c>
    </row>
    <row r="194" spans="1:247" x14ac:dyDescent="0.25">
      <c r="A194">
        <v>106194219</v>
      </c>
      <c r="B194" s="33" t="s">
        <v>1854</v>
      </c>
      <c r="C194" s="56">
        <v>45108</v>
      </c>
      <c r="D194" s="56">
        <v>45473</v>
      </c>
      <c r="E194">
        <v>366</v>
      </c>
      <c r="F194" s="33" t="s">
        <v>2532</v>
      </c>
      <c r="G194" t="s">
        <v>475</v>
      </c>
      <c r="H194">
        <v>925</v>
      </c>
      <c r="I194" s="33" t="s">
        <v>1046</v>
      </c>
      <c r="J194" t="s">
        <v>1720</v>
      </c>
      <c r="K194" s="33" t="s">
        <v>1023</v>
      </c>
      <c r="L194" s="33" t="s">
        <v>811</v>
      </c>
      <c r="M194" t="s">
        <v>2658</v>
      </c>
      <c r="N194" t="s">
        <v>430</v>
      </c>
      <c r="O194" s="33" t="s">
        <v>1720</v>
      </c>
      <c r="P194" t="s">
        <v>406</v>
      </c>
      <c r="Q194" t="s">
        <v>34</v>
      </c>
      <c r="R194" s="33" t="s">
        <v>2142</v>
      </c>
      <c r="S194" s="33" t="s">
        <v>969</v>
      </c>
      <c r="T194" s="33" t="s">
        <v>474</v>
      </c>
      <c r="U194" s="33">
        <v>90033</v>
      </c>
      <c r="V194" s="33" t="s">
        <v>1929</v>
      </c>
      <c r="W194">
        <v>0</v>
      </c>
      <c r="X194" s="3">
        <v>401</v>
      </c>
      <c r="Y194" s="3">
        <v>146766</v>
      </c>
      <c r="Z194" s="3">
        <v>322</v>
      </c>
      <c r="AA194" s="3">
        <v>117852</v>
      </c>
      <c r="AB194" s="3">
        <v>249</v>
      </c>
      <c r="AC194" s="3">
        <v>247.53825136612025</v>
      </c>
      <c r="AD194" s="3">
        <v>384.83768630891802</v>
      </c>
      <c r="AE194" s="3">
        <v>27902</v>
      </c>
      <c r="AF194" s="3">
        <v>15925</v>
      </c>
      <c r="AG194" s="3">
        <v>4844</v>
      </c>
      <c r="AH194" s="3">
        <v>16230</v>
      </c>
      <c r="AI194" s="3">
        <v>0</v>
      </c>
      <c r="AJ194" s="3">
        <v>1167</v>
      </c>
      <c r="AK194" s="3">
        <v>24365</v>
      </c>
      <c r="AL194" s="3">
        <v>20</v>
      </c>
      <c r="AM194" s="3">
        <v>146</v>
      </c>
      <c r="AN194" s="3">
        <v>90599</v>
      </c>
      <c r="AO194" s="3">
        <v>140850.59318906401</v>
      </c>
      <c r="AP194" s="89">
        <v>47171.549508865697</v>
      </c>
      <c r="AQ194" s="89">
        <v>20251.688727936002</v>
      </c>
      <c r="AR194" s="89">
        <v>6498.2248003683399</v>
      </c>
      <c r="AS194" s="89">
        <v>20207.243241781998</v>
      </c>
      <c r="AT194" s="89">
        <v>0</v>
      </c>
      <c r="AU194" s="89">
        <v>2158.51583241044</v>
      </c>
      <c r="AV194" s="89">
        <v>43581.872455024801</v>
      </c>
      <c r="AW194" s="89">
        <v>89.955976283176838</v>
      </c>
      <c r="AX194" s="89">
        <v>269.04350380168199</v>
      </c>
      <c r="AY194" s="3">
        <v>4475</v>
      </c>
      <c r="AZ194" s="3">
        <v>1887</v>
      </c>
      <c r="BA194" s="3">
        <v>486</v>
      </c>
      <c r="BB194" s="3">
        <v>1826</v>
      </c>
      <c r="BC194" s="3">
        <v>0</v>
      </c>
      <c r="BD194" s="3">
        <v>118</v>
      </c>
      <c r="BE194" s="3">
        <v>3374</v>
      </c>
      <c r="BF194" s="3">
        <v>4</v>
      </c>
      <c r="BG194" s="3">
        <v>35</v>
      </c>
      <c r="BH194" s="3">
        <v>12205</v>
      </c>
      <c r="BI194" s="3">
        <v>369</v>
      </c>
      <c r="BJ194" s="3">
        <v>0</v>
      </c>
      <c r="BK194" s="3">
        <v>0</v>
      </c>
      <c r="BL194" s="3">
        <v>32</v>
      </c>
      <c r="BM194" s="3">
        <v>0</v>
      </c>
      <c r="BN194" s="3">
        <v>0</v>
      </c>
      <c r="BO194" s="3">
        <v>135054</v>
      </c>
      <c r="BP194" s="3">
        <v>0</v>
      </c>
      <c r="BQ194" s="3">
        <v>0</v>
      </c>
      <c r="BR194" s="3">
        <v>11712</v>
      </c>
      <c r="BS194" s="3">
        <v>0</v>
      </c>
      <c r="BT194" s="3">
        <v>0</v>
      </c>
      <c r="BU194" s="3">
        <v>85725</v>
      </c>
      <c r="BV194" s="3">
        <v>0</v>
      </c>
      <c r="BW194" s="3">
        <v>0</v>
      </c>
      <c r="BX194" s="3">
        <v>4874</v>
      </c>
      <c r="BY194" s="3">
        <v>0</v>
      </c>
      <c r="BZ194" s="57">
        <v>0</v>
      </c>
      <c r="CA194" s="3">
        <v>0</v>
      </c>
      <c r="CB194" s="3">
        <v>11852</v>
      </c>
      <c r="CC194" s="3">
        <v>0</v>
      </c>
      <c r="CD194" s="3">
        <v>0</v>
      </c>
      <c r="CE194" s="3">
        <v>353</v>
      </c>
      <c r="CF194" s="3">
        <v>0</v>
      </c>
      <c r="CG194" s="3">
        <v>0</v>
      </c>
      <c r="CH194" s="3">
        <v>0</v>
      </c>
      <c r="CI194" s="3">
        <v>0</v>
      </c>
      <c r="CJ194" s="3">
        <v>0</v>
      </c>
      <c r="CK194" s="3">
        <v>116105</v>
      </c>
      <c r="CL194" s="3">
        <v>26122</v>
      </c>
      <c r="CM194" s="3">
        <v>7022</v>
      </c>
      <c r="CN194" s="3">
        <v>20697</v>
      </c>
      <c r="CO194" s="3">
        <v>0</v>
      </c>
      <c r="CP194" s="3">
        <v>4636</v>
      </c>
      <c r="CQ194" s="3">
        <v>141374</v>
      </c>
      <c r="CR194" s="3">
        <v>285</v>
      </c>
      <c r="CS194" s="3">
        <v>1280</v>
      </c>
      <c r="CT194" s="3">
        <v>317521</v>
      </c>
      <c r="CU194" s="3">
        <v>0</v>
      </c>
      <c r="CV194" s="3">
        <v>162360</v>
      </c>
      <c r="CW194" s="3">
        <v>0</v>
      </c>
      <c r="CX194" s="3">
        <v>140309</v>
      </c>
      <c r="CY194" s="3">
        <v>0</v>
      </c>
      <c r="CZ194" s="3">
        <v>31</v>
      </c>
      <c r="DA194" s="3">
        <v>2609139</v>
      </c>
      <c r="DB194" s="3">
        <v>2218865</v>
      </c>
      <c r="DC194" s="3">
        <v>8089</v>
      </c>
      <c r="DD194" s="3">
        <v>11913</v>
      </c>
      <c r="DE194" s="3">
        <v>0</v>
      </c>
      <c r="DF194" s="3">
        <v>0</v>
      </c>
      <c r="DG194" s="3">
        <v>5104547241</v>
      </c>
      <c r="DH194" s="3">
        <v>3491313107</v>
      </c>
      <c r="DI194" s="3">
        <v>0</v>
      </c>
      <c r="DJ194" s="3">
        <v>1613234134</v>
      </c>
      <c r="DK194" s="3">
        <v>6024575</v>
      </c>
      <c r="DL194" s="3">
        <v>1619258709</v>
      </c>
      <c r="DM194" s="3">
        <v>1648014871</v>
      </c>
      <c r="DN194" s="3">
        <v>-28756162</v>
      </c>
      <c r="DO194" s="3">
        <v>0</v>
      </c>
      <c r="DP194" s="3">
        <v>0</v>
      </c>
      <c r="DQ194" s="3">
        <v>0</v>
      </c>
      <c r="DR194" s="3">
        <v>0</v>
      </c>
      <c r="DS194" s="3">
        <v>-28756162</v>
      </c>
      <c r="DT194" s="3">
        <v>964755399</v>
      </c>
      <c r="DU194" s="3">
        <v>580786241</v>
      </c>
      <c r="DV194" s="3">
        <v>171352584</v>
      </c>
      <c r="DW194" s="3">
        <v>556776249</v>
      </c>
      <c r="DX194" s="3">
        <v>0</v>
      </c>
      <c r="DY194" s="3">
        <v>54459048</v>
      </c>
      <c r="DZ194" s="3">
        <v>948621487</v>
      </c>
      <c r="EA194" s="3">
        <v>785940</v>
      </c>
      <c r="EB194" s="3">
        <v>5849121</v>
      </c>
      <c r="EC194" s="3">
        <v>3283386069</v>
      </c>
      <c r="ED194" s="3">
        <v>666274888</v>
      </c>
      <c r="EE194" s="3">
        <v>157794743</v>
      </c>
      <c r="EF194" s="3">
        <v>58516865</v>
      </c>
      <c r="EG194" s="3">
        <v>136440824</v>
      </c>
      <c r="EH194" s="3">
        <v>0</v>
      </c>
      <c r="EI194" s="3">
        <v>46269930</v>
      </c>
      <c r="EJ194" s="3">
        <v>748185435</v>
      </c>
      <c r="EK194" s="3">
        <v>2749060</v>
      </c>
      <c r="EL194" s="3">
        <v>4929427</v>
      </c>
      <c r="EM194" s="3">
        <v>1821161172</v>
      </c>
      <c r="EN194" s="3">
        <v>1246489058</v>
      </c>
      <c r="EO194" s="3">
        <v>553013589</v>
      </c>
      <c r="EP194" s="3">
        <v>179569788</v>
      </c>
      <c r="EQ194" s="3">
        <v>443817969</v>
      </c>
      <c r="ER194" s="3">
        <v>0</v>
      </c>
      <c r="ES194" s="3">
        <v>0</v>
      </c>
      <c r="ET194" s="3">
        <v>68773058</v>
      </c>
      <c r="EU194" s="3">
        <v>979410583</v>
      </c>
      <c r="EV194" s="3">
        <v>8463065</v>
      </c>
      <c r="EW194" s="3">
        <v>0</v>
      </c>
      <c r="EX194" s="3">
        <v>3514446</v>
      </c>
      <c r="EY194" s="3">
        <v>0</v>
      </c>
      <c r="EZ194" s="3">
        <v>8261551</v>
      </c>
      <c r="FA194" s="3">
        <v>0</v>
      </c>
      <c r="FB194" s="3">
        <v>0</v>
      </c>
      <c r="FC194" s="3">
        <v>0</v>
      </c>
      <c r="FD194" s="3">
        <v>0</v>
      </c>
      <c r="FE194" s="3">
        <v>384541229</v>
      </c>
      <c r="FF194" s="3">
        <v>185567395</v>
      </c>
      <c r="FG194" s="3">
        <v>50299661</v>
      </c>
      <c r="FH194" s="3">
        <v>249399104</v>
      </c>
      <c r="FI194" s="3">
        <v>0</v>
      </c>
      <c r="FJ194" s="3">
        <v>31479120</v>
      </c>
      <c r="FK194" s="3">
        <v>709460897</v>
      </c>
      <c r="FL194" s="3">
        <v>20554</v>
      </c>
      <c r="FM194" s="3">
        <v>2466174</v>
      </c>
      <c r="FN194" s="3">
        <v>0</v>
      </c>
      <c r="FO194" s="3">
        <v>0</v>
      </c>
      <c r="FP194" s="3">
        <v>0</v>
      </c>
      <c r="FQ194" s="3">
        <v>0</v>
      </c>
      <c r="FR194" s="3">
        <v>0</v>
      </c>
      <c r="FS194" s="3">
        <v>0</v>
      </c>
      <c r="FT194" s="3">
        <v>218000866</v>
      </c>
      <c r="FU194" s="3">
        <v>128050213</v>
      </c>
      <c r="FV194" s="3">
        <v>609969491</v>
      </c>
      <c r="FW194" s="3">
        <v>0</v>
      </c>
      <c r="FX194" s="3">
        <v>0</v>
      </c>
      <c r="FY194" s="3">
        <v>0</v>
      </c>
      <c r="FZ194" s="3">
        <v>34168958</v>
      </c>
      <c r="GA194" s="3">
        <v>198509103</v>
      </c>
      <c r="GB194" s="3">
        <v>43246216</v>
      </c>
      <c r="GC194" s="3">
        <v>392628288</v>
      </c>
      <c r="GD194" s="3">
        <v>23441736</v>
      </c>
      <c r="GE194" s="3">
        <v>395435635</v>
      </c>
      <c r="GF194" s="3">
        <v>214049518</v>
      </c>
      <c r="GG194" s="3">
        <v>36491742</v>
      </c>
      <c r="GH194" s="3">
        <v>102987911</v>
      </c>
      <c r="GI194" s="3">
        <v>399191499</v>
      </c>
      <c r="GJ194" s="3">
        <v>355011923</v>
      </c>
      <c r="GK194" s="3">
        <v>67476397</v>
      </c>
      <c r="GL194" s="3">
        <v>20251836</v>
      </c>
      <c r="GM194" s="3">
        <v>3855719</v>
      </c>
      <c r="GN194" s="3">
        <v>0</v>
      </c>
      <c r="GO194" s="3">
        <v>53262691</v>
      </c>
      <c r="GP194" s="3">
        <v>1074791492</v>
      </c>
      <c r="GQ194" s="3">
        <v>0</v>
      </c>
      <c r="GR194" s="3">
        <v>445956955</v>
      </c>
      <c r="GS194" s="3">
        <v>149133099</v>
      </c>
      <c r="GT194" s="3">
        <v>0</v>
      </c>
      <c r="GU194" s="3">
        <v>38879779</v>
      </c>
      <c r="GV194" s="3">
        <v>1708761325</v>
      </c>
      <c r="GW194" s="3">
        <v>234823876</v>
      </c>
      <c r="GX194" s="3">
        <v>0</v>
      </c>
      <c r="GY194" s="3">
        <v>0</v>
      </c>
      <c r="GZ194" s="3">
        <v>1473937449</v>
      </c>
      <c r="HA194" s="3">
        <v>1708761325</v>
      </c>
      <c r="HB194" s="3">
        <v>6523</v>
      </c>
      <c r="HC194" s="3">
        <v>668142490</v>
      </c>
      <c r="HD194" s="3">
        <v>-338581046</v>
      </c>
      <c r="HE194" s="3">
        <v>982896625</v>
      </c>
      <c r="HF194" s="3">
        <v>0</v>
      </c>
      <c r="HG194" s="3">
        <v>0</v>
      </c>
      <c r="HH194" s="3">
        <v>616027167</v>
      </c>
      <c r="HI194" s="3">
        <v>76964585</v>
      </c>
      <c r="HJ194" s="3">
        <v>14189151</v>
      </c>
      <c r="HK194" s="3">
        <v>15251206</v>
      </c>
      <c r="HL194" s="3">
        <v>7163</v>
      </c>
      <c r="HM194" s="3">
        <v>136</v>
      </c>
      <c r="HN194" s="3">
        <v>8135744</v>
      </c>
      <c r="HO194" s="3">
        <v>1328276</v>
      </c>
      <c r="HP194" s="3">
        <v>2016204</v>
      </c>
      <c r="HQ194" s="3">
        <v>158196</v>
      </c>
      <c r="HR194" s="3">
        <v>497189</v>
      </c>
      <c r="HS194" s="3">
        <v>1084819</v>
      </c>
      <c r="HT194" s="3">
        <v>391270</v>
      </c>
      <c r="HU194" s="3">
        <v>224838</v>
      </c>
      <c r="HV194" s="3">
        <v>150576</v>
      </c>
      <c r="HW194" s="3">
        <v>202039</v>
      </c>
      <c r="HX194" s="3">
        <v>1979590</v>
      </c>
      <c r="HY194" s="3">
        <v>1124456</v>
      </c>
      <c r="HZ194" s="3">
        <v>1692906</v>
      </c>
      <c r="IA194" s="3">
        <v>3572</v>
      </c>
      <c r="IB194" s="3">
        <v>1216479</v>
      </c>
      <c r="IC194" s="3">
        <v>227413</v>
      </c>
      <c r="ID194" s="3">
        <v>7944735</v>
      </c>
      <c r="IE194" s="3">
        <v>524656894.58707798</v>
      </c>
      <c r="IF194" s="3">
        <v>237580876.673511</v>
      </c>
      <c r="IG194" s="3">
        <v>73942582.326052502</v>
      </c>
      <c r="IH194" s="3">
        <v>222988573.35377213</v>
      </c>
      <c r="II194" s="3">
        <v>0</v>
      </c>
      <c r="IJ194" s="3">
        <v>32401699.228783298</v>
      </c>
      <c r="IK194" s="3">
        <v>545815401.16451395</v>
      </c>
      <c r="IL194" s="3">
        <v>1137110.7803133801</v>
      </c>
      <c r="IM194" s="3">
        <v>3467157.8859760044</v>
      </c>
    </row>
    <row r="195" spans="1:247" x14ac:dyDescent="0.25">
      <c r="A195">
        <v>106190150</v>
      </c>
      <c r="B195" s="33" t="s">
        <v>1354</v>
      </c>
      <c r="C195" s="56">
        <v>45108</v>
      </c>
      <c r="D195" s="56">
        <v>45473</v>
      </c>
      <c r="E195">
        <v>366</v>
      </c>
      <c r="F195" s="33" t="s">
        <v>2532</v>
      </c>
      <c r="G195" t="s">
        <v>475</v>
      </c>
      <c r="H195">
        <v>935</v>
      </c>
      <c r="I195" s="33" t="s">
        <v>1046</v>
      </c>
      <c r="J195" t="s">
        <v>3050</v>
      </c>
      <c r="K195" s="33" t="s">
        <v>1023</v>
      </c>
      <c r="L195" s="33" t="s">
        <v>653</v>
      </c>
      <c r="N195" t="s">
        <v>430</v>
      </c>
      <c r="O195" s="33" t="s">
        <v>1355</v>
      </c>
      <c r="P195" t="s">
        <v>407</v>
      </c>
      <c r="Q195" t="s">
        <v>34</v>
      </c>
      <c r="R195" s="33" t="s">
        <v>2143</v>
      </c>
      <c r="S195" s="33" t="s">
        <v>3202</v>
      </c>
      <c r="T195" s="33" t="s">
        <v>474</v>
      </c>
      <c r="U195" s="33">
        <v>90011</v>
      </c>
      <c r="V195" s="33" t="s">
        <v>3203</v>
      </c>
      <c r="W195">
        <v>0</v>
      </c>
      <c r="X195" s="3">
        <v>72</v>
      </c>
      <c r="Y195" s="3">
        <v>26352</v>
      </c>
      <c r="Z195" s="3">
        <v>72</v>
      </c>
      <c r="AA195" s="3">
        <v>26352</v>
      </c>
      <c r="AB195" s="3">
        <v>57</v>
      </c>
      <c r="AC195" s="3">
        <v>56.614754098360699</v>
      </c>
      <c r="AD195" s="3">
        <v>122.407812402384</v>
      </c>
      <c r="AE195" s="3">
        <v>0</v>
      </c>
      <c r="AF195" s="3">
        <v>0</v>
      </c>
      <c r="AG195" s="3">
        <v>0</v>
      </c>
      <c r="AH195" s="3">
        <v>0</v>
      </c>
      <c r="AI195" s="3">
        <v>17455</v>
      </c>
      <c r="AJ195" s="3">
        <v>3266</v>
      </c>
      <c r="AK195" s="3">
        <v>0</v>
      </c>
      <c r="AL195" s="3">
        <v>0</v>
      </c>
      <c r="AM195" s="3">
        <v>0</v>
      </c>
      <c r="AN195" s="3">
        <v>20721</v>
      </c>
      <c r="AO195" s="3">
        <v>44801.259339272598</v>
      </c>
      <c r="AP195" s="89">
        <v>0</v>
      </c>
      <c r="AQ195" s="89">
        <v>0</v>
      </c>
      <c r="AR195" s="89">
        <v>0</v>
      </c>
      <c r="AS195" s="89">
        <v>0</v>
      </c>
      <c r="AT195" s="89">
        <v>22254.458752852741</v>
      </c>
      <c r="AU195" s="89">
        <v>22356.391223647042</v>
      </c>
      <c r="AV195" s="89">
        <v>0</v>
      </c>
      <c r="AW195" s="89">
        <v>0</v>
      </c>
      <c r="AX195" s="89">
        <v>0</v>
      </c>
      <c r="AY195" s="3">
        <v>0</v>
      </c>
      <c r="AZ195" s="3">
        <v>0</v>
      </c>
      <c r="BA195" s="3">
        <v>0</v>
      </c>
      <c r="BB195" s="3">
        <v>0</v>
      </c>
      <c r="BC195" s="3">
        <v>813</v>
      </c>
      <c r="BD195" s="3">
        <v>152</v>
      </c>
      <c r="BE195" s="3">
        <v>0</v>
      </c>
      <c r="BF195" s="3">
        <v>0</v>
      </c>
      <c r="BG195" s="3">
        <v>0</v>
      </c>
      <c r="BH195" s="3">
        <v>965</v>
      </c>
      <c r="BI195" s="3">
        <v>0</v>
      </c>
      <c r="BJ195" s="3">
        <v>72</v>
      </c>
      <c r="BK195" s="3">
        <v>0</v>
      </c>
      <c r="BL195" s="3">
        <v>0</v>
      </c>
      <c r="BM195" s="3">
        <v>0</v>
      </c>
      <c r="BN195" s="3">
        <v>0</v>
      </c>
      <c r="BO195" s="3">
        <v>0</v>
      </c>
      <c r="BP195" s="3">
        <v>26352</v>
      </c>
      <c r="BQ195" s="3">
        <v>0</v>
      </c>
      <c r="BR195" s="3">
        <v>0</v>
      </c>
      <c r="BS195" s="3">
        <v>0</v>
      </c>
      <c r="BT195" s="3">
        <v>0</v>
      </c>
      <c r="BU195" s="3">
        <v>0</v>
      </c>
      <c r="BV195" s="3">
        <v>20721</v>
      </c>
      <c r="BW195" s="3">
        <v>0</v>
      </c>
      <c r="BX195" s="3">
        <v>0</v>
      </c>
      <c r="BY195" s="3">
        <v>0</v>
      </c>
      <c r="BZ195" s="57">
        <v>0</v>
      </c>
      <c r="CA195" s="3">
        <v>0</v>
      </c>
      <c r="CB195" s="3">
        <v>0</v>
      </c>
      <c r="CC195" s="3">
        <v>965</v>
      </c>
      <c r="CD195" s="3">
        <v>0</v>
      </c>
      <c r="CE195" s="3">
        <v>0</v>
      </c>
      <c r="CF195" s="3">
        <v>0</v>
      </c>
      <c r="CG195" s="3">
        <v>0</v>
      </c>
      <c r="CH195" s="3">
        <v>0</v>
      </c>
      <c r="CI195" s="3">
        <v>0</v>
      </c>
      <c r="CJ195" s="3">
        <v>0</v>
      </c>
      <c r="CK195" s="3">
        <v>0</v>
      </c>
      <c r="CL195" s="3">
        <v>0</v>
      </c>
      <c r="CM195" s="3">
        <v>0</v>
      </c>
      <c r="CN195" s="3">
        <v>0</v>
      </c>
      <c r="CO195" s="3">
        <v>17555</v>
      </c>
      <c r="CP195" s="3">
        <v>76969</v>
      </c>
      <c r="CQ195" s="3">
        <v>0</v>
      </c>
      <c r="CR195" s="3">
        <v>0</v>
      </c>
      <c r="CS195" s="3">
        <v>0</v>
      </c>
      <c r="CT195" s="3">
        <v>94524</v>
      </c>
      <c r="CU195" s="3">
        <v>0</v>
      </c>
      <c r="CV195" s="3">
        <v>0</v>
      </c>
      <c r="CW195" s="3">
        <v>0</v>
      </c>
      <c r="CX195" s="3">
        <v>94524</v>
      </c>
      <c r="CY195" s="3">
        <v>0</v>
      </c>
      <c r="CZ195" s="3">
        <v>0</v>
      </c>
      <c r="DA195" s="3">
        <v>0</v>
      </c>
      <c r="DB195" s="3">
        <v>0</v>
      </c>
      <c r="DC195" s="3">
        <v>0</v>
      </c>
      <c r="DD195" s="3">
        <v>0</v>
      </c>
      <c r="DE195" s="3">
        <v>0</v>
      </c>
      <c r="DF195" s="3">
        <v>0</v>
      </c>
      <c r="DG195" s="3">
        <v>49193013</v>
      </c>
      <c r="DH195" s="3">
        <v>0</v>
      </c>
      <c r="DI195" s="3">
        <v>0</v>
      </c>
      <c r="DJ195" s="3">
        <v>49193013</v>
      </c>
      <c r="DK195" s="3">
        <v>199757</v>
      </c>
      <c r="DL195" s="3">
        <v>49392770</v>
      </c>
      <c r="DM195" s="3">
        <v>52878211</v>
      </c>
      <c r="DN195" s="3">
        <v>-3485441</v>
      </c>
      <c r="DO195" s="3">
        <v>201691</v>
      </c>
      <c r="DP195" s="3">
        <v>0</v>
      </c>
      <c r="DQ195" s="3">
        <v>0</v>
      </c>
      <c r="DR195" s="3">
        <v>0</v>
      </c>
      <c r="DS195" s="3">
        <v>-3283750</v>
      </c>
      <c r="DT195" s="3">
        <v>0</v>
      </c>
      <c r="DU195" s="3">
        <v>0</v>
      </c>
      <c r="DV195" s="3">
        <v>0</v>
      </c>
      <c r="DW195" s="3">
        <v>0</v>
      </c>
      <c r="DX195" s="3">
        <v>19128535</v>
      </c>
      <c r="DY195" s="3">
        <v>3623692</v>
      </c>
      <c r="DZ195" s="3">
        <v>0</v>
      </c>
      <c r="EA195" s="3">
        <v>0</v>
      </c>
      <c r="EB195" s="3">
        <v>0</v>
      </c>
      <c r="EC195" s="3">
        <v>22752227</v>
      </c>
      <c r="ED195" s="3">
        <v>0</v>
      </c>
      <c r="EE195" s="3">
        <v>0</v>
      </c>
      <c r="EF195" s="3">
        <v>0</v>
      </c>
      <c r="EG195" s="3">
        <v>0</v>
      </c>
      <c r="EH195" s="3">
        <v>5259617</v>
      </c>
      <c r="EI195" s="3">
        <v>21181169</v>
      </c>
      <c r="EJ195" s="3">
        <v>0</v>
      </c>
      <c r="EK195" s="3">
        <v>0</v>
      </c>
      <c r="EL195" s="3">
        <v>0</v>
      </c>
      <c r="EM195" s="3">
        <v>26440786</v>
      </c>
      <c r="EN195" s="3">
        <v>0</v>
      </c>
      <c r="EO195" s="3">
        <v>0</v>
      </c>
      <c r="EP195" s="3">
        <v>0</v>
      </c>
      <c r="EQ195" s="3">
        <v>0</v>
      </c>
      <c r="ER195" s="3">
        <v>0</v>
      </c>
      <c r="ES195" s="3">
        <v>0</v>
      </c>
      <c r="ET195" s="3">
        <v>0</v>
      </c>
      <c r="EU195" s="3">
        <v>0</v>
      </c>
      <c r="EV195" s="3">
        <v>0</v>
      </c>
      <c r="EW195" s="3">
        <v>0</v>
      </c>
      <c r="EX195" s="3">
        <v>0</v>
      </c>
      <c r="EY195" s="3">
        <v>0</v>
      </c>
      <c r="EZ195" s="3">
        <v>0</v>
      </c>
      <c r="FA195" s="3">
        <v>0</v>
      </c>
      <c r="FB195" s="3">
        <v>0</v>
      </c>
      <c r="FC195" s="3">
        <v>0</v>
      </c>
      <c r="FD195" s="3">
        <v>0</v>
      </c>
      <c r="FE195" s="3">
        <v>0</v>
      </c>
      <c r="FF195" s="3">
        <v>0</v>
      </c>
      <c r="FG195" s="3">
        <v>0</v>
      </c>
      <c r="FH195" s="3">
        <v>0</v>
      </c>
      <c r="FI195" s="3">
        <v>24388152</v>
      </c>
      <c r="FJ195" s="3">
        <v>24804861</v>
      </c>
      <c r="FK195" s="3">
        <v>0</v>
      </c>
      <c r="FL195" s="3">
        <v>0</v>
      </c>
      <c r="FM195" s="3">
        <v>0</v>
      </c>
      <c r="FN195" s="3">
        <v>0</v>
      </c>
      <c r="FO195" s="3">
        <v>0</v>
      </c>
      <c r="FP195" s="3">
        <v>0</v>
      </c>
      <c r="FQ195" s="3">
        <v>0</v>
      </c>
      <c r="FR195" s="3">
        <v>0</v>
      </c>
      <c r="FS195" s="3">
        <v>0</v>
      </c>
      <c r="FT195" s="3">
        <v>24374712</v>
      </c>
      <c r="FU195" s="3">
        <v>0</v>
      </c>
      <c r="FV195" s="3">
        <v>13219342</v>
      </c>
      <c r="FW195" s="3">
        <v>0</v>
      </c>
      <c r="FX195" s="3">
        <v>0</v>
      </c>
      <c r="FY195" s="3">
        <v>0</v>
      </c>
      <c r="FZ195" s="3">
        <v>0</v>
      </c>
      <c r="GA195" s="3">
        <v>8333663</v>
      </c>
      <c r="GB195" s="3">
        <v>2184866</v>
      </c>
      <c r="GC195" s="3">
        <v>3596021</v>
      </c>
      <c r="GD195" s="3">
        <v>1169607</v>
      </c>
      <c r="GE195" s="3">
        <v>25969216</v>
      </c>
      <c r="GF195" s="3">
        <v>4259019</v>
      </c>
      <c r="GG195" s="3">
        <v>0</v>
      </c>
      <c r="GH195" s="3">
        <v>11188121</v>
      </c>
      <c r="GI195" s="3">
        <v>1663420</v>
      </c>
      <c r="GJ195" s="3">
        <v>5126085</v>
      </c>
      <c r="GK195" s="3">
        <v>578506</v>
      </c>
      <c r="GL195" s="3">
        <v>840168</v>
      </c>
      <c r="GM195" s="3">
        <v>375963</v>
      </c>
      <c r="GN195" s="3">
        <v>108965</v>
      </c>
      <c r="GO195" s="3">
        <v>2768748</v>
      </c>
      <c r="GP195" s="3">
        <v>7490310</v>
      </c>
      <c r="GQ195" s="3">
        <v>0</v>
      </c>
      <c r="GR195" s="3">
        <v>3494292</v>
      </c>
      <c r="GS195" s="3">
        <v>469281</v>
      </c>
      <c r="GT195" s="3">
        <v>1572649</v>
      </c>
      <c r="GU195" s="3">
        <v>0</v>
      </c>
      <c r="GV195" s="3">
        <v>13026532</v>
      </c>
      <c r="GW195" s="3">
        <v>11126351</v>
      </c>
      <c r="GX195" s="3">
        <v>0</v>
      </c>
      <c r="GY195" s="3">
        <v>7226362</v>
      </c>
      <c r="GZ195" s="3">
        <v>-5326181</v>
      </c>
      <c r="HA195" s="3">
        <v>13026532</v>
      </c>
      <c r="HB195" s="3">
        <v>396296</v>
      </c>
      <c r="HC195" s="3">
        <v>0</v>
      </c>
      <c r="HD195" s="3">
        <v>0</v>
      </c>
      <c r="HE195" s="3">
        <v>13783263</v>
      </c>
      <c r="HF195" s="3">
        <v>0</v>
      </c>
      <c r="HG195" s="3">
        <v>0</v>
      </c>
      <c r="HH195" s="3">
        <v>0</v>
      </c>
      <c r="HI195" s="3">
        <v>5301561</v>
      </c>
      <c r="HJ195" s="3">
        <v>628218</v>
      </c>
      <c r="HK195" s="3">
        <v>692896</v>
      </c>
      <c r="HL195" s="3">
        <v>303</v>
      </c>
      <c r="HM195" s="3">
        <v>0</v>
      </c>
      <c r="HN195" s="3">
        <v>62641</v>
      </c>
      <c r="HO195" s="3">
        <v>171064</v>
      </c>
      <c r="HP195" s="3">
        <v>63255</v>
      </c>
      <c r="HQ195" s="3">
        <v>15437</v>
      </c>
      <c r="HR195" s="3">
        <v>108684</v>
      </c>
      <c r="HS195" s="3">
        <v>54647</v>
      </c>
      <c r="HT195" s="3">
        <v>25472</v>
      </c>
      <c r="HU195" s="3">
        <v>64344</v>
      </c>
      <c r="HV195" s="3">
        <v>44148</v>
      </c>
      <c r="HW195" s="3">
        <v>18526</v>
      </c>
      <c r="HX195" s="3">
        <v>307155</v>
      </c>
      <c r="HY195" s="3">
        <v>0</v>
      </c>
      <c r="HZ195" s="3">
        <v>165759</v>
      </c>
      <c r="IA195" s="3">
        <v>0</v>
      </c>
      <c r="IB195" s="3">
        <v>70963</v>
      </c>
      <c r="IC195" s="3">
        <v>32521</v>
      </c>
      <c r="ID195" s="3">
        <v>51820</v>
      </c>
      <c r="IE195" s="3">
        <v>0</v>
      </c>
      <c r="IF195" s="3">
        <v>0</v>
      </c>
      <c r="IG195" s="3">
        <v>0</v>
      </c>
      <c r="IH195" s="3">
        <v>0</v>
      </c>
      <c r="II195" s="3">
        <v>26116110.0922403</v>
      </c>
      <c r="IJ195" s="3">
        <v>26562343.9077597</v>
      </c>
      <c r="IK195" s="3">
        <v>0</v>
      </c>
      <c r="IL195" s="3">
        <v>0</v>
      </c>
      <c r="IM195" s="3">
        <v>0</v>
      </c>
    </row>
    <row r="196" spans="1:247" x14ac:dyDescent="0.25">
      <c r="A196">
        <v>106210993</v>
      </c>
      <c r="B196" s="33" t="s">
        <v>2459</v>
      </c>
      <c r="C196" s="56">
        <v>45292</v>
      </c>
      <c r="D196" s="56">
        <v>45553</v>
      </c>
      <c r="E196">
        <v>262</v>
      </c>
      <c r="F196" s="33" t="s">
        <v>2716</v>
      </c>
      <c r="G196" t="s">
        <v>1111</v>
      </c>
      <c r="H196">
        <v>405</v>
      </c>
      <c r="I196" s="33" t="s">
        <v>1024</v>
      </c>
      <c r="J196" t="s">
        <v>2897</v>
      </c>
      <c r="K196" s="33" t="s">
        <v>1023</v>
      </c>
      <c r="L196" s="33" t="s">
        <v>1025</v>
      </c>
      <c r="N196" t="s">
        <v>430</v>
      </c>
      <c r="O196" s="33" t="s">
        <v>2819</v>
      </c>
      <c r="P196" t="s">
        <v>1042</v>
      </c>
      <c r="Q196" t="s">
        <v>34</v>
      </c>
      <c r="R196" s="33" t="s">
        <v>2144</v>
      </c>
      <c r="S196" s="33" t="s">
        <v>1831</v>
      </c>
      <c r="T196" s="33" t="s">
        <v>1356</v>
      </c>
      <c r="U196" s="33">
        <v>94904</v>
      </c>
      <c r="V196" s="33" t="s">
        <v>3204</v>
      </c>
      <c r="W196">
        <v>0</v>
      </c>
      <c r="X196" s="3">
        <v>120</v>
      </c>
      <c r="Y196" s="3">
        <v>31440</v>
      </c>
      <c r="Z196" s="3">
        <v>120</v>
      </c>
      <c r="AA196" s="3">
        <v>31440</v>
      </c>
      <c r="AB196" s="3">
        <v>97</v>
      </c>
      <c r="AC196" s="3">
        <v>96.229007633587798</v>
      </c>
      <c r="AD196" s="3">
        <v>99.1912090127109</v>
      </c>
      <c r="AE196" s="3">
        <v>4704</v>
      </c>
      <c r="AF196" s="3">
        <v>4592</v>
      </c>
      <c r="AG196" s="3">
        <v>0</v>
      </c>
      <c r="AH196" s="3">
        <v>10354</v>
      </c>
      <c r="AI196" s="3">
        <v>0</v>
      </c>
      <c r="AJ196" s="3">
        <v>5472</v>
      </c>
      <c r="AK196" s="3">
        <v>0</v>
      </c>
      <c r="AL196" s="3">
        <v>0</v>
      </c>
      <c r="AM196" s="3">
        <v>90</v>
      </c>
      <c r="AN196" s="3">
        <v>25212</v>
      </c>
      <c r="AO196" s="3">
        <v>25988.096761330198</v>
      </c>
      <c r="AP196" s="89">
        <v>5163.2563152407502</v>
      </c>
      <c r="AQ196" s="89">
        <v>4689.1099722314502</v>
      </c>
      <c r="AR196" s="89">
        <v>0</v>
      </c>
      <c r="AS196" s="89">
        <v>10373.276320922399</v>
      </c>
      <c r="AT196" s="89">
        <v>0</v>
      </c>
      <c r="AU196" s="89">
        <v>5714.8209479111601</v>
      </c>
      <c r="AV196" s="89">
        <v>0</v>
      </c>
      <c r="AW196" s="89">
        <v>0</v>
      </c>
      <c r="AX196" s="89">
        <v>90.665014640036802</v>
      </c>
      <c r="AY196" s="3">
        <v>143</v>
      </c>
      <c r="AZ196" s="3">
        <v>81</v>
      </c>
      <c r="BA196" s="3">
        <v>0</v>
      </c>
      <c r="BB196" s="3">
        <v>164</v>
      </c>
      <c r="BC196" s="3">
        <v>0</v>
      </c>
      <c r="BD196" s="3">
        <v>125</v>
      </c>
      <c r="BE196" s="3">
        <v>0</v>
      </c>
      <c r="BF196" s="3">
        <v>0</v>
      </c>
      <c r="BG196" s="3">
        <v>2</v>
      </c>
      <c r="BH196" s="3">
        <v>515</v>
      </c>
      <c r="BI196" s="3">
        <v>0</v>
      </c>
      <c r="BJ196" s="3">
        <v>0</v>
      </c>
      <c r="BK196" s="3">
        <v>0</v>
      </c>
      <c r="BL196" s="3">
        <v>120</v>
      </c>
      <c r="BM196" s="3">
        <v>0</v>
      </c>
      <c r="BN196" s="3">
        <v>0</v>
      </c>
      <c r="BO196" s="3">
        <v>0</v>
      </c>
      <c r="BP196" s="3">
        <v>0</v>
      </c>
      <c r="BQ196" s="3">
        <v>0</v>
      </c>
      <c r="BR196" s="3">
        <v>31440</v>
      </c>
      <c r="BS196" s="3">
        <v>0</v>
      </c>
      <c r="BT196" s="3">
        <v>0</v>
      </c>
      <c r="BU196" s="3">
        <v>0</v>
      </c>
      <c r="BV196" s="3">
        <v>0</v>
      </c>
      <c r="BW196" s="3">
        <v>0</v>
      </c>
      <c r="BX196" s="3">
        <v>25212</v>
      </c>
      <c r="BY196" s="3">
        <v>0</v>
      </c>
      <c r="BZ196" s="57">
        <v>0</v>
      </c>
      <c r="CA196" s="3">
        <v>0</v>
      </c>
      <c r="CB196" s="3">
        <v>0</v>
      </c>
      <c r="CC196" s="3">
        <v>0</v>
      </c>
      <c r="CD196" s="3">
        <v>0</v>
      </c>
      <c r="CE196" s="3">
        <v>515</v>
      </c>
      <c r="CF196" s="3">
        <v>0</v>
      </c>
      <c r="CG196" s="3">
        <v>0</v>
      </c>
      <c r="CH196" s="3">
        <v>0</v>
      </c>
      <c r="CI196" s="3">
        <v>0</v>
      </c>
      <c r="CJ196" s="3">
        <v>0</v>
      </c>
      <c r="CK196" s="3">
        <v>3207</v>
      </c>
      <c r="CL196" s="3">
        <v>893</v>
      </c>
      <c r="CM196" s="3">
        <v>0</v>
      </c>
      <c r="CN196" s="3">
        <v>151</v>
      </c>
      <c r="CO196" s="3">
        <v>0</v>
      </c>
      <c r="CP196" s="3">
        <v>2017</v>
      </c>
      <c r="CQ196" s="3">
        <v>0</v>
      </c>
      <c r="CR196" s="3">
        <v>0</v>
      </c>
      <c r="CS196" s="3">
        <v>18</v>
      </c>
      <c r="CT196" s="3">
        <v>6286</v>
      </c>
      <c r="CU196" s="3">
        <v>0</v>
      </c>
      <c r="CV196" s="3">
        <v>6286</v>
      </c>
      <c r="CW196" s="3">
        <v>0</v>
      </c>
      <c r="CX196" s="3">
        <v>0</v>
      </c>
      <c r="CY196" s="3">
        <v>0</v>
      </c>
      <c r="CZ196" s="3">
        <v>0</v>
      </c>
      <c r="DA196" s="3">
        <v>0</v>
      </c>
      <c r="DB196" s="3">
        <v>0</v>
      </c>
      <c r="DC196" s="3">
        <v>0</v>
      </c>
      <c r="DD196" s="3">
        <v>0</v>
      </c>
      <c r="DE196" s="3">
        <v>0</v>
      </c>
      <c r="DF196" s="3">
        <v>0</v>
      </c>
      <c r="DG196" s="3">
        <v>124052007</v>
      </c>
      <c r="DH196" s="3">
        <v>55823403</v>
      </c>
      <c r="DI196" s="3">
        <v>0</v>
      </c>
      <c r="DJ196" s="3">
        <v>68228604</v>
      </c>
      <c r="DK196" s="3">
        <v>0</v>
      </c>
      <c r="DL196" s="3">
        <v>68228604</v>
      </c>
      <c r="DM196" s="3">
        <v>69852524</v>
      </c>
      <c r="DN196" s="3">
        <v>-1623920</v>
      </c>
      <c r="DO196" s="3">
        <v>4</v>
      </c>
      <c r="DP196" s="3">
        <v>0</v>
      </c>
      <c r="DQ196" s="3">
        <v>0</v>
      </c>
      <c r="DR196" s="3">
        <v>0</v>
      </c>
      <c r="DS196" s="3">
        <v>-1623916</v>
      </c>
      <c r="DT196" s="3">
        <v>19362801</v>
      </c>
      <c r="DU196" s="3">
        <v>24883909</v>
      </c>
      <c r="DV196" s="3">
        <v>0</v>
      </c>
      <c r="DW196" s="3">
        <v>47921098</v>
      </c>
      <c r="DX196" s="3">
        <v>0</v>
      </c>
      <c r="DY196" s="3">
        <v>26781687</v>
      </c>
      <c r="DZ196" s="3">
        <v>0</v>
      </c>
      <c r="EA196" s="3">
        <v>0</v>
      </c>
      <c r="EB196" s="3">
        <v>1397879</v>
      </c>
      <c r="EC196" s="3">
        <v>120347374</v>
      </c>
      <c r="ED196" s="3">
        <v>1890410</v>
      </c>
      <c r="EE196" s="3">
        <v>526236</v>
      </c>
      <c r="EF196" s="3">
        <v>0</v>
      </c>
      <c r="EG196" s="3">
        <v>89216</v>
      </c>
      <c r="EH196" s="3">
        <v>0</v>
      </c>
      <c r="EI196" s="3">
        <v>1188442</v>
      </c>
      <c r="EJ196" s="3">
        <v>0</v>
      </c>
      <c r="EK196" s="3">
        <v>0</v>
      </c>
      <c r="EL196" s="3">
        <v>10329</v>
      </c>
      <c r="EM196" s="3">
        <v>3704633</v>
      </c>
      <c r="EN196" s="3">
        <v>9874758</v>
      </c>
      <c r="EO196" s="3">
        <v>11379035</v>
      </c>
      <c r="EP196" s="3">
        <v>0</v>
      </c>
      <c r="EQ196" s="3">
        <v>18480505</v>
      </c>
      <c r="ER196" s="3">
        <v>0</v>
      </c>
      <c r="ES196" s="3">
        <v>0</v>
      </c>
      <c r="ET196" s="3">
        <v>14741793</v>
      </c>
      <c r="EU196" s="3">
        <v>0</v>
      </c>
      <c r="EV196" s="3">
        <v>0</v>
      </c>
      <c r="EW196" s="3">
        <v>0</v>
      </c>
      <c r="EX196" s="3">
        <v>0</v>
      </c>
      <c r="EY196" s="3">
        <v>0</v>
      </c>
      <c r="EZ196" s="3">
        <v>1347312</v>
      </c>
      <c r="FA196" s="3">
        <v>0</v>
      </c>
      <c r="FB196" s="3">
        <v>0</v>
      </c>
      <c r="FC196" s="3">
        <v>0</v>
      </c>
      <c r="FD196" s="3">
        <v>0</v>
      </c>
      <c r="FE196" s="3">
        <v>11378453</v>
      </c>
      <c r="FF196" s="3">
        <v>14031110</v>
      </c>
      <c r="FG196" s="3">
        <v>0</v>
      </c>
      <c r="FH196" s="3">
        <v>29529809</v>
      </c>
      <c r="FI196" s="3">
        <v>0</v>
      </c>
      <c r="FJ196" s="3">
        <v>13228336</v>
      </c>
      <c r="FK196" s="3">
        <v>0</v>
      </c>
      <c r="FL196" s="3">
        <v>0</v>
      </c>
      <c r="FM196" s="3">
        <v>60896</v>
      </c>
      <c r="FN196" s="3">
        <v>0</v>
      </c>
      <c r="FO196" s="3">
        <v>0</v>
      </c>
      <c r="FP196" s="3">
        <v>0</v>
      </c>
      <c r="FQ196" s="3">
        <v>4</v>
      </c>
      <c r="FR196" s="3">
        <v>0</v>
      </c>
      <c r="FS196" s="3">
        <v>0</v>
      </c>
      <c r="FT196" s="3">
        <v>31199841</v>
      </c>
      <c r="FU196" s="3">
        <v>1196857</v>
      </c>
      <c r="FV196" s="3">
        <v>13064887</v>
      </c>
      <c r="FW196" s="3">
        <v>0</v>
      </c>
      <c r="FX196" s="3">
        <v>0</v>
      </c>
      <c r="FY196" s="3">
        <v>0</v>
      </c>
      <c r="FZ196" s="3">
        <v>0</v>
      </c>
      <c r="GA196" s="3">
        <v>5413793</v>
      </c>
      <c r="GB196" s="3">
        <v>686060</v>
      </c>
      <c r="GC196" s="3">
        <v>8252538</v>
      </c>
      <c r="GD196" s="3">
        <v>10038548</v>
      </c>
      <c r="GE196" s="3">
        <v>32104888</v>
      </c>
      <c r="GF196" s="3">
        <v>3135777</v>
      </c>
      <c r="GG196" s="3">
        <v>0</v>
      </c>
      <c r="GH196" s="3">
        <v>0</v>
      </c>
      <c r="GI196" s="3">
        <v>4918783</v>
      </c>
      <c r="GJ196" s="3">
        <v>11950440</v>
      </c>
      <c r="GK196" s="3">
        <v>0</v>
      </c>
      <c r="GL196" s="3">
        <v>10302640</v>
      </c>
      <c r="GM196" s="3">
        <v>357329</v>
      </c>
      <c r="GN196" s="3">
        <v>23259</v>
      </c>
      <c r="GO196" s="3">
        <v>7059408</v>
      </c>
      <c r="GP196" s="3">
        <v>10534518</v>
      </c>
      <c r="GQ196" s="3">
        <v>0</v>
      </c>
      <c r="GR196" s="3">
        <v>37693649</v>
      </c>
      <c r="GS196" s="3">
        <v>0</v>
      </c>
      <c r="GT196" s="3">
        <v>14587677</v>
      </c>
      <c r="GU196" s="3">
        <v>0</v>
      </c>
      <c r="GV196" s="3">
        <v>62815844</v>
      </c>
      <c r="GW196" s="3">
        <v>33975955</v>
      </c>
      <c r="GX196" s="3">
        <v>0</v>
      </c>
      <c r="GY196" s="3">
        <v>0</v>
      </c>
      <c r="GZ196" s="3">
        <v>28839889</v>
      </c>
      <c r="HA196" s="3">
        <v>62815844</v>
      </c>
      <c r="HB196" s="3">
        <v>-1481515</v>
      </c>
      <c r="HC196" s="3">
        <v>104356430</v>
      </c>
      <c r="HD196" s="3">
        <v>-92340397</v>
      </c>
      <c r="HE196" s="3">
        <v>49729849</v>
      </c>
      <c r="HF196" s="3">
        <v>0</v>
      </c>
      <c r="HG196" s="3">
        <v>0</v>
      </c>
      <c r="HH196" s="3">
        <v>10696913</v>
      </c>
      <c r="HI196" s="3">
        <v>19877801</v>
      </c>
      <c r="HJ196" s="3">
        <v>1074751</v>
      </c>
      <c r="HK196" s="3">
        <v>1271783</v>
      </c>
      <c r="HL196" s="3">
        <v>611</v>
      </c>
      <c r="HM196" s="3">
        <v>0</v>
      </c>
      <c r="HN196" s="3">
        <v>153924</v>
      </c>
      <c r="HO196" s="3">
        <v>400495</v>
      </c>
      <c r="HP196" s="3">
        <v>186154</v>
      </c>
      <c r="HQ196" s="3">
        <v>54315</v>
      </c>
      <c r="HR196" s="3">
        <v>109360</v>
      </c>
      <c r="HS196" s="3">
        <v>85238</v>
      </c>
      <c r="HT196" s="3">
        <v>84796</v>
      </c>
      <c r="HU196" s="3">
        <v>469</v>
      </c>
      <c r="HV196" s="3">
        <v>0</v>
      </c>
      <c r="HW196" s="3">
        <v>0</v>
      </c>
      <c r="HX196" s="3">
        <v>402710</v>
      </c>
      <c r="HY196" s="3">
        <v>26043</v>
      </c>
      <c r="HZ196" s="3">
        <v>124174</v>
      </c>
      <c r="IA196" s="3">
        <v>0</v>
      </c>
      <c r="IB196" s="3">
        <v>233737</v>
      </c>
      <c r="IC196" s="3">
        <v>9544</v>
      </c>
      <c r="ID196" s="3">
        <v>278543</v>
      </c>
      <c r="IE196" s="3">
        <v>11967484.181489816</v>
      </c>
      <c r="IF196" s="3">
        <v>14308214.807487801</v>
      </c>
      <c r="IG196" s="3">
        <v>0</v>
      </c>
      <c r="IH196" s="3">
        <v>27034158.431088801</v>
      </c>
      <c r="II196" s="3">
        <v>0</v>
      </c>
      <c r="IJ196" s="3">
        <v>15749717.836129777</v>
      </c>
      <c r="IK196" s="3">
        <v>0</v>
      </c>
      <c r="IL196" s="3">
        <v>0</v>
      </c>
      <c r="IM196" s="3">
        <v>792948.74380381405</v>
      </c>
    </row>
    <row r="197" spans="1:247" x14ac:dyDescent="0.25">
      <c r="A197">
        <v>106150736</v>
      </c>
      <c r="B197" s="33" t="s">
        <v>1357</v>
      </c>
      <c r="C197" s="56">
        <v>45108</v>
      </c>
      <c r="D197" s="56">
        <v>45473</v>
      </c>
      <c r="E197">
        <v>366</v>
      </c>
      <c r="F197" s="33" t="s">
        <v>2679</v>
      </c>
      <c r="G197" t="s">
        <v>1079</v>
      </c>
      <c r="H197">
        <v>617</v>
      </c>
      <c r="I197" s="33" t="s">
        <v>1031</v>
      </c>
      <c r="J197" t="s">
        <v>3050</v>
      </c>
      <c r="K197" s="33" t="s">
        <v>1023</v>
      </c>
      <c r="L197" s="33" t="s">
        <v>811</v>
      </c>
      <c r="M197" t="s">
        <v>2658</v>
      </c>
      <c r="N197" t="s">
        <v>1032</v>
      </c>
      <c r="O197" s="33" t="s">
        <v>3036</v>
      </c>
      <c r="P197" t="s">
        <v>1028</v>
      </c>
      <c r="Q197" t="s">
        <v>34</v>
      </c>
      <c r="R197" s="33" t="s">
        <v>2145</v>
      </c>
      <c r="S197" s="33" t="s">
        <v>1754</v>
      </c>
      <c r="T197" s="33" t="s">
        <v>1081</v>
      </c>
      <c r="U197" s="33">
        <v>93306</v>
      </c>
      <c r="V197" s="33" t="s">
        <v>2752</v>
      </c>
      <c r="W197">
        <v>2</v>
      </c>
      <c r="X197" s="3">
        <v>222</v>
      </c>
      <c r="Y197" s="3">
        <v>81252</v>
      </c>
      <c r="Z197" s="3">
        <v>222</v>
      </c>
      <c r="AA197" s="3">
        <v>81252</v>
      </c>
      <c r="AB197" s="3">
        <v>163</v>
      </c>
      <c r="AC197" s="3">
        <v>154.92896174863387</v>
      </c>
      <c r="AD197" s="3">
        <v>305.94476482957703</v>
      </c>
      <c r="AE197" s="3">
        <v>6422</v>
      </c>
      <c r="AF197" s="3">
        <v>3888</v>
      </c>
      <c r="AG197" s="3">
        <v>14204</v>
      </c>
      <c r="AH197" s="3">
        <v>26065</v>
      </c>
      <c r="AI197" s="3">
        <v>805</v>
      </c>
      <c r="AJ197" s="3">
        <v>765</v>
      </c>
      <c r="AK197" s="3">
        <v>3938</v>
      </c>
      <c r="AL197" s="3">
        <v>2</v>
      </c>
      <c r="AM197" s="3">
        <v>615</v>
      </c>
      <c r="AN197" s="3">
        <v>56704</v>
      </c>
      <c r="AO197" s="3">
        <v>111975.78392762505</v>
      </c>
      <c r="AP197" s="89">
        <v>11480.044602715099</v>
      </c>
      <c r="AQ197" s="89">
        <v>5974.3566319937581</v>
      </c>
      <c r="AR197" s="89">
        <v>22902.749697990701</v>
      </c>
      <c r="AS197" s="89">
        <v>56684.023982795297</v>
      </c>
      <c r="AT197" s="89">
        <v>2047.6489246879501</v>
      </c>
      <c r="AU197" s="89">
        <v>1462.1353415794508</v>
      </c>
      <c r="AV197" s="89">
        <v>8433.6094444824794</v>
      </c>
      <c r="AW197" s="89">
        <v>176.130469747859</v>
      </c>
      <c r="AX197" s="89">
        <v>1354.74150032741</v>
      </c>
      <c r="AY197" s="3">
        <v>1260</v>
      </c>
      <c r="AZ197" s="3">
        <v>745</v>
      </c>
      <c r="BA197" s="3">
        <v>2775</v>
      </c>
      <c r="BB197" s="3">
        <v>5298</v>
      </c>
      <c r="BC197" s="3">
        <v>148</v>
      </c>
      <c r="BD197" s="3">
        <v>141</v>
      </c>
      <c r="BE197" s="3">
        <v>764</v>
      </c>
      <c r="BF197" s="3">
        <v>1</v>
      </c>
      <c r="BG197" s="3">
        <v>112</v>
      </c>
      <c r="BH197" s="3">
        <v>11244</v>
      </c>
      <c r="BI197" s="3">
        <v>197</v>
      </c>
      <c r="BJ197" s="3">
        <v>25</v>
      </c>
      <c r="BK197" s="3">
        <v>0</v>
      </c>
      <c r="BL197" s="3">
        <v>0</v>
      </c>
      <c r="BM197" s="3">
        <v>0</v>
      </c>
      <c r="BN197" s="3">
        <v>0</v>
      </c>
      <c r="BO197" s="3">
        <v>72102</v>
      </c>
      <c r="BP197" s="3">
        <v>9150</v>
      </c>
      <c r="BQ197" s="3">
        <v>0</v>
      </c>
      <c r="BR197" s="3">
        <v>0</v>
      </c>
      <c r="BS197" s="3">
        <v>0</v>
      </c>
      <c r="BT197" s="3">
        <v>0</v>
      </c>
      <c r="BU197" s="3">
        <v>49122</v>
      </c>
      <c r="BV197" s="3">
        <v>7582</v>
      </c>
      <c r="BW197" s="3">
        <v>0</v>
      </c>
      <c r="BX197" s="3">
        <v>0</v>
      </c>
      <c r="BY197" s="3">
        <v>0</v>
      </c>
      <c r="BZ197" s="57">
        <v>0</v>
      </c>
      <c r="CA197" s="3">
        <v>0</v>
      </c>
      <c r="CB197" s="3">
        <v>9755</v>
      </c>
      <c r="CC197" s="3">
        <v>1489</v>
      </c>
      <c r="CD197" s="3">
        <v>0</v>
      </c>
      <c r="CE197" s="3">
        <v>0</v>
      </c>
      <c r="CF197" s="3">
        <v>0</v>
      </c>
      <c r="CG197" s="3">
        <v>0</v>
      </c>
      <c r="CH197" s="3">
        <v>9</v>
      </c>
      <c r="CI197" s="3">
        <v>3337</v>
      </c>
      <c r="CJ197" s="3">
        <v>679</v>
      </c>
      <c r="CK197" s="3">
        <v>23764</v>
      </c>
      <c r="CL197" s="3">
        <v>5859</v>
      </c>
      <c r="CM197" s="3">
        <v>29254</v>
      </c>
      <c r="CN197" s="3">
        <v>177284</v>
      </c>
      <c r="CO197" s="3">
        <v>6790</v>
      </c>
      <c r="CP197" s="3">
        <v>2948</v>
      </c>
      <c r="CQ197" s="3">
        <v>22459</v>
      </c>
      <c r="CR197" s="3">
        <v>556</v>
      </c>
      <c r="CS197" s="3">
        <v>2755</v>
      </c>
      <c r="CT197" s="3">
        <v>271669</v>
      </c>
      <c r="CU197" s="3">
        <v>55753</v>
      </c>
      <c r="CV197" s="3">
        <v>203098</v>
      </c>
      <c r="CW197" s="3">
        <v>0</v>
      </c>
      <c r="CX197" s="3">
        <v>24184</v>
      </c>
      <c r="CY197" s="3">
        <v>689</v>
      </c>
      <c r="CZ197" s="3">
        <v>8</v>
      </c>
      <c r="DA197" s="3">
        <v>458422</v>
      </c>
      <c r="DB197" s="3">
        <v>368945</v>
      </c>
      <c r="DC197" s="3">
        <v>2641</v>
      </c>
      <c r="DD197" s="3">
        <v>3262</v>
      </c>
      <c r="DE197" s="3">
        <v>1591</v>
      </c>
      <c r="DF197" s="3">
        <v>939</v>
      </c>
      <c r="DG197" s="3">
        <v>1274776047</v>
      </c>
      <c r="DH197" s="3">
        <v>793437801</v>
      </c>
      <c r="DI197" s="3">
        <v>186406</v>
      </c>
      <c r="DJ197" s="3">
        <v>481524652</v>
      </c>
      <c r="DK197" s="3">
        <v>26819873</v>
      </c>
      <c r="DL197" s="3">
        <v>508344525</v>
      </c>
      <c r="DM197" s="3">
        <v>540196390</v>
      </c>
      <c r="DN197" s="3">
        <v>-31851865</v>
      </c>
      <c r="DO197" s="3">
        <v>37733916</v>
      </c>
      <c r="DP197" s="3">
        <v>0</v>
      </c>
      <c r="DQ197" s="3">
        <v>0</v>
      </c>
      <c r="DR197" s="3">
        <v>0</v>
      </c>
      <c r="DS197" s="3">
        <v>5882051</v>
      </c>
      <c r="DT197" s="3">
        <v>79383822</v>
      </c>
      <c r="DU197" s="3">
        <v>42650206</v>
      </c>
      <c r="DV197" s="3">
        <v>127005209</v>
      </c>
      <c r="DW197" s="3">
        <v>310964544</v>
      </c>
      <c r="DX197" s="3">
        <v>9215883</v>
      </c>
      <c r="DY197" s="3">
        <v>12523631</v>
      </c>
      <c r="DZ197" s="3">
        <v>56203016</v>
      </c>
      <c r="EA197" s="3">
        <v>21139</v>
      </c>
      <c r="EB197" s="3">
        <v>7573027</v>
      </c>
      <c r="EC197" s="3">
        <v>645540477</v>
      </c>
      <c r="ED197" s="3">
        <v>62523655</v>
      </c>
      <c r="EE197" s="3">
        <v>22886713</v>
      </c>
      <c r="EF197" s="3">
        <v>77779958</v>
      </c>
      <c r="EG197" s="3">
        <v>365295639</v>
      </c>
      <c r="EH197" s="3">
        <v>14226220</v>
      </c>
      <c r="EI197" s="3">
        <v>11412635</v>
      </c>
      <c r="EJ197" s="3">
        <v>64161201</v>
      </c>
      <c r="EK197" s="3">
        <v>1840472</v>
      </c>
      <c r="EL197" s="3">
        <v>9109077</v>
      </c>
      <c r="EM197" s="3">
        <v>629235570</v>
      </c>
      <c r="EN197" s="3">
        <v>102966967</v>
      </c>
      <c r="EO197" s="3">
        <v>50589408</v>
      </c>
      <c r="EP197" s="3">
        <v>138157078</v>
      </c>
      <c r="EQ197" s="3">
        <v>367612094</v>
      </c>
      <c r="ER197" s="3">
        <v>-7762086</v>
      </c>
      <c r="ES197" s="3">
        <v>21676056</v>
      </c>
      <c r="ET197" s="3">
        <v>17039404</v>
      </c>
      <c r="EU197" s="3">
        <v>67203071</v>
      </c>
      <c r="EV197" s="3">
        <v>14409896</v>
      </c>
      <c r="EW197" s="3">
        <v>0</v>
      </c>
      <c r="EX197" s="3">
        <v>9196983</v>
      </c>
      <c r="EY197" s="3">
        <v>0</v>
      </c>
      <c r="EZ197" s="3">
        <v>12348930</v>
      </c>
      <c r="FA197" s="3">
        <v>0</v>
      </c>
      <c r="FB197" s="3">
        <v>186406</v>
      </c>
      <c r="FC197" s="3">
        <v>0</v>
      </c>
      <c r="FD197" s="3">
        <v>0</v>
      </c>
      <c r="FE197" s="3">
        <v>37336300</v>
      </c>
      <c r="FF197" s="3">
        <v>14205980</v>
      </c>
      <c r="FG197" s="3">
        <v>60253704</v>
      </c>
      <c r="FH197" s="3">
        <v>306053675</v>
      </c>
      <c r="FI197" s="3">
        <v>1133405</v>
      </c>
      <c r="FJ197" s="3">
        <v>6625997</v>
      </c>
      <c r="FK197" s="3">
        <v>51792032</v>
      </c>
      <c r="FL197" s="3">
        <v>0</v>
      </c>
      <c r="FM197" s="3">
        <v>4123559</v>
      </c>
      <c r="FN197" s="3">
        <v>0</v>
      </c>
      <c r="FO197" s="3">
        <v>0</v>
      </c>
      <c r="FP197" s="3">
        <v>0</v>
      </c>
      <c r="FQ197" s="3">
        <v>7887</v>
      </c>
      <c r="FR197" s="3">
        <v>0</v>
      </c>
      <c r="FS197" s="3">
        <v>37595561</v>
      </c>
      <c r="FT197" s="3">
        <v>112083631</v>
      </c>
      <c r="FU197" s="3">
        <v>88411286</v>
      </c>
      <c r="FV197" s="3">
        <v>161672433</v>
      </c>
      <c r="FW197" s="3">
        <v>606465</v>
      </c>
      <c r="FX197" s="3">
        <v>1293598</v>
      </c>
      <c r="FY197" s="3">
        <v>0</v>
      </c>
      <c r="FZ197" s="3">
        <v>2112530</v>
      </c>
      <c r="GA197" s="3">
        <v>79076805</v>
      </c>
      <c r="GB197" s="3">
        <v>26800792</v>
      </c>
      <c r="GC197" s="3">
        <v>59044900</v>
      </c>
      <c r="GD197" s="3">
        <v>9093950</v>
      </c>
      <c r="GE197" s="3">
        <v>242015203</v>
      </c>
      <c r="GF197" s="3">
        <v>90743699</v>
      </c>
      <c r="GG197" s="3">
        <v>26070816</v>
      </c>
      <c r="GH197" s="3">
        <v>48773459</v>
      </c>
      <c r="GI197" s="3">
        <v>61128196</v>
      </c>
      <c r="GJ197" s="3">
        <v>36669573</v>
      </c>
      <c r="GK197" s="3">
        <v>15216584</v>
      </c>
      <c r="GL197" s="3">
        <v>2447297</v>
      </c>
      <c r="GM197" s="3">
        <v>716729</v>
      </c>
      <c r="GN197" s="3">
        <v>3188750</v>
      </c>
      <c r="GO197" s="3">
        <v>13226084</v>
      </c>
      <c r="GP197" s="3">
        <v>338932535</v>
      </c>
      <c r="GQ197" s="3">
        <v>0</v>
      </c>
      <c r="GR197" s="3">
        <v>42295396</v>
      </c>
      <c r="GS197" s="3">
        <v>8190143</v>
      </c>
      <c r="GT197" s="3">
        <v>124532718</v>
      </c>
      <c r="GU197" s="3">
        <v>57671142</v>
      </c>
      <c r="GV197" s="3">
        <v>571621934</v>
      </c>
      <c r="GW197" s="3">
        <v>65210577</v>
      </c>
      <c r="GX197" s="3">
        <v>41988947</v>
      </c>
      <c r="GY197" s="3">
        <v>391876451</v>
      </c>
      <c r="GZ197" s="3">
        <v>72545959</v>
      </c>
      <c r="HA197" s="3">
        <v>571621934</v>
      </c>
      <c r="HB197" s="3">
        <v>50302358</v>
      </c>
      <c r="HC197" s="3">
        <v>231683415</v>
      </c>
      <c r="HD197" s="3">
        <v>-177829432</v>
      </c>
      <c r="HE197" s="3">
        <v>211972092</v>
      </c>
      <c r="HF197" s="3">
        <v>0</v>
      </c>
      <c r="HG197" s="3">
        <v>15364860</v>
      </c>
      <c r="HH197" s="3">
        <v>0</v>
      </c>
      <c r="HI197" s="3">
        <v>0</v>
      </c>
      <c r="HJ197" s="3">
        <v>4962007</v>
      </c>
      <c r="HK197" s="3">
        <v>5385087</v>
      </c>
      <c r="HL197" s="3">
        <v>2295</v>
      </c>
      <c r="HM197" s="3">
        <v>107</v>
      </c>
      <c r="HN197" s="3">
        <v>473005</v>
      </c>
      <c r="HO197" s="3">
        <v>1182248</v>
      </c>
      <c r="HP197" s="3">
        <v>816487</v>
      </c>
      <c r="HQ197" s="3">
        <v>124278</v>
      </c>
      <c r="HR197" s="3">
        <v>246677</v>
      </c>
      <c r="HS197" s="3">
        <v>714221</v>
      </c>
      <c r="HT197" s="3">
        <v>251326</v>
      </c>
      <c r="HU197" s="3">
        <v>541412</v>
      </c>
      <c r="HV197" s="3">
        <v>189047</v>
      </c>
      <c r="HW197" s="3">
        <v>423306</v>
      </c>
      <c r="HX197" s="3">
        <v>1059223</v>
      </c>
      <c r="HY197" s="3">
        <v>1103889</v>
      </c>
      <c r="HZ197" s="3">
        <v>939378</v>
      </c>
      <c r="IA197" s="3">
        <v>19190</v>
      </c>
      <c r="IB197" s="3">
        <v>766111</v>
      </c>
      <c r="IC197" s="3">
        <v>416760</v>
      </c>
      <c r="ID197" s="3">
        <v>657456</v>
      </c>
      <c r="IE197" s="3">
        <v>57148835.240483299</v>
      </c>
      <c r="IF197" s="3">
        <v>26392961.563962553</v>
      </c>
      <c r="IG197" s="3">
        <v>82470874.798076093</v>
      </c>
      <c r="IH197" s="3">
        <v>272342815.15671015</v>
      </c>
      <c r="II197" s="3">
        <v>9440579.9494091496</v>
      </c>
      <c r="IJ197" s="3">
        <v>9639588.7716782019</v>
      </c>
      <c r="IK197" s="3">
        <v>48472955.418570198</v>
      </c>
      <c r="IL197" s="3">
        <v>749706.09421004204</v>
      </c>
      <c r="IM197" s="3">
        <v>6718200.0069003198</v>
      </c>
    </row>
    <row r="198" spans="1:247" x14ac:dyDescent="0.25">
      <c r="A198">
        <v>106150737</v>
      </c>
      <c r="B198" s="33" t="s">
        <v>1952</v>
      </c>
      <c r="C198" s="56">
        <v>45108</v>
      </c>
      <c r="D198" s="56">
        <v>45473</v>
      </c>
      <c r="E198">
        <v>366</v>
      </c>
      <c r="F198" s="33" t="s">
        <v>2679</v>
      </c>
      <c r="G198" t="s">
        <v>1079</v>
      </c>
      <c r="H198">
        <v>619</v>
      </c>
      <c r="I198" s="33" t="s">
        <v>1037</v>
      </c>
      <c r="J198" t="s">
        <v>3050</v>
      </c>
      <c r="K198" s="33" t="s">
        <v>1023</v>
      </c>
      <c r="L198" s="33" t="s">
        <v>811</v>
      </c>
      <c r="M198" t="s">
        <v>1792</v>
      </c>
      <c r="N198" t="s">
        <v>1032</v>
      </c>
      <c r="O198" s="33" t="s">
        <v>1358</v>
      </c>
      <c r="P198" t="s">
        <v>1042</v>
      </c>
      <c r="Q198" t="s">
        <v>1058</v>
      </c>
      <c r="R198" s="33" t="s">
        <v>2146</v>
      </c>
      <c r="S198" s="33" t="s">
        <v>1359</v>
      </c>
      <c r="T198" s="33" t="s">
        <v>1360</v>
      </c>
      <c r="U198" s="33">
        <v>93240</v>
      </c>
      <c r="V198" s="33" t="s">
        <v>1361</v>
      </c>
      <c r="W198">
        <v>0</v>
      </c>
      <c r="X198" s="3">
        <v>101</v>
      </c>
      <c r="Y198" s="3">
        <v>36966</v>
      </c>
      <c r="Z198" s="3">
        <v>101</v>
      </c>
      <c r="AA198" s="3">
        <v>36966</v>
      </c>
      <c r="AB198" s="3">
        <v>44</v>
      </c>
      <c r="AC198" s="3">
        <v>43.237704918032797</v>
      </c>
      <c r="AD198" s="3">
        <v>116.47932663147866</v>
      </c>
      <c r="AE198" s="3">
        <v>778</v>
      </c>
      <c r="AF198" s="3">
        <v>436</v>
      </c>
      <c r="AG198" s="3">
        <v>13002</v>
      </c>
      <c r="AH198" s="3">
        <v>300</v>
      </c>
      <c r="AI198" s="3">
        <v>0</v>
      </c>
      <c r="AJ198" s="3">
        <v>1279</v>
      </c>
      <c r="AK198" s="3">
        <v>24</v>
      </c>
      <c r="AL198" s="3">
        <v>0</v>
      </c>
      <c r="AM198" s="3">
        <v>6</v>
      </c>
      <c r="AN198" s="3">
        <v>15825</v>
      </c>
      <c r="AO198" s="3">
        <v>42631.433547121189</v>
      </c>
      <c r="AP198" s="89">
        <v>2677.3888661815367</v>
      </c>
      <c r="AQ198" s="89">
        <v>2435.9976697022098</v>
      </c>
      <c r="AR198" s="89">
        <v>14344.159782331737</v>
      </c>
      <c r="AS198" s="89">
        <v>3233.8391317906999</v>
      </c>
      <c r="AT198" s="89">
        <v>0</v>
      </c>
      <c r="AU198" s="89">
        <v>4050.6877284029301</v>
      </c>
      <c r="AV198" s="89">
        <v>424.57015590200399</v>
      </c>
      <c r="AW198" s="89">
        <v>0</v>
      </c>
      <c r="AX198" s="89">
        <v>171.75489777836117</v>
      </c>
      <c r="AY198" s="3">
        <v>122</v>
      </c>
      <c r="AZ198" s="3">
        <v>79</v>
      </c>
      <c r="BA198" s="3">
        <v>32</v>
      </c>
      <c r="BB198" s="3">
        <v>45</v>
      </c>
      <c r="BC198" s="3">
        <v>0</v>
      </c>
      <c r="BD198" s="3">
        <v>17</v>
      </c>
      <c r="BE198" s="3">
        <v>4</v>
      </c>
      <c r="BF198" s="3">
        <v>0</v>
      </c>
      <c r="BG198" s="3">
        <v>1</v>
      </c>
      <c r="BH198" s="3">
        <v>300</v>
      </c>
      <c r="BI198" s="3">
        <v>27</v>
      </c>
      <c r="BJ198" s="3">
        <v>0</v>
      </c>
      <c r="BK198" s="3">
        <v>0</v>
      </c>
      <c r="BL198" s="3">
        <v>0</v>
      </c>
      <c r="BM198" s="3">
        <v>74</v>
      </c>
      <c r="BN198" s="3">
        <v>0</v>
      </c>
      <c r="BO198" s="3">
        <v>9882</v>
      </c>
      <c r="BP198" s="3">
        <v>0</v>
      </c>
      <c r="BQ198" s="3">
        <v>0</v>
      </c>
      <c r="BR198" s="3">
        <v>0</v>
      </c>
      <c r="BS198" s="3">
        <v>27084</v>
      </c>
      <c r="BT198" s="3">
        <v>0</v>
      </c>
      <c r="BU198" s="3">
        <v>1556</v>
      </c>
      <c r="BV198" s="3">
        <v>0</v>
      </c>
      <c r="BW198" s="3">
        <v>0</v>
      </c>
      <c r="BX198" s="3">
        <v>0</v>
      </c>
      <c r="BY198" s="3">
        <v>14269</v>
      </c>
      <c r="BZ198" s="57">
        <v>0.90167456556082104</v>
      </c>
      <c r="CA198" s="3">
        <v>0</v>
      </c>
      <c r="CB198" s="3">
        <v>282</v>
      </c>
      <c r="CC198" s="3">
        <v>0</v>
      </c>
      <c r="CD198" s="3">
        <v>0</v>
      </c>
      <c r="CE198" s="3">
        <v>0</v>
      </c>
      <c r="CF198" s="3">
        <v>18</v>
      </c>
      <c r="CG198" s="3">
        <v>0</v>
      </c>
      <c r="CH198" s="3">
        <v>0</v>
      </c>
      <c r="CI198" s="3">
        <v>0</v>
      </c>
      <c r="CJ198" s="3">
        <v>0</v>
      </c>
      <c r="CK198" s="3">
        <v>6308</v>
      </c>
      <c r="CL198" s="3">
        <v>7967</v>
      </c>
      <c r="CM198" s="3">
        <v>993</v>
      </c>
      <c r="CN198" s="3">
        <v>11473</v>
      </c>
      <c r="CO198" s="3">
        <v>0</v>
      </c>
      <c r="CP198" s="3">
        <v>3370</v>
      </c>
      <c r="CQ198" s="3">
        <v>1234</v>
      </c>
      <c r="CR198" s="3">
        <v>0</v>
      </c>
      <c r="CS198" s="3">
        <v>850</v>
      </c>
      <c r="CT198" s="3">
        <v>32195</v>
      </c>
      <c r="CU198" s="3">
        <v>6890</v>
      </c>
      <c r="CV198" s="3">
        <v>15133</v>
      </c>
      <c r="CW198" s="3">
        <v>0</v>
      </c>
      <c r="CX198" s="3">
        <v>10176</v>
      </c>
      <c r="CY198" s="3">
        <v>0</v>
      </c>
      <c r="CZ198" s="3">
        <v>1</v>
      </c>
      <c r="DA198" s="3">
        <v>132</v>
      </c>
      <c r="DB198" s="3">
        <v>791</v>
      </c>
      <c r="DC198" s="3">
        <v>2</v>
      </c>
      <c r="DD198" s="3">
        <v>13</v>
      </c>
      <c r="DE198" s="3">
        <v>0</v>
      </c>
      <c r="DF198" s="3">
        <v>0</v>
      </c>
      <c r="DG198" s="3">
        <v>116793140</v>
      </c>
      <c r="DH198" s="3">
        <v>85178919</v>
      </c>
      <c r="DI198" s="3">
        <v>0</v>
      </c>
      <c r="DJ198" s="3">
        <v>31614221</v>
      </c>
      <c r="DK198" s="3">
        <v>181455</v>
      </c>
      <c r="DL198" s="3">
        <v>31795676</v>
      </c>
      <c r="DM198" s="3">
        <v>34361593</v>
      </c>
      <c r="DN198" s="3">
        <v>-2565917</v>
      </c>
      <c r="DO198" s="3">
        <v>5891574</v>
      </c>
      <c r="DP198" s="3">
        <v>3472144</v>
      </c>
      <c r="DQ198" s="3">
        <v>0</v>
      </c>
      <c r="DR198" s="3">
        <v>0</v>
      </c>
      <c r="DS198" s="3">
        <v>-146487</v>
      </c>
      <c r="DT198" s="3">
        <v>6344005</v>
      </c>
      <c r="DU198" s="3">
        <v>4287864</v>
      </c>
      <c r="DV198" s="3">
        <v>26899282</v>
      </c>
      <c r="DW198" s="3">
        <v>2526764</v>
      </c>
      <c r="DX198" s="3">
        <v>0</v>
      </c>
      <c r="DY198" s="3">
        <v>3090755</v>
      </c>
      <c r="DZ198" s="3">
        <v>144578</v>
      </c>
      <c r="EA198" s="3">
        <v>0</v>
      </c>
      <c r="EB198" s="3">
        <v>60946</v>
      </c>
      <c r="EC198" s="3">
        <v>43354194</v>
      </c>
      <c r="ED198" s="3">
        <v>15488088</v>
      </c>
      <c r="EE198" s="3">
        <v>19669078</v>
      </c>
      <c r="EF198" s="3">
        <v>2776737</v>
      </c>
      <c r="EG198" s="3">
        <v>24710397</v>
      </c>
      <c r="EH198" s="3">
        <v>0</v>
      </c>
      <c r="EI198" s="3">
        <v>6697895</v>
      </c>
      <c r="EJ198" s="3">
        <v>2413068</v>
      </c>
      <c r="EK198" s="3">
        <v>0</v>
      </c>
      <c r="EL198" s="3">
        <v>1683683</v>
      </c>
      <c r="EM198" s="3">
        <v>73438946</v>
      </c>
      <c r="EN198" s="3">
        <v>14348202</v>
      </c>
      <c r="EO198" s="3">
        <v>15744667</v>
      </c>
      <c r="EP198" s="3">
        <v>23020452</v>
      </c>
      <c r="EQ198" s="3">
        <v>21128567</v>
      </c>
      <c r="ER198" s="3">
        <v>-290047</v>
      </c>
      <c r="ES198" s="3">
        <v>0</v>
      </c>
      <c r="ET198" s="3">
        <v>6909729</v>
      </c>
      <c r="EU198" s="3">
        <v>2123611</v>
      </c>
      <c r="EV198" s="3">
        <v>1350899</v>
      </c>
      <c r="EW198" s="3">
        <v>0</v>
      </c>
      <c r="EX198" s="3">
        <v>10562</v>
      </c>
      <c r="EY198" s="3">
        <v>0</v>
      </c>
      <c r="EZ198" s="3">
        <v>832277</v>
      </c>
      <c r="FA198" s="3">
        <v>0</v>
      </c>
      <c r="FB198" s="3">
        <v>0</v>
      </c>
      <c r="FC198" s="3">
        <v>0</v>
      </c>
      <c r="FD198" s="3">
        <v>0</v>
      </c>
      <c r="FE198" s="3">
        <v>7328314</v>
      </c>
      <c r="FF198" s="3">
        <v>8041555</v>
      </c>
      <c r="FG198" s="3">
        <v>6709235</v>
      </c>
      <c r="FH198" s="3">
        <v>5939406</v>
      </c>
      <c r="FI198" s="3">
        <v>0</v>
      </c>
      <c r="FJ198" s="3">
        <v>2809166</v>
      </c>
      <c r="FK198" s="3">
        <v>415809</v>
      </c>
      <c r="FL198" s="3">
        <v>0</v>
      </c>
      <c r="FM198" s="3">
        <v>370736</v>
      </c>
      <c r="FN198" s="3">
        <v>0</v>
      </c>
      <c r="FO198" s="3">
        <v>0</v>
      </c>
      <c r="FP198" s="3">
        <v>198000</v>
      </c>
      <c r="FQ198" s="3">
        <v>942620</v>
      </c>
      <c r="FR198" s="3">
        <v>335689</v>
      </c>
      <c r="FS198" s="3">
        <v>0</v>
      </c>
      <c r="FT198" s="3">
        <v>5798506</v>
      </c>
      <c r="FU198" s="3">
        <v>5936623</v>
      </c>
      <c r="FV198" s="3">
        <v>5955838</v>
      </c>
      <c r="FW198" s="3">
        <v>0</v>
      </c>
      <c r="FX198" s="3">
        <v>0</v>
      </c>
      <c r="FY198" s="3">
        <v>0</v>
      </c>
      <c r="FZ198" s="3">
        <v>0</v>
      </c>
      <c r="GA198" s="3">
        <v>7811781</v>
      </c>
      <c r="GB198" s="3">
        <v>2011247</v>
      </c>
      <c r="GC198" s="3">
        <v>5492149</v>
      </c>
      <c r="GD198" s="3">
        <v>1355449</v>
      </c>
      <c r="GE198" s="3">
        <v>16970126</v>
      </c>
      <c r="GF198" s="3">
        <v>3985362</v>
      </c>
      <c r="GG198" s="3">
        <v>3696276</v>
      </c>
      <c r="GH198" s="3">
        <v>906945</v>
      </c>
      <c r="GI198" s="3">
        <v>2464035</v>
      </c>
      <c r="GJ198" s="3">
        <v>2304178</v>
      </c>
      <c r="GK198" s="3">
        <v>740225</v>
      </c>
      <c r="GL198" s="3">
        <v>312631</v>
      </c>
      <c r="GM198" s="3">
        <v>474714</v>
      </c>
      <c r="GN198" s="3">
        <v>328108</v>
      </c>
      <c r="GO198" s="3">
        <v>2178993</v>
      </c>
      <c r="GP198" s="3">
        <v>20277624</v>
      </c>
      <c r="GQ198" s="3">
        <v>12118369</v>
      </c>
      <c r="GR198" s="3">
        <v>4936491</v>
      </c>
      <c r="GS198" s="3">
        <v>5315637</v>
      </c>
      <c r="GT198" s="3">
        <v>687148</v>
      </c>
      <c r="GU198" s="3">
        <v>0</v>
      </c>
      <c r="GV198" s="3">
        <v>43335269</v>
      </c>
      <c r="GW198" s="3">
        <v>18723126</v>
      </c>
      <c r="GX198" s="3">
        <v>0</v>
      </c>
      <c r="GY198" s="3">
        <v>9952991</v>
      </c>
      <c r="GZ198" s="3">
        <v>14659152</v>
      </c>
      <c r="HA198" s="3">
        <v>43335269</v>
      </c>
      <c r="HB198" s="3">
        <v>9934928</v>
      </c>
      <c r="HC198" s="3">
        <v>36916514</v>
      </c>
      <c r="HD198" s="3">
        <v>-27598773</v>
      </c>
      <c r="HE198" s="3">
        <v>38856462</v>
      </c>
      <c r="HF198" s="3">
        <v>0</v>
      </c>
      <c r="HG198" s="3">
        <v>9164000</v>
      </c>
      <c r="HH198" s="3">
        <v>0</v>
      </c>
      <c r="HI198" s="3">
        <v>0</v>
      </c>
      <c r="HJ198" s="3">
        <v>401295</v>
      </c>
      <c r="HK198" s="3">
        <v>440900</v>
      </c>
      <c r="HL198" s="3">
        <v>210</v>
      </c>
      <c r="HM198" s="3">
        <v>0</v>
      </c>
      <c r="HN198" s="3">
        <v>71981</v>
      </c>
      <c r="HO198" s="3">
        <v>74650</v>
      </c>
      <c r="HP198" s="3">
        <v>22940</v>
      </c>
      <c r="HQ198" s="3">
        <v>37544</v>
      </c>
      <c r="HR198" s="3">
        <v>22823</v>
      </c>
      <c r="HS198" s="3">
        <v>77732</v>
      </c>
      <c r="HT198" s="3">
        <v>36870</v>
      </c>
      <c r="HU198" s="3">
        <v>52828</v>
      </c>
      <c r="HV198" s="3">
        <v>3275</v>
      </c>
      <c r="HW198" s="3">
        <v>652</v>
      </c>
      <c r="HX198" s="3">
        <v>91669</v>
      </c>
      <c r="HY198" s="3">
        <v>56798</v>
      </c>
      <c r="HZ198" s="3">
        <v>58851</v>
      </c>
      <c r="IA198" s="3">
        <v>0</v>
      </c>
      <c r="IB198" s="3">
        <v>88018</v>
      </c>
      <c r="IC198" s="3">
        <v>35408</v>
      </c>
      <c r="ID198" s="3">
        <v>61750</v>
      </c>
      <c r="IE198" s="3">
        <v>6389278.955671831</v>
      </c>
      <c r="IF198" s="3">
        <v>7011127.3968487903</v>
      </c>
      <c r="IG198" s="3">
        <v>8684845.9139862321</v>
      </c>
      <c r="IH198" s="3">
        <v>7971101.05703313</v>
      </c>
      <c r="II198" s="3">
        <v>0</v>
      </c>
      <c r="IJ198" s="3">
        <v>2864700.8534379699</v>
      </c>
      <c r="IK198" s="3">
        <v>748508.80141717196</v>
      </c>
      <c r="IL198" s="3">
        <v>0</v>
      </c>
      <c r="IM198" s="3">
        <v>510575.02160488197</v>
      </c>
    </row>
    <row r="199" spans="1:247" x14ac:dyDescent="0.25">
      <c r="A199">
        <v>106190049</v>
      </c>
      <c r="B199" s="33" t="s">
        <v>1852</v>
      </c>
      <c r="C199" s="56">
        <v>45292</v>
      </c>
      <c r="D199" s="56">
        <v>45657</v>
      </c>
      <c r="E199">
        <v>366</v>
      </c>
      <c r="F199" s="33" t="s">
        <v>2532</v>
      </c>
      <c r="G199" t="s">
        <v>475</v>
      </c>
      <c r="H199">
        <v>915</v>
      </c>
      <c r="I199" s="33" t="s">
        <v>1024</v>
      </c>
      <c r="J199" t="s">
        <v>3059</v>
      </c>
      <c r="K199" s="33" t="s">
        <v>1023</v>
      </c>
      <c r="L199" s="33" t="s">
        <v>811</v>
      </c>
      <c r="N199" t="s">
        <v>430</v>
      </c>
      <c r="O199" s="33" t="s">
        <v>1832</v>
      </c>
      <c r="P199" t="s">
        <v>407</v>
      </c>
      <c r="Q199" t="s">
        <v>34</v>
      </c>
      <c r="R199" s="33" t="s">
        <v>2147</v>
      </c>
      <c r="S199" s="33" t="s">
        <v>1731</v>
      </c>
      <c r="T199" s="33" t="s">
        <v>1297</v>
      </c>
      <c r="U199" s="33">
        <v>91706</v>
      </c>
      <c r="V199" s="33" t="s">
        <v>2566</v>
      </c>
      <c r="W199">
        <v>0</v>
      </c>
      <c r="X199" s="3">
        <v>91</v>
      </c>
      <c r="Y199" s="3">
        <v>33306</v>
      </c>
      <c r="Z199" s="3">
        <v>91</v>
      </c>
      <c r="AA199" s="3">
        <v>33306</v>
      </c>
      <c r="AB199" s="3">
        <v>75</v>
      </c>
      <c r="AC199" s="3">
        <v>73.969945355191257</v>
      </c>
      <c r="AD199" s="3">
        <v>73.969945355191257</v>
      </c>
      <c r="AE199" s="3">
        <v>15829</v>
      </c>
      <c r="AF199" s="3">
        <v>3371</v>
      </c>
      <c r="AG199" s="3">
        <v>696</v>
      </c>
      <c r="AH199" s="3">
        <v>4542</v>
      </c>
      <c r="AI199" s="3">
        <v>0</v>
      </c>
      <c r="AJ199" s="3">
        <v>2635</v>
      </c>
      <c r="AK199" s="3">
        <v>0</v>
      </c>
      <c r="AL199" s="3">
        <v>0</v>
      </c>
      <c r="AM199" s="3">
        <v>0</v>
      </c>
      <c r="AN199" s="3">
        <v>27073</v>
      </c>
      <c r="AO199" s="3">
        <v>27073</v>
      </c>
      <c r="AP199" s="89">
        <v>15829</v>
      </c>
      <c r="AQ199" s="89">
        <v>3371</v>
      </c>
      <c r="AR199" s="89">
        <v>696</v>
      </c>
      <c r="AS199" s="89">
        <v>4542</v>
      </c>
      <c r="AT199" s="89">
        <v>0</v>
      </c>
      <c r="AU199" s="89">
        <v>2635</v>
      </c>
      <c r="AV199" s="89">
        <v>0</v>
      </c>
      <c r="AW199" s="89">
        <v>0</v>
      </c>
      <c r="AX199" s="89">
        <v>0</v>
      </c>
      <c r="AY199" s="3">
        <v>596</v>
      </c>
      <c r="AZ199" s="3">
        <v>101</v>
      </c>
      <c r="BA199" s="3">
        <v>9</v>
      </c>
      <c r="BB199" s="3">
        <v>112</v>
      </c>
      <c r="BC199" s="3">
        <v>0</v>
      </c>
      <c r="BD199" s="3">
        <v>55</v>
      </c>
      <c r="BE199" s="3">
        <v>0</v>
      </c>
      <c r="BF199" s="3">
        <v>0</v>
      </c>
      <c r="BG199" s="3">
        <v>0</v>
      </c>
      <c r="BH199" s="3">
        <v>873</v>
      </c>
      <c r="BI199" s="3">
        <v>91</v>
      </c>
      <c r="BJ199" s="3">
        <v>0</v>
      </c>
      <c r="BK199" s="3">
        <v>0</v>
      </c>
      <c r="BL199" s="3">
        <v>0</v>
      </c>
      <c r="BM199" s="3">
        <v>0</v>
      </c>
      <c r="BN199" s="3">
        <v>0</v>
      </c>
      <c r="BO199" s="3">
        <v>33306</v>
      </c>
      <c r="BP199" s="3">
        <v>0</v>
      </c>
      <c r="BQ199" s="3">
        <v>0</v>
      </c>
      <c r="BR199" s="3">
        <v>0</v>
      </c>
      <c r="BS199" s="3">
        <v>0</v>
      </c>
      <c r="BT199" s="3">
        <v>0</v>
      </c>
      <c r="BU199" s="3">
        <v>27073</v>
      </c>
      <c r="BV199" s="3">
        <v>0</v>
      </c>
      <c r="BW199" s="3">
        <v>0</v>
      </c>
      <c r="BX199" s="3">
        <v>0</v>
      </c>
      <c r="BY199" s="3">
        <v>0</v>
      </c>
      <c r="BZ199" s="57">
        <v>0</v>
      </c>
      <c r="CA199" s="3">
        <v>0</v>
      </c>
      <c r="CB199" s="3">
        <v>873</v>
      </c>
      <c r="CC199" s="3">
        <v>0</v>
      </c>
      <c r="CD199" s="3">
        <v>0</v>
      </c>
      <c r="CE199" s="3">
        <v>0</v>
      </c>
      <c r="CF199" s="3">
        <v>0</v>
      </c>
      <c r="CG199" s="3">
        <v>0</v>
      </c>
      <c r="CH199" s="3">
        <v>0</v>
      </c>
      <c r="CI199" s="3">
        <v>0</v>
      </c>
      <c r="CJ199" s="3">
        <v>0</v>
      </c>
      <c r="CK199" s="3">
        <v>0</v>
      </c>
      <c r="CL199" s="3">
        <v>0</v>
      </c>
      <c r="CM199" s="3">
        <v>0</v>
      </c>
      <c r="CN199" s="3">
        <v>0</v>
      </c>
      <c r="CO199" s="3">
        <v>0</v>
      </c>
      <c r="CP199" s="3">
        <v>0</v>
      </c>
      <c r="CQ199" s="3">
        <v>0</v>
      </c>
      <c r="CR199" s="3">
        <v>0</v>
      </c>
      <c r="CS199" s="3">
        <v>0</v>
      </c>
      <c r="CT199" s="3">
        <v>0</v>
      </c>
      <c r="CU199" s="3">
        <v>0</v>
      </c>
      <c r="CV199" s="3">
        <v>0</v>
      </c>
      <c r="CW199" s="3">
        <v>0</v>
      </c>
      <c r="CX199" s="3">
        <v>0</v>
      </c>
      <c r="CY199" s="3">
        <v>0</v>
      </c>
      <c r="CZ199" s="3">
        <v>3</v>
      </c>
      <c r="DA199" s="3">
        <v>13920</v>
      </c>
      <c r="DB199" s="3">
        <v>0</v>
      </c>
      <c r="DC199" s="3">
        <v>232</v>
      </c>
      <c r="DD199" s="3">
        <v>0</v>
      </c>
      <c r="DE199" s="3">
        <v>0</v>
      </c>
      <c r="DF199" s="3">
        <v>0</v>
      </c>
      <c r="DG199" s="3">
        <v>383950147</v>
      </c>
      <c r="DH199" s="3">
        <v>317752261</v>
      </c>
      <c r="DI199" s="3">
        <v>0</v>
      </c>
      <c r="DJ199" s="3">
        <v>66197886</v>
      </c>
      <c r="DK199" s="3">
        <v>408912</v>
      </c>
      <c r="DL199" s="3">
        <v>66606798</v>
      </c>
      <c r="DM199" s="3">
        <v>52536309</v>
      </c>
      <c r="DN199" s="3">
        <v>14070489</v>
      </c>
      <c r="DO199" s="3">
        <v>94250</v>
      </c>
      <c r="DP199" s="3">
        <v>0</v>
      </c>
      <c r="DQ199" s="3">
        <v>15112</v>
      </c>
      <c r="DR199" s="3">
        <v>0</v>
      </c>
      <c r="DS199" s="3">
        <v>14149627</v>
      </c>
      <c r="DT199" s="3">
        <v>218800203</v>
      </c>
      <c r="DU199" s="3">
        <v>49975862</v>
      </c>
      <c r="DV199" s="3">
        <v>6151477</v>
      </c>
      <c r="DW199" s="3">
        <v>72707421</v>
      </c>
      <c r="DX199" s="3">
        <v>0</v>
      </c>
      <c r="DY199" s="3">
        <v>36315184</v>
      </c>
      <c r="DZ199" s="3">
        <v>0</v>
      </c>
      <c r="EA199" s="3">
        <v>0</v>
      </c>
      <c r="EB199" s="3">
        <v>0</v>
      </c>
      <c r="EC199" s="3">
        <v>383950147</v>
      </c>
      <c r="ED199" s="3">
        <v>0</v>
      </c>
      <c r="EE199" s="3">
        <v>0</v>
      </c>
      <c r="EF199" s="3">
        <v>0</v>
      </c>
      <c r="EG199" s="3">
        <v>0</v>
      </c>
      <c r="EH199" s="3">
        <v>0</v>
      </c>
      <c r="EI199" s="3">
        <v>0</v>
      </c>
      <c r="EJ199" s="3">
        <v>0</v>
      </c>
      <c r="EK199" s="3">
        <v>0</v>
      </c>
      <c r="EL199" s="3">
        <v>0</v>
      </c>
      <c r="EM199" s="3">
        <v>0</v>
      </c>
      <c r="EN199" s="3">
        <v>183540754</v>
      </c>
      <c r="EO199" s="3">
        <v>42755958</v>
      </c>
      <c r="EP199" s="3">
        <v>5804738</v>
      </c>
      <c r="EQ199" s="3">
        <v>54572876</v>
      </c>
      <c r="ER199" s="3">
        <v>0</v>
      </c>
      <c r="ES199" s="3">
        <v>0</v>
      </c>
      <c r="ET199" s="3">
        <v>26756652</v>
      </c>
      <c r="EU199" s="3">
        <v>0</v>
      </c>
      <c r="EV199" s="3">
        <v>4321283</v>
      </c>
      <c r="EW199" s="3">
        <v>0</v>
      </c>
      <c r="EX199" s="3">
        <v>0</v>
      </c>
      <c r="EY199" s="3">
        <v>0</v>
      </c>
      <c r="EZ199" s="3">
        <v>0</v>
      </c>
      <c r="FA199" s="3">
        <v>0</v>
      </c>
      <c r="FB199" s="3">
        <v>0</v>
      </c>
      <c r="FC199" s="3">
        <v>0</v>
      </c>
      <c r="FD199" s="3">
        <v>0</v>
      </c>
      <c r="FE199" s="3">
        <v>33853812</v>
      </c>
      <c r="FF199" s="3">
        <v>7219904</v>
      </c>
      <c r="FG199" s="3">
        <v>346739</v>
      </c>
      <c r="FH199" s="3">
        <v>18134545</v>
      </c>
      <c r="FI199" s="3">
        <v>0</v>
      </c>
      <c r="FJ199" s="3">
        <v>6642886</v>
      </c>
      <c r="FK199" s="3">
        <v>0</v>
      </c>
      <c r="FL199" s="3">
        <v>0</v>
      </c>
      <c r="FM199" s="3">
        <v>0</v>
      </c>
      <c r="FN199" s="3">
        <v>0</v>
      </c>
      <c r="FO199" s="3">
        <v>0</v>
      </c>
      <c r="FP199" s="3">
        <v>0</v>
      </c>
      <c r="FQ199" s="3">
        <v>0</v>
      </c>
      <c r="FR199" s="3">
        <v>0</v>
      </c>
      <c r="FS199" s="3">
        <v>0</v>
      </c>
      <c r="FT199" s="3">
        <v>22118477</v>
      </c>
      <c r="FU199" s="3">
        <v>0</v>
      </c>
      <c r="FV199" s="3">
        <v>10876575</v>
      </c>
      <c r="FW199" s="3">
        <v>0</v>
      </c>
      <c r="FX199" s="3">
        <v>0</v>
      </c>
      <c r="FY199" s="3">
        <v>0</v>
      </c>
      <c r="FZ199" s="3">
        <v>0</v>
      </c>
      <c r="GA199" s="3">
        <v>6701263</v>
      </c>
      <c r="GB199" s="3">
        <v>655395</v>
      </c>
      <c r="GC199" s="3">
        <v>8853695</v>
      </c>
      <c r="GD199" s="3">
        <v>3330904</v>
      </c>
      <c r="GE199" s="3">
        <v>23729082</v>
      </c>
      <c r="GF199" s="3">
        <v>5759149</v>
      </c>
      <c r="GG199" s="3">
        <v>1021251</v>
      </c>
      <c r="GH199" s="3">
        <v>2622758</v>
      </c>
      <c r="GI199" s="3">
        <v>5222917</v>
      </c>
      <c r="GJ199" s="3">
        <v>8322000</v>
      </c>
      <c r="GK199" s="3">
        <v>766485</v>
      </c>
      <c r="GL199" s="3">
        <v>1761927</v>
      </c>
      <c r="GM199" s="3">
        <v>1112235</v>
      </c>
      <c r="GN199" s="3">
        <v>10055</v>
      </c>
      <c r="GO199" s="3">
        <v>2208450</v>
      </c>
      <c r="GP199" s="3">
        <v>50789967</v>
      </c>
      <c r="GQ199" s="3">
        <v>0</v>
      </c>
      <c r="GR199" s="3">
        <v>2495698</v>
      </c>
      <c r="GS199" s="3">
        <v>3739392</v>
      </c>
      <c r="GT199" s="3">
        <v>3071204</v>
      </c>
      <c r="GU199" s="3">
        <v>215159</v>
      </c>
      <c r="GV199" s="3">
        <v>60311420</v>
      </c>
      <c r="GW199" s="3">
        <v>20497792</v>
      </c>
      <c r="GX199" s="3">
        <v>0</v>
      </c>
      <c r="GY199" s="3">
        <v>0</v>
      </c>
      <c r="GZ199" s="3">
        <v>39813628</v>
      </c>
      <c r="HA199" s="3">
        <v>60311420</v>
      </c>
      <c r="HB199" s="3">
        <v>0</v>
      </c>
      <c r="HC199" s="3">
        <v>23275569</v>
      </c>
      <c r="HD199" s="3">
        <v>-7910411</v>
      </c>
      <c r="HE199" s="3">
        <v>7314461</v>
      </c>
      <c r="HF199" s="3">
        <v>0</v>
      </c>
      <c r="HG199" s="3">
        <v>0</v>
      </c>
      <c r="HH199" s="3">
        <v>34947317</v>
      </c>
      <c r="HI199" s="3">
        <v>0</v>
      </c>
      <c r="HJ199" s="3">
        <v>525222</v>
      </c>
      <c r="HK199" s="3">
        <v>565135</v>
      </c>
      <c r="HL199" s="3">
        <v>253</v>
      </c>
      <c r="HM199" s="3">
        <v>0</v>
      </c>
      <c r="HN199" s="3">
        <v>64311</v>
      </c>
      <c r="HO199" s="3">
        <v>111712</v>
      </c>
      <c r="HP199" s="3">
        <v>121529</v>
      </c>
      <c r="HQ199" s="3">
        <v>63601</v>
      </c>
      <c r="HR199" s="3">
        <v>65399</v>
      </c>
      <c r="HS199" s="3">
        <v>21133</v>
      </c>
      <c r="HT199" s="3">
        <v>38896</v>
      </c>
      <c r="HU199" s="3">
        <v>0</v>
      </c>
      <c r="HV199" s="3">
        <v>38130</v>
      </c>
      <c r="HW199" s="3">
        <v>511</v>
      </c>
      <c r="HX199" s="3">
        <v>304812</v>
      </c>
      <c r="HY199" s="3">
        <v>0</v>
      </c>
      <c r="HZ199" s="3">
        <v>81423</v>
      </c>
      <c r="IA199" s="3">
        <v>0</v>
      </c>
      <c r="IB199" s="3">
        <v>73366</v>
      </c>
      <c r="IC199" s="3">
        <v>8135</v>
      </c>
      <c r="ID199" s="3">
        <v>57486</v>
      </c>
      <c r="IE199" s="3">
        <v>29705640.522808801</v>
      </c>
      <c r="IF199" s="3">
        <v>6785025.6582691502</v>
      </c>
      <c r="IG199" s="3">
        <v>835161.76832032599</v>
      </c>
      <c r="IH199" s="3">
        <v>9871199.7610281892</v>
      </c>
      <c r="II199" s="3">
        <v>0</v>
      </c>
      <c r="IJ199" s="3">
        <v>4930369.28957354</v>
      </c>
      <c r="IK199" s="3">
        <v>0</v>
      </c>
      <c r="IL199" s="3">
        <v>0</v>
      </c>
      <c r="IM199" s="3">
        <v>0</v>
      </c>
    </row>
    <row r="200" spans="1:247" x14ac:dyDescent="0.25">
      <c r="A200">
        <v>106301127</v>
      </c>
      <c r="B200" s="33" t="s">
        <v>1858</v>
      </c>
      <c r="C200" s="56">
        <v>45292</v>
      </c>
      <c r="D200" s="56">
        <v>45657</v>
      </c>
      <c r="E200">
        <v>366</v>
      </c>
      <c r="F200" s="33" t="s">
        <v>2689</v>
      </c>
      <c r="G200" t="s">
        <v>1027</v>
      </c>
      <c r="H200">
        <v>1011</v>
      </c>
      <c r="I200" s="33" t="s">
        <v>1024</v>
      </c>
      <c r="J200" t="s">
        <v>3059</v>
      </c>
      <c r="K200" s="33" t="s">
        <v>1023</v>
      </c>
      <c r="L200" s="33" t="s">
        <v>811</v>
      </c>
      <c r="N200" t="s">
        <v>430</v>
      </c>
      <c r="O200" s="33" t="s">
        <v>1832</v>
      </c>
      <c r="P200" t="s">
        <v>407</v>
      </c>
      <c r="Q200" t="s">
        <v>1033</v>
      </c>
      <c r="R200" s="33" t="s">
        <v>2148</v>
      </c>
      <c r="S200" s="33" t="s">
        <v>1362</v>
      </c>
      <c r="T200" s="33" t="s">
        <v>1363</v>
      </c>
      <c r="U200" s="33">
        <v>92821</v>
      </c>
      <c r="V200" s="33" t="s">
        <v>2566</v>
      </c>
      <c r="W200">
        <v>0</v>
      </c>
      <c r="X200" s="3">
        <v>86</v>
      </c>
      <c r="Y200" s="3">
        <v>31476</v>
      </c>
      <c r="Z200" s="3">
        <v>86</v>
      </c>
      <c r="AA200" s="3">
        <v>31476</v>
      </c>
      <c r="AB200" s="3">
        <v>80</v>
      </c>
      <c r="AC200" s="3">
        <v>77.882513661202196</v>
      </c>
      <c r="AD200" s="3">
        <v>77.882513661202196</v>
      </c>
      <c r="AE200" s="3">
        <v>10283</v>
      </c>
      <c r="AF200" s="3">
        <v>5113</v>
      </c>
      <c r="AG200" s="3">
        <v>1154</v>
      </c>
      <c r="AH200" s="3">
        <v>6726</v>
      </c>
      <c r="AI200" s="3">
        <v>0</v>
      </c>
      <c r="AJ200" s="3">
        <v>5229</v>
      </c>
      <c r="AK200" s="3">
        <v>0</v>
      </c>
      <c r="AL200" s="3">
        <v>0</v>
      </c>
      <c r="AM200" s="3">
        <v>0</v>
      </c>
      <c r="AN200" s="3">
        <v>28505</v>
      </c>
      <c r="AO200" s="3">
        <v>28505</v>
      </c>
      <c r="AP200" s="89">
        <v>10283</v>
      </c>
      <c r="AQ200" s="89">
        <v>5113</v>
      </c>
      <c r="AR200" s="89">
        <v>1154</v>
      </c>
      <c r="AS200" s="89">
        <v>6726</v>
      </c>
      <c r="AT200" s="89">
        <v>0</v>
      </c>
      <c r="AU200" s="89">
        <v>5229</v>
      </c>
      <c r="AV200" s="89">
        <v>0</v>
      </c>
      <c r="AW200" s="89">
        <v>0</v>
      </c>
      <c r="AX200" s="89">
        <v>0</v>
      </c>
      <c r="AY200" s="3">
        <v>360</v>
      </c>
      <c r="AZ200" s="3">
        <v>117</v>
      </c>
      <c r="BA200" s="3">
        <v>11</v>
      </c>
      <c r="BB200" s="3">
        <v>37</v>
      </c>
      <c r="BC200" s="3">
        <v>0</v>
      </c>
      <c r="BD200" s="3">
        <v>121</v>
      </c>
      <c r="BE200" s="3">
        <v>0</v>
      </c>
      <c r="BF200" s="3">
        <v>0</v>
      </c>
      <c r="BG200" s="3">
        <v>0</v>
      </c>
      <c r="BH200" s="3">
        <v>646</v>
      </c>
      <c r="BI200" s="3">
        <v>48</v>
      </c>
      <c r="BJ200" s="3">
        <v>0</v>
      </c>
      <c r="BK200" s="3">
        <v>0</v>
      </c>
      <c r="BL200" s="3">
        <v>0</v>
      </c>
      <c r="BM200" s="3">
        <v>38</v>
      </c>
      <c r="BN200" s="3">
        <v>0</v>
      </c>
      <c r="BO200" s="3">
        <v>17568</v>
      </c>
      <c r="BP200" s="3">
        <v>0</v>
      </c>
      <c r="BQ200" s="3">
        <v>0</v>
      </c>
      <c r="BR200" s="3">
        <v>0</v>
      </c>
      <c r="BS200" s="3">
        <v>13908</v>
      </c>
      <c r="BT200" s="3">
        <v>0</v>
      </c>
      <c r="BU200" s="3">
        <v>15859</v>
      </c>
      <c r="BV200" s="3">
        <v>0</v>
      </c>
      <c r="BW200" s="3">
        <v>0</v>
      </c>
      <c r="BX200" s="3">
        <v>0</v>
      </c>
      <c r="BY200" s="3">
        <v>12646</v>
      </c>
      <c r="BZ200" s="57">
        <v>0.443641466409402</v>
      </c>
      <c r="CA200" s="3">
        <v>0</v>
      </c>
      <c r="CB200" s="3">
        <v>499</v>
      </c>
      <c r="CC200" s="3">
        <v>0</v>
      </c>
      <c r="CD200" s="3">
        <v>0</v>
      </c>
      <c r="CE200" s="3">
        <v>0</v>
      </c>
      <c r="CF200" s="3">
        <v>147</v>
      </c>
      <c r="CG200" s="3">
        <v>0</v>
      </c>
      <c r="CH200" s="3">
        <v>0</v>
      </c>
      <c r="CI200" s="3">
        <v>0</v>
      </c>
      <c r="CJ200" s="3">
        <v>0</v>
      </c>
      <c r="CK200" s="3">
        <v>0</v>
      </c>
      <c r="CL200" s="3">
        <v>0</v>
      </c>
      <c r="CM200" s="3">
        <v>0</v>
      </c>
      <c r="CN200" s="3">
        <v>0</v>
      </c>
      <c r="CO200" s="3">
        <v>0</v>
      </c>
      <c r="CP200" s="3">
        <v>0</v>
      </c>
      <c r="CQ200" s="3">
        <v>0</v>
      </c>
      <c r="CR200" s="3">
        <v>0</v>
      </c>
      <c r="CS200" s="3">
        <v>0</v>
      </c>
      <c r="CT200" s="3">
        <v>0</v>
      </c>
      <c r="CU200" s="3">
        <v>0</v>
      </c>
      <c r="CV200" s="3">
        <v>0</v>
      </c>
      <c r="CW200" s="3">
        <v>0</v>
      </c>
      <c r="CX200" s="3">
        <v>0</v>
      </c>
      <c r="CY200" s="3">
        <v>0</v>
      </c>
      <c r="CZ200" s="3">
        <v>2</v>
      </c>
      <c r="DA200" s="3">
        <v>2198</v>
      </c>
      <c r="DB200" s="3">
        <v>0</v>
      </c>
      <c r="DC200" s="3">
        <v>14</v>
      </c>
      <c r="DD200" s="3">
        <v>0</v>
      </c>
      <c r="DE200" s="3">
        <v>0</v>
      </c>
      <c r="DF200" s="3">
        <v>0</v>
      </c>
      <c r="DG200" s="3">
        <v>208838970</v>
      </c>
      <c r="DH200" s="3">
        <v>159498735</v>
      </c>
      <c r="DI200" s="3">
        <v>0</v>
      </c>
      <c r="DJ200" s="3">
        <v>49340235</v>
      </c>
      <c r="DK200" s="3">
        <v>309283</v>
      </c>
      <c r="DL200" s="3">
        <v>49649518</v>
      </c>
      <c r="DM200" s="3">
        <v>48957316</v>
      </c>
      <c r="DN200" s="3">
        <v>692202</v>
      </c>
      <c r="DO200" s="3">
        <v>26000</v>
      </c>
      <c r="DP200" s="3">
        <v>0</v>
      </c>
      <c r="DQ200" s="3">
        <v>11164</v>
      </c>
      <c r="DR200" s="3">
        <v>0</v>
      </c>
      <c r="DS200" s="3">
        <v>707038</v>
      </c>
      <c r="DT200" s="3">
        <v>94614924</v>
      </c>
      <c r="DU200" s="3">
        <v>43018556</v>
      </c>
      <c r="DV200" s="3">
        <v>2648647</v>
      </c>
      <c r="DW200" s="3">
        <v>25771055</v>
      </c>
      <c r="DX200" s="3">
        <v>0</v>
      </c>
      <c r="DY200" s="3">
        <v>42785788</v>
      </c>
      <c r="DZ200" s="3">
        <v>0</v>
      </c>
      <c r="EA200" s="3">
        <v>0</v>
      </c>
      <c r="EB200" s="3">
        <v>0</v>
      </c>
      <c r="EC200" s="3">
        <v>208838970</v>
      </c>
      <c r="ED200" s="3">
        <v>0</v>
      </c>
      <c r="EE200" s="3">
        <v>0</v>
      </c>
      <c r="EF200" s="3">
        <v>0</v>
      </c>
      <c r="EG200" s="3">
        <v>0</v>
      </c>
      <c r="EH200" s="3">
        <v>0</v>
      </c>
      <c r="EI200" s="3">
        <v>0</v>
      </c>
      <c r="EJ200" s="3">
        <v>0</v>
      </c>
      <c r="EK200" s="3">
        <v>0</v>
      </c>
      <c r="EL200" s="3">
        <v>0</v>
      </c>
      <c r="EM200" s="3">
        <v>0</v>
      </c>
      <c r="EN200" s="3">
        <v>75915995</v>
      </c>
      <c r="EO200" s="3">
        <v>34071751</v>
      </c>
      <c r="EP200" s="3">
        <v>1747669</v>
      </c>
      <c r="EQ200" s="3">
        <v>15641864</v>
      </c>
      <c r="ER200" s="3">
        <v>0</v>
      </c>
      <c r="ES200" s="3">
        <v>0</v>
      </c>
      <c r="ET200" s="3">
        <v>30675187</v>
      </c>
      <c r="EU200" s="3">
        <v>0</v>
      </c>
      <c r="EV200" s="3">
        <v>1446269</v>
      </c>
      <c r="EW200" s="3">
        <v>0</v>
      </c>
      <c r="EX200" s="3">
        <v>0</v>
      </c>
      <c r="EY200" s="3">
        <v>0</v>
      </c>
      <c r="EZ200" s="3">
        <v>0</v>
      </c>
      <c r="FA200" s="3">
        <v>0</v>
      </c>
      <c r="FB200" s="3">
        <v>0</v>
      </c>
      <c r="FC200" s="3">
        <v>0</v>
      </c>
      <c r="FD200" s="3">
        <v>0</v>
      </c>
      <c r="FE200" s="3">
        <v>18146517</v>
      </c>
      <c r="FF200" s="3">
        <v>8946805</v>
      </c>
      <c r="FG200" s="3">
        <v>900978</v>
      </c>
      <c r="FH200" s="3">
        <v>10129191</v>
      </c>
      <c r="FI200" s="3">
        <v>0</v>
      </c>
      <c r="FJ200" s="3">
        <v>11216744</v>
      </c>
      <c r="FK200" s="3">
        <v>0</v>
      </c>
      <c r="FL200" s="3">
        <v>0</v>
      </c>
      <c r="FM200" s="3">
        <v>0</v>
      </c>
      <c r="FN200" s="3">
        <v>0</v>
      </c>
      <c r="FO200" s="3">
        <v>0</v>
      </c>
      <c r="FP200" s="3">
        <v>0</v>
      </c>
      <c r="FQ200" s="3">
        <v>0</v>
      </c>
      <c r="FR200" s="3">
        <v>0</v>
      </c>
      <c r="FS200" s="3">
        <v>0</v>
      </c>
      <c r="FT200" s="3">
        <v>17006739</v>
      </c>
      <c r="FU200" s="3">
        <v>0</v>
      </c>
      <c r="FV200" s="3">
        <v>9372167</v>
      </c>
      <c r="FW200" s="3">
        <v>0</v>
      </c>
      <c r="FX200" s="3">
        <v>0</v>
      </c>
      <c r="FY200" s="3">
        <v>0</v>
      </c>
      <c r="FZ200" s="3">
        <v>0</v>
      </c>
      <c r="GA200" s="3">
        <v>5795275</v>
      </c>
      <c r="GB200" s="3">
        <v>742385</v>
      </c>
      <c r="GC200" s="3">
        <v>8014279</v>
      </c>
      <c r="GD200" s="3">
        <v>8026471</v>
      </c>
      <c r="GE200" s="3">
        <v>19818771</v>
      </c>
      <c r="GF200" s="3">
        <v>5154456</v>
      </c>
      <c r="GG200" s="3">
        <v>614104</v>
      </c>
      <c r="GH200" s="3">
        <v>1079139</v>
      </c>
      <c r="GI200" s="3">
        <v>3626051</v>
      </c>
      <c r="GJ200" s="3">
        <v>8561185</v>
      </c>
      <c r="GK200" s="3">
        <v>239936</v>
      </c>
      <c r="GL200" s="3">
        <v>7063622</v>
      </c>
      <c r="GM200" s="3">
        <v>809330</v>
      </c>
      <c r="GN200" s="3">
        <v>5829</v>
      </c>
      <c r="GO200" s="3">
        <v>1984893</v>
      </c>
      <c r="GP200" s="3">
        <v>30738407</v>
      </c>
      <c r="GQ200" s="3">
        <v>0</v>
      </c>
      <c r="GR200" s="3">
        <v>779510</v>
      </c>
      <c r="GS200" s="3">
        <v>0</v>
      </c>
      <c r="GT200" s="3">
        <v>19112300</v>
      </c>
      <c r="GU200" s="3">
        <v>115221</v>
      </c>
      <c r="GV200" s="3">
        <v>50745438</v>
      </c>
      <c r="GW200" s="3">
        <v>19382393</v>
      </c>
      <c r="GX200" s="3">
        <v>0</v>
      </c>
      <c r="GY200" s="3">
        <v>14599156</v>
      </c>
      <c r="GZ200" s="3">
        <v>16763889</v>
      </c>
      <c r="HA200" s="3">
        <v>50745438</v>
      </c>
      <c r="HB200" s="3">
        <v>0</v>
      </c>
      <c r="HC200" s="3">
        <v>19069903</v>
      </c>
      <c r="HD200" s="3">
        <v>-6306266</v>
      </c>
      <c r="HE200" s="3">
        <v>2457351</v>
      </c>
      <c r="HF200" s="3">
        <v>0</v>
      </c>
      <c r="HG200" s="3">
        <v>0</v>
      </c>
      <c r="HH200" s="3">
        <v>17565781</v>
      </c>
      <c r="HI200" s="3">
        <v>0</v>
      </c>
      <c r="HJ200" s="3">
        <v>455662</v>
      </c>
      <c r="HK200" s="3">
        <v>491914</v>
      </c>
      <c r="HL200" s="3">
        <v>236</v>
      </c>
      <c r="HM200" s="3">
        <v>0</v>
      </c>
      <c r="HN200" s="3">
        <v>61678</v>
      </c>
      <c r="HO200" s="3">
        <v>113483</v>
      </c>
      <c r="HP200" s="3">
        <v>104995</v>
      </c>
      <c r="HQ200" s="3">
        <v>38031</v>
      </c>
      <c r="HR200" s="3">
        <v>74128</v>
      </c>
      <c r="HS200" s="3">
        <v>20986</v>
      </c>
      <c r="HT200" s="3">
        <v>42361</v>
      </c>
      <c r="HU200" s="3">
        <v>0</v>
      </c>
      <c r="HV200" s="3">
        <v>0</v>
      </c>
      <c r="HW200" s="3">
        <v>0</v>
      </c>
      <c r="HX200" s="3">
        <v>247141</v>
      </c>
      <c r="HY200" s="3">
        <v>0</v>
      </c>
      <c r="HZ200" s="3">
        <v>67666</v>
      </c>
      <c r="IA200" s="3">
        <v>0</v>
      </c>
      <c r="IB200" s="3">
        <v>65208</v>
      </c>
      <c r="IC200" s="3">
        <v>22821</v>
      </c>
      <c r="ID200" s="3">
        <v>52826</v>
      </c>
      <c r="IE200" s="3">
        <v>22040091.200624499</v>
      </c>
      <c r="IF200" s="3">
        <v>10020965.5884644</v>
      </c>
      <c r="IG200" s="3">
        <v>616989.57173247414</v>
      </c>
      <c r="IH200" s="3">
        <v>6003243.2360915001</v>
      </c>
      <c r="II200" s="3">
        <v>0</v>
      </c>
      <c r="IJ200" s="3">
        <v>9966743.4030871</v>
      </c>
      <c r="IK200" s="3">
        <v>0</v>
      </c>
      <c r="IL200" s="3">
        <v>0</v>
      </c>
      <c r="IM200" s="3">
        <v>0</v>
      </c>
    </row>
    <row r="201" spans="1:247" x14ac:dyDescent="0.25">
      <c r="A201">
        <v>106190449</v>
      </c>
      <c r="B201" s="33" t="s">
        <v>1364</v>
      </c>
      <c r="C201" s="56">
        <v>45292</v>
      </c>
      <c r="D201" s="56">
        <v>45657</v>
      </c>
      <c r="E201">
        <v>366</v>
      </c>
      <c r="F201" s="33" t="s">
        <v>2532</v>
      </c>
      <c r="G201" t="s">
        <v>475</v>
      </c>
      <c r="H201">
        <v>921</v>
      </c>
      <c r="I201" s="33" t="s">
        <v>1024</v>
      </c>
      <c r="J201" t="s">
        <v>3059</v>
      </c>
      <c r="K201" s="33" t="s">
        <v>1023</v>
      </c>
      <c r="L201" s="33" t="s">
        <v>811</v>
      </c>
      <c r="N201" t="s">
        <v>430</v>
      </c>
      <c r="O201" s="33" t="s">
        <v>1832</v>
      </c>
      <c r="P201" t="s">
        <v>1028</v>
      </c>
      <c r="Q201" t="s">
        <v>34</v>
      </c>
      <c r="R201" s="33" t="s">
        <v>2149</v>
      </c>
      <c r="S201" s="33" t="s">
        <v>1365</v>
      </c>
      <c r="T201" s="33" t="s">
        <v>1366</v>
      </c>
      <c r="U201" s="33">
        <v>90638</v>
      </c>
      <c r="V201" s="33" t="s">
        <v>2754</v>
      </c>
      <c r="W201">
        <v>0</v>
      </c>
      <c r="X201" s="3">
        <v>248</v>
      </c>
      <c r="Y201" s="3">
        <v>90768</v>
      </c>
      <c r="Z201" s="3">
        <v>248</v>
      </c>
      <c r="AA201" s="3">
        <v>90768</v>
      </c>
      <c r="AB201" s="3">
        <v>142</v>
      </c>
      <c r="AC201" s="3">
        <v>140.41530054644801</v>
      </c>
      <c r="AD201" s="3">
        <v>140.41530054644801</v>
      </c>
      <c r="AE201" s="3">
        <v>26199</v>
      </c>
      <c r="AF201" s="3">
        <v>10524</v>
      </c>
      <c r="AG201" s="3">
        <v>564</v>
      </c>
      <c r="AH201" s="3">
        <v>9320</v>
      </c>
      <c r="AI201" s="3">
        <v>0</v>
      </c>
      <c r="AJ201" s="3">
        <v>4785</v>
      </c>
      <c r="AK201" s="3">
        <v>0</v>
      </c>
      <c r="AL201" s="3">
        <v>0</v>
      </c>
      <c r="AM201" s="3">
        <v>0</v>
      </c>
      <c r="AN201" s="3">
        <v>51392</v>
      </c>
      <c r="AO201" s="3">
        <v>51392</v>
      </c>
      <c r="AP201" s="89">
        <v>26199</v>
      </c>
      <c r="AQ201" s="89">
        <v>10524</v>
      </c>
      <c r="AR201" s="89">
        <v>564</v>
      </c>
      <c r="AS201" s="89">
        <v>9320</v>
      </c>
      <c r="AT201" s="89">
        <v>0</v>
      </c>
      <c r="AU201" s="89">
        <v>4785</v>
      </c>
      <c r="AV201" s="89">
        <v>0</v>
      </c>
      <c r="AW201" s="89">
        <v>0</v>
      </c>
      <c r="AX201" s="89">
        <v>0</v>
      </c>
      <c r="AY201" s="3">
        <v>1015</v>
      </c>
      <c r="AZ201" s="3">
        <v>269</v>
      </c>
      <c r="BA201" s="3">
        <v>9</v>
      </c>
      <c r="BB201" s="3">
        <v>165</v>
      </c>
      <c r="BC201" s="3">
        <v>0</v>
      </c>
      <c r="BD201" s="3">
        <v>126</v>
      </c>
      <c r="BE201" s="3">
        <v>0</v>
      </c>
      <c r="BF201" s="3">
        <v>0</v>
      </c>
      <c r="BG201" s="3">
        <v>0</v>
      </c>
      <c r="BH201" s="3">
        <v>1584</v>
      </c>
      <c r="BI201" s="3">
        <v>224</v>
      </c>
      <c r="BJ201" s="3">
        <v>0</v>
      </c>
      <c r="BK201" s="3">
        <v>0</v>
      </c>
      <c r="BL201" s="3">
        <v>24</v>
      </c>
      <c r="BM201" s="3">
        <v>0</v>
      </c>
      <c r="BN201" s="3">
        <v>0</v>
      </c>
      <c r="BO201" s="3">
        <v>81984</v>
      </c>
      <c r="BP201" s="3">
        <v>0</v>
      </c>
      <c r="BQ201" s="3">
        <v>0</v>
      </c>
      <c r="BR201" s="3">
        <v>8784</v>
      </c>
      <c r="BS201" s="3">
        <v>0</v>
      </c>
      <c r="BT201" s="3">
        <v>0</v>
      </c>
      <c r="BU201" s="3">
        <v>51392</v>
      </c>
      <c r="BV201" s="3">
        <v>0</v>
      </c>
      <c r="BW201" s="3">
        <v>0</v>
      </c>
      <c r="BX201" s="3">
        <v>0</v>
      </c>
      <c r="BY201" s="3">
        <v>0</v>
      </c>
      <c r="BZ201" s="57">
        <v>0</v>
      </c>
      <c r="CA201" s="3">
        <v>0</v>
      </c>
      <c r="CB201" s="3">
        <v>1584</v>
      </c>
      <c r="CC201" s="3">
        <v>0</v>
      </c>
      <c r="CD201" s="3">
        <v>0</v>
      </c>
      <c r="CE201" s="3">
        <v>0</v>
      </c>
      <c r="CF201" s="3">
        <v>0</v>
      </c>
      <c r="CG201" s="3">
        <v>0</v>
      </c>
      <c r="CH201" s="3">
        <v>0</v>
      </c>
      <c r="CI201" s="3">
        <v>0</v>
      </c>
      <c r="CJ201" s="3">
        <v>0</v>
      </c>
      <c r="CK201" s="3">
        <v>0</v>
      </c>
      <c r="CL201" s="3">
        <v>0</v>
      </c>
      <c r="CM201" s="3">
        <v>0</v>
      </c>
      <c r="CN201" s="3">
        <v>0</v>
      </c>
      <c r="CO201" s="3">
        <v>0</v>
      </c>
      <c r="CP201" s="3">
        <v>0</v>
      </c>
      <c r="CQ201" s="3">
        <v>0</v>
      </c>
      <c r="CR201" s="3">
        <v>0</v>
      </c>
      <c r="CS201" s="3">
        <v>0</v>
      </c>
      <c r="CT201" s="3">
        <v>0</v>
      </c>
      <c r="CU201" s="3">
        <v>0</v>
      </c>
      <c r="CV201" s="3">
        <v>0</v>
      </c>
      <c r="CW201" s="3">
        <v>0</v>
      </c>
      <c r="CX201" s="3">
        <v>0</v>
      </c>
      <c r="CY201" s="3">
        <v>0</v>
      </c>
      <c r="CZ201" s="3">
        <v>2</v>
      </c>
      <c r="DA201" s="3">
        <v>11620</v>
      </c>
      <c r="DB201" s="3">
        <v>0</v>
      </c>
      <c r="DC201" s="3">
        <v>109</v>
      </c>
      <c r="DD201" s="3">
        <v>0</v>
      </c>
      <c r="DE201" s="3">
        <v>0</v>
      </c>
      <c r="DF201" s="3">
        <v>0</v>
      </c>
      <c r="DG201" s="3">
        <v>668004429</v>
      </c>
      <c r="DH201" s="3">
        <v>554678284</v>
      </c>
      <c r="DI201" s="3">
        <v>0</v>
      </c>
      <c r="DJ201" s="3">
        <v>113326145</v>
      </c>
      <c r="DK201" s="3">
        <v>470394</v>
      </c>
      <c r="DL201" s="3">
        <v>113796539</v>
      </c>
      <c r="DM201" s="3">
        <v>110819141</v>
      </c>
      <c r="DN201" s="3">
        <v>2977398</v>
      </c>
      <c r="DO201" s="3">
        <v>569892</v>
      </c>
      <c r="DP201" s="3">
        <v>0</v>
      </c>
      <c r="DQ201" s="3">
        <v>27246</v>
      </c>
      <c r="DR201" s="3">
        <v>0</v>
      </c>
      <c r="DS201" s="3">
        <v>3520044</v>
      </c>
      <c r="DT201" s="3">
        <v>337716600</v>
      </c>
      <c r="DU201" s="3">
        <v>145822274</v>
      </c>
      <c r="DV201" s="3">
        <v>4729779</v>
      </c>
      <c r="DW201" s="3">
        <v>118685566</v>
      </c>
      <c r="DX201" s="3">
        <v>0</v>
      </c>
      <c r="DY201" s="3">
        <v>61050210</v>
      </c>
      <c r="DZ201" s="3">
        <v>0</v>
      </c>
      <c r="EA201" s="3">
        <v>0</v>
      </c>
      <c r="EB201" s="3">
        <v>0</v>
      </c>
      <c r="EC201" s="3">
        <v>668004429</v>
      </c>
      <c r="ED201" s="3">
        <v>0</v>
      </c>
      <c r="EE201" s="3">
        <v>0</v>
      </c>
      <c r="EF201" s="3">
        <v>0</v>
      </c>
      <c r="EG201" s="3">
        <v>0</v>
      </c>
      <c r="EH201" s="3">
        <v>0</v>
      </c>
      <c r="EI201" s="3">
        <v>0</v>
      </c>
      <c r="EJ201" s="3">
        <v>0</v>
      </c>
      <c r="EK201" s="3">
        <v>0</v>
      </c>
      <c r="EL201" s="3">
        <v>0</v>
      </c>
      <c r="EM201" s="3">
        <v>0</v>
      </c>
      <c r="EN201" s="3">
        <v>277938955</v>
      </c>
      <c r="EO201" s="3">
        <v>122466786</v>
      </c>
      <c r="EP201" s="3">
        <v>100043427</v>
      </c>
      <c r="EQ201" s="3">
        <v>614896</v>
      </c>
      <c r="ER201" s="3">
        <v>0</v>
      </c>
      <c r="ES201" s="3">
        <v>0</v>
      </c>
      <c r="ET201" s="3">
        <v>47680757</v>
      </c>
      <c r="EU201" s="3">
        <v>0</v>
      </c>
      <c r="EV201" s="3">
        <v>5933463</v>
      </c>
      <c r="EW201" s="3">
        <v>0</v>
      </c>
      <c r="EX201" s="3">
        <v>0</v>
      </c>
      <c r="EY201" s="3">
        <v>0</v>
      </c>
      <c r="EZ201" s="3">
        <v>0</v>
      </c>
      <c r="FA201" s="3">
        <v>0</v>
      </c>
      <c r="FB201" s="3">
        <v>0</v>
      </c>
      <c r="FC201" s="3">
        <v>0</v>
      </c>
      <c r="FD201" s="3">
        <v>0</v>
      </c>
      <c r="FE201" s="3">
        <v>56906169</v>
      </c>
      <c r="FF201" s="3">
        <v>23355488</v>
      </c>
      <c r="FG201" s="3">
        <v>-95313648</v>
      </c>
      <c r="FH201" s="3">
        <v>118070670</v>
      </c>
      <c r="FI201" s="3">
        <v>0</v>
      </c>
      <c r="FJ201" s="3">
        <v>10307466</v>
      </c>
      <c r="FK201" s="3">
        <v>0</v>
      </c>
      <c r="FL201" s="3">
        <v>0</v>
      </c>
      <c r="FM201" s="3">
        <v>0</v>
      </c>
      <c r="FN201" s="3">
        <v>0</v>
      </c>
      <c r="FO201" s="3">
        <v>0</v>
      </c>
      <c r="FP201" s="3">
        <v>0</v>
      </c>
      <c r="FQ201" s="3">
        <v>0</v>
      </c>
      <c r="FR201" s="3">
        <v>0</v>
      </c>
      <c r="FS201" s="3">
        <v>0</v>
      </c>
      <c r="FT201" s="3">
        <v>42635343</v>
      </c>
      <c r="FU201" s="3">
        <v>0</v>
      </c>
      <c r="FV201" s="3">
        <v>23534841</v>
      </c>
      <c r="FW201" s="3">
        <v>0</v>
      </c>
      <c r="FX201" s="3">
        <v>0</v>
      </c>
      <c r="FY201" s="3">
        <v>0</v>
      </c>
      <c r="FZ201" s="3">
        <v>0</v>
      </c>
      <c r="GA201" s="3">
        <v>14015709</v>
      </c>
      <c r="GB201" s="3">
        <v>1227190</v>
      </c>
      <c r="GC201" s="3">
        <v>23571903</v>
      </c>
      <c r="GD201" s="3">
        <v>5834155</v>
      </c>
      <c r="GE201" s="3">
        <v>50182882</v>
      </c>
      <c r="GF201" s="3">
        <v>13859289</v>
      </c>
      <c r="GG201" s="3">
        <v>2628994</v>
      </c>
      <c r="GH201" s="3">
        <v>3806269</v>
      </c>
      <c r="GI201" s="3">
        <v>10316692</v>
      </c>
      <c r="GJ201" s="3">
        <v>17434585</v>
      </c>
      <c r="GK201" s="3">
        <v>1348075</v>
      </c>
      <c r="GL201" s="3">
        <v>3844436</v>
      </c>
      <c r="GM201" s="3">
        <v>1075508</v>
      </c>
      <c r="GN201" s="3">
        <v>16950</v>
      </c>
      <c r="GO201" s="3">
        <v>6305461</v>
      </c>
      <c r="GP201" s="3">
        <v>26147182</v>
      </c>
      <c r="GQ201" s="3">
        <v>0</v>
      </c>
      <c r="GR201" s="3">
        <v>12529033</v>
      </c>
      <c r="GS201" s="3">
        <v>2188049</v>
      </c>
      <c r="GT201" s="3">
        <v>592717</v>
      </c>
      <c r="GU201" s="3">
        <v>32488141</v>
      </c>
      <c r="GV201" s="3">
        <v>73945122</v>
      </c>
      <c r="GW201" s="3">
        <v>26541373</v>
      </c>
      <c r="GX201" s="3">
        <v>0</v>
      </c>
      <c r="GY201" s="3">
        <v>30034445</v>
      </c>
      <c r="GZ201" s="3">
        <v>17369304</v>
      </c>
      <c r="HA201" s="3">
        <v>73945122</v>
      </c>
      <c r="HB201" s="3">
        <v>195</v>
      </c>
      <c r="HC201" s="3">
        <v>37778322</v>
      </c>
      <c r="HD201" s="3">
        <v>-12813887</v>
      </c>
      <c r="HE201" s="3">
        <v>16250732</v>
      </c>
      <c r="HF201" s="3">
        <v>0</v>
      </c>
      <c r="HG201" s="3">
        <v>0</v>
      </c>
      <c r="HH201" s="3">
        <v>0</v>
      </c>
      <c r="HI201" s="3">
        <v>4049688</v>
      </c>
      <c r="HJ201" s="3">
        <v>1102575</v>
      </c>
      <c r="HK201" s="3">
        <v>1191526</v>
      </c>
      <c r="HL201" s="3">
        <v>551</v>
      </c>
      <c r="HM201" s="3">
        <v>0</v>
      </c>
      <c r="HN201" s="3">
        <v>151511</v>
      </c>
      <c r="HO201" s="3">
        <v>253916</v>
      </c>
      <c r="HP201" s="3">
        <v>270604</v>
      </c>
      <c r="HQ201" s="3">
        <v>122289</v>
      </c>
      <c r="HR201" s="3">
        <v>113708</v>
      </c>
      <c r="HS201" s="3">
        <v>55803</v>
      </c>
      <c r="HT201" s="3">
        <v>90332</v>
      </c>
      <c r="HU201" s="3">
        <v>0</v>
      </c>
      <c r="HV201" s="3">
        <v>42967</v>
      </c>
      <c r="HW201" s="3">
        <v>1445</v>
      </c>
      <c r="HX201" s="3">
        <v>593125</v>
      </c>
      <c r="HY201" s="3">
        <v>0</v>
      </c>
      <c r="HZ201" s="3">
        <v>176461</v>
      </c>
      <c r="IA201" s="3">
        <v>0</v>
      </c>
      <c r="IB201" s="3">
        <v>180379</v>
      </c>
      <c r="IC201" s="3">
        <v>13618</v>
      </c>
      <c r="ID201" s="3">
        <v>138992</v>
      </c>
      <c r="IE201" s="3">
        <v>55787958.931482174</v>
      </c>
      <c r="IF201" s="3">
        <v>24088620.557021301</v>
      </c>
      <c r="IG201" s="3">
        <v>781319.94875877234</v>
      </c>
      <c r="IH201" s="3">
        <v>19605863.264547002</v>
      </c>
      <c r="II201" s="3">
        <v>0</v>
      </c>
      <c r="IJ201" s="3">
        <v>10084984.2981907</v>
      </c>
      <c r="IK201" s="3">
        <v>0</v>
      </c>
      <c r="IL201" s="3">
        <v>0</v>
      </c>
      <c r="IM201" s="3">
        <v>0</v>
      </c>
    </row>
    <row r="202" spans="1:247" x14ac:dyDescent="0.25">
      <c r="A202">
        <v>106190305</v>
      </c>
      <c r="B202" s="33" t="s">
        <v>1367</v>
      </c>
      <c r="C202" s="56">
        <v>45292</v>
      </c>
      <c r="D202" s="56">
        <v>45657</v>
      </c>
      <c r="E202">
        <v>366</v>
      </c>
      <c r="F202" s="33" t="s">
        <v>2532</v>
      </c>
      <c r="G202" t="s">
        <v>475</v>
      </c>
      <c r="H202">
        <v>929</v>
      </c>
      <c r="I202" s="33" t="s">
        <v>1024</v>
      </c>
      <c r="J202" t="s">
        <v>3059</v>
      </c>
      <c r="K202" s="33" t="s">
        <v>1023</v>
      </c>
      <c r="L202" s="33" t="s">
        <v>811</v>
      </c>
      <c r="N202" t="s">
        <v>430</v>
      </c>
      <c r="O202" s="33" t="s">
        <v>1832</v>
      </c>
      <c r="P202" t="s">
        <v>407</v>
      </c>
      <c r="Q202" t="s">
        <v>34</v>
      </c>
      <c r="R202" s="33" t="s">
        <v>2150</v>
      </c>
      <c r="S202" s="33" t="s">
        <v>3205</v>
      </c>
      <c r="T202" s="33" t="s">
        <v>474</v>
      </c>
      <c r="U202" s="33">
        <v>90056</v>
      </c>
      <c r="V202" s="33" t="s">
        <v>2571</v>
      </c>
      <c r="W202">
        <v>0</v>
      </c>
      <c r="X202" s="3">
        <v>81</v>
      </c>
      <c r="Y202" s="3">
        <v>29646</v>
      </c>
      <c r="Z202" s="3">
        <v>81</v>
      </c>
      <c r="AA202" s="3">
        <v>29646</v>
      </c>
      <c r="AB202" s="3">
        <v>42</v>
      </c>
      <c r="AC202" s="3">
        <v>41.581967213114751</v>
      </c>
      <c r="AD202" s="3">
        <v>41.581967213114751</v>
      </c>
      <c r="AE202" s="3">
        <v>7117</v>
      </c>
      <c r="AF202" s="3">
        <v>2246</v>
      </c>
      <c r="AG202" s="3">
        <v>11</v>
      </c>
      <c r="AH202" s="3">
        <v>3669</v>
      </c>
      <c r="AI202" s="3">
        <v>0</v>
      </c>
      <c r="AJ202" s="3">
        <v>2176</v>
      </c>
      <c r="AK202" s="3">
        <v>0</v>
      </c>
      <c r="AL202" s="3">
        <v>0</v>
      </c>
      <c r="AM202" s="3">
        <v>0</v>
      </c>
      <c r="AN202" s="3">
        <v>15219</v>
      </c>
      <c r="AO202" s="3">
        <v>15219</v>
      </c>
      <c r="AP202" s="89">
        <v>7117</v>
      </c>
      <c r="AQ202" s="89">
        <v>2246</v>
      </c>
      <c r="AR202" s="89">
        <v>11</v>
      </c>
      <c r="AS202" s="89">
        <v>3669</v>
      </c>
      <c r="AT202" s="89">
        <v>0</v>
      </c>
      <c r="AU202" s="89">
        <v>2176</v>
      </c>
      <c r="AV202" s="89">
        <v>0</v>
      </c>
      <c r="AW202" s="89">
        <v>0</v>
      </c>
      <c r="AX202" s="89">
        <v>0</v>
      </c>
      <c r="AY202" s="3">
        <v>197</v>
      </c>
      <c r="AZ202" s="3">
        <v>56</v>
      </c>
      <c r="BA202" s="3">
        <v>1</v>
      </c>
      <c r="BB202" s="3">
        <v>44</v>
      </c>
      <c r="BC202" s="3">
        <v>0</v>
      </c>
      <c r="BD202" s="3">
        <v>40</v>
      </c>
      <c r="BE202" s="3">
        <v>0</v>
      </c>
      <c r="BF202" s="3">
        <v>0</v>
      </c>
      <c r="BG202" s="3">
        <v>0</v>
      </c>
      <c r="BH202" s="3">
        <v>338</v>
      </c>
      <c r="BI202" s="3">
        <v>81</v>
      </c>
      <c r="BJ202" s="3">
        <v>0</v>
      </c>
      <c r="BK202" s="3">
        <v>0</v>
      </c>
      <c r="BL202" s="3">
        <v>0</v>
      </c>
      <c r="BM202" s="3">
        <v>0</v>
      </c>
      <c r="BN202" s="3">
        <v>0</v>
      </c>
      <c r="BO202" s="3">
        <v>29646</v>
      </c>
      <c r="BP202" s="3">
        <v>0</v>
      </c>
      <c r="BQ202" s="3">
        <v>0</v>
      </c>
      <c r="BR202" s="3">
        <v>0</v>
      </c>
      <c r="BS202" s="3">
        <v>0</v>
      </c>
      <c r="BT202" s="3">
        <v>0</v>
      </c>
      <c r="BU202" s="3">
        <v>15219</v>
      </c>
      <c r="BV202" s="3">
        <v>0</v>
      </c>
      <c r="BW202" s="3">
        <v>0</v>
      </c>
      <c r="BX202" s="3">
        <v>0</v>
      </c>
      <c r="BY202" s="3">
        <v>0</v>
      </c>
      <c r="BZ202" s="57">
        <v>0</v>
      </c>
      <c r="CA202" s="3">
        <v>0</v>
      </c>
      <c r="CB202" s="3">
        <v>338</v>
      </c>
      <c r="CC202" s="3">
        <v>0</v>
      </c>
      <c r="CD202" s="3">
        <v>0</v>
      </c>
      <c r="CE202" s="3">
        <v>0</v>
      </c>
      <c r="CF202" s="3">
        <v>0</v>
      </c>
      <c r="CG202" s="3">
        <v>0</v>
      </c>
      <c r="CH202" s="3">
        <v>0</v>
      </c>
      <c r="CI202" s="3">
        <v>0</v>
      </c>
      <c r="CJ202" s="3">
        <v>0</v>
      </c>
      <c r="CK202" s="3">
        <v>0</v>
      </c>
      <c r="CL202" s="3">
        <v>0</v>
      </c>
      <c r="CM202" s="3">
        <v>0</v>
      </c>
      <c r="CN202" s="3">
        <v>0</v>
      </c>
      <c r="CO202" s="3">
        <v>0</v>
      </c>
      <c r="CP202" s="3">
        <v>0</v>
      </c>
      <c r="CQ202" s="3">
        <v>0</v>
      </c>
      <c r="CR202" s="3">
        <v>0</v>
      </c>
      <c r="CS202" s="3">
        <v>0</v>
      </c>
      <c r="CT202" s="3">
        <v>0</v>
      </c>
      <c r="CU202" s="3">
        <v>0</v>
      </c>
      <c r="CV202" s="3">
        <v>0</v>
      </c>
      <c r="CW202" s="3">
        <v>0</v>
      </c>
      <c r="CX202" s="3">
        <v>0</v>
      </c>
      <c r="CY202" s="3">
        <v>0</v>
      </c>
      <c r="CZ202" s="3">
        <v>2</v>
      </c>
      <c r="DA202" s="3">
        <v>9630</v>
      </c>
      <c r="DB202" s="3">
        <v>0</v>
      </c>
      <c r="DC202" s="3">
        <v>107</v>
      </c>
      <c r="DD202" s="3">
        <v>0</v>
      </c>
      <c r="DE202" s="3">
        <v>0</v>
      </c>
      <c r="DF202" s="3">
        <v>0</v>
      </c>
      <c r="DG202" s="3">
        <v>258810159</v>
      </c>
      <c r="DH202" s="3">
        <v>214496404</v>
      </c>
      <c r="DI202" s="3">
        <v>0</v>
      </c>
      <c r="DJ202" s="3">
        <v>44313755</v>
      </c>
      <c r="DK202" s="3">
        <v>194349</v>
      </c>
      <c r="DL202" s="3">
        <v>44508104</v>
      </c>
      <c r="DM202" s="3">
        <v>43143795</v>
      </c>
      <c r="DN202" s="3">
        <v>1364309</v>
      </c>
      <c r="DO202" s="3">
        <v>263506</v>
      </c>
      <c r="DP202" s="3">
        <v>0</v>
      </c>
      <c r="DQ202" s="3">
        <v>11329</v>
      </c>
      <c r="DR202" s="3">
        <v>0</v>
      </c>
      <c r="DS202" s="3">
        <v>1616486</v>
      </c>
      <c r="DT202" s="3">
        <v>139450098</v>
      </c>
      <c r="DU202" s="3">
        <v>36598547</v>
      </c>
      <c r="DV202" s="3">
        <v>217075</v>
      </c>
      <c r="DW202" s="3">
        <v>50718031</v>
      </c>
      <c r="DX202" s="3">
        <v>0</v>
      </c>
      <c r="DY202" s="3">
        <v>31826408</v>
      </c>
      <c r="DZ202" s="3">
        <v>0</v>
      </c>
      <c r="EA202" s="3">
        <v>0</v>
      </c>
      <c r="EB202" s="3">
        <v>0</v>
      </c>
      <c r="EC202" s="3">
        <v>258810159</v>
      </c>
      <c r="ED202" s="3">
        <v>0</v>
      </c>
      <c r="EE202" s="3">
        <v>0</v>
      </c>
      <c r="EF202" s="3">
        <v>0</v>
      </c>
      <c r="EG202" s="3">
        <v>0</v>
      </c>
      <c r="EH202" s="3">
        <v>0</v>
      </c>
      <c r="EI202" s="3">
        <v>0</v>
      </c>
      <c r="EJ202" s="3">
        <v>0</v>
      </c>
      <c r="EK202" s="3">
        <v>0</v>
      </c>
      <c r="EL202" s="3">
        <v>0</v>
      </c>
      <c r="EM202" s="3">
        <v>0</v>
      </c>
      <c r="EN202" s="3">
        <v>120891069</v>
      </c>
      <c r="EO202" s="3">
        <v>31375147</v>
      </c>
      <c r="EP202" s="3">
        <v>36025638</v>
      </c>
      <c r="EQ202" s="3">
        <v>439384</v>
      </c>
      <c r="ER202" s="3">
        <v>0</v>
      </c>
      <c r="ES202" s="3">
        <v>0</v>
      </c>
      <c r="ET202" s="3">
        <v>24591663</v>
      </c>
      <c r="EU202" s="3">
        <v>0</v>
      </c>
      <c r="EV202" s="3">
        <v>1173503</v>
      </c>
      <c r="EW202" s="3">
        <v>0</v>
      </c>
      <c r="EX202" s="3">
        <v>0</v>
      </c>
      <c r="EY202" s="3">
        <v>0</v>
      </c>
      <c r="EZ202" s="3">
        <v>0</v>
      </c>
      <c r="FA202" s="3">
        <v>0</v>
      </c>
      <c r="FB202" s="3">
        <v>0</v>
      </c>
      <c r="FC202" s="3">
        <v>0</v>
      </c>
      <c r="FD202" s="3">
        <v>0</v>
      </c>
      <c r="FE202" s="3">
        <v>17550172</v>
      </c>
      <c r="FF202" s="3">
        <v>5223400</v>
      </c>
      <c r="FG202" s="3">
        <v>-35808563</v>
      </c>
      <c r="FH202" s="3">
        <v>50278647</v>
      </c>
      <c r="FI202" s="3">
        <v>0</v>
      </c>
      <c r="FJ202" s="3">
        <v>7070099</v>
      </c>
      <c r="FK202" s="3">
        <v>0</v>
      </c>
      <c r="FL202" s="3">
        <v>0</v>
      </c>
      <c r="FM202" s="3">
        <v>0</v>
      </c>
      <c r="FN202" s="3">
        <v>0</v>
      </c>
      <c r="FO202" s="3">
        <v>0</v>
      </c>
      <c r="FP202" s="3">
        <v>0</v>
      </c>
      <c r="FQ202" s="3">
        <v>0</v>
      </c>
      <c r="FR202" s="3">
        <v>0</v>
      </c>
      <c r="FS202" s="3">
        <v>0</v>
      </c>
      <c r="FT202" s="3">
        <v>13618820</v>
      </c>
      <c r="FU202" s="3">
        <v>0</v>
      </c>
      <c r="FV202" s="3">
        <v>9273474</v>
      </c>
      <c r="FW202" s="3">
        <v>0</v>
      </c>
      <c r="FX202" s="3">
        <v>0</v>
      </c>
      <c r="FY202" s="3">
        <v>0</v>
      </c>
      <c r="FZ202" s="3">
        <v>0</v>
      </c>
      <c r="GA202" s="3">
        <v>6219375</v>
      </c>
      <c r="GB202" s="3">
        <v>775661</v>
      </c>
      <c r="GC202" s="3">
        <v>9810540</v>
      </c>
      <c r="GD202" s="3">
        <v>3445925</v>
      </c>
      <c r="GE202" s="3">
        <v>19536737</v>
      </c>
      <c r="GF202" s="3">
        <v>5446859</v>
      </c>
      <c r="GG202" s="3">
        <v>959156</v>
      </c>
      <c r="GH202" s="3">
        <v>305147</v>
      </c>
      <c r="GI202" s="3">
        <v>3647861</v>
      </c>
      <c r="GJ202" s="3">
        <v>7194310</v>
      </c>
      <c r="GK202" s="3">
        <v>589029</v>
      </c>
      <c r="GL202" s="3">
        <v>2078343</v>
      </c>
      <c r="GM202" s="3">
        <v>1444781</v>
      </c>
      <c r="GN202" s="3">
        <v>4904</v>
      </c>
      <c r="GO202" s="3">
        <v>1936668</v>
      </c>
      <c r="GP202" s="3">
        <v>20377730</v>
      </c>
      <c r="GQ202" s="3">
        <v>0</v>
      </c>
      <c r="GR202" s="3">
        <v>5970621</v>
      </c>
      <c r="GS202" s="3">
        <v>56622</v>
      </c>
      <c r="GT202" s="3">
        <v>25266182</v>
      </c>
      <c r="GU202" s="3">
        <v>208094</v>
      </c>
      <c r="GV202" s="3">
        <v>51879249</v>
      </c>
      <c r="GW202" s="3">
        <v>6889148</v>
      </c>
      <c r="GX202" s="3">
        <v>0</v>
      </c>
      <c r="GY202" s="3">
        <v>24072396</v>
      </c>
      <c r="GZ202" s="3">
        <v>20917705</v>
      </c>
      <c r="HA202" s="3">
        <v>51879249</v>
      </c>
      <c r="HB202" s="3">
        <v>163</v>
      </c>
      <c r="HC202" s="3">
        <v>12250393</v>
      </c>
      <c r="HD202" s="3">
        <v>-7099729</v>
      </c>
      <c r="HE202" s="3">
        <v>6902042</v>
      </c>
      <c r="HF202" s="3">
        <v>0</v>
      </c>
      <c r="HG202" s="3">
        <v>0</v>
      </c>
      <c r="HH202" s="3">
        <v>14874148</v>
      </c>
      <c r="HI202" s="3">
        <v>0</v>
      </c>
      <c r="HJ202" s="3">
        <v>423870</v>
      </c>
      <c r="HK202" s="3">
        <v>458921</v>
      </c>
      <c r="HL202" s="3">
        <v>219</v>
      </c>
      <c r="HM202" s="3">
        <v>0</v>
      </c>
      <c r="HN202" s="3">
        <v>89583</v>
      </c>
      <c r="HO202" s="3">
        <v>94124</v>
      </c>
      <c r="HP202" s="3">
        <v>83686</v>
      </c>
      <c r="HQ202" s="3">
        <v>37439</v>
      </c>
      <c r="HR202" s="3">
        <v>55078</v>
      </c>
      <c r="HS202" s="3">
        <v>13021</v>
      </c>
      <c r="HT202" s="3">
        <v>46692</v>
      </c>
      <c r="HU202" s="3">
        <v>0</v>
      </c>
      <c r="HV202" s="3">
        <v>3185</v>
      </c>
      <c r="HW202" s="3">
        <v>1062</v>
      </c>
      <c r="HX202" s="3">
        <v>205353</v>
      </c>
      <c r="HY202" s="3">
        <v>0</v>
      </c>
      <c r="HZ202" s="3">
        <v>71370</v>
      </c>
      <c r="IA202" s="3">
        <v>0</v>
      </c>
      <c r="IB202" s="3">
        <v>79883</v>
      </c>
      <c r="IC202" s="3">
        <v>12225</v>
      </c>
      <c r="ID202" s="3">
        <v>55039</v>
      </c>
      <c r="IE202" s="3">
        <v>23141689.94326729</v>
      </c>
      <c r="IF202" s="3">
        <v>6073514.7496855501</v>
      </c>
      <c r="IG202" s="3">
        <v>36023.512471355498</v>
      </c>
      <c r="IH202" s="3">
        <v>8416637.6701651309</v>
      </c>
      <c r="II202" s="3">
        <v>0</v>
      </c>
      <c r="IJ202" s="3">
        <v>5281580.1244106796</v>
      </c>
      <c r="IK202" s="3">
        <v>0</v>
      </c>
      <c r="IL202" s="3">
        <v>0</v>
      </c>
      <c r="IM202" s="3">
        <v>0</v>
      </c>
    </row>
    <row r="203" spans="1:247" x14ac:dyDescent="0.25">
      <c r="A203">
        <v>106361274</v>
      </c>
      <c r="B203" s="33" t="s">
        <v>1859</v>
      </c>
      <c r="C203" s="56">
        <v>45292</v>
      </c>
      <c r="D203" s="56">
        <v>45657</v>
      </c>
      <c r="E203">
        <v>366</v>
      </c>
      <c r="F203" s="33" t="s">
        <v>2692</v>
      </c>
      <c r="G203" t="s">
        <v>1063</v>
      </c>
      <c r="H203">
        <v>1207</v>
      </c>
      <c r="I203" s="33" t="s">
        <v>1024</v>
      </c>
      <c r="J203" t="s">
        <v>3059</v>
      </c>
      <c r="K203" s="33" t="s">
        <v>1023</v>
      </c>
      <c r="L203" s="33" t="s">
        <v>811</v>
      </c>
      <c r="N203" t="s">
        <v>430</v>
      </c>
      <c r="O203" s="33" t="s">
        <v>1832</v>
      </c>
      <c r="P203" t="s">
        <v>407</v>
      </c>
      <c r="Q203" t="s">
        <v>34</v>
      </c>
      <c r="R203" s="33" t="s">
        <v>2151</v>
      </c>
      <c r="S203" s="33" t="s">
        <v>3206</v>
      </c>
      <c r="T203" s="33" t="s">
        <v>1368</v>
      </c>
      <c r="U203" s="33">
        <v>91764</v>
      </c>
      <c r="V203" s="33" t="s">
        <v>2841</v>
      </c>
      <c r="W203">
        <v>0</v>
      </c>
      <c r="X203" s="3">
        <v>91</v>
      </c>
      <c r="Y203" s="3">
        <v>33306</v>
      </c>
      <c r="Z203" s="3">
        <v>91</v>
      </c>
      <c r="AA203" s="3">
        <v>33306</v>
      </c>
      <c r="AB203" s="3">
        <v>71</v>
      </c>
      <c r="AC203" s="3">
        <v>70.505464480874295</v>
      </c>
      <c r="AD203" s="3">
        <v>70.505464480874295</v>
      </c>
      <c r="AE203" s="3">
        <v>3328</v>
      </c>
      <c r="AF203" s="3">
        <v>7710</v>
      </c>
      <c r="AG203" s="3">
        <v>217</v>
      </c>
      <c r="AH203" s="3">
        <v>10344</v>
      </c>
      <c r="AI203" s="3">
        <v>0</v>
      </c>
      <c r="AJ203" s="3">
        <v>4206</v>
      </c>
      <c r="AK203" s="3">
        <v>0</v>
      </c>
      <c r="AL203" s="3">
        <v>0</v>
      </c>
      <c r="AM203" s="3">
        <v>0</v>
      </c>
      <c r="AN203" s="3">
        <v>25805</v>
      </c>
      <c r="AO203" s="3">
        <v>25805</v>
      </c>
      <c r="AP203" s="89">
        <v>3328</v>
      </c>
      <c r="AQ203" s="89">
        <v>7710</v>
      </c>
      <c r="AR203" s="89">
        <v>217</v>
      </c>
      <c r="AS203" s="89">
        <v>10344</v>
      </c>
      <c r="AT203" s="89">
        <v>0</v>
      </c>
      <c r="AU203" s="89">
        <v>4206</v>
      </c>
      <c r="AV203" s="89">
        <v>0</v>
      </c>
      <c r="AW203" s="89">
        <v>0</v>
      </c>
      <c r="AX203" s="89">
        <v>0</v>
      </c>
      <c r="AY203" s="3">
        <v>105</v>
      </c>
      <c r="AZ203" s="3">
        <v>138</v>
      </c>
      <c r="BA203" s="3">
        <v>4</v>
      </c>
      <c r="BB203" s="3">
        <v>172</v>
      </c>
      <c r="BC203" s="3">
        <v>0</v>
      </c>
      <c r="BD203" s="3">
        <v>68</v>
      </c>
      <c r="BE203" s="3">
        <v>0</v>
      </c>
      <c r="BF203" s="3">
        <v>0</v>
      </c>
      <c r="BG203" s="3">
        <v>0</v>
      </c>
      <c r="BH203" s="3">
        <v>487</v>
      </c>
      <c r="BI203" s="3">
        <v>91</v>
      </c>
      <c r="BJ203" s="3">
        <v>0</v>
      </c>
      <c r="BK203" s="3">
        <v>0</v>
      </c>
      <c r="BL203" s="3">
        <v>0</v>
      </c>
      <c r="BM203" s="3">
        <v>0</v>
      </c>
      <c r="BN203" s="3">
        <v>0</v>
      </c>
      <c r="BO203" s="3">
        <v>33306</v>
      </c>
      <c r="BP203" s="3">
        <v>0</v>
      </c>
      <c r="BQ203" s="3">
        <v>0</v>
      </c>
      <c r="BR203" s="3">
        <v>0</v>
      </c>
      <c r="BS203" s="3">
        <v>0</v>
      </c>
      <c r="BT203" s="3">
        <v>0</v>
      </c>
      <c r="BU203" s="3">
        <v>25805</v>
      </c>
      <c r="BV203" s="3">
        <v>0</v>
      </c>
      <c r="BW203" s="3">
        <v>0</v>
      </c>
      <c r="BX203" s="3">
        <v>0</v>
      </c>
      <c r="BY203" s="3">
        <v>0</v>
      </c>
      <c r="BZ203" s="57">
        <v>0</v>
      </c>
      <c r="CA203" s="3">
        <v>0</v>
      </c>
      <c r="CB203" s="3">
        <v>487</v>
      </c>
      <c r="CC203" s="3">
        <v>0</v>
      </c>
      <c r="CD203" s="3">
        <v>0</v>
      </c>
      <c r="CE203" s="3">
        <v>0</v>
      </c>
      <c r="CF203" s="3">
        <v>0</v>
      </c>
      <c r="CG203" s="3">
        <v>0</v>
      </c>
      <c r="CH203" s="3">
        <v>0</v>
      </c>
      <c r="CI203" s="3">
        <v>0</v>
      </c>
      <c r="CJ203" s="3">
        <v>0</v>
      </c>
      <c r="CK203" s="3">
        <v>0</v>
      </c>
      <c r="CL203" s="3">
        <v>0</v>
      </c>
      <c r="CM203" s="3">
        <v>0</v>
      </c>
      <c r="CN203" s="3">
        <v>0</v>
      </c>
      <c r="CO203" s="3">
        <v>0</v>
      </c>
      <c r="CP203" s="3">
        <v>0</v>
      </c>
      <c r="CQ203" s="3">
        <v>0</v>
      </c>
      <c r="CR203" s="3">
        <v>0</v>
      </c>
      <c r="CS203" s="3">
        <v>0</v>
      </c>
      <c r="CT203" s="3">
        <v>0</v>
      </c>
      <c r="CU203" s="3">
        <v>0</v>
      </c>
      <c r="CV203" s="3">
        <v>0</v>
      </c>
      <c r="CW203" s="3">
        <v>0</v>
      </c>
      <c r="CX203" s="3">
        <v>0</v>
      </c>
      <c r="CY203" s="3">
        <v>0</v>
      </c>
      <c r="CZ203" s="3">
        <v>3</v>
      </c>
      <c r="DA203" s="3">
        <v>22920</v>
      </c>
      <c r="DB203" s="3">
        <v>0</v>
      </c>
      <c r="DC203" s="3">
        <v>382</v>
      </c>
      <c r="DD203" s="3">
        <v>0</v>
      </c>
      <c r="DE203" s="3">
        <v>0</v>
      </c>
      <c r="DF203" s="3">
        <v>0</v>
      </c>
      <c r="DG203" s="3">
        <v>362080975</v>
      </c>
      <c r="DH203" s="3">
        <v>303363810</v>
      </c>
      <c r="DI203" s="3">
        <v>0</v>
      </c>
      <c r="DJ203" s="3">
        <v>58717165</v>
      </c>
      <c r="DK203" s="3">
        <v>232815</v>
      </c>
      <c r="DL203" s="3">
        <v>58949980</v>
      </c>
      <c r="DM203" s="3">
        <v>62612157</v>
      </c>
      <c r="DN203" s="3">
        <v>-3662177</v>
      </c>
      <c r="DO203" s="3">
        <v>252206</v>
      </c>
      <c r="DP203" s="3">
        <v>0</v>
      </c>
      <c r="DQ203" s="3">
        <v>11086</v>
      </c>
      <c r="DR203" s="3">
        <v>0</v>
      </c>
      <c r="DS203" s="3">
        <v>-3421057</v>
      </c>
      <c r="DT203" s="3">
        <v>59553845</v>
      </c>
      <c r="DU203" s="3">
        <v>113608045</v>
      </c>
      <c r="DV203" s="3">
        <v>2268348</v>
      </c>
      <c r="DW203" s="3">
        <v>130421318</v>
      </c>
      <c r="DX203" s="3">
        <v>0</v>
      </c>
      <c r="DY203" s="3">
        <v>56229419</v>
      </c>
      <c r="DZ203" s="3">
        <v>0</v>
      </c>
      <c r="EA203" s="3">
        <v>0</v>
      </c>
      <c r="EB203" s="3">
        <v>0</v>
      </c>
      <c r="EC203" s="3">
        <v>362080975</v>
      </c>
      <c r="ED203" s="3">
        <v>0</v>
      </c>
      <c r="EE203" s="3">
        <v>0</v>
      </c>
      <c r="EF203" s="3">
        <v>0</v>
      </c>
      <c r="EG203" s="3">
        <v>0</v>
      </c>
      <c r="EH203" s="3">
        <v>0</v>
      </c>
      <c r="EI203" s="3">
        <v>0</v>
      </c>
      <c r="EJ203" s="3">
        <v>0</v>
      </c>
      <c r="EK203" s="3">
        <v>0</v>
      </c>
      <c r="EL203" s="3">
        <v>0</v>
      </c>
      <c r="EM203" s="3">
        <v>0</v>
      </c>
      <c r="EN203" s="3">
        <v>50684291</v>
      </c>
      <c r="EO203" s="3">
        <v>95961082</v>
      </c>
      <c r="EP203" s="3">
        <v>2048375</v>
      </c>
      <c r="EQ203" s="3">
        <v>118062413</v>
      </c>
      <c r="ER203" s="3">
        <v>0</v>
      </c>
      <c r="ES203" s="3">
        <v>0</v>
      </c>
      <c r="ET203" s="3">
        <v>35202491</v>
      </c>
      <c r="EU203" s="3">
        <v>0</v>
      </c>
      <c r="EV203" s="3">
        <v>1405158</v>
      </c>
      <c r="EW203" s="3">
        <v>0</v>
      </c>
      <c r="EX203" s="3">
        <v>0</v>
      </c>
      <c r="EY203" s="3">
        <v>0</v>
      </c>
      <c r="EZ203" s="3">
        <v>0</v>
      </c>
      <c r="FA203" s="3">
        <v>0</v>
      </c>
      <c r="FB203" s="3">
        <v>0</v>
      </c>
      <c r="FC203" s="3">
        <v>0</v>
      </c>
      <c r="FD203" s="3">
        <v>0</v>
      </c>
      <c r="FE203" s="3">
        <v>8647602</v>
      </c>
      <c r="FF203" s="3">
        <v>17646963</v>
      </c>
      <c r="FG203" s="3">
        <v>219973</v>
      </c>
      <c r="FH203" s="3">
        <v>12358905</v>
      </c>
      <c r="FI203" s="3">
        <v>0</v>
      </c>
      <c r="FJ203" s="3">
        <v>19843722</v>
      </c>
      <c r="FK203" s="3">
        <v>0</v>
      </c>
      <c r="FL203" s="3">
        <v>0</v>
      </c>
      <c r="FM203" s="3">
        <v>0</v>
      </c>
      <c r="FN203" s="3">
        <v>0</v>
      </c>
      <c r="FO203" s="3">
        <v>0</v>
      </c>
      <c r="FP203" s="3">
        <v>0</v>
      </c>
      <c r="FQ203" s="3">
        <v>0</v>
      </c>
      <c r="FR203" s="3">
        <v>0</v>
      </c>
      <c r="FS203" s="3">
        <v>0</v>
      </c>
      <c r="FT203" s="3">
        <v>21225252</v>
      </c>
      <c r="FU203" s="3">
        <v>0</v>
      </c>
      <c r="FV203" s="3">
        <v>12828823</v>
      </c>
      <c r="FW203" s="3">
        <v>0</v>
      </c>
      <c r="FX203" s="3">
        <v>0</v>
      </c>
      <c r="FY203" s="3">
        <v>0</v>
      </c>
      <c r="FZ203" s="3">
        <v>0</v>
      </c>
      <c r="GA203" s="3">
        <v>6695765</v>
      </c>
      <c r="GB203" s="3">
        <v>603134</v>
      </c>
      <c r="GC203" s="3">
        <v>8512849</v>
      </c>
      <c r="GD203" s="3">
        <v>12746334</v>
      </c>
      <c r="GE203" s="3">
        <v>23849692</v>
      </c>
      <c r="GF203" s="3">
        <v>6334925</v>
      </c>
      <c r="GG203" s="3">
        <v>846337</v>
      </c>
      <c r="GH203" s="3">
        <v>2159202</v>
      </c>
      <c r="GI203" s="3">
        <v>4889765</v>
      </c>
      <c r="GJ203" s="3">
        <v>9382014</v>
      </c>
      <c r="GK203" s="3">
        <v>3731213</v>
      </c>
      <c r="GL203" s="3">
        <v>8744865</v>
      </c>
      <c r="GM203" s="3">
        <v>751669</v>
      </c>
      <c r="GN203" s="3">
        <v>7184</v>
      </c>
      <c r="GO203" s="3">
        <v>1915291</v>
      </c>
      <c r="GP203" s="3">
        <v>13406506</v>
      </c>
      <c r="GQ203" s="3">
        <v>0</v>
      </c>
      <c r="GR203" s="3">
        <v>2326912</v>
      </c>
      <c r="GS203" s="3">
        <v>250056</v>
      </c>
      <c r="GT203" s="3">
        <v>40780588</v>
      </c>
      <c r="GU203" s="3">
        <v>233462</v>
      </c>
      <c r="GV203" s="3">
        <v>56997524</v>
      </c>
      <c r="GW203" s="3">
        <v>33922381</v>
      </c>
      <c r="GX203" s="3">
        <v>0</v>
      </c>
      <c r="GY203" s="3">
        <v>36595386</v>
      </c>
      <c r="GZ203" s="3">
        <v>-13520243</v>
      </c>
      <c r="HA203" s="3">
        <v>56997524</v>
      </c>
      <c r="HB203" s="3">
        <v>100</v>
      </c>
      <c r="HC203" s="3">
        <v>20868773</v>
      </c>
      <c r="HD203" s="3">
        <v>-7897840</v>
      </c>
      <c r="HE203" s="3">
        <v>12972780</v>
      </c>
      <c r="HF203" s="3">
        <v>0</v>
      </c>
      <c r="HG203" s="3">
        <v>0</v>
      </c>
      <c r="HH203" s="3">
        <v>0</v>
      </c>
      <c r="HI203" s="3">
        <v>21680456</v>
      </c>
      <c r="HJ203" s="3">
        <v>527033</v>
      </c>
      <c r="HK203" s="3">
        <v>569545</v>
      </c>
      <c r="HL203" s="3">
        <v>259</v>
      </c>
      <c r="HM203" s="3">
        <v>0</v>
      </c>
      <c r="HN203" s="3">
        <v>133807</v>
      </c>
      <c r="HO203" s="3">
        <v>147981</v>
      </c>
      <c r="HP203" s="3">
        <v>44966</v>
      </c>
      <c r="HQ203" s="3">
        <v>65128</v>
      </c>
      <c r="HR203" s="3">
        <v>55562</v>
      </c>
      <c r="HS203" s="3">
        <v>10747</v>
      </c>
      <c r="HT203" s="3">
        <v>38021</v>
      </c>
      <c r="HU203" s="3">
        <v>0</v>
      </c>
      <c r="HV203" s="3">
        <v>30798</v>
      </c>
      <c r="HW203" s="3">
        <v>23</v>
      </c>
      <c r="HX203" s="3">
        <v>281970</v>
      </c>
      <c r="HY203" s="3">
        <v>0</v>
      </c>
      <c r="HZ203" s="3">
        <v>105176</v>
      </c>
      <c r="IA203" s="3">
        <v>0</v>
      </c>
      <c r="IB203" s="3">
        <v>77444</v>
      </c>
      <c r="IC203" s="3">
        <v>5055</v>
      </c>
      <c r="ID203" s="3">
        <v>57388</v>
      </c>
      <c r="IE203" s="3">
        <v>10259941.618501199</v>
      </c>
      <c r="IF203" s="3">
        <v>19572403.916020099</v>
      </c>
      <c r="IG203" s="3">
        <v>390791.19157535402</v>
      </c>
      <c r="IH203" s="3">
        <v>22468996.057063598</v>
      </c>
      <c r="II203" s="3">
        <v>0</v>
      </c>
      <c r="IJ203" s="3">
        <v>9687209.2168396804</v>
      </c>
      <c r="IK203" s="3">
        <v>0</v>
      </c>
      <c r="IL203" s="3">
        <v>0</v>
      </c>
      <c r="IM203" s="3">
        <v>0</v>
      </c>
    </row>
    <row r="204" spans="1:247" x14ac:dyDescent="0.25">
      <c r="A204">
        <v>106190599</v>
      </c>
      <c r="B204" s="33" t="s">
        <v>2567</v>
      </c>
      <c r="C204" s="56">
        <v>45292</v>
      </c>
      <c r="D204" s="56">
        <v>45657</v>
      </c>
      <c r="E204">
        <v>366</v>
      </c>
      <c r="F204" s="33" t="s">
        <v>2532</v>
      </c>
      <c r="G204" t="s">
        <v>475</v>
      </c>
      <c r="H204">
        <v>921</v>
      </c>
      <c r="I204" s="33" t="s">
        <v>1024</v>
      </c>
      <c r="J204" t="s">
        <v>3059</v>
      </c>
      <c r="K204" s="33" t="s">
        <v>1023</v>
      </c>
      <c r="L204" s="33" t="s">
        <v>811</v>
      </c>
      <c r="N204" t="s">
        <v>430</v>
      </c>
      <c r="O204" s="33" t="s">
        <v>3084</v>
      </c>
      <c r="P204" t="s">
        <v>1038</v>
      </c>
      <c r="Q204" t="s">
        <v>34</v>
      </c>
      <c r="R204" s="33" t="s">
        <v>2568</v>
      </c>
      <c r="S204" s="33" t="s">
        <v>2569</v>
      </c>
      <c r="T204" s="33" t="s">
        <v>2570</v>
      </c>
      <c r="U204" s="33">
        <v>90723</v>
      </c>
      <c r="V204" s="33" t="s">
        <v>2571</v>
      </c>
      <c r="W204">
        <v>0</v>
      </c>
      <c r="X204" s="3">
        <v>183</v>
      </c>
      <c r="Y204" s="3">
        <v>66978</v>
      </c>
      <c r="Z204" s="3">
        <v>183</v>
      </c>
      <c r="AA204" s="3">
        <v>66978</v>
      </c>
      <c r="AB204" s="3">
        <v>80</v>
      </c>
      <c r="AC204" s="3">
        <v>78.830601092896202</v>
      </c>
      <c r="AD204" s="3">
        <v>78.830601092896202</v>
      </c>
      <c r="AE204" s="3">
        <v>12917</v>
      </c>
      <c r="AF204" s="3">
        <v>5366</v>
      </c>
      <c r="AG204" s="3">
        <v>296</v>
      </c>
      <c r="AH204" s="3">
        <v>7192</v>
      </c>
      <c r="AI204" s="3">
        <v>0</v>
      </c>
      <c r="AJ204" s="3">
        <v>3081</v>
      </c>
      <c r="AK204" s="3">
        <v>0</v>
      </c>
      <c r="AL204" s="3">
        <v>0</v>
      </c>
      <c r="AM204" s="3">
        <v>0</v>
      </c>
      <c r="AN204" s="3">
        <v>28852</v>
      </c>
      <c r="AO204" s="3">
        <v>28852</v>
      </c>
      <c r="AP204" s="89">
        <v>12917</v>
      </c>
      <c r="AQ204" s="89">
        <v>5366</v>
      </c>
      <c r="AR204" s="89">
        <v>296</v>
      </c>
      <c r="AS204" s="89">
        <v>7192</v>
      </c>
      <c r="AT204" s="89">
        <v>0</v>
      </c>
      <c r="AU204" s="89">
        <v>3081</v>
      </c>
      <c r="AV204" s="89">
        <v>0</v>
      </c>
      <c r="AW204" s="89">
        <v>0</v>
      </c>
      <c r="AX204" s="89">
        <v>0</v>
      </c>
      <c r="AY204" s="3">
        <v>533</v>
      </c>
      <c r="AZ204" s="3">
        <v>166</v>
      </c>
      <c r="BA204" s="3">
        <v>3</v>
      </c>
      <c r="BB204" s="3">
        <v>123</v>
      </c>
      <c r="BC204" s="3">
        <v>0</v>
      </c>
      <c r="BD204" s="3">
        <v>54</v>
      </c>
      <c r="BE204" s="3">
        <v>0</v>
      </c>
      <c r="BF204" s="3">
        <v>0</v>
      </c>
      <c r="BG204" s="3">
        <v>0</v>
      </c>
      <c r="BH204" s="3">
        <v>879</v>
      </c>
      <c r="BI204" s="3">
        <v>183</v>
      </c>
      <c r="BJ204" s="3">
        <v>0</v>
      </c>
      <c r="BK204" s="3">
        <v>0</v>
      </c>
      <c r="BL204" s="3">
        <v>0</v>
      </c>
      <c r="BM204" s="3">
        <v>0</v>
      </c>
      <c r="BN204" s="3">
        <v>0</v>
      </c>
      <c r="BO204" s="3">
        <v>66978</v>
      </c>
      <c r="BP204" s="3">
        <v>0</v>
      </c>
      <c r="BQ204" s="3">
        <v>0</v>
      </c>
      <c r="BR204" s="3">
        <v>0</v>
      </c>
      <c r="BS204" s="3">
        <v>0</v>
      </c>
      <c r="BT204" s="3">
        <v>0</v>
      </c>
      <c r="BU204" s="3">
        <v>28852</v>
      </c>
      <c r="BV204" s="3">
        <v>0</v>
      </c>
      <c r="BW204" s="3">
        <v>0</v>
      </c>
      <c r="BX204" s="3">
        <v>0</v>
      </c>
      <c r="BY204" s="3">
        <v>0</v>
      </c>
      <c r="BZ204" s="57">
        <v>0</v>
      </c>
      <c r="CA204" s="3">
        <v>0</v>
      </c>
      <c r="CB204" s="3">
        <v>879</v>
      </c>
      <c r="CC204" s="3">
        <v>0</v>
      </c>
      <c r="CD204" s="3">
        <v>0</v>
      </c>
      <c r="CE204" s="3">
        <v>0</v>
      </c>
      <c r="CF204" s="3">
        <v>0</v>
      </c>
      <c r="CG204" s="3">
        <v>0</v>
      </c>
      <c r="CH204" s="3">
        <v>0</v>
      </c>
      <c r="CI204" s="3">
        <v>0</v>
      </c>
      <c r="CJ204" s="3">
        <v>0</v>
      </c>
      <c r="CK204" s="3">
        <v>0</v>
      </c>
      <c r="CL204" s="3">
        <v>0</v>
      </c>
      <c r="CM204" s="3">
        <v>0</v>
      </c>
      <c r="CN204" s="3">
        <v>0</v>
      </c>
      <c r="CO204" s="3">
        <v>0</v>
      </c>
      <c r="CP204" s="3">
        <v>0</v>
      </c>
      <c r="CQ204" s="3">
        <v>0</v>
      </c>
      <c r="CR204" s="3">
        <v>0</v>
      </c>
      <c r="CS204" s="3">
        <v>0</v>
      </c>
      <c r="CT204" s="3">
        <v>0</v>
      </c>
      <c r="CU204" s="3">
        <v>0</v>
      </c>
      <c r="CV204" s="3">
        <v>0</v>
      </c>
      <c r="CW204" s="3">
        <v>0</v>
      </c>
      <c r="CX204" s="3">
        <v>0</v>
      </c>
      <c r="CY204" s="3">
        <v>0</v>
      </c>
      <c r="CZ204" s="3">
        <v>4</v>
      </c>
      <c r="DA204" s="3">
        <v>13080</v>
      </c>
      <c r="DB204" s="3">
        <v>0</v>
      </c>
      <c r="DC204" s="3">
        <v>218</v>
      </c>
      <c r="DD204" s="3">
        <v>0</v>
      </c>
      <c r="DE204" s="3">
        <v>0</v>
      </c>
      <c r="DF204" s="3">
        <v>0</v>
      </c>
      <c r="DG204" s="3">
        <v>367650226</v>
      </c>
      <c r="DH204" s="3">
        <v>294165446</v>
      </c>
      <c r="DI204" s="3">
        <v>0</v>
      </c>
      <c r="DJ204" s="3">
        <v>73484780</v>
      </c>
      <c r="DK204" s="3">
        <v>617827</v>
      </c>
      <c r="DL204" s="3">
        <v>74102607</v>
      </c>
      <c r="DM204" s="3">
        <v>69839929</v>
      </c>
      <c r="DN204" s="3">
        <v>4262678</v>
      </c>
      <c r="DO204" s="3">
        <v>564603</v>
      </c>
      <c r="DP204" s="3">
        <v>800401</v>
      </c>
      <c r="DQ204" s="3">
        <v>18002</v>
      </c>
      <c r="DR204" s="3">
        <v>0</v>
      </c>
      <c r="DS204" s="3">
        <v>4008878</v>
      </c>
      <c r="DT204" s="3">
        <v>166022026</v>
      </c>
      <c r="DU204" s="3">
        <v>68316927</v>
      </c>
      <c r="DV204" s="3">
        <v>2093252</v>
      </c>
      <c r="DW204" s="3">
        <v>87502166</v>
      </c>
      <c r="DX204" s="3">
        <v>0</v>
      </c>
      <c r="DY204" s="3">
        <v>43715855</v>
      </c>
      <c r="DZ204" s="3">
        <v>0</v>
      </c>
      <c r="EA204" s="3">
        <v>0</v>
      </c>
      <c r="EB204" s="3">
        <v>0</v>
      </c>
      <c r="EC204" s="3">
        <v>367650226</v>
      </c>
      <c r="ED204" s="3">
        <v>0</v>
      </c>
      <c r="EE204" s="3">
        <v>0</v>
      </c>
      <c r="EF204" s="3">
        <v>0</v>
      </c>
      <c r="EG204" s="3">
        <v>0</v>
      </c>
      <c r="EH204" s="3">
        <v>0</v>
      </c>
      <c r="EI204" s="3">
        <v>0</v>
      </c>
      <c r="EJ204" s="3">
        <v>0</v>
      </c>
      <c r="EK204" s="3">
        <v>0</v>
      </c>
      <c r="EL204" s="3">
        <v>0</v>
      </c>
      <c r="EM204" s="3">
        <v>0</v>
      </c>
      <c r="EN204" s="3">
        <v>133038385</v>
      </c>
      <c r="EO204" s="3">
        <v>55906303</v>
      </c>
      <c r="EP204" s="3">
        <v>1850336</v>
      </c>
      <c r="EQ204" s="3">
        <v>67702830</v>
      </c>
      <c r="ER204" s="3">
        <v>0</v>
      </c>
      <c r="ES204" s="3">
        <v>0</v>
      </c>
      <c r="ET204" s="3">
        <v>32823143</v>
      </c>
      <c r="EU204" s="3">
        <v>0</v>
      </c>
      <c r="EV204" s="3">
        <v>2844449</v>
      </c>
      <c r="EW204" s="3">
        <v>0</v>
      </c>
      <c r="EX204" s="3">
        <v>0</v>
      </c>
      <c r="EY204" s="3">
        <v>0</v>
      </c>
      <c r="EZ204" s="3">
        <v>0</v>
      </c>
      <c r="FA204" s="3">
        <v>0</v>
      </c>
      <c r="FB204" s="3">
        <v>0</v>
      </c>
      <c r="FC204" s="3">
        <v>0</v>
      </c>
      <c r="FD204" s="3">
        <v>0</v>
      </c>
      <c r="FE204" s="3">
        <v>31637248</v>
      </c>
      <c r="FF204" s="3">
        <v>12410624</v>
      </c>
      <c r="FG204" s="3">
        <v>242916</v>
      </c>
      <c r="FH204" s="3">
        <v>19799336</v>
      </c>
      <c r="FI204" s="3">
        <v>0</v>
      </c>
      <c r="FJ204" s="3">
        <v>9394656</v>
      </c>
      <c r="FK204" s="3">
        <v>0</v>
      </c>
      <c r="FL204" s="3">
        <v>0</v>
      </c>
      <c r="FM204" s="3">
        <v>0</v>
      </c>
      <c r="FN204" s="3">
        <v>0</v>
      </c>
      <c r="FO204" s="3">
        <v>0</v>
      </c>
      <c r="FP204" s="3">
        <v>0</v>
      </c>
      <c r="FQ204" s="3">
        <v>0</v>
      </c>
      <c r="FR204" s="3">
        <v>0</v>
      </c>
      <c r="FS204" s="3">
        <v>0</v>
      </c>
      <c r="FT204" s="3">
        <v>26088906</v>
      </c>
      <c r="FU204" s="3">
        <v>0</v>
      </c>
      <c r="FV204" s="3">
        <v>15389473</v>
      </c>
      <c r="FW204" s="3">
        <v>0</v>
      </c>
      <c r="FX204" s="3">
        <v>0</v>
      </c>
      <c r="FY204" s="3">
        <v>0</v>
      </c>
      <c r="FZ204" s="3">
        <v>0</v>
      </c>
      <c r="GA204" s="3">
        <v>8665024</v>
      </c>
      <c r="GB204" s="3">
        <v>1171530</v>
      </c>
      <c r="GC204" s="3">
        <v>10460242</v>
      </c>
      <c r="GD204" s="3">
        <v>8064754</v>
      </c>
      <c r="GE204" s="3">
        <v>30270401</v>
      </c>
      <c r="GF204" s="3">
        <v>7809283</v>
      </c>
      <c r="GG204" s="3">
        <v>1203092</v>
      </c>
      <c r="GH204" s="3">
        <v>1554921</v>
      </c>
      <c r="GI204" s="3">
        <v>7034321</v>
      </c>
      <c r="GJ204" s="3">
        <v>10374465</v>
      </c>
      <c r="GK204" s="3">
        <v>2734306</v>
      </c>
      <c r="GL204" s="3">
        <v>4263158</v>
      </c>
      <c r="GM204" s="3">
        <v>1389041</v>
      </c>
      <c r="GN204" s="3">
        <v>7685</v>
      </c>
      <c r="GO204" s="3">
        <v>3199256</v>
      </c>
      <c r="GP204" s="3">
        <v>18216830</v>
      </c>
      <c r="GQ204" s="3">
        <v>0</v>
      </c>
      <c r="GR204" s="3">
        <v>3499218</v>
      </c>
      <c r="GS204" s="3">
        <v>2388148</v>
      </c>
      <c r="GT204" s="3">
        <v>2773376</v>
      </c>
      <c r="GU204" s="3">
        <v>533002</v>
      </c>
      <c r="GV204" s="3">
        <v>27410574</v>
      </c>
      <c r="GW204" s="3">
        <v>25845411</v>
      </c>
      <c r="GX204" s="3">
        <v>0</v>
      </c>
      <c r="GY204" s="3">
        <v>0</v>
      </c>
      <c r="GZ204" s="3">
        <v>1565163</v>
      </c>
      <c r="HA204" s="3">
        <v>27410574</v>
      </c>
      <c r="HB204" s="3">
        <v>0</v>
      </c>
      <c r="HC204" s="3">
        <v>21952891</v>
      </c>
      <c r="HD204" s="3">
        <v>-5367123</v>
      </c>
      <c r="HE204" s="3">
        <v>8283144</v>
      </c>
      <c r="HF204" s="3">
        <v>0</v>
      </c>
      <c r="HG204" s="3">
        <v>0</v>
      </c>
      <c r="HH204" s="3">
        <v>0</v>
      </c>
      <c r="HI204" s="3">
        <v>12542988</v>
      </c>
      <c r="HJ204" s="3">
        <v>637649</v>
      </c>
      <c r="HK204" s="3">
        <v>689429</v>
      </c>
      <c r="HL204" s="3">
        <v>324</v>
      </c>
      <c r="HM204" s="3">
        <v>0</v>
      </c>
      <c r="HN204" s="3">
        <v>99958</v>
      </c>
      <c r="HO204" s="3">
        <v>154855</v>
      </c>
      <c r="HP204" s="3">
        <v>159097</v>
      </c>
      <c r="HQ204" s="3">
        <v>66094</v>
      </c>
      <c r="HR204" s="3">
        <v>67458</v>
      </c>
      <c r="HS204" s="3">
        <v>21190</v>
      </c>
      <c r="HT204" s="3">
        <v>53212</v>
      </c>
      <c r="HU204" s="3">
        <v>0</v>
      </c>
      <c r="HV204" s="3">
        <v>14035</v>
      </c>
      <c r="HW204" s="3">
        <v>1750</v>
      </c>
      <c r="HX204" s="3">
        <v>359235</v>
      </c>
      <c r="HY204" s="3">
        <v>0</v>
      </c>
      <c r="HZ204" s="3">
        <v>103522</v>
      </c>
      <c r="IA204" s="3">
        <v>0</v>
      </c>
      <c r="IB204" s="3">
        <v>104634</v>
      </c>
      <c r="IC204" s="3">
        <v>12037</v>
      </c>
      <c r="ID204" s="3">
        <v>58221</v>
      </c>
      <c r="IE204" s="3">
        <v>31259041.353122</v>
      </c>
      <c r="IF204" s="3">
        <v>12862881.496285422</v>
      </c>
      <c r="IG204" s="3">
        <v>394122.71014272101</v>
      </c>
      <c r="IH204" s="3">
        <v>16475126.170799401</v>
      </c>
      <c r="II204" s="3">
        <v>0</v>
      </c>
      <c r="IJ204" s="3">
        <v>8230930.2696503997</v>
      </c>
      <c r="IK204" s="3">
        <v>0</v>
      </c>
      <c r="IL204" s="3">
        <v>0</v>
      </c>
      <c r="IM204" s="3">
        <v>0</v>
      </c>
    </row>
    <row r="205" spans="1:247" x14ac:dyDescent="0.25">
      <c r="A205">
        <v>106364188</v>
      </c>
      <c r="B205" s="33" t="s">
        <v>1860</v>
      </c>
      <c r="C205" s="56">
        <v>45292</v>
      </c>
      <c r="D205" s="56">
        <v>45657</v>
      </c>
      <c r="E205">
        <v>366</v>
      </c>
      <c r="F205" s="33" t="s">
        <v>2692</v>
      </c>
      <c r="G205" t="s">
        <v>1063</v>
      </c>
      <c r="H205">
        <v>1207</v>
      </c>
      <c r="I205" s="33" t="s">
        <v>1024</v>
      </c>
      <c r="J205" t="s">
        <v>3059</v>
      </c>
      <c r="K205" s="33" t="s">
        <v>1023</v>
      </c>
      <c r="L205" s="33" t="s">
        <v>811</v>
      </c>
      <c r="N205" t="s">
        <v>430</v>
      </c>
      <c r="O205" s="33" t="s">
        <v>1832</v>
      </c>
      <c r="P205" t="s">
        <v>407</v>
      </c>
      <c r="Q205" t="s">
        <v>34</v>
      </c>
      <c r="R205" s="33" t="s">
        <v>2152</v>
      </c>
      <c r="S205" s="33" t="s">
        <v>1530</v>
      </c>
      <c r="T205" s="33" t="s">
        <v>1531</v>
      </c>
      <c r="U205" s="33">
        <v>91730</v>
      </c>
      <c r="V205" s="33" t="s">
        <v>2841</v>
      </c>
      <c r="W205">
        <v>0</v>
      </c>
      <c r="X205" s="3">
        <v>55</v>
      </c>
      <c r="Y205" s="3">
        <v>20130</v>
      </c>
      <c r="Z205" s="3">
        <v>55</v>
      </c>
      <c r="AA205" s="3">
        <v>20130</v>
      </c>
      <c r="AB205" s="3">
        <v>51</v>
      </c>
      <c r="AC205" s="3">
        <v>49.379781420764999</v>
      </c>
      <c r="AD205" s="3">
        <v>49.387178519379155</v>
      </c>
      <c r="AE205" s="3">
        <v>4188</v>
      </c>
      <c r="AF205" s="3">
        <v>5201</v>
      </c>
      <c r="AG205" s="3">
        <v>34</v>
      </c>
      <c r="AH205" s="3">
        <v>6164</v>
      </c>
      <c r="AI205" s="3">
        <v>0</v>
      </c>
      <c r="AJ205" s="3">
        <v>2486</v>
      </c>
      <c r="AK205" s="3">
        <v>0</v>
      </c>
      <c r="AL205" s="3">
        <v>0</v>
      </c>
      <c r="AM205" s="3">
        <v>0</v>
      </c>
      <c r="AN205" s="3">
        <v>18073</v>
      </c>
      <c r="AO205" s="3">
        <v>18075.707338092801</v>
      </c>
      <c r="AP205" s="89">
        <v>4188</v>
      </c>
      <c r="AQ205" s="89">
        <v>5201</v>
      </c>
      <c r="AR205" s="89">
        <v>34</v>
      </c>
      <c r="AS205" s="89">
        <v>6164</v>
      </c>
      <c r="AT205" s="89">
        <v>0</v>
      </c>
      <c r="AU205" s="89">
        <v>2488.7975218488382</v>
      </c>
      <c r="AV205" s="89">
        <v>0</v>
      </c>
      <c r="AW205" s="89">
        <v>0</v>
      </c>
      <c r="AX205" s="89">
        <v>0</v>
      </c>
      <c r="AY205" s="3">
        <v>142</v>
      </c>
      <c r="AZ205" s="3">
        <v>176</v>
      </c>
      <c r="BA205" s="3">
        <v>1</v>
      </c>
      <c r="BB205" s="3">
        <v>172</v>
      </c>
      <c r="BC205" s="3">
        <v>0</v>
      </c>
      <c r="BD205" s="3">
        <v>59</v>
      </c>
      <c r="BE205" s="3">
        <v>0</v>
      </c>
      <c r="BF205" s="3">
        <v>0</v>
      </c>
      <c r="BG205" s="3">
        <v>0</v>
      </c>
      <c r="BH205" s="3">
        <v>550</v>
      </c>
      <c r="BI205" s="3">
        <v>55</v>
      </c>
      <c r="BJ205" s="3">
        <v>0</v>
      </c>
      <c r="BK205" s="3">
        <v>0</v>
      </c>
      <c r="BL205" s="3">
        <v>0</v>
      </c>
      <c r="BM205" s="3">
        <v>0</v>
      </c>
      <c r="BN205" s="3">
        <v>0</v>
      </c>
      <c r="BO205" s="3">
        <v>20130</v>
      </c>
      <c r="BP205" s="3">
        <v>0</v>
      </c>
      <c r="BQ205" s="3">
        <v>0</v>
      </c>
      <c r="BR205" s="3">
        <v>0</v>
      </c>
      <c r="BS205" s="3">
        <v>0</v>
      </c>
      <c r="BT205" s="3">
        <v>0</v>
      </c>
      <c r="BU205" s="3">
        <v>18073</v>
      </c>
      <c r="BV205" s="3">
        <v>0</v>
      </c>
      <c r="BW205" s="3">
        <v>0</v>
      </c>
      <c r="BX205" s="3">
        <v>0</v>
      </c>
      <c r="BY205" s="3">
        <v>0</v>
      </c>
      <c r="BZ205" s="57">
        <v>0</v>
      </c>
      <c r="CA205" s="3">
        <v>0</v>
      </c>
      <c r="CB205" s="3">
        <v>550</v>
      </c>
      <c r="CC205" s="3">
        <v>0</v>
      </c>
      <c r="CD205" s="3">
        <v>0</v>
      </c>
      <c r="CE205" s="3">
        <v>0</v>
      </c>
      <c r="CF205" s="3">
        <v>0</v>
      </c>
      <c r="CG205" s="3">
        <v>0</v>
      </c>
      <c r="CH205" s="3">
        <v>0</v>
      </c>
      <c r="CI205" s="3">
        <v>0</v>
      </c>
      <c r="CJ205" s="3">
        <v>0</v>
      </c>
      <c r="CK205" s="3">
        <v>0</v>
      </c>
      <c r="CL205" s="3">
        <v>0</v>
      </c>
      <c r="CM205" s="3">
        <v>0</v>
      </c>
      <c r="CN205" s="3">
        <v>0</v>
      </c>
      <c r="CO205" s="3">
        <v>0</v>
      </c>
      <c r="CP205" s="3">
        <v>13</v>
      </c>
      <c r="CQ205" s="3">
        <v>0</v>
      </c>
      <c r="CR205" s="3">
        <v>0</v>
      </c>
      <c r="CS205" s="3">
        <v>0</v>
      </c>
      <c r="CT205" s="3">
        <v>13</v>
      </c>
      <c r="CU205" s="3">
        <v>0</v>
      </c>
      <c r="CV205" s="3">
        <v>0</v>
      </c>
      <c r="CW205" s="3">
        <v>0</v>
      </c>
      <c r="CX205" s="3">
        <v>11</v>
      </c>
      <c r="CY205" s="3">
        <v>0</v>
      </c>
      <c r="CZ205" s="3">
        <v>4</v>
      </c>
      <c r="DA205" s="3">
        <v>31839</v>
      </c>
      <c r="DB205" s="3">
        <v>170</v>
      </c>
      <c r="DC205" s="3">
        <v>442</v>
      </c>
      <c r="DD205" s="3">
        <v>2</v>
      </c>
      <c r="DE205" s="3">
        <v>0</v>
      </c>
      <c r="DF205" s="3">
        <v>0</v>
      </c>
      <c r="DG205" s="3">
        <v>284928908</v>
      </c>
      <c r="DH205" s="3">
        <v>240383904</v>
      </c>
      <c r="DI205" s="3">
        <v>0</v>
      </c>
      <c r="DJ205" s="3">
        <v>44545004</v>
      </c>
      <c r="DK205" s="3">
        <v>212800</v>
      </c>
      <c r="DL205" s="3">
        <v>44757804</v>
      </c>
      <c r="DM205" s="3">
        <v>42562677</v>
      </c>
      <c r="DN205" s="3">
        <v>2195127</v>
      </c>
      <c r="DO205" s="3">
        <v>570281</v>
      </c>
      <c r="DP205" s="3">
        <v>116819</v>
      </c>
      <c r="DQ205" s="3">
        <v>15112</v>
      </c>
      <c r="DR205" s="3">
        <v>0</v>
      </c>
      <c r="DS205" s="3">
        <v>2633477</v>
      </c>
      <c r="DT205" s="3">
        <v>66307110</v>
      </c>
      <c r="DU205" s="3">
        <v>82331055</v>
      </c>
      <c r="DV205" s="3">
        <v>544179</v>
      </c>
      <c r="DW205" s="3">
        <v>97780132</v>
      </c>
      <c r="DX205" s="3">
        <v>0</v>
      </c>
      <c r="DY205" s="3">
        <v>37923756</v>
      </c>
      <c r="DZ205" s="3">
        <v>0</v>
      </c>
      <c r="EA205" s="3">
        <v>0</v>
      </c>
      <c r="EB205" s="3">
        <v>0</v>
      </c>
      <c r="EC205" s="3">
        <v>284886232</v>
      </c>
      <c r="ED205" s="3">
        <v>0</v>
      </c>
      <c r="EE205" s="3">
        <v>0</v>
      </c>
      <c r="EF205" s="3">
        <v>0</v>
      </c>
      <c r="EG205" s="3">
        <v>0</v>
      </c>
      <c r="EH205" s="3">
        <v>0</v>
      </c>
      <c r="EI205" s="3">
        <v>42676</v>
      </c>
      <c r="EJ205" s="3">
        <v>0</v>
      </c>
      <c r="EK205" s="3">
        <v>0</v>
      </c>
      <c r="EL205" s="3">
        <v>0</v>
      </c>
      <c r="EM205" s="3">
        <v>42676</v>
      </c>
      <c r="EN205" s="3">
        <v>55081412</v>
      </c>
      <c r="EO205" s="3">
        <v>70223616</v>
      </c>
      <c r="EP205" s="3">
        <v>532623</v>
      </c>
      <c r="EQ205" s="3">
        <v>83594664</v>
      </c>
      <c r="ER205" s="3">
        <v>0</v>
      </c>
      <c r="ES205" s="3">
        <v>0</v>
      </c>
      <c r="ET205" s="3">
        <v>30270408</v>
      </c>
      <c r="EU205" s="3">
        <v>0</v>
      </c>
      <c r="EV205" s="3">
        <v>681181</v>
      </c>
      <c r="EW205" s="3">
        <v>0</v>
      </c>
      <c r="EX205" s="3">
        <v>0</v>
      </c>
      <c r="EY205" s="3">
        <v>0</v>
      </c>
      <c r="EZ205" s="3">
        <v>0</v>
      </c>
      <c r="FA205" s="3">
        <v>0</v>
      </c>
      <c r="FB205" s="3">
        <v>0</v>
      </c>
      <c r="FC205" s="3">
        <v>0</v>
      </c>
      <c r="FD205" s="3">
        <v>0</v>
      </c>
      <c r="FE205" s="3">
        <v>10911026</v>
      </c>
      <c r="FF205" s="3">
        <v>12107439</v>
      </c>
      <c r="FG205" s="3">
        <v>11556</v>
      </c>
      <c r="FH205" s="3">
        <v>14185468</v>
      </c>
      <c r="FI205" s="3">
        <v>0</v>
      </c>
      <c r="FJ205" s="3">
        <v>7329515</v>
      </c>
      <c r="FK205" s="3">
        <v>0</v>
      </c>
      <c r="FL205" s="3">
        <v>0</v>
      </c>
      <c r="FM205" s="3">
        <v>0</v>
      </c>
      <c r="FN205" s="3">
        <v>0</v>
      </c>
      <c r="FO205" s="3">
        <v>0</v>
      </c>
      <c r="FP205" s="3">
        <v>0</v>
      </c>
      <c r="FQ205" s="3">
        <v>0</v>
      </c>
      <c r="FR205" s="3">
        <v>0</v>
      </c>
      <c r="FS205" s="3">
        <v>0</v>
      </c>
      <c r="FT205" s="3">
        <v>16081200</v>
      </c>
      <c r="FU205" s="3">
        <v>0</v>
      </c>
      <c r="FV205" s="3">
        <v>10283703</v>
      </c>
      <c r="FW205" s="3">
        <v>0</v>
      </c>
      <c r="FX205" s="3">
        <v>0</v>
      </c>
      <c r="FY205" s="3">
        <v>0</v>
      </c>
      <c r="FZ205" s="3">
        <v>0</v>
      </c>
      <c r="GA205" s="3">
        <v>5967008</v>
      </c>
      <c r="GB205" s="3">
        <v>434689</v>
      </c>
      <c r="GC205" s="3">
        <v>7155349</v>
      </c>
      <c r="GD205" s="3">
        <v>2640728</v>
      </c>
      <c r="GE205" s="3">
        <v>18974307</v>
      </c>
      <c r="GF205" s="3">
        <v>4866714</v>
      </c>
      <c r="GG205" s="3">
        <v>1256143</v>
      </c>
      <c r="GH205" s="3">
        <v>1369386</v>
      </c>
      <c r="GI205" s="3">
        <v>4289114</v>
      </c>
      <c r="GJ205" s="3">
        <v>6942548</v>
      </c>
      <c r="GK205" s="3">
        <v>252999</v>
      </c>
      <c r="GL205" s="3">
        <v>1370383</v>
      </c>
      <c r="GM205" s="3">
        <v>1088539</v>
      </c>
      <c r="GN205" s="3">
        <v>7477</v>
      </c>
      <c r="GO205" s="3">
        <v>2145067</v>
      </c>
      <c r="GP205" s="3">
        <v>10485387</v>
      </c>
      <c r="GQ205" s="3">
        <v>0</v>
      </c>
      <c r="GR205" s="3">
        <v>875045</v>
      </c>
      <c r="GS205" s="3">
        <v>222</v>
      </c>
      <c r="GT205" s="3">
        <v>19341031</v>
      </c>
      <c r="GU205" s="3">
        <v>0</v>
      </c>
      <c r="GV205" s="3">
        <v>30701685</v>
      </c>
      <c r="GW205" s="3">
        <v>40424498</v>
      </c>
      <c r="GX205" s="3">
        <v>0</v>
      </c>
      <c r="GY205" s="3">
        <v>18253457</v>
      </c>
      <c r="GZ205" s="3">
        <v>-27976270</v>
      </c>
      <c r="HA205" s="3">
        <v>30701685</v>
      </c>
      <c r="HB205" s="3">
        <v>419</v>
      </c>
      <c r="HC205" s="3">
        <v>11009265</v>
      </c>
      <c r="HD205" s="3">
        <v>-1465473</v>
      </c>
      <c r="HE205" s="3">
        <v>1878173</v>
      </c>
      <c r="HF205" s="3">
        <v>0</v>
      </c>
      <c r="HG205" s="3">
        <v>0</v>
      </c>
      <c r="HH205" s="3">
        <v>0</v>
      </c>
      <c r="HI205" s="3">
        <v>32113670</v>
      </c>
      <c r="HJ205" s="3">
        <v>392576</v>
      </c>
      <c r="HK205" s="3">
        <v>421641</v>
      </c>
      <c r="HL205" s="3">
        <v>203</v>
      </c>
      <c r="HM205" s="3">
        <v>0</v>
      </c>
      <c r="HN205" s="3">
        <v>63441</v>
      </c>
      <c r="HO205" s="3">
        <v>104107</v>
      </c>
      <c r="HP205" s="3">
        <v>108038</v>
      </c>
      <c r="HQ205" s="3">
        <v>38060</v>
      </c>
      <c r="HR205" s="3">
        <v>37009</v>
      </c>
      <c r="HS205" s="3">
        <v>8461</v>
      </c>
      <c r="HT205" s="3">
        <v>33460</v>
      </c>
      <c r="HU205" s="3">
        <v>0</v>
      </c>
      <c r="HV205" s="3">
        <v>0</v>
      </c>
      <c r="HW205" s="3">
        <v>0</v>
      </c>
      <c r="HX205" s="3">
        <v>195282</v>
      </c>
      <c r="HY205" s="3">
        <v>0</v>
      </c>
      <c r="HZ205" s="3">
        <v>69400</v>
      </c>
      <c r="IA205" s="3">
        <v>0</v>
      </c>
      <c r="IB205" s="3">
        <v>63789</v>
      </c>
      <c r="IC205" s="3">
        <v>4940</v>
      </c>
      <c r="ID205" s="3">
        <v>59165</v>
      </c>
      <c r="IE205" s="3">
        <v>9855433.6674236991</v>
      </c>
      <c r="IF205" s="3">
        <v>12237122.856380099</v>
      </c>
      <c r="IG205" s="3">
        <v>80883.031061148096</v>
      </c>
      <c r="IH205" s="3">
        <v>14533367.611979069</v>
      </c>
      <c r="II205" s="3">
        <v>0</v>
      </c>
      <c r="IJ205" s="3">
        <v>5643069.8331559403</v>
      </c>
      <c r="IK205" s="3">
        <v>0</v>
      </c>
      <c r="IL205" s="3">
        <v>0</v>
      </c>
      <c r="IM205" s="3">
        <v>0</v>
      </c>
    </row>
    <row r="206" spans="1:247" x14ac:dyDescent="0.25">
      <c r="A206">
        <v>106332172</v>
      </c>
      <c r="B206" s="33" t="s">
        <v>1856</v>
      </c>
      <c r="C206" s="56">
        <v>45292</v>
      </c>
      <c r="D206" s="56">
        <v>45657</v>
      </c>
      <c r="E206">
        <v>366</v>
      </c>
      <c r="F206" s="33" t="s">
        <v>2704</v>
      </c>
      <c r="G206" t="s">
        <v>1063</v>
      </c>
      <c r="H206">
        <v>1109</v>
      </c>
      <c r="I206" s="33" t="s">
        <v>1024</v>
      </c>
      <c r="J206" t="s">
        <v>3059</v>
      </c>
      <c r="K206" s="33" t="s">
        <v>1023</v>
      </c>
      <c r="L206" s="33" t="s">
        <v>811</v>
      </c>
      <c r="N206" t="s">
        <v>430</v>
      </c>
      <c r="O206" s="33" t="s">
        <v>1832</v>
      </c>
      <c r="P206" t="s">
        <v>1080</v>
      </c>
      <c r="Q206" t="s">
        <v>34</v>
      </c>
      <c r="R206" s="33" t="s">
        <v>2153</v>
      </c>
      <c r="S206" s="33" t="s">
        <v>1770</v>
      </c>
      <c r="T206" s="33" t="s">
        <v>1771</v>
      </c>
      <c r="U206" s="33">
        <v>92571</v>
      </c>
      <c r="V206" s="33" t="s">
        <v>2982</v>
      </c>
      <c r="W206">
        <v>0</v>
      </c>
      <c r="X206" s="3">
        <v>40</v>
      </c>
      <c r="Y206" s="3">
        <v>14640</v>
      </c>
      <c r="Z206" s="3">
        <v>40</v>
      </c>
      <c r="AA206" s="3">
        <v>14640</v>
      </c>
      <c r="AB206" s="3">
        <v>38</v>
      </c>
      <c r="AC206" s="3">
        <v>36.967213114754102</v>
      </c>
      <c r="AD206" s="3">
        <v>36.967213114754102</v>
      </c>
      <c r="AE206" s="3">
        <v>1978</v>
      </c>
      <c r="AF206" s="3">
        <v>3586</v>
      </c>
      <c r="AG206" s="3">
        <v>530</v>
      </c>
      <c r="AH206" s="3">
        <v>6219</v>
      </c>
      <c r="AI206" s="3">
        <v>0</v>
      </c>
      <c r="AJ206" s="3">
        <v>1217</v>
      </c>
      <c r="AK206" s="3">
        <v>0</v>
      </c>
      <c r="AL206" s="3">
        <v>0</v>
      </c>
      <c r="AM206" s="3">
        <v>0</v>
      </c>
      <c r="AN206" s="3">
        <v>13530</v>
      </c>
      <c r="AO206" s="3">
        <v>13530</v>
      </c>
      <c r="AP206" s="89">
        <v>1978</v>
      </c>
      <c r="AQ206" s="89">
        <v>3586</v>
      </c>
      <c r="AR206" s="89">
        <v>530</v>
      </c>
      <c r="AS206" s="89">
        <v>6219</v>
      </c>
      <c r="AT206" s="89">
        <v>0</v>
      </c>
      <c r="AU206" s="89">
        <v>1217</v>
      </c>
      <c r="AV206" s="89">
        <v>0</v>
      </c>
      <c r="AW206" s="89">
        <v>0</v>
      </c>
      <c r="AX206" s="89">
        <v>0</v>
      </c>
      <c r="AY206" s="3">
        <v>77</v>
      </c>
      <c r="AZ206" s="3">
        <v>101</v>
      </c>
      <c r="BA206" s="3">
        <v>8</v>
      </c>
      <c r="BB206" s="3">
        <v>133</v>
      </c>
      <c r="BC206" s="3">
        <v>0</v>
      </c>
      <c r="BD206" s="3">
        <v>31</v>
      </c>
      <c r="BE206" s="3">
        <v>0</v>
      </c>
      <c r="BF206" s="3">
        <v>0</v>
      </c>
      <c r="BG206" s="3">
        <v>0</v>
      </c>
      <c r="BH206" s="3">
        <v>350</v>
      </c>
      <c r="BI206" s="3">
        <v>40</v>
      </c>
      <c r="BJ206" s="3">
        <v>0</v>
      </c>
      <c r="BK206" s="3">
        <v>0</v>
      </c>
      <c r="BL206" s="3">
        <v>0</v>
      </c>
      <c r="BM206" s="3">
        <v>0</v>
      </c>
      <c r="BN206" s="3">
        <v>0</v>
      </c>
      <c r="BO206" s="3">
        <v>14640</v>
      </c>
      <c r="BP206" s="3">
        <v>0</v>
      </c>
      <c r="BQ206" s="3">
        <v>0</v>
      </c>
      <c r="BR206" s="3">
        <v>0</v>
      </c>
      <c r="BS206" s="3">
        <v>0</v>
      </c>
      <c r="BT206" s="3">
        <v>0</v>
      </c>
      <c r="BU206" s="3">
        <v>13530</v>
      </c>
      <c r="BV206" s="3">
        <v>0</v>
      </c>
      <c r="BW206" s="3">
        <v>0</v>
      </c>
      <c r="BX206" s="3">
        <v>0</v>
      </c>
      <c r="BY206" s="3">
        <v>0</v>
      </c>
      <c r="BZ206" s="57">
        <v>0</v>
      </c>
      <c r="CA206" s="3">
        <v>0</v>
      </c>
      <c r="CB206" s="3">
        <v>350</v>
      </c>
      <c r="CC206" s="3">
        <v>0</v>
      </c>
      <c r="CD206" s="3">
        <v>0</v>
      </c>
      <c r="CE206" s="3">
        <v>0</v>
      </c>
      <c r="CF206" s="3">
        <v>0</v>
      </c>
      <c r="CG206" s="3">
        <v>0</v>
      </c>
      <c r="CH206" s="3">
        <v>0</v>
      </c>
      <c r="CI206" s="3">
        <v>0</v>
      </c>
      <c r="CJ206" s="3">
        <v>0</v>
      </c>
      <c r="CK206" s="3">
        <v>0</v>
      </c>
      <c r="CL206" s="3">
        <v>0</v>
      </c>
      <c r="CM206" s="3">
        <v>0</v>
      </c>
      <c r="CN206" s="3">
        <v>0</v>
      </c>
      <c r="CO206" s="3">
        <v>0</v>
      </c>
      <c r="CP206" s="3">
        <v>0</v>
      </c>
      <c r="CQ206" s="3">
        <v>0</v>
      </c>
      <c r="CR206" s="3">
        <v>0</v>
      </c>
      <c r="CS206" s="3">
        <v>0</v>
      </c>
      <c r="CT206" s="3">
        <v>0</v>
      </c>
      <c r="CU206" s="3">
        <v>0</v>
      </c>
      <c r="CV206" s="3">
        <v>0</v>
      </c>
      <c r="CW206" s="3">
        <v>0</v>
      </c>
      <c r="CX206" s="3">
        <v>0</v>
      </c>
      <c r="CY206" s="3">
        <v>0</v>
      </c>
      <c r="CZ206" s="3">
        <v>2</v>
      </c>
      <c r="DA206" s="3">
        <v>9460</v>
      </c>
      <c r="DB206" s="3">
        <v>0</v>
      </c>
      <c r="DC206" s="3">
        <v>70</v>
      </c>
      <c r="DD206" s="3">
        <v>0</v>
      </c>
      <c r="DE206" s="3">
        <v>0</v>
      </c>
      <c r="DF206" s="3">
        <v>0</v>
      </c>
      <c r="DG206" s="3">
        <v>194468280</v>
      </c>
      <c r="DH206" s="3">
        <v>162877994</v>
      </c>
      <c r="DI206" s="3">
        <v>0</v>
      </c>
      <c r="DJ206" s="3">
        <v>31590286</v>
      </c>
      <c r="DK206" s="3">
        <v>123195</v>
      </c>
      <c r="DL206" s="3">
        <v>31713481</v>
      </c>
      <c r="DM206" s="3">
        <v>31091052</v>
      </c>
      <c r="DN206" s="3">
        <v>622429</v>
      </c>
      <c r="DO206" s="3">
        <v>145179</v>
      </c>
      <c r="DP206" s="3">
        <v>0</v>
      </c>
      <c r="DQ206" s="3">
        <v>15112</v>
      </c>
      <c r="DR206" s="3">
        <v>0</v>
      </c>
      <c r="DS206" s="3">
        <v>752496</v>
      </c>
      <c r="DT206" s="3">
        <v>32761974</v>
      </c>
      <c r="DU206" s="3">
        <v>51328189</v>
      </c>
      <c r="DV206" s="3">
        <v>5392555</v>
      </c>
      <c r="DW206" s="3">
        <v>87793076</v>
      </c>
      <c r="DX206" s="3">
        <v>0</v>
      </c>
      <c r="DY206" s="3">
        <v>17192486</v>
      </c>
      <c r="DZ206" s="3">
        <v>0</v>
      </c>
      <c r="EA206" s="3">
        <v>0</v>
      </c>
      <c r="EB206" s="3">
        <v>0</v>
      </c>
      <c r="EC206" s="3">
        <v>194468280</v>
      </c>
      <c r="ED206" s="3">
        <v>0</v>
      </c>
      <c r="EE206" s="3">
        <v>0</v>
      </c>
      <c r="EF206" s="3">
        <v>0</v>
      </c>
      <c r="EG206" s="3">
        <v>0</v>
      </c>
      <c r="EH206" s="3">
        <v>0</v>
      </c>
      <c r="EI206" s="3">
        <v>0</v>
      </c>
      <c r="EJ206" s="3">
        <v>0</v>
      </c>
      <c r="EK206" s="3">
        <v>0</v>
      </c>
      <c r="EL206" s="3">
        <v>0</v>
      </c>
      <c r="EM206" s="3">
        <v>0</v>
      </c>
      <c r="EN206" s="3">
        <v>27254155</v>
      </c>
      <c r="EO206" s="3">
        <v>43249806</v>
      </c>
      <c r="EP206" s="3">
        <v>5081969</v>
      </c>
      <c r="EQ206" s="3">
        <v>72907409</v>
      </c>
      <c r="ER206" s="3">
        <v>0</v>
      </c>
      <c r="ES206" s="3">
        <v>0</v>
      </c>
      <c r="ET206" s="3">
        <v>13725169</v>
      </c>
      <c r="EU206" s="3">
        <v>0</v>
      </c>
      <c r="EV206" s="3">
        <v>659486</v>
      </c>
      <c r="EW206" s="3">
        <v>0</v>
      </c>
      <c r="EX206" s="3">
        <v>0</v>
      </c>
      <c r="EY206" s="3">
        <v>0</v>
      </c>
      <c r="EZ206" s="3">
        <v>0</v>
      </c>
      <c r="FA206" s="3">
        <v>0</v>
      </c>
      <c r="FB206" s="3">
        <v>0</v>
      </c>
      <c r="FC206" s="3">
        <v>0</v>
      </c>
      <c r="FD206" s="3">
        <v>0</v>
      </c>
      <c r="FE206" s="3">
        <v>5428981</v>
      </c>
      <c r="FF206" s="3">
        <v>8078383</v>
      </c>
      <c r="FG206" s="3">
        <v>310586</v>
      </c>
      <c r="FH206" s="3">
        <v>14885667</v>
      </c>
      <c r="FI206" s="3">
        <v>0</v>
      </c>
      <c r="FJ206" s="3">
        <v>2886669</v>
      </c>
      <c r="FK206" s="3">
        <v>0</v>
      </c>
      <c r="FL206" s="3">
        <v>0</v>
      </c>
      <c r="FM206" s="3">
        <v>0</v>
      </c>
      <c r="FN206" s="3">
        <v>0</v>
      </c>
      <c r="FO206" s="3">
        <v>0</v>
      </c>
      <c r="FP206" s="3">
        <v>0</v>
      </c>
      <c r="FQ206" s="3">
        <v>0</v>
      </c>
      <c r="FR206" s="3">
        <v>0</v>
      </c>
      <c r="FS206" s="3">
        <v>0</v>
      </c>
      <c r="FT206" s="3">
        <v>10310940</v>
      </c>
      <c r="FU206" s="3">
        <v>0</v>
      </c>
      <c r="FV206" s="3">
        <v>6362981</v>
      </c>
      <c r="FW206" s="3">
        <v>0</v>
      </c>
      <c r="FX206" s="3">
        <v>0</v>
      </c>
      <c r="FY206" s="3">
        <v>0</v>
      </c>
      <c r="FZ206" s="3">
        <v>0</v>
      </c>
      <c r="GA206" s="3">
        <v>4433601</v>
      </c>
      <c r="GB206" s="3">
        <v>401787</v>
      </c>
      <c r="GC206" s="3">
        <v>6863067</v>
      </c>
      <c r="GD206" s="3">
        <v>2718676</v>
      </c>
      <c r="GE206" s="3">
        <v>13108079</v>
      </c>
      <c r="GF206" s="3">
        <v>3647079</v>
      </c>
      <c r="GG206" s="3">
        <v>946721</v>
      </c>
      <c r="GH206" s="3">
        <v>159785</v>
      </c>
      <c r="GI206" s="3">
        <v>2826416</v>
      </c>
      <c r="GJ206" s="3">
        <v>6081937</v>
      </c>
      <c r="GK206" s="3">
        <v>1203169</v>
      </c>
      <c r="GL206" s="3">
        <v>841341</v>
      </c>
      <c r="GM206" s="3">
        <v>947509</v>
      </c>
      <c r="GN206" s="3">
        <v>2114</v>
      </c>
      <c r="GO206" s="3">
        <v>1326902</v>
      </c>
      <c r="GP206" s="3">
        <v>6424588</v>
      </c>
      <c r="GQ206" s="3">
        <v>0</v>
      </c>
      <c r="GR206" s="3">
        <v>1698852</v>
      </c>
      <c r="GS206" s="3">
        <v>116630</v>
      </c>
      <c r="GT206" s="3">
        <v>583615</v>
      </c>
      <c r="GU206" s="3">
        <v>420047</v>
      </c>
      <c r="GV206" s="3">
        <v>9243732</v>
      </c>
      <c r="GW206" s="3">
        <v>13396643</v>
      </c>
      <c r="GX206" s="3">
        <v>0</v>
      </c>
      <c r="GY206" s="3">
        <v>0</v>
      </c>
      <c r="GZ206" s="3">
        <v>-4152911</v>
      </c>
      <c r="HA206" s="3">
        <v>9243732</v>
      </c>
      <c r="HB206" s="3">
        <v>2100</v>
      </c>
      <c r="HC206" s="3">
        <v>7362431</v>
      </c>
      <c r="HD206" s="3">
        <v>-1245099</v>
      </c>
      <c r="HE206" s="3">
        <v>4891661</v>
      </c>
      <c r="HF206" s="3">
        <v>0</v>
      </c>
      <c r="HG206" s="3">
        <v>0</v>
      </c>
      <c r="HH206" s="3">
        <v>0</v>
      </c>
      <c r="HI206" s="3">
        <v>4354441</v>
      </c>
      <c r="HJ206" s="3">
        <v>274783</v>
      </c>
      <c r="HK206" s="3">
        <v>296608</v>
      </c>
      <c r="HL206" s="3">
        <v>142</v>
      </c>
      <c r="HM206" s="3">
        <v>0</v>
      </c>
      <c r="HN206" s="3">
        <v>37892</v>
      </c>
      <c r="HO206" s="3">
        <v>68416</v>
      </c>
      <c r="HP206" s="3">
        <v>74468</v>
      </c>
      <c r="HQ206" s="3">
        <v>33260</v>
      </c>
      <c r="HR206" s="3">
        <v>30602</v>
      </c>
      <c r="HS206" s="3">
        <v>11859</v>
      </c>
      <c r="HT206" s="3">
        <v>16670</v>
      </c>
      <c r="HU206" s="3">
        <v>0</v>
      </c>
      <c r="HV206" s="3">
        <v>1616</v>
      </c>
      <c r="HW206" s="3">
        <v>0</v>
      </c>
      <c r="HX206" s="3">
        <v>149155</v>
      </c>
      <c r="HY206" s="3">
        <v>0</v>
      </c>
      <c r="HZ206" s="3">
        <v>42745</v>
      </c>
      <c r="IA206" s="3">
        <v>0</v>
      </c>
      <c r="IB206" s="3">
        <v>34630</v>
      </c>
      <c r="IC206" s="3">
        <v>6601</v>
      </c>
      <c r="ID206" s="3">
        <v>41652</v>
      </c>
      <c r="IE206" s="3">
        <v>5217139.4011903498</v>
      </c>
      <c r="IF206" s="3">
        <v>8173692.9900391595</v>
      </c>
      <c r="IG206" s="3">
        <v>858730.64802462899</v>
      </c>
      <c r="IH206" s="3">
        <v>13980498.121123601</v>
      </c>
      <c r="II206" s="3">
        <v>0</v>
      </c>
      <c r="IJ206" s="3">
        <v>2737795.8396222866</v>
      </c>
      <c r="IK206" s="3">
        <v>0</v>
      </c>
      <c r="IL206" s="3">
        <v>0</v>
      </c>
      <c r="IM206" s="3">
        <v>0</v>
      </c>
    </row>
    <row r="207" spans="1:247" x14ac:dyDescent="0.25">
      <c r="A207">
        <v>106370721</v>
      </c>
      <c r="B207" s="33" t="s">
        <v>1369</v>
      </c>
      <c r="C207" s="56">
        <v>45292</v>
      </c>
      <c r="D207" s="56">
        <v>45657</v>
      </c>
      <c r="E207">
        <v>366</v>
      </c>
      <c r="F207" s="33" t="s">
        <v>2691</v>
      </c>
      <c r="G207" t="s">
        <v>1052</v>
      </c>
      <c r="H207">
        <v>1418</v>
      </c>
      <c r="I207" s="33" t="s">
        <v>1024</v>
      </c>
      <c r="J207" t="s">
        <v>3059</v>
      </c>
      <c r="K207" s="33" t="s">
        <v>1023</v>
      </c>
      <c r="L207" s="33" t="s">
        <v>811</v>
      </c>
      <c r="N207" t="s">
        <v>430</v>
      </c>
      <c r="O207" s="33" t="s">
        <v>1832</v>
      </c>
      <c r="P207" t="s">
        <v>407</v>
      </c>
      <c r="Q207" t="s">
        <v>34</v>
      </c>
      <c r="R207" s="33" t="s">
        <v>2572</v>
      </c>
      <c r="S207" s="33" t="s">
        <v>2914</v>
      </c>
      <c r="T207" s="33" t="s">
        <v>1053</v>
      </c>
      <c r="U207" s="33">
        <v>92104</v>
      </c>
      <c r="V207" s="33" t="s">
        <v>3207</v>
      </c>
      <c r="W207">
        <v>0</v>
      </c>
      <c r="X207" s="3">
        <v>70</v>
      </c>
      <c r="Y207" s="3">
        <v>25620</v>
      </c>
      <c r="Z207" s="3">
        <v>70</v>
      </c>
      <c r="AA207" s="3">
        <v>25620</v>
      </c>
      <c r="AB207" s="3">
        <v>55</v>
      </c>
      <c r="AC207" s="3">
        <v>54.79234972677596</v>
      </c>
      <c r="AD207" s="3">
        <v>54.79234972677596</v>
      </c>
      <c r="AE207" s="3">
        <v>4674</v>
      </c>
      <c r="AF207" s="3">
        <v>4053</v>
      </c>
      <c r="AG207" s="3">
        <v>886</v>
      </c>
      <c r="AH207" s="3">
        <v>6818</v>
      </c>
      <c r="AI207" s="3">
        <v>0</v>
      </c>
      <c r="AJ207" s="3">
        <v>3623</v>
      </c>
      <c r="AK207" s="3">
        <v>0</v>
      </c>
      <c r="AL207" s="3">
        <v>0</v>
      </c>
      <c r="AM207" s="3">
        <v>0</v>
      </c>
      <c r="AN207" s="3">
        <v>20054</v>
      </c>
      <c r="AO207" s="3">
        <v>20054</v>
      </c>
      <c r="AP207" s="89">
        <v>4674</v>
      </c>
      <c r="AQ207" s="89">
        <v>4053</v>
      </c>
      <c r="AR207" s="89">
        <v>886</v>
      </c>
      <c r="AS207" s="89">
        <v>6818</v>
      </c>
      <c r="AT207" s="89">
        <v>0</v>
      </c>
      <c r="AU207" s="89">
        <v>3623</v>
      </c>
      <c r="AV207" s="89">
        <v>0</v>
      </c>
      <c r="AW207" s="89">
        <v>0</v>
      </c>
      <c r="AX207" s="89">
        <v>0</v>
      </c>
      <c r="AY207" s="3">
        <v>148</v>
      </c>
      <c r="AZ207" s="3">
        <v>85</v>
      </c>
      <c r="BA207" s="3">
        <v>9</v>
      </c>
      <c r="BB207" s="3">
        <v>93</v>
      </c>
      <c r="BC207" s="3">
        <v>0</v>
      </c>
      <c r="BD207" s="3">
        <v>66</v>
      </c>
      <c r="BE207" s="3">
        <v>0</v>
      </c>
      <c r="BF207" s="3">
        <v>0</v>
      </c>
      <c r="BG207" s="3">
        <v>0</v>
      </c>
      <c r="BH207" s="3">
        <v>401</v>
      </c>
      <c r="BI207" s="3">
        <v>70</v>
      </c>
      <c r="BJ207" s="3">
        <v>0</v>
      </c>
      <c r="BK207" s="3">
        <v>0</v>
      </c>
      <c r="BL207" s="3">
        <v>0</v>
      </c>
      <c r="BM207" s="3">
        <v>0</v>
      </c>
      <c r="BN207" s="3">
        <v>0</v>
      </c>
      <c r="BO207" s="3">
        <v>25620</v>
      </c>
      <c r="BP207" s="3">
        <v>0</v>
      </c>
      <c r="BQ207" s="3">
        <v>0</v>
      </c>
      <c r="BR207" s="3">
        <v>0</v>
      </c>
      <c r="BS207" s="3">
        <v>0</v>
      </c>
      <c r="BT207" s="3">
        <v>0</v>
      </c>
      <c r="BU207" s="3">
        <v>20054</v>
      </c>
      <c r="BV207" s="3">
        <v>0</v>
      </c>
      <c r="BW207" s="3">
        <v>0</v>
      </c>
      <c r="BX207" s="3">
        <v>0</v>
      </c>
      <c r="BY207" s="3">
        <v>0</v>
      </c>
      <c r="BZ207" s="57">
        <v>0</v>
      </c>
      <c r="CA207" s="3">
        <v>0</v>
      </c>
      <c r="CB207" s="3">
        <v>401</v>
      </c>
      <c r="CC207" s="3">
        <v>0</v>
      </c>
      <c r="CD207" s="3">
        <v>0</v>
      </c>
      <c r="CE207" s="3">
        <v>0</v>
      </c>
      <c r="CF207" s="3">
        <v>0</v>
      </c>
      <c r="CG207" s="3">
        <v>0</v>
      </c>
      <c r="CH207" s="3">
        <v>0</v>
      </c>
      <c r="CI207" s="3">
        <v>0</v>
      </c>
      <c r="CJ207" s="3">
        <v>0</v>
      </c>
      <c r="CK207" s="3">
        <v>0</v>
      </c>
      <c r="CL207" s="3">
        <v>0</v>
      </c>
      <c r="CM207" s="3">
        <v>0</v>
      </c>
      <c r="CN207" s="3">
        <v>0</v>
      </c>
      <c r="CO207" s="3">
        <v>0</v>
      </c>
      <c r="CP207" s="3">
        <v>0</v>
      </c>
      <c r="CQ207" s="3">
        <v>0</v>
      </c>
      <c r="CR207" s="3">
        <v>0</v>
      </c>
      <c r="CS207" s="3">
        <v>0</v>
      </c>
      <c r="CT207" s="3">
        <v>0</v>
      </c>
      <c r="CU207" s="3">
        <v>0</v>
      </c>
      <c r="CV207" s="3">
        <v>0</v>
      </c>
      <c r="CW207" s="3">
        <v>0</v>
      </c>
      <c r="CX207" s="3">
        <v>0</v>
      </c>
      <c r="CY207" s="3">
        <v>0</v>
      </c>
      <c r="CZ207" s="3">
        <v>4</v>
      </c>
      <c r="DA207" s="3">
        <v>6840</v>
      </c>
      <c r="DB207" s="3">
        <v>0</v>
      </c>
      <c r="DC207" s="3">
        <v>228</v>
      </c>
      <c r="DD207" s="3">
        <v>0</v>
      </c>
      <c r="DE207" s="3">
        <v>0</v>
      </c>
      <c r="DF207" s="3">
        <v>0</v>
      </c>
      <c r="DG207" s="3">
        <v>182935586</v>
      </c>
      <c r="DH207" s="3">
        <v>143702124</v>
      </c>
      <c r="DI207" s="3">
        <v>0</v>
      </c>
      <c r="DJ207" s="3">
        <v>39233462</v>
      </c>
      <c r="DK207" s="3">
        <v>309183</v>
      </c>
      <c r="DL207" s="3">
        <v>39542645</v>
      </c>
      <c r="DM207" s="3">
        <v>43914255</v>
      </c>
      <c r="DN207" s="3">
        <v>-4371610</v>
      </c>
      <c r="DO207" s="3">
        <v>25180</v>
      </c>
      <c r="DP207" s="3">
        <v>264</v>
      </c>
      <c r="DQ207" s="3">
        <v>8009</v>
      </c>
      <c r="DR207" s="3">
        <v>0</v>
      </c>
      <c r="DS207" s="3">
        <v>-4354703</v>
      </c>
      <c r="DT207" s="3">
        <v>60277825</v>
      </c>
      <c r="DU207" s="3">
        <v>39628024</v>
      </c>
      <c r="DV207" s="3">
        <v>5768375</v>
      </c>
      <c r="DW207" s="3">
        <v>44408686</v>
      </c>
      <c r="DX207" s="3">
        <v>0</v>
      </c>
      <c r="DY207" s="3">
        <v>32852676</v>
      </c>
      <c r="DZ207" s="3">
        <v>0</v>
      </c>
      <c r="EA207" s="3">
        <v>0</v>
      </c>
      <c r="EB207" s="3">
        <v>0</v>
      </c>
      <c r="EC207" s="3">
        <v>182935586</v>
      </c>
      <c r="ED207" s="3">
        <v>0</v>
      </c>
      <c r="EE207" s="3">
        <v>0</v>
      </c>
      <c r="EF207" s="3">
        <v>0</v>
      </c>
      <c r="EG207" s="3">
        <v>0</v>
      </c>
      <c r="EH207" s="3">
        <v>0</v>
      </c>
      <c r="EI207" s="3">
        <v>0</v>
      </c>
      <c r="EJ207" s="3">
        <v>0</v>
      </c>
      <c r="EK207" s="3">
        <v>0</v>
      </c>
      <c r="EL207" s="3">
        <v>0</v>
      </c>
      <c r="EM207" s="3">
        <v>0</v>
      </c>
      <c r="EN207" s="3">
        <v>47483093</v>
      </c>
      <c r="EO207" s="3">
        <v>30709307</v>
      </c>
      <c r="EP207" s="3">
        <v>5353521</v>
      </c>
      <c r="EQ207" s="3">
        <v>33788525</v>
      </c>
      <c r="ER207" s="3">
        <v>0</v>
      </c>
      <c r="ES207" s="3">
        <v>0</v>
      </c>
      <c r="ET207" s="3">
        <v>23389932</v>
      </c>
      <c r="EU207" s="3">
        <v>0</v>
      </c>
      <c r="EV207" s="3">
        <v>2977746</v>
      </c>
      <c r="EW207" s="3">
        <v>0</v>
      </c>
      <c r="EX207" s="3">
        <v>0</v>
      </c>
      <c r="EY207" s="3">
        <v>0</v>
      </c>
      <c r="EZ207" s="3">
        <v>0</v>
      </c>
      <c r="FA207" s="3">
        <v>0</v>
      </c>
      <c r="FB207" s="3">
        <v>0</v>
      </c>
      <c r="FC207" s="3">
        <v>0</v>
      </c>
      <c r="FD207" s="3">
        <v>0</v>
      </c>
      <c r="FE207" s="3">
        <v>12473386</v>
      </c>
      <c r="FF207" s="3">
        <v>8918717</v>
      </c>
      <c r="FG207" s="3">
        <v>414854</v>
      </c>
      <c r="FH207" s="3">
        <v>10620161</v>
      </c>
      <c r="FI207" s="3">
        <v>0</v>
      </c>
      <c r="FJ207" s="3">
        <v>6806344</v>
      </c>
      <c r="FK207" s="3">
        <v>0</v>
      </c>
      <c r="FL207" s="3">
        <v>0</v>
      </c>
      <c r="FM207" s="3">
        <v>0</v>
      </c>
      <c r="FN207" s="3">
        <v>0</v>
      </c>
      <c r="FO207" s="3">
        <v>0</v>
      </c>
      <c r="FP207" s="3">
        <v>0</v>
      </c>
      <c r="FQ207" s="3">
        <v>0</v>
      </c>
      <c r="FR207" s="3">
        <v>0</v>
      </c>
      <c r="FS207" s="3">
        <v>0</v>
      </c>
      <c r="FT207" s="3">
        <v>16104021</v>
      </c>
      <c r="FU207" s="3">
        <v>0</v>
      </c>
      <c r="FV207" s="3">
        <v>8709722</v>
      </c>
      <c r="FW207" s="3">
        <v>0</v>
      </c>
      <c r="FX207" s="3">
        <v>0</v>
      </c>
      <c r="FY207" s="3">
        <v>0</v>
      </c>
      <c r="FZ207" s="3">
        <v>0</v>
      </c>
      <c r="GA207" s="3">
        <v>6014000</v>
      </c>
      <c r="GB207" s="3">
        <v>663190</v>
      </c>
      <c r="GC207" s="3">
        <v>6704121</v>
      </c>
      <c r="GD207" s="3">
        <v>5719201</v>
      </c>
      <c r="GE207" s="3">
        <v>19673352</v>
      </c>
      <c r="GF207" s="3">
        <v>4728886</v>
      </c>
      <c r="GG207" s="3">
        <v>923291</v>
      </c>
      <c r="GH207" s="3">
        <v>535695</v>
      </c>
      <c r="GI207" s="3">
        <v>3705187</v>
      </c>
      <c r="GJ207" s="3">
        <v>6386517</v>
      </c>
      <c r="GK207" s="3">
        <v>1020625</v>
      </c>
      <c r="GL207" s="3">
        <v>4828841</v>
      </c>
      <c r="GM207" s="3">
        <v>123148</v>
      </c>
      <c r="GN207" s="3">
        <v>3906</v>
      </c>
      <c r="GO207" s="3">
        <v>1984807</v>
      </c>
      <c r="GP207" s="3">
        <v>14193762</v>
      </c>
      <c r="GQ207" s="3">
        <v>0</v>
      </c>
      <c r="GR207" s="3">
        <v>891454</v>
      </c>
      <c r="GS207" s="3">
        <v>0</v>
      </c>
      <c r="GT207" s="3">
        <v>23769116</v>
      </c>
      <c r="GU207" s="3">
        <v>0</v>
      </c>
      <c r="GV207" s="3">
        <v>38854332</v>
      </c>
      <c r="GW207" s="3">
        <v>44741365</v>
      </c>
      <c r="GX207" s="3">
        <v>0</v>
      </c>
      <c r="GY207" s="3">
        <v>21186802</v>
      </c>
      <c r="GZ207" s="3">
        <v>-27073835</v>
      </c>
      <c r="HA207" s="3">
        <v>38854332</v>
      </c>
      <c r="HB207" s="3">
        <v>50</v>
      </c>
      <c r="HC207" s="3">
        <v>25199536</v>
      </c>
      <c r="HD207" s="3">
        <v>-11391617</v>
      </c>
      <c r="HE207" s="3">
        <v>3954357</v>
      </c>
      <c r="HF207" s="3">
        <v>0</v>
      </c>
      <c r="HG207" s="3">
        <v>0</v>
      </c>
      <c r="HH207" s="3">
        <v>0</v>
      </c>
      <c r="HI207" s="3">
        <v>37390124</v>
      </c>
      <c r="HJ207" s="3">
        <v>384775</v>
      </c>
      <c r="HK207" s="3">
        <v>415752</v>
      </c>
      <c r="HL207" s="3">
        <v>197</v>
      </c>
      <c r="HM207" s="3">
        <v>0</v>
      </c>
      <c r="HN207" s="3">
        <v>59389</v>
      </c>
      <c r="HO207" s="3">
        <v>77773</v>
      </c>
      <c r="HP207" s="3">
        <v>141575</v>
      </c>
      <c r="HQ207" s="3">
        <v>12633</v>
      </c>
      <c r="HR207" s="3">
        <v>26322</v>
      </c>
      <c r="HS207" s="3">
        <v>20841</v>
      </c>
      <c r="HT207" s="3">
        <v>40559</v>
      </c>
      <c r="HU207" s="3">
        <v>0</v>
      </c>
      <c r="HV207" s="3">
        <v>3566</v>
      </c>
      <c r="HW207" s="3">
        <v>2117</v>
      </c>
      <c r="HX207" s="3">
        <v>202452</v>
      </c>
      <c r="HY207" s="3">
        <v>0</v>
      </c>
      <c r="HZ207" s="3">
        <v>60205</v>
      </c>
      <c r="IA207" s="3">
        <v>0</v>
      </c>
      <c r="IB207" s="3">
        <v>64937</v>
      </c>
      <c r="IC207" s="3">
        <v>8915</v>
      </c>
      <c r="ID207" s="3">
        <v>48266</v>
      </c>
      <c r="IE207" s="3">
        <v>14368002.183721701</v>
      </c>
      <c r="IF207" s="3">
        <v>9445854.0162750408</v>
      </c>
      <c r="IG207" s="3">
        <v>1374967.07282529</v>
      </c>
      <c r="IH207" s="3">
        <v>10585386.8719419</v>
      </c>
      <c r="II207" s="3">
        <v>0</v>
      </c>
      <c r="IJ207" s="3">
        <v>7830861.8552361503</v>
      </c>
      <c r="IK207" s="3">
        <v>0</v>
      </c>
      <c r="IL207" s="3">
        <v>0</v>
      </c>
      <c r="IM207" s="3">
        <v>0</v>
      </c>
    </row>
    <row r="208" spans="1:247" x14ac:dyDescent="0.25">
      <c r="A208">
        <v>106010887</v>
      </c>
      <c r="B208" s="33" t="s">
        <v>1862</v>
      </c>
      <c r="C208" s="56">
        <v>45292</v>
      </c>
      <c r="D208" s="56">
        <v>45657</v>
      </c>
      <c r="E208">
        <v>366</v>
      </c>
      <c r="F208" s="33" t="s">
        <v>2690</v>
      </c>
      <c r="G208" t="s">
        <v>1030</v>
      </c>
      <c r="H208">
        <v>421</v>
      </c>
      <c r="I208" s="33" t="s">
        <v>1024</v>
      </c>
      <c r="J208" t="s">
        <v>3059</v>
      </c>
      <c r="K208" s="33" t="s">
        <v>1023</v>
      </c>
      <c r="L208" s="33" t="s">
        <v>811</v>
      </c>
      <c r="N208" t="s">
        <v>430</v>
      </c>
      <c r="O208" s="33" t="s">
        <v>3085</v>
      </c>
      <c r="P208" t="s">
        <v>407</v>
      </c>
      <c r="Q208" t="s">
        <v>34</v>
      </c>
      <c r="R208" s="33" t="s">
        <v>2154</v>
      </c>
      <c r="S208" s="33" t="s">
        <v>1370</v>
      </c>
      <c r="T208" s="33" t="s">
        <v>1371</v>
      </c>
      <c r="U208" s="33">
        <v>94577</v>
      </c>
      <c r="V208" s="33" t="s">
        <v>2565</v>
      </c>
      <c r="W208">
        <v>0</v>
      </c>
      <c r="X208" s="3">
        <v>99</v>
      </c>
      <c r="Y208" s="3">
        <v>36234</v>
      </c>
      <c r="Z208" s="3">
        <v>99</v>
      </c>
      <c r="AA208" s="3">
        <v>36234</v>
      </c>
      <c r="AB208" s="3">
        <v>70</v>
      </c>
      <c r="AC208" s="3">
        <v>68.688524590163894</v>
      </c>
      <c r="AD208" s="3">
        <v>68.688524590163894</v>
      </c>
      <c r="AE208" s="3">
        <v>4954</v>
      </c>
      <c r="AF208" s="3">
        <v>2968</v>
      </c>
      <c r="AG208" s="3">
        <v>889</v>
      </c>
      <c r="AH208" s="3">
        <v>12280</v>
      </c>
      <c r="AI208" s="3">
        <v>0</v>
      </c>
      <c r="AJ208" s="3">
        <v>4049</v>
      </c>
      <c r="AK208" s="3">
        <v>0</v>
      </c>
      <c r="AL208" s="3">
        <v>0</v>
      </c>
      <c r="AM208" s="3">
        <v>0</v>
      </c>
      <c r="AN208" s="3">
        <v>25140</v>
      </c>
      <c r="AO208" s="3">
        <v>25140</v>
      </c>
      <c r="AP208" s="89">
        <v>4954</v>
      </c>
      <c r="AQ208" s="89">
        <v>2968</v>
      </c>
      <c r="AR208" s="89">
        <v>889</v>
      </c>
      <c r="AS208" s="89">
        <v>12280</v>
      </c>
      <c r="AT208" s="89">
        <v>0</v>
      </c>
      <c r="AU208" s="89">
        <v>4049</v>
      </c>
      <c r="AV208" s="89">
        <v>0</v>
      </c>
      <c r="AW208" s="89">
        <v>0</v>
      </c>
      <c r="AX208" s="89">
        <v>0</v>
      </c>
      <c r="AY208" s="3">
        <v>89</v>
      </c>
      <c r="AZ208" s="3">
        <v>31</v>
      </c>
      <c r="BA208" s="3">
        <v>6</v>
      </c>
      <c r="BB208" s="3">
        <v>143</v>
      </c>
      <c r="BC208" s="3">
        <v>0</v>
      </c>
      <c r="BD208" s="3">
        <v>66</v>
      </c>
      <c r="BE208" s="3">
        <v>0</v>
      </c>
      <c r="BF208" s="3">
        <v>0</v>
      </c>
      <c r="BG208" s="3">
        <v>0</v>
      </c>
      <c r="BH208" s="3">
        <v>335</v>
      </c>
      <c r="BI208" s="3">
        <v>99</v>
      </c>
      <c r="BJ208" s="3">
        <v>0</v>
      </c>
      <c r="BK208" s="3">
        <v>0</v>
      </c>
      <c r="BL208" s="3">
        <v>0</v>
      </c>
      <c r="BM208" s="3">
        <v>0</v>
      </c>
      <c r="BN208" s="3">
        <v>0</v>
      </c>
      <c r="BO208" s="3">
        <v>36234</v>
      </c>
      <c r="BP208" s="3">
        <v>0</v>
      </c>
      <c r="BQ208" s="3">
        <v>0</v>
      </c>
      <c r="BR208" s="3">
        <v>0</v>
      </c>
      <c r="BS208" s="3">
        <v>0</v>
      </c>
      <c r="BT208" s="3">
        <v>0</v>
      </c>
      <c r="BU208" s="3">
        <v>25140</v>
      </c>
      <c r="BV208" s="3">
        <v>0</v>
      </c>
      <c r="BW208" s="3">
        <v>0</v>
      </c>
      <c r="BX208" s="3">
        <v>0</v>
      </c>
      <c r="BY208" s="3">
        <v>0</v>
      </c>
      <c r="BZ208" s="57">
        <v>0</v>
      </c>
      <c r="CA208" s="3">
        <v>0</v>
      </c>
      <c r="CB208" s="3">
        <v>335</v>
      </c>
      <c r="CC208" s="3">
        <v>0</v>
      </c>
      <c r="CD208" s="3">
        <v>0</v>
      </c>
      <c r="CE208" s="3">
        <v>0</v>
      </c>
      <c r="CF208" s="3">
        <v>0</v>
      </c>
      <c r="CG208" s="3">
        <v>0</v>
      </c>
      <c r="CH208" s="3">
        <v>0</v>
      </c>
      <c r="CI208" s="3">
        <v>0</v>
      </c>
      <c r="CJ208" s="3">
        <v>0</v>
      </c>
      <c r="CK208" s="3">
        <v>0</v>
      </c>
      <c r="CL208" s="3">
        <v>0</v>
      </c>
      <c r="CM208" s="3">
        <v>0</v>
      </c>
      <c r="CN208" s="3">
        <v>0</v>
      </c>
      <c r="CO208" s="3">
        <v>0</v>
      </c>
      <c r="CP208" s="3">
        <v>0</v>
      </c>
      <c r="CQ208" s="3">
        <v>0</v>
      </c>
      <c r="CR208" s="3">
        <v>0</v>
      </c>
      <c r="CS208" s="3">
        <v>0</v>
      </c>
      <c r="CT208" s="3">
        <v>0</v>
      </c>
      <c r="CU208" s="3">
        <v>0</v>
      </c>
      <c r="CV208" s="3">
        <v>0</v>
      </c>
      <c r="CW208" s="3">
        <v>0</v>
      </c>
      <c r="CX208" s="3">
        <v>0</v>
      </c>
      <c r="CY208" s="3">
        <v>0</v>
      </c>
      <c r="CZ208" s="3">
        <v>3</v>
      </c>
      <c r="DA208" s="3">
        <v>3910</v>
      </c>
      <c r="DB208" s="3">
        <v>0</v>
      </c>
      <c r="DC208" s="3">
        <v>31</v>
      </c>
      <c r="DD208" s="3">
        <v>0</v>
      </c>
      <c r="DE208" s="3">
        <v>0</v>
      </c>
      <c r="DF208" s="3">
        <v>0</v>
      </c>
      <c r="DG208" s="3">
        <v>312915636</v>
      </c>
      <c r="DH208" s="3">
        <v>246730077</v>
      </c>
      <c r="DI208" s="3">
        <v>0</v>
      </c>
      <c r="DJ208" s="3">
        <v>66185559</v>
      </c>
      <c r="DK208" s="3">
        <v>371238</v>
      </c>
      <c r="DL208" s="3">
        <v>66556797</v>
      </c>
      <c r="DM208" s="3">
        <v>68278938</v>
      </c>
      <c r="DN208" s="3">
        <v>-1722141</v>
      </c>
      <c r="DO208" s="3">
        <v>115701</v>
      </c>
      <c r="DP208" s="3">
        <v>0</v>
      </c>
      <c r="DQ208" s="3">
        <v>11031</v>
      </c>
      <c r="DR208" s="3">
        <v>0</v>
      </c>
      <c r="DS208" s="3">
        <v>-1617471</v>
      </c>
      <c r="DT208" s="3">
        <v>69947217</v>
      </c>
      <c r="DU208" s="3">
        <v>33724570</v>
      </c>
      <c r="DV208" s="3">
        <v>11060259</v>
      </c>
      <c r="DW208" s="3">
        <v>148868256</v>
      </c>
      <c r="DX208" s="3">
        <v>0</v>
      </c>
      <c r="DY208" s="3">
        <v>49315334</v>
      </c>
      <c r="DZ208" s="3">
        <v>0</v>
      </c>
      <c r="EA208" s="3">
        <v>0</v>
      </c>
      <c r="EB208" s="3">
        <v>0</v>
      </c>
      <c r="EC208" s="3">
        <v>312915636</v>
      </c>
      <c r="ED208" s="3">
        <v>0</v>
      </c>
      <c r="EE208" s="3">
        <v>0</v>
      </c>
      <c r="EF208" s="3">
        <v>0</v>
      </c>
      <c r="EG208" s="3">
        <v>0</v>
      </c>
      <c r="EH208" s="3">
        <v>0</v>
      </c>
      <c r="EI208" s="3">
        <v>0</v>
      </c>
      <c r="EJ208" s="3">
        <v>0</v>
      </c>
      <c r="EK208" s="3">
        <v>0</v>
      </c>
      <c r="EL208" s="3">
        <v>0</v>
      </c>
      <c r="EM208" s="3">
        <v>0</v>
      </c>
      <c r="EN208" s="3">
        <v>56167456</v>
      </c>
      <c r="EO208" s="3">
        <v>27170164</v>
      </c>
      <c r="EP208" s="3">
        <v>10064191</v>
      </c>
      <c r="EQ208" s="3">
        <v>113616668</v>
      </c>
      <c r="ER208" s="3">
        <v>0</v>
      </c>
      <c r="ES208" s="3">
        <v>0</v>
      </c>
      <c r="ET208" s="3">
        <v>38046629</v>
      </c>
      <c r="EU208" s="3">
        <v>0</v>
      </c>
      <c r="EV208" s="3">
        <v>1664969</v>
      </c>
      <c r="EW208" s="3">
        <v>0</v>
      </c>
      <c r="EX208" s="3">
        <v>0</v>
      </c>
      <c r="EY208" s="3">
        <v>0</v>
      </c>
      <c r="EZ208" s="3">
        <v>0</v>
      </c>
      <c r="FA208" s="3">
        <v>0</v>
      </c>
      <c r="FB208" s="3">
        <v>0</v>
      </c>
      <c r="FC208" s="3">
        <v>0</v>
      </c>
      <c r="FD208" s="3">
        <v>0</v>
      </c>
      <c r="FE208" s="3">
        <v>13321865</v>
      </c>
      <c r="FF208" s="3">
        <v>6554406</v>
      </c>
      <c r="FG208" s="3">
        <v>996068</v>
      </c>
      <c r="FH208" s="3">
        <v>35251588</v>
      </c>
      <c r="FI208" s="3">
        <v>0</v>
      </c>
      <c r="FJ208" s="3">
        <v>10061632</v>
      </c>
      <c r="FK208" s="3">
        <v>0</v>
      </c>
      <c r="FL208" s="3">
        <v>0</v>
      </c>
      <c r="FM208" s="3">
        <v>0</v>
      </c>
      <c r="FN208" s="3">
        <v>0</v>
      </c>
      <c r="FO208" s="3">
        <v>0</v>
      </c>
      <c r="FP208" s="3">
        <v>0</v>
      </c>
      <c r="FQ208" s="3">
        <v>0</v>
      </c>
      <c r="FR208" s="3">
        <v>0</v>
      </c>
      <c r="FS208" s="3">
        <v>0</v>
      </c>
      <c r="FT208" s="3">
        <v>27125343</v>
      </c>
      <c r="FU208" s="3">
        <v>0</v>
      </c>
      <c r="FV208" s="3">
        <v>13135838</v>
      </c>
      <c r="FW208" s="3">
        <v>0</v>
      </c>
      <c r="FX208" s="3">
        <v>0</v>
      </c>
      <c r="FY208" s="3">
        <v>0</v>
      </c>
      <c r="FZ208" s="3">
        <v>0</v>
      </c>
      <c r="GA208" s="3">
        <v>8082287</v>
      </c>
      <c r="GB208" s="3">
        <v>911246</v>
      </c>
      <c r="GC208" s="3">
        <v>10282395</v>
      </c>
      <c r="GD208" s="3">
        <v>8741829</v>
      </c>
      <c r="GE208" s="3">
        <v>32805227</v>
      </c>
      <c r="GF208" s="3">
        <v>6794426</v>
      </c>
      <c r="GG208" s="3">
        <v>1292271</v>
      </c>
      <c r="GH208" s="3">
        <v>2681795</v>
      </c>
      <c r="GI208" s="3">
        <v>4433703</v>
      </c>
      <c r="GJ208" s="3">
        <v>8368659</v>
      </c>
      <c r="GK208" s="3">
        <v>276824</v>
      </c>
      <c r="GL208" s="3">
        <v>8088630</v>
      </c>
      <c r="GM208" s="3">
        <v>746560</v>
      </c>
      <c r="GN208" s="3">
        <v>0</v>
      </c>
      <c r="GO208" s="3">
        <v>2790843</v>
      </c>
      <c r="GP208" s="3">
        <v>20661177</v>
      </c>
      <c r="GQ208" s="3">
        <v>0</v>
      </c>
      <c r="GR208" s="3">
        <v>1316828</v>
      </c>
      <c r="GS208" s="3">
        <v>494588</v>
      </c>
      <c r="GT208" s="3">
        <v>21965369</v>
      </c>
      <c r="GU208" s="3">
        <v>0</v>
      </c>
      <c r="GV208" s="3">
        <v>44437962</v>
      </c>
      <c r="GW208" s="3">
        <v>71493662</v>
      </c>
      <c r="GX208" s="3">
        <v>0</v>
      </c>
      <c r="GY208" s="3">
        <v>14283589</v>
      </c>
      <c r="GZ208" s="3">
        <v>-41339289</v>
      </c>
      <c r="HA208" s="3">
        <v>44437962</v>
      </c>
      <c r="HB208" s="3">
        <v>0</v>
      </c>
      <c r="HC208" s="3">
        <v>32143345</v>
      </c>
      <c r="HD208" s="3">
        <v>-11911932</v>
      </c>
      <c r="HE208" s="3">
        <v>5446552</v>
      </c>
      <c r="HF208" s="3">
        <v>0</v>
      </c>
      <c r="HG208" s="3">
        <v>0</v>
      </c>
      <c r="HH208" s="3">
        <v>0</v>
      </c>
      <c r="HI208" s="3">
        <v>59216983</v>
      </c>
      <c r="HJ208" s="3">
        <v>515894</v>
      </c>
      <c r="HK208" s="3">
        <v>556362</v>
      </c>
      <c r="HL208" s="3">
        <v>254</v>
      </c>
      <c r="HM208" s="3">
        <v>0</v>
      </c>
      <c r="HN208" s="3">
        <v>107273</v>
      </c>
      <c r="HO208" s="3">
        <v>82309</v>
      </c>
      <c r="HP208" s="3">
        <v>187742</v>
      </c>
      <c r="HQ208" s="3">
        <v>15983</v>
      </c>
      <c r="HR208" s="3">
        <v>36492</v>
      </c>
      <c r="HS208" s="3">
        <v>17060</v>
      </c>
      <c r="HT208" s="3">
        <v>41979</v>
      </c>
      <c r="HU208" s="3">
        <v>0</v>
      </c>
      <c r="HV208" s="3">
        <v>17337</v>
      </c>
      <c r="HW208" s="3">
        <v>9719</v>
      </c>
      <c r="HX208" s="3">
        <v>288718</v>
      </c>
      <c r="HY208" s="3">
        <v>0</v>
      </c>
      <c r="HZ208" s="3">
        <v>85364</v>
      </c>
      <c r="IA208" s="3">
        <v>0</v>
      </c>
      <c r="IB208" s="3">
        <v>76056</v>
      </c>
      <c r="IC208" s="3">
        <v>11972</v>
      </c>
      <c r="ID208" s="3">
        <v>53784</v>
      </c>
      <c r="IE208" s="3">
        <v>15179665.319987077</v>
      </c>
      <c r="IF208" s="3">
        <v>7318771.3195290798</v>
      </c>
      <c r="IG208" s="3">
        <v>2400253.1790846698</v>
      </c>
      <c r="IH208" s="3">
        <v>32306793.604814298</v>
      </c>
      <c r="II208" s="3">
        <v>0</v>
      </c>
      <c r="IJ208" s="3">
        <v>10702216.5765849</v>
      </c>
      <c r="IK208" s="3">
        <v>0</v>
      </c>
      <c r="IL208" s="3">
        <v>0</v>
      </c>
      <c r="IM208" s="3">
        <v>0</v>
      </c>
    </row>
    <row r="209" spans="1:247" x14ac:dyDescent="0.25">
      <c r="A209">
        <v>106190196</v>
      </c>
      <c r="B209" s="33" t="s">
        <v>1853</v>
      </c>
      <c r="C209" s="56">
        <v>45292</v>
      </c>
      <c r="D209" s="56">
        <v>45657</v>
      </c>
      <c r="E209">
        <v>366</v>
      </c>
      <c r="F209" s="33" t="s">
        <v>2532</v>
      </c>
      <c r="G209" t="s">
        <v>475</v>
      </c>
      <c r="H209">
        <v>929</v>
      </c>
      <c r="I209" s="33" t="s">
        <v>1024</v>
      </c>
      <c r="J209" t="s">
        <v>3059</v>
      </c>
      <c r="K209" s="33" t="s">
        <v>1023</v>
      </c>
      <c r="L209" s="33" t="s">
        <v>811</v>
      </c>
      <c r="N209" t="s">
        <v>430</v>
      </c>
      <c r="O209" s="33" t="s">
        <v>1832</v>
      </c>
      <c r="P209" t="s">
        <v>407</v>
      </c>
      <c r="Q209" t="s">
        <v>34</v>
      </c>
      <c r="R209" s="33" t="s">
        <v>2155</v>
      </c>
      <c r="S209" s="33" t="s">
        <v>1732</v>
      </c>
      <c r="T209" s="33" t="s">
        <v>1426</v>
      </c>
      <c r="U209" s="33">
        <v>90247</v>
      </c>
      <c r="V209" s="33" t="s">
        <v>2571</v>
      </c>
      <c r="W209">
        <v>0</v>
      </c>
      <c r="X209" s="3">
        <v>62</v>
      </c>
      <c r="Y209" s="3">
        <v>22692</v>
      </c>
      <c r="Z209" s="3">
        <v>62</v>
      </c>
      <c r="AA209" s="3">
        <v>22692</v>
      </c>
      <c r="AB209" s="3">
        <v>44</v>
      </c>
      <c r="AC209" s="3">
        <v>42.459016393442603</v>
      </c>
      <c r="AD209" s="3">
        <v>42.459016393442603</v>
      </c>
      <c r="AE209" s="3">
        <v>6954</v>
      </c>
      <c r="AF209" s="3">
        <v>2583</v>
      </c>
      <c r="AG209" s="3">
        <v>793</v>
      </c>
      <c r="AH209" s="3">
        <v>3629</v>
      </c>
      <c r="AI209" s="3">
        <v>0</v>
      </c>
      <c r="AJ209" s="3">
        <v>1581</v>
      </c>
      <c r="AK209" s="3">
        <v>0</v>
      </c>
      <c r="AL209" s="3">
        <v>0</v>
      </c>
      <c r="AM209" s="3">
        <v>0</v>
      </c>
      <c r="AN209" s="3">
        <v>15540</v>
      </c>
      <c r="AO209" s="3">
        <v>15540</v>
      </c>
      <c r="AP209" s="89">
        <v>6954</v>
      </c>
      <c r="AQ209" s="89">
        <v>2583</v>
      </c>
      <c r="AR209" s="89">
        <v>793</v>
      </c>
      <c r="AS209" s="89">
        <v>3629</v>
      </c>
      <c r="AT209" s="89">
        <v>0</v>
      </c>
      <c r="AU209" s="89">
        <v>1581</v>
      </c>
      <c r="AV209" s="89">
        <v>0</v>
      </c>
      <c r="AW209" s="89">
        <v>0</v>
      </c>
      <c r="AX209" s="89">
        <v>0</v>
      </c>
      <c r="AY209" s="3">
        <v>190</v>
      </c>
      <c r="AZ209" s="3">
        <v>147</v>
      </c>
      <c r="BA209" s="3">
        <v>5</v>
      </c>
      <c r="BB209" s="3">
        <v>126</v>
      </c>
      <c r="BC209" s="3">
        <v>0</v>
      </c>
      <c r="BD209" s="3">
        <v>62</v>
      </c>
      <c r="BE209" s="3">
        <v>0</v>
      </c>
      <c r="BF209" s="3">
        <v>0</v>
      </c>
      <c r="BG209" s="3">
        <v>0</v>
      </c>
      <c r="BH209" s="3">
        <v>530</v>
      </c>
      <c r="BI209" s="3">
        <v>62</v>
      </c>
      <c r="BJ209" s="3">
        <v>0</v>
      </c>
      <c r="BK209" s="3">
        <v>0</v>
      </c>
      <c r="BL209" s="3">
        <v>0</v>
      </c>
      <c r="BM209" s="3">
        <v>0</v>
      </c>
      <c r="BN209" s="3">
        <v>0</v>
      </c>
      <c r="BO209" s="3">
        <v>22692</v>
      </c>
      <c r="BP209" s="3">
        <v>0</v>
      </c>
      <c r="BQ209" s="3">
        <v>0</v>
      </c>
      <c r="BR209" s="3">
        <v>0</v>
      </c>
      <c r="BS209" s="3">
        <v>0</v>
      </c>
      <c r="BT209" s="3">
        <v>0</v>
      </c>
      <c r="BU209" s="3">
        <v>15540</v>
      </c>
      <c r="BV209" s="3">
        <v>0</v>
      </c>
      <c r="BW209" s="3">
        <v>0</v>
      </c>
      <c r="BX209" s="3">
        <v>0</v>
      </c>
      <c r="BY209" s="3">
        <v>0</v>
      </c>
      <c r="BZ209" s="57">
        <v>0</v>
      </c>
      <c r="CA209" s="3">
        <v>0</v>
      </c>
      <c r="CB209" s="3">
        <v>530</v>
      </c>
      <c r="CC209" s="3">
        <v>0</v>
      </c>
      <c r="CD209" s="3">
        <v>0</v>
      </c>
      <c r="CE209" s="3">
        <v>0</v>
      </c>
      <c r="CF209" s="3">
        <v>0</v>
      </c>
      <c r="CG209" s="3">
        <v>0</v>
      </c>
      <c r="CH209" s="3">
        <v>0</v>
      </c>
      <c r="CI209" s="3">
        <v>0</v>
      </c>
      <c r="CJ209" s="3">
        <v>0</v>
      </c>
      <c r="CK209" s="3">
        <v>0</v>
      </c>
      <c r="CL209" s="3">
        <v>0</v>
      </c>
      <c r="CM209" s="3">
        <v>0</v>
      </c>
      <c r="CN209" s="3">
        <v>0</v>
      </c>
      <c r="CO209" s="3">
        <v>0</v>
      </c>
      <c r="CP209" s="3">
        <v>0</v>
      </c>
      <c r="CQ209" s="3">
        <v>0</v>
      </c>
      <c r="CR209" s="3">
        <v>0</v>
      </c>
      <c r="CS209" s="3">
        <v>0</v>
      </c>
      <c r="CT209" s="3">
        <v>0</v>
      </c>
      <c r="CU209" s="3">
        <v>0</v>
      </c>
      <c r="CV209" s="3">
        <v>0</v>
      </c>
      <c r="CW209" s="3">
        <v>0</v>
      </c>
      <c r="CX209" s="3">
        <v>0</v>
      </c>
      <c r="CY209" s="3">
        <v>0</v>
      </c>
      <c r="CZ209" s="3">
        <v>2</v>
      </c>
      <c r="DA209" s="3">
        <v>15440</v>
      </c>
      <c r="DB209" s="3">
        <v>0</v>
      </c>
      <c r="DC209" s="3">
        <v>193</v>
      </c>
      <c r="DD209" s="3">
        <v>0</v>
      </c>
      <c r="DE209" s="3">
        <v>0</v>
      </c>
      <c r="DF209" s="3">
        <v>0</v>
      </c>
      <c r="DG209" s="3">
        <v>239791548</v>
      </c>
      <c r="DH209" s="3">
        <v>206358829</v>
      </c>
      <c r="DI209" s="3">
        <v>0</v>
      </c>
      <c r="DJ209" s="3">
        <v>33432719</v>
      </c>
      <c r="DK209" s="3">
        <v>309730</v>
      </c>
      <c r="DL209" s="3">
        <v>33742449</v>
      </c>
      <c r="DM209" s="3">
        <v>37734088</v>
      </c>
      <c r="DN209" s="3">
        <v>-3991639</v>
      </c>
      <c r="DO209" s="3">
        <v>33289</v>
      </c>
      <c r="DP209" s="3">
        <v>0</v>
      </c>
      <c r="DQ209" s="3">
        <v>15112</v>
      </c>
      <c r="DR209" s="3">
        <v>0</v>
      </c>
      <c r="DS209" s="3">
        <v>-3973462</v>
      </c>
      <c r="DT209" s="3">
        <v>117027383</v>
      </c>
      <c r="DU209" s="3">
        <v>41685002</v>
      </c>
      <c r="DV209" s="3">
        <v>9291061</v>
      </c>
      <c r="DW209" s="3">
        <v>43573912</v>
      </c>
      <c r="DX209" s="3">
        <v>0</v>
      </c>
      <c r="DY209" s="3">
        <v>28214190</v>
      </c>
      <c r="DZ209" s="3">
        <v>0</v>
      </c>
      <c r="EA209" s="3">
        <v>0</v>
      </c>
      <c r="EB209" s="3">
        <v>0</v>
      </c>
      <c r="EC209" s="3">
        <v>239791548</v>
      </c>
      <c r="ED209" s="3">
        <v>0</v>
      </c>
      <c r="EE209" s="3">
        <v>0</v>
      </c>
      <c r="EF209" s="3">
        <v>0</v>
      </c>
      <c r="EG209" s="3">
        <v>0</v>
      </c>
      <c r="EH209" s="3">
        <v>0</v>
      </c>
      <c r="EI209" s="3">
        <v>0</v>
      </c>
      <c r="EJ209" s="3">
        <v>0</v>
      </c>
      <c r="EK209" s="3">
        <v>0</v>
      </c>
      <c r="EL209" s="3">
        <v>0</v>
      </c>
      <c r="EM209" s="3">
        <v>0</v>
      </c>
      <c r="EN209" s="3">
        <v>99576849</v>
      </c>
      <c r="EO209" s="3">
        <v>35962213</v>
      </c>
      <c r="EP209" s="3">
        <v>8966900</v>
      </c>
      <c r="EQ209" s="3">
        <v>38354856</v>
      </c>
      <c r="ER209" s="3">
        <v>0</v>
      </c>
      <c r="ES209" s="3">
        <v>0</v>
      </c>
      <c r="ET209" s="3">
        <v>20486182</v>
      </c>
      <c r="EU209" s="3">
        <v>0</v>
      </c>
      <c r="EV209" s="3">
        <v>3011829</v>
      </c>
      <c r="EW209" s="3">
        <v>0</v>
      </c>
      <c r="EX209" s="3">
        <v>0</v>
      </c>
      <c r="EY209" s="3">
        <v>0</v>
      </c>
      <c r="EZ209" s="3">
        <v>0</v>
      </c>
      <c r="FA209" s="3">
        <v>0</v>
      </c>
      <c r="FB209" s="3">
        <v>0</v>
      </c>
      <c r="FC209" s="3">
        <v>0</v>
      </c>
      <c r="FD209" s="3">
        <v>0</v>
      </c>
      <c r="FE209" s="3">
        <v>16665966</v>
      </c>
      <c r="FF209" s="3">
        <v>5722789</v>
      </c>
      <c r="FG209" s="3">
        <v>324161</v>
      </c>
      <c r="FH209" s="3">
        <v>5219056</v>
      </c>
      <c r="FI209" s="3">
        <v>0</v>
      </c>
      <c r="FJ209" s="3">
        <v>5500747</v>
      </c>
      <c r="FK209" s="3">
        <v>0</v>
      </c>
      <c r="FL209" s="3">
        <v>0</v>
      </c>
      <c r="FM209" s="3">
        <v>0</v>
      </c>
      <c r="FN209" s="3">
        <v>0</v>
      </c>
      <c r="FO209" s="3">
        <v>0</v>
      </c>
      <c r="FP209" s="3">
        <v>0</v>
      </c>
      <c r="FQ209" s="3">
        <v>0</v>
      </c>
      <c r="FR209" s="3">
        <v>0</v>
      </c>
      <c r="FS209" s="3">
        <v>0</v>
      </c>
      <c r="FT209" s="3">
        <v>13150312</v>
      </c>
      <c r="FU209" s="3">
        <v>0</v>
      </c>
      <c r="FV209" s="3">
        <v>7199753</v>
      </c>
      <c r="FW209" s="3">
        <v>0</v>
      </c>
      <c r="FX209" s="3">
        <v>0</v>
      </c>
      <c r="FY209" s="3">
        <v>0</v>
      </c>
      <c r="FZ209" s="3">
        <v>0</v>
      </c>
      <c r="GA209" s="3">
        <v>4874969</v>
      </c>
      <c r="GB209" s="3">
        <v>375208</v>
      </c>
      <c r="GC209" s="3">
        <v>7324446</v>
      </c>
      <c r="GD209" s="3">
        <v>4809400</v>
      </c>
      <c r="GE209" s="3">
        <v>15711353</v>
      </c>
      <c r="GF209" s="3">
        <v>3796556</v>
      </c>
      <c r="GG209" s="3">
        <v>1151374</v>
      </c>
      <c r="GH209" s="3">
        <v>1605339</v>
      </c>
      <c r="GI209" s="3">
        <v>2863916</v>
      </c>
      <c r="GJ209" s="3">
        <v>6039250</v>
      </c>
      <c r="GK209" s="3">
        <v>1142205</v>
      </c>
      <c r="GL209" s="3">
        <v>2619518</v>
      </c>
      <c r="GM209" s="3">
        <v>1209411</v>
      </c>
      <c r="GN209" s="3">
        <v>3660</v>
      </c>
      <c r="GO209" s="3">
        <v>1591506</v>
      </c>
      <c r="GP209" s="3">
        <v>8800635</v>
      </c>
      <c r="GQ209" s="3">
        <v>0</v>
      </c>
      <c r="GR209" s="3">
        <v>2069288</v>
      </c>
      <c r="GS209" s="3">
        <v>142522</v>
      </c>
      <c r="GT209" s="3">
        <v>3038354</v>
      </c>
      <c r="GU209" s="3">
        <v>129359</v>
      </c>
      <c r="GV209" s="3">
        <v>14180158</v>
      </c>
      <c r="GW209" s="3">
        <v>22019805</v>
      </c>
      <c r="GX209" s="3">
        <v>0</v>
      </c>
      <c r="GY209" s="3">
        <v>992909</v>
      </c>
      <c r="GZ209" s="3">
        <v>-8832556</v>
      </c>
      <c r="HA209" s="3">
        <v>14180158</v>
      </c>
      <c r="HB209" s="3">
        <v>0</v>
      </c>
      <c r="HC209" s="3">
        <v>15171033</v>
      </c>
      <c r="HD209" s="3">
        <v>-6767323</v>
      </c>
      <c r="HE209" s="3">
        <v>4586395</v>
      </c>
      <c r="HF209" s="3">
        <v>0</v>
      </c>
      <c r="HG209" s="3">
        <v>0</v>
      </c>
      <c r="HH209" s="3">
        <v>0</v>
      </c>
      <c r="HI209" s="3">
        <v>11484488</v>
      </c>
      <c r="HJ209" s="3">
        <v>367557</v>
      </c>
      <c r="HK209" s="3">
        <v>393380</v>
      </c>
      <c r="HL209" s="3">
        <v>177</v>
      </c>
      <c r="HM209" s="3">
        <v>0</v>
      </c>
      <c r="HN209" s="3">
        <v>47748</v>
      </c>
      <c r="HO209" s="3">
        <v>94085</v>
      </c>
      <c r="HP209" s="3">
        <v>82087</v>
      </c>
      <c r="HQ209" s="3">
        <v>29807</v>
      </c>
      <c r="HR209" s="3">
        <v>31857</v>
      </c>
      <c r="HS209" s="3">
        <v>14564</v>
      </c>
      <c r="HT209" s="3">
        <v>42146</v>
      </c>
      <c r="HU209" s="3">
        <v>0</v>
      </c>
      <c r="HV209" s="3">
        <v>25142</v>
      </c>
      <c r="HW209" s="3">
        <v>121</v>
      </c>
      <c r="HX209" s="3">
        <v>188129</v>
      </c>
      <c r="HY209" s="3">
        <v>0</v>
      </c>
      <c r="HZ209" s="3">
        <v>61117</v>
      </c>
      <c r="IA209" s="3">
        <v>0</v>
      </c>
      <c r="IB209" s="3">
        <v>69887</v>
      </c>
      <c r="IC209" s="3">
        <v>5897</v>
      </c>
      <c r="ID209" s="3">
        <v>42527</v>
      </c>
      <c r="IE209" s="3">
        <v>18264508.1268465</v>
      </c>
      <c r="IF209" s="3">
        <v>6505794.0994597403</v>
      </c>
      <c r="IG209" s="3">
        <v>1450059.4202087501</v>
      </c>
      <c r="IH209" s="3">
        <v>6800597.0008104499</v>
      </c>
      <c r="II209" s="3">
        <v>0</v>
      </c>
      <c r="IJ209" s="3">
        <v>4403399.3526745103</v>
      </c>
      <c r="IK209" s="3">
        <v>0</v>
      </c>
      <c r="IL209" s="3">
        <v>0</v>
      </c>
      <c r="IM209" s="3">
        <v>0</v>
      </c>
    </row>
    <row r="210" spans="1:247" x14ac:dyDescent="0.25">
      <c r="A210">
        <v>106301380</v>
      </c>
      <c r="B210" s="33" t="s">
        <v>1861</v>
      </c>
      <c r="C210" s="56">
        <v>45292</v>
      </c>
      <c r="D210" s="56">
        <v>45657</v>
      </c>
      <c r="E210">
        <v>366</v>
      </c>
      <c r="F210" s="33" t="s">
        <v>2689</v>
      </c>
      <c r="G210" t="s">
        <v>1027</v>
      </c>
      <c r="H210">
        <v>1014</v>
      </c>
      <c r="I210" s="33" t="s">
        <v>1024</v>
      </c>
      <c r="J210" t="s">
        <v>3059</v>
      </c>
      <c r="K210" s="33" t="s">
        <v>1023</v>
      </c>
      <c r="L210" s="33" t="s">
        <v>811</v>
      </c>
      <c r="N210" t="s">
        <v>430</v>
      </c>
      <c r="O210" s="33" t="s">
        <v>1832</v>
      </c>
      <c r="P210" t="s">
        <v>1042</v>
      </c>
      <c r="Q210" t="s">
        <v>34</v>
      </c>
      <c r="R210" s="33" t="s">
        <v>2156</v>
      </c>
      <c r="S210" s="33" t="s">
        <v>1372</v>
      </c>
      <c r="T210" s="33" t="s">
        <v>1373</v>
      </c>
      <c r="U210" s="33">
        <v>92683</v>
      </c>
      <c r="V210" s="33" t="s">
        <v>2754</v>
      </c>
      <c r="W210">
        <v>0</v>
      </c>
      <c r="X210" s="3">
        <v>109</v>
      </c>
      <c r="Y210" s="3">
        <v>39894</v>
      </c>
      <c r="Z210" s="3">
        <v>109</v>
      </c>
      <c r="AA210" s="3">
        <v>39894</v>
      </c>
      <c r="AB210" s="3">
        <v>84</v>
      </c>
      <c r="AC210" s="3">
        <v>82.428961748633881</v>
      </c>
      <c r="AD210" s="3">
        <v>82.428961748633881</v>
      </c>
      <c r="AE210" s="3">
        <v>11483</v>
      </c>
      <c r="AF210" s="3">
        <v>7690</v>
      </c>
      <c r="AG210" s="3">
        <v>729</v>
      </c>
      <c r="AH210" s="3">
        <v>5332</v>
      </c>
      <c r="AI210" s="3">
        <v>0</v>
      </c>
      <c r="AJ210" s="3">
        <v>4935</v>
      </c>
      <c r="AK210" s="3">
        <v>0</v>
      </c>
      <c r="AL210" s="3">
        <v>0</v>
      </c>
      <c r="AM210" s="3">
        <v>0</v>
      </c>
      <c r="AN210" s="3">
        <v>30169</v>
      </c>
      <c r="AO210" s="3">
        <v>30169</v>
      </c>
      <c r="AP210" s="89">
        <v>11483</v>
      </c>
      <c r="AQ210" s="89">
        <v>7690</v>
      </c>
      <c r="AR210" s="89">
        <v>729</v>
      </c>
      <c r="AS210" s="89">
        <v>5332</v>
      </c>
      <c r="AT210" s="89">
        <v>0</v>
      </c>
      <c r="AU210" s="89">
        <v>4935</v>
      </c>
      <c r="AV210" s="89">
        <v>0</v>
      </c>
      <c r="AW210" s="89">
        <v>0</v>
      </c>
      <c r="AX210" s="89">
        <v>0</v>
      </c>
      <c r="AY210" s="3">
        <v>391</v>
      </c>
      <c r="AZ210" s="3">
        <v>182</v>
      </c>
      <c r="BA210" s="3">
        <v>3</v>
      </c>
      <c r="BB210" s="3">
        <v>84</v>
      </c>
      <c r="BC210" s="3">
        <v>0</v>
      </c>
      <c r="BD210" s="3">
        <v>80</v>
      </c>
      <c r="BE210" s="3">
        <v>0</v>
      </c>
      <c r="BF210" s="3">
        <v>0</v>
      </c>
      <c r="BG210" s="3">
        <v>0</v>
      </c>
      <c r="BH210" s="3">
        <v>740</v>
      </c>
      <c r="BI210" s="3">
        <v>109</v>
      </c>
      <c r="BJ210" s="3">
        <v>0</v>
      </c>
      <c r="BK210" s="3">
        <v>0</v>
      </c>
      <c r="BL210" s="3">
        <v>0</v>
      </c>
      <c r="BM210" s="3">
        <v>0</v>
      </c>
      <c r="BN210" s="3">
        <v>0</v>
      </c>
      <c r="BO210" s="3">
        <v>39894</v>
      </c>
      <c r="BP210" s="3">
        <v>0</v>
      </c>
      <c r="BQ210" s="3">
        <v>0</v>
      </c>
      <c r="BR210" s="3">
        <v>0</v>
      </c>
      <c r="BS210" s="3">
        <v>0</v>
      </c>
      <c r="BT210" s="3">
        <v>0</v>
      </c>
      <c r="BU210" s="3">
        <v>30169</v>
      </c>
      <c r="BV210" s="3">
        <v>0</v>
      </c>
      <c r="BW210" s="3">
        <v>0</v>
      </c>
      <c r="BX210" s="3">
        <v>0</v>
      </c>
      <c r="BY210" s="3">
        <v>0</v>
      </c>
      <c r="BZ210" s="57">
        <v>0</v>
      </c>
      <c r="CA210" s="3">
        <v>0</v>
      </c>
      <c r="CB210" s="3">
        <v>740</v>
      </c>
      <c r="CC210" s="3">
        <v>0</v>
      </c>
      <c r="CD210" s="3">
        <v>0</v>
      </c>
      <c r="CE210" s="3">
        <v>0</v>
      </c>
      <c r="CF210" s="3">
        <v>0</v>
      </c>
      <c r="CG210" s="3">
        <v>0</v>
      </c>
      <c r="CH210" s="3">
        <v>0</v>
      </c>
      <c r="CI210" s="3">
        <v>0</v>
      </c>
      <c r="CJ210" s="3">
        <v>0</v>
      </c>
      <c r="CK210" s="3">
        <v>0</v>
      </c>
      <c r="CL210" s="3">
        <v>0</v>
      </c>
      <c r="CM210" s="3">
        <v>0</v>
      </c>
      <c r="CN210" s="3">
        <v>0</v>
      </c>
      <c r="CO210" s="3">
        <v>0</v>
      </c>
      <c r="CP210" s="3">
        <v>0</v>
      </c>
      <c r="CQ210" s="3">
        <v>0</v>
      </c>
      <c r="CR210" s="3">
        <v>0</v>
      </c>
      <c r="CS210" s="3">
        <v>0</v>
      </c>
      <c r="CT210" s="3">
        <v>0</v>
      </c>
      <c r="CU210" s="3">
        <v>0</v>
      </c>
      <c r="CV210" s="3">
        <v>0</v>
      </c>
      <c r="CW210" s="3">
        <v>0</v>
      </c>
      <c r="CX210" s="3">
        <v>0</v>
      </c>
      <c r="CY210" s="3">
        <v>0</v>
      </c>
      <c r="CZ210" s="3">
        <v>3</v>
      </c>
      <c r="DA210" s="3">
        <v>8940</v>
      </c>
      <c r="DB210" s="3">
        <v>0</v>
      </c>
      <c r="DC210" s="3">
        <v>149</v>
      </c>
      <c r="DD210" s="3">
        <v>0</v>
      </c>
      <c r="DE210" s="3">
        <v>0</v>
      </c>
      <c r="DF210" s="3">
        <v>0</v>
      </c>
      <c r="DG210" s="3">
        <v>503795467</v>
      </c>
      <c r="DH210" s="3">
        <v>440856348</v>
      </c>
      <c r="DI210" s="3">
        <v>0</v>
      </c>
      <c r="DJ210" s="3">
        <v>62939119</v>
      </c>
      <c r="DK210" s="3">
        <v>282345</v>
      </c>
      <c r="DL210" s="3">
        <v>63221464</v>
      </c>
      <c r="DM210" s="3">
        <v>67166517</v>
      </c>
      <c r="DN210" s="3">
        <v>-3945053</v>
      </c>
      <c r="DO210" s="3">
        <v>316149</v>
      </c>
      <c r="DP210" s="3">
        <v>129</v>
      </c>
      <c r="DQ210" s="3">
        <v>14071</v>
      </c>
      <c r="DR210" s="3">
        <v>0</v>
      </c>
      <c r="DS210" s="3">
        <v>-3643104</v>
      </c>
      <c r="DT210" s="3">
        <v>227687673</v>
      </c>
      <c r="DU210" s="3">
        <v>123510308</v>
      </c>
      <c r="DV210" s="3">
        <v>10750669</v>
      </c>
      <c r="DW210" s="3">
        <v>75647482</v>
      </c>
      <c r="DX210" s="3">
        <v>0</v>
      </c>
      <c r="DY210" s="3">
        <v>66199335</v>
      </c>
      <c r="DZ210" s="3">
        <v>0</v>
      </c>
      <c r="EA210" s="3">
        <v>0</v>
      </c>
      <c r="EB210" s="3">
        <v>0</v>
      </c>
      <c r="EC210" s="3">
        <v>503795467</v>
      </c>
      <c r="ED210" s="3">
        <v>0</v>
      </c>
      <c r="EE210" s="3">
        <v>0</v>
      </c>
      <c r="EF210" s="3">
        <v>0</v>
      </c>
      <c r="EG210" s="3">
        <v>0</v>
      </c>
      <c r="EH210" s="3">
        <v>0</v>
      </c>
      <c r="EI210" s="3">
        <v>0</v>
      </c>
      <c r="EJ210" s="3">
        <v>0</v>
      </c>
      <c r="EK210" s="3">
        <v>0</v>
      </c>
      <c r="EL210" s="3">
        <v>0</v>
      </c>
      <c r="EM210" s="3">
        <v>0</v>
      </c>
      <c r="EN210" s="3">
        <v>200586474</v>
      </c>
      <c r="EO210" s="3">
        <v>172508722</v>
      </c>
      <c r="EP210" s="3">
        <v>10275274</v>
      </c>
      <c r="EQ210" s="3">
        <v>888404</v>
      </c>
      <c r="ER210" s="3">
        <v>0</v>
      </c>
      <c r="ES210" s="3">
        <v>0</v>
      </c>
      <c r="ET210" s="3">
        <v>52927828</v>
      </c>
      <c r="EU210" s="3">
        <v>0</v>
      </c>
      <c r="EV210" s="3">
        <v>3669646</v>
      </c>
      <c r="EW210" s="3">
        <v>0</v>
      </c>
      <c r="EX210" s="3">
        <v>0</v>
      </c>
      <c r="EY210" s="3">
        <v>0</v>
      </c>
      <c r="EZ210" s="3">
        <v>0</v>
      </c>
      <c r="FA210" s="3">
        <v>0</v>
      </c>
      <c r="FB210" s="3">
        <v>0</v>
      </c>
      <c r="FC210" s="3">
        <v>0</v>
      </c>
      <c r="FD210" s="3">
        <v>0</v>
      </c>
      <c r="FE210" s="3">
        <v>25756412</v>
      </c>
      <c r="FF210" s="3">
        <v>-48998414</v>
      </c>
      <c r="FG210" s="3">
        <v>475395</v>
      </c>
      <c r="FH210" s="3">
        <v>74759078</v>
      </c>
      <c r="FI210" s="3">
        <v>0</v>
      </c>
      <c r="FJ210" s="3">
        <v>10946648</v>
      </c>
      <c r="FK210" s="3">
        <v>0</v>
      </c>
      <c r="FL210" s="3">
        <v>0</v>
      </c>
      <c r="FM210" s="3">
        <v>0</v>
      </c>
      <c r="FN210" s="3">
        <v>0</v>
      </c>
      <c r="FO210" s="3">
        <v>0</v>
      </c>
      <c r="FP210" s="3">
        <v>0</v>
      </c>
      <c r="FQ210" s="3">
        <v>0</v>
      </c>
      <c r="FR210" s="3">
        <v>0</v>
      </c>
      <c r="FS210" s="3">
        <v>0</v>
      </c>
      <c r="FT210" s="3">
        <v>26481672</v>
      </c>
      <c r="FU210" s="3">
        <v>0</v>
      </c>
      <c r="FV210" s="3">
        <v>13785253</v>
      </c>
      <c r="FW210" s="3">
        <v>0</v>
      </c>
      <c r="FX210" s="3">
        <v>0</v>
      </c>
      <c r="FY210" s="3">
        <v>0</v>
      </c>
      <c r="FZ210" s="3">
        <v>0</v>
      </c>
      <c r="GA210" s="3">
        <v>8072762</v>
      </c>
      <c r="GB210" s="3">
        <v>662715</v>
      </c>
      <c r="GC210" s="3">
        <v>9680890</v>
      </c>
      <c r="GD210" s="3">
        <v>8483225</v>
      </c>
      <c r="GE210" s="3">
        <v>29279742</v>
      </c>
      <c r="GF210" s="3">
        <v>7972431</v>
      </c>
      <c r="GG210" s="3">
        <v>1064048</v>
      </c>
      <c r="GH210" s="3">
        <v>1604037</v>
      </c>
      <c r="GI210" s="3">
        <v>5981153</v>
      </c>
      <c r="GJ210" s="3">
        <v>10194096</v>
      </c>
      <c r="GK210" s="3">
        <v>1575127</v>
      </c>
      <c r="GL210" s="3">
        <v>5971938</v>
      </c>
      <c r="GM210" s="3">
        <v>1123701</v>
      </c>
      <c r="GN210" s="3">
        <v>8696</v>
      </c>
      <c r="GO210" s="3">
        <v>2391548</v>
      </c>
      <c r="GP210" s="3">
        <v>18730012</v>
      </c>
      <c r="GQ210" s="3">
        <v>0</v>
      </c>
      <c r="GR210" s="3">
        <v>1532311</v>
      </c>
      <c r="GS210" s="3">
        <v>760</v>
      </c>
      <c r="GT210" s="3">
        <v>19899404</v>
      </c>
      <c r="GU210" s="3">
        <v>455317</v>
      </c>
      <c r="GV210" s="3">
        <v>40617804</v>
      </c>
      <c r="GW210" s="3">
        <v>37650504</v>
      </c>
      <c r="GX210" s="3">
        <v>0</v>
      </c>
      <c r="GY210" s="3">
        <v>16371620</v>
      </c>
      <c r="GZ210" s="3">
        <v>-13404320</v>
      </c>
      <c r="HA210" s="3">
        <v>40617804</v>
      </c>
      <c r="HB210" s="3">
        <v>1272</v>
      </c>
      <c r="HC210" s="3">
        <v>29590896</v>
      </c>
      <c r="HD210" s="3">
        <v>-11465148</v>
      </c>
      <c r="HE210" s="3">
        <v>6199978</v>
      </c>
      <c r="HF210" s="3">
        <v>0</v>
      </c>
      <c r="HG210" s="3">
        <v>0</v>
      </c>
      <c r="HH210" s="3">
        <v>0</v>
      </c>
      <c r="HI210" s="3">
        <v>25656883</v>
      </c>
      <c r="HJ210" s="3">
        <v>609828</v>
      </c>
      <c r="HK210" s="3">
        <v>661665</v>
      </c>
      <c r="HL210" s="3">
        <v>308</v>
      </c>
      <c r="HM210" s="3">
        <v>0</v>
      </c>
      <c r="HN210" s="3">
        <v>80883</v>
      </c>
      <c r="HO210" s="3">
        <v>130621</v>
      </c>
      <c r="HP210" s="3">
        <v>184261</v>
      </c>
      <c r="HQ210" s="3">
        <v>59094</v>
      </c>
      <c r="HR210" s="3">
        <v>63181</v>
      </c>
      <c r="HS210" s="3">
        <v>18682</v>
      </c>
      <c r="HT210" s="3">
        <v>51380</v>
      </c>
      <c r="HU210" s="3">
        <v>0</v>
      </c>
      <c r="HV210" s="3">
        <v>21570</v>
      </c>
      <c r="HW210" s="3">
        <v>156</v>
      </c>
      <c r="HX210" s="3">
        <v>351778</v>
      </c>
      <c r="HY210" s="3">
        <v>0</v>
      </c>
      <c r="HZ210" s="3">
        <v>98185</v>
      </c>
      <c r="IA210" s="3">
        <v>0</v>
      </c>
      <c r="IB210" s="3">
        <v>92718</v>
      </c>
      <c r="IC210" s="3">
        <v>9390</v>
      </c>
      <c r="ID210" s="3">
        <v>57757</v>
      </c>
      <c r="IE210" s="3">
        <v>30227944.633753002</v>
      </c>
      <c r="IF210" s="3">
        <v>16397298.556965729</v>
      </c>
      <c r="IG210" s="3">
        <v>1427264.9152499579</v>
      </c>
      <c r="IH210" s="3">
        <v>10043002.6248229</v>
      </c>
      <c r="II210" s="3">
        <v>0</v>
      </c>
      <c r="IJ210" s="3">
        <v>8788661.2692083195</v>
      </c>
      <c r="IK210" s="3">
        <v>0</v>
      </c>
      <c r="IL210" s="3">
        <v>0</v>
      </c>
      <c r="IM210" s="3">
        <v>0</v>
      </c>
    </row>
    <row r="211" spans="1:247" x14ac:dyDescent="0.25">
      <c r="A211">
        <v>106190661</v>
      </c>
      <c r="B211" s="33" t="s">
        <v>2573</v>
      </c>
      <c r="C211" s="56">
        <v>45292</v>
      </c>
      <c r="D211" s="56">
        <v>45657</v>
      </c>
      <c r="E211">
        <v>366</v>
      </c>
      <c r="F211" s="33" t="s">
        <v>2532</v>
      </c>
      <c r="G211" t="s">
        <v>475</v>
      </c>
      <c r="H211">
        <v>925</v>
      </c>
      <c r="I211" s="33" t="s">
        <v>1024</v>
      </c>
      <c r="J211" t="s">
        <v>3050</v>
      </c>
      <c r="K211" s="33" t="s">
        <v>1023</v>
      </c>
      <c r="L211" s="33" t="s">
        <v>811</v>
      </c>
      <c r="N211" t="s">
        <v>1032</v>
      </c>
      <c r="O211" s="33" t="s">
        <v>3086</v>
      </c>
      <c r="P211" t="s">
        <v>406</v>
      </c>
      <c r="Q211" t="s">
        <v>1049</v>
      </c>
      <c r="R211" s="33" t="s">
        <v>2574</v>
      </c>
      <c r="S211" s="33" t="s">
        <v>1613</v>
      </c>
      <c r="T211" s="33" t="s">
        <v>474</v>
      </c>
      <c r="U211" s="33">
        <v>90026</v>
      </c>
      <c r="V211" s="33" t="s">
        <v>2842</v>
      </c>
      <c r="W211">
        <v>0</v>
      </c>
      <c r="X211" s="3">
        <v>315</v>
      </c>
      <c r="Y211" s="3">
        <v>115290</v>
      </c>
      <c r="Z211" s="3">
        <v>299</v>
      </c>
      <c r="AA211" s="3">
        <v>109434</v>
      </c>
      <c r="AB211" s="3">
        <v>201</v>
      </c>
      <c r="AC211" s="3">
        <v>200.35519125683101</v>
      </c>
      <c r="AD211" s="3">
        <v>218.24447790458601</v>
      </c>
      <c r="AE211" s="3">
        <v>40412</v>
      </c>
      <c r="AF211" s="3">
        <v>0</v>
      </c>
      <c r="AG211" s="3">
        <v>3240</v>
      </c>
      <c r="AH211" s="3">
        <v>20222</v>
      </c>
      <c r="AI211" s="3">
        <v>0</v>
      </c>
      <c r="AJ211" s="3">
        <v>152</v>
      </c>
      <c r="AK211" s="3">
        <v>3742</v>
      </c>
      <c r="AL211" s="3">
        <v>283</v>
      </c>
      <c r="AM211" s="3">
        <v>5279</v>
      </c>
      <c r="AN211" s="3">
        <v>73330</v>
      </c>
      <c r="AO211" s="3">
        <v>79877.478913078507</v>
      </c>
      <c r="AP211" s="89">
        <v>44517.909328681402</v>
      </c>
      <c r="AQ211" s="89">
        <v>0</v>
      </c>
      <c r="AR211" s="89">
        <v>3613.9788730809701</v>
      </c>
      <c r="AS211" s="89">
        <v>20722.9382828706</v>
      </c>
      <c r="AT211" s="89">
        <v>0</v>
      </c>
      <c r="AU211" s="89">
        <v>254.98992183540901</v>
      </c>
      <c r="AV211" s="89">
        <v>3742</v>
      </c>
      <c r="AW211" s="89">
        <v>283.84433122948519</v>
      </c>
      <c r="AX211" s="89">
        <v>5295.7005492481903</v>
      </c>
      <c r="AY211" s="3">
        <v>3978</v>
      </c>
      <c r="AZ211" s="3">
        <v>0</v>
      </c>
      <c r="BA211" s="3">
        <v>312</v>
      </c>
      <c r="BB211" s="3">
        <v>1832</v>
      </c>
      <c r="BC211" s="3">
        <v>0</v>
      </c>
      <c r="BD211" s="3">
        <v>10</v>
      </c>
      <c r="BE211" s="3">
        <v>5</v>
      </c>
      <c r="BF211" s="3">
        <v>24</v>
      </c>
      <c r="BG211" s="3">
        <v>430</v>
      </c>
      <c r="BH211" s="3">
        <v>6591</v>
      </c>
      <c r="BI211" s="3">
        <v>92</v>
      </c>
      <c r="BJ211" s="3">
        <v>174</v>
      </c>
      <c r="BK211" s="3">
        <v>0</v>
      </c>
      <c r="BL211" s="3">
        <v>16</v>
      </c>
      <c r="BM211" s="3">
        <v>33</v>
      </c>
      <c r="BN211" s="3">
        <v>0</v>
      </c>
      <c r="BO211" s="3">
        <v>33672</v>
      </c>
      <c r="BP211" s="3">
        <v>63684</v>
      </c>
      <c r="BQ211" s="3">
        <v>0</v>
      </c>
      <c r="BR211" s="3">
        <v>5856</v>
      </c>
      <c r="BS211" s="3">
        <v>12078</v>
      </c>
      <c r="BT211" s="3">
        <v>0</v>
      </c>
      <c r="BU211" s="3">
        <v>1907</v>
      </c>
      <c r="BV211" s="3">
        <v>63433</v>
      </c>
      <c r="BW211" s="3">
        <v>0</v>
      </c>
      <c r="BX211" s="3">
        <v>0</v>
      </c>
      <c r="BY211" s="3">
        <v>7990</v>
      </c>
      <c r="BZ211" s="57">
        <v>0.108959498159007</v>
      </c>
      <c r="CA211" s="3">
        <v>0</v>
      </c>
      <c r="CB211" s="3">
        <v>192</v>
      </c>
      <c r="CC211" s="3">
        <v>6383</v>
      </c>
      <c r="CD211" s="3">
        <v>0</v>
      </c>
      <c r="CE211" s="3">
        <v>0</v>
      </c>
      <c r="CF211" s="3">
        <v>16</v>
      </c>
      <c r="CG211" s="3">
        <v>0</v>
      </c>
      <c r="CH211" s="3">
        <v>0</v>
      </c>
      <c r="CI211" s="3">
        <v>0</v>
      </c>
      <c r="CJ211" s="3">
        <v>0</v>
      </c>
      <c r="CK211" s="3">
        <v>10880</v>
      </c>
      <c r="CL211" s="3">
        <v>231</v>
      </c>
      <c r="CM211" s="3">
        <v>2099</v>
      </c>
      <c r="CN211" s="3">
        <v>1003</v>
      </c>
      <c r="CO211" s="3">
        <v>0</v>
      </c>
      <c r="CP211" s="3">
        <v>7574</v>
      </c>
      <c r="CQ211" s="3">
        <v>0</v>
      </c>
      <c r="CR211" s="3">
        <v>3</v>
      </c>
      <c r="CS211" s="3">
        <v>63</v>
      </c>
      <c r="CT211" s="3">
        <v>21853</v>
      </c>
      <c r="CU211" s="3">
        <v>0</v>
      </c>
      <c r="CV211" s="3">
        <v>0</v>
      </c>
      <c r="CW211" s="3">
        <v>0</v>
      </c>
      <c r="CX211" s="3">
        <v>17656</v>
      </c>
      <c r="CY211" s="3">
        <v>0</v>
      </c>
      <c r="CZ211" s="3">
        <v>2</v>
      </c>
      <c r="DA211" s="3">
        <v>48108</v>
      </c>
      <c r="DB211" s="3">
        <v>7311</v>
      </c>
      <c r="DC211" s="3">
        <v>802</v>
      </c>
      <c r="DD211" s="3">
        <v>162</v>
      </c>
      <c r="DE211" s="3">
        <v>0</v>
      </c>
      <c r="DF211" s="3">
        <v>0</v>
      </c>
      <c r="DG211" s="3">
        <v>347800107</v>
      </c>
      <c r="DH211" s="3">
        <v>201054819</v>
      </c>
      <c r="DI211" s="3">
        <v>0</v>
      </c>
      <c r="DJ211" s="3">
        <v>146745288</v>
      </c>
      <c r="DK211" s="3">
        <v>615619</v>
      </c>
      <c r="DL211" s="3">
        <v>147360907</v>
      </c>
      <c r="DM211" s="3">
        <v>123433308</v>
      </c>
      <c r="DN211" s="3">
        <v>23927599</v>
      </c>
      <c r="DO211" s="3">
        <v>3633820</v>
      </c>
      <c r="DP211" s="3">
        <v>77571</v>
      </c>
      <c r="DQ211" s="3">
        <v>499965</v>
      </c>
      <c r="DR211" s="3">
        <v>0</v>
      </c>
      <c r="DS211" s="3">
        <v>26983883</v>
      </c>
      <c r="DT211" s="3">
        <v>172360061</v>
      </c>
      <c r="DU211" s="3">
        <v>1120572</v>
      </c>
      <c r="DV211" s="3">
        <v>29775662</v>
      </c>
      <c r="DW211" s="3">
        <v>65349086</v>
      </c>
      <c r="DX211" s="3">
        <v>0</v>
      </c>
      <c r="DY211" s="3">
        <v>8250411</v>
      </c>
      <c r="DZ211" s="3">
        <v>8475396</v>
      </c>
      <c r="EA211" s="3">
        <v>1729846</v>
      </c>
      <c r="EB211" s="3">
        <v>32230238</v>
      </c>
      <c r="EC211" s="3">
        <v>319291272</v>
      </c>
      <c r="ED211" s="3">
        <v>17511996</v>
      </c>
      <c r="EE211" s="3">
        <v>243826</v>
      </c>
      <c r="EF211" s="3">
        <v>3436873</v>
      </c>
      <c r="EG211" s="3">
        <v>1618824</v>
      </c>
      <c r="EH211" s="3">
        <v>0</v>
      </c>
      <c r="EI211" s="3">
        <v>5590192</v>
      </c>
      <c r="EJ211" s="3">
        <v>0</v>
      </c>
      <c r="EK211" s="3">
        <v>5161</v>
      </c>
      <c r="EL211" s="3">
        <v>101963</v>
      </c>
      <c r="EM211" s="3">
        <v>28508835</v>
      </c>
      <c r="EN211" s="3">
        <v>113943899</v>
      </c>
      <c r="EO211" s="3">
        <v>1050586</v>
      </c>
      <c r="EP211" s="3">
        <v>21077616</v>
      </c>
      <c r="EQ211" s="3">
        <v>46877537</v>
      </c>
      <c r="ER211" s="3">
        <v>-7128351</v>
      </c>
      <c r="ES211" s="3">
        <v>0</v>
      </c>
      <c r="ET211" s="3">
        <v>10380452</v>
      </c>
      <c r="EU211" s="3">
        <v>6356547</v>
      </c>
      <c r="EV211" s="3">
        <v>2712646</v>
      </c>
      <c r="EW211" s="3">
        <v>0</v>
      </c>
      <c r="EX211" s="3">
        <v>1735007</v>
      </c>
      <c r="EY211" s="3">
        <v>0</v>
      </c>
      <c r="EZ211" s="3">
        <v>4048880</v>
      </c>
      <c r="FA211" s="3">
        <v>0</v>
      </c>
      <c r="FB211" s="3">
        <v>0</v>
      </c>
      <c r="FC211" s="3">
        <v>0</v>
      </c>
      <c r="FD211" s="3">
        <v>0</v>
      </c>
      <c r="FE211" s="3">
        <v>74559632</v>
      </c>
      <c r="FF211" s="3">
        <v>313812</v>
      </c>
      <c r="FG211" s="3">
        <v>19263270</v>
      </c>
      <c r="FH211" s="3">
        <v>20090373</v>
      </c>
      <c r="FI211" s="3">
        <v>0</v>
      </c>
      <c r="FJ211" s="3">
        <v>3460151</v>
      </c>
      <c r="FK211" s="3">
        <v>2118849</v>
      </c>
      <c r="FL211" s="3">
        <v>0</v>
      </c>
      <c r="FM211" s="3">
        <v>26939201</v>
      </c>
      <c r="FN211" s="3">
        <v>0</v>
      </c>
      <c r="FO211" s="3">
        <v>0</v>
      </c>
      <c r="FP211" s="3">
        <v>0</v>
      </c>
      <c r="FQ211" s="3">
        <v>0</v>
      </c>
      <c r="FR211" s="3">
        <v>0</v>
      </c>
      <c r="FS211" s="3">
        <v>0</v>
      </c>
      <c r="FT211" s="3">
        <v>34186232</v>
      </c>
      <c r="FU211" s="3">
        <v>2434410</v>
      </c>
      <c r="FV211" s="3">
        <v>11666965</v>
      </c>
      <c r="FW211" s="3">
        <v>0</v>
      </c>
      <c r="FX211" s="3">
        <v>0</v>
      </c>
      <c r="FY211" s="3">
        <v>0</v>
      </c>
      <c r="FZ211" s="3">
        <v>0</v>
      </c>
      <c r="GA211" s="3">
        <v>20300387</v>
      </c>
      <c r="GB211" s="3">
        <v>1796808</v>
      </c>
      <c r="GC211" s="3">
        <v>42600142</v>
      </c>
      <c r="GD211" s="3">
        <v>10448364</v>
      </c>
      <c r="GE211" s="3">
        <v>18368002</v>
      </c>
      <c r="GF211" s="3">
        <v>6760691</v>
      </c>
      <c r="GG211" s="3">
        <v>18591667</v>
      </c>
      <c r="GH211" s="3">
        <v>3419400</v>
      </c>
      <c r="GI211" s="3">
        <v>15016756</v>
      </c>
      <c r="GJ211" s="3">
        <v>17835648</v>
      </c>
      <c r="GK211" s="3">
        <v>1396454</v>
      </c>
      <c r="GL211" s="3">
        <v>7022224</v>
      </c>
      <c r="GM211" s="3">
        <v>1130934</v>
      </c>
      <c r="GN211" s="3">
        <v>877505</v>
      </c>
      <c r="GO211" s="3">
        <v>33014027</v>
      </c>
      <c r="GP211" s="3">
        <v>45201558</v>
      </c>
      <c r="GQ211" s="3">
        <v>0</v>
      </c>
      <c r="GR211" s="3">
        <v>8964924</v>
      </c>
      <c r="GS211" s="3">
        <v>9663657</v>
      </c>
      <c r="GT211" s="3">
        <v>6733761</v>
      </c>
      <c r="GU211" s="3">
        <v>21572529</v>
      </c>
      <c r="GV211" s="3">
        <v>92136429</v>
      </c>
      <c r="GW211" s="3">
        <v>49339659</v>
      </c>
      <c r="GX211" s="3">
        <v>0</v>
      </c>
      <c r="GY211" s="3">
        <v>6578598</v>
      </c>
      <c r="GZ211" s="3">
        <v>36218172</v>
      </c>
      <c r="HA211" s="3">
        <v>92136429</v>
      </c>
      <c r="HB211" s="3">
        <v>2942661</v>
      </c>
      <c r="HC211" s="3">
        <v>106690611</v>
      </c>
      <c r="HD211" s="3">
        <v>-93886445</v>
      </c>
      <c r="HE211" s="3">
        <v>13163315</v>
      </c>
      <c r="HF211" s="3">
        <v>0</v>
      </c>
      <c r="HG211" s="3">
        <v>0</v>
      </c>
      <c r="HH211" s="3">
        <v>21150085</v>
      </c>
      <c r="HI211" s="3">
        <v>3733951</v>
      </c>
      <c r="HJ211" s="3">
        <v>810337</v>
      </c>
      <c r="HK211" s="3">
        <v>921257</v>
      </c>
      <c r="HL211" s="3">
        <v>412</v>
      </c>
      <c r="HM211" s="3">
        <v>0</v>
      </c>
      <c r="HN211" s="3">
        <v>54325</v>
      </c>
      <c r="HO211" s="3">
        <v>97402</v>
      </c>
      <c r="HP211" s="3">
        <v>239202</v>
      </c>
      <c r="HQ211" s="3">
        <v>83386</v>
      </c>
      <c r="HR211" s="3">
        <v>159442</v>
      </c>
      <c r="HS211" s="3">
        <v>81965</v>
      </c>
      <c r="HT211" s="3">
        <v>30680</v>
      </c>
      <c r="HU211" s="3">
        <v>0</v>
      </c>
      <c r="HV211" s="3">
        <v>40463</v>
      </c>
      <c r="HW211" s="3">
        <v>23472</v>
      </c>
      <c r="HX211" s="3">
        <v>484817</v>
      </c>
      <c r="HY211" s="3">
        <v>34363</v>
      </c>
      <c r="HZ211" s="3">
        <v>104197</v>
      </c>
      <c r="IA211" s="3">
        <v>0</v>
      </c>
      <c r="IB211" s="3">
        <v>111363</v>
      </c>
      <c r="IC211" s="3">
        <v>10734</v>
      </c>
      <c r="ID211" s="3">
        <v>64863</v>
      </c>
      <c r="IE211" s="3">
        <v>67048993.882041201</v>
      </c>
      <c r="IF211" s="3">
        <v>481806.08879519999</v>
      </c>
      <c r="IG211" s="3">
        <v>11728250.5451662</v>
      </c>
      <c r="IH211" s="3">
        <v>23648192.676835462</v>
      </c>
      <c r="II211" s="3">
        <v>0</v>
      </c>
      <c r="IJ211" s="3">
        <v>4887493.8236475782</v>
      </c>
      <c r="IK211" s="3">
        <v>2992893.1277753864</v>
      </c>
      <c r="IL211" s="3">
        <v>612678.21904040698</v>
      </c>
      <c r="IM211" s="3">
        <v>11417380.6366986</v>
      </c>
    </row>
    <row r="212" spans="1:247" x14ac:dyDescent="0.25">
      <c r="A212">
        <v>106194981</v>
      </c>
      <c r="B212" s="33" t="s">
        <v>1374</v>
      </c>
      <c r="C212" s="56">
        <v>45108</v>
      </c>
      <c r="D212" s="56">
        <v>45473</v>
      </c>
      <c r="E212">
        <v>366</v>
      </c>
      <c r="F212" s="33" t="s">
        <v>2532</v>
      </c>
      <c r="G212" t="s">
        <v>475</v>
      </c>
      <c r="H212">
        <v>933</v>
      </c>
      <c r="I212" s="33" t="s">
        <v>1024</v>
      </c>
      <c r="J212" t="s">
        <v>1375</v>
      </c>
      <c r="K212" s="33" t="s">
        <v>1107</v>
      </c>
      <c r="L212" s="33" t="s">
        <v>653</v>
      </c>
      <c r="N212" t="s">
        <v>430</v>
      </c>
      <c r="O212" s="33" t="s">
        <v>1375</v>
      </c>
      <c r="P212" t="s">
        <v>1080</v>
      </c>
      <c r="Q212" t="s">
        <v>34</v>
      </c>
      <c r="R212" s="33" t="s">
        <v>2157</v>
      </c>
      <c r="S212" s="33" t="s">
        <v>2915</v>
      </c>
      <c r="T212" s="33" t="s">
        <v>1164</v>
      </c>
      <c r="U212" s="33">
        <v>90805</v>
      </c>
      <c r="V212" s="33" t="s">
        <v>2636</v>
      </c>
      <c r="W212">
        <v>0</v>
      </c>
      <c r="X212" s="3">
        <v>16</v>
      </c>
      <c r="Y212" s="3">
        <v>5856</v>
      </c>
      <c r="Z212" s="3">
        <v>16</v>
      </c>
      <c r="AA212" s="3">
        <v>5856</v>
      </c>
      <c r="AB212" s="3">
        <v>16</v>
      </c>
      <c r="AC212" s="3">
        <v>15.472677595628415</v>
      </c>
      <c r="AD212" s="3">
        <v>15.472677595628415</v>
      </c>
      <c r="AE212" s="3">
        <v>0</v>
      </c>
      <c r="AF212" s="3">
        <v>0</v>
      </c>
      <c r="AG212" s="3">
        <v>0</v>
      </c>
      <c r="AH212" s="3">
        <v>0</v>
      </c>
      <c r="AI212" s="3">
        <v>399</v>
      </c>
      <c r="AJ212" s="3">
        <v>5264</v>
      </c>
      <c r="AK212" s="3">
        <v>0</v>
      </c>
      <c r="AL212" s="3">
        <v>0</v>
      </c>
      <c r="AM212" s="3">
        <v>0</v>
      </c>
      <c r="AN212" s="3">
        <v>5663</v>
      </c>
      <c r="AO212" s="3">
        <v>5663</v>
      </c>
      <c r="AP212" s="89">
        <v>0</v>
      </c>
      <c r="AQ212" s="89">
        <v>0</v>
      </c>
      <c r="AR212" s="89">
        <v>0</v>
      </c>
      <c r="AS212" s="89">
        <v>0</v>
      </c>
      <c r="AT212" s="89">
        <v>399</v>
      </c>
      <c r="AU212" s="89">
        <v>5264</v>
      </c>
      <c r="AV212" s="89">
        <v>0</v>
      </c>
      <c r="AW212" s="89">
        <v>0</v>
      </c>
      <c r="AX212" s="89">
        <v>0</v>
      </c>
      <c r="AY212" s="3">
        <v>0</v>
      </c>
      <c r="AZ212" s="3">
        <v>0</v>
      </c>
      <c r="BA212" s="3">
        <v>0</v>
      </c>
      <c r="BB212" s="3">
        <v>0</v>
      </c>
      <c r="BC212" s="3">
        <v>2</v>
      </c>
      <c r="BD212" s="3">
        <v>36</v>
      </c>
      <c r="BE212" s="3">
        <v>0</v>
      </c>
      <c r="BF212" s="3">
        <v>0</v>
      </c>
      <c r="BG212" s="3">
        <v>0</v>
      </c>
      <c r="BH212" s="3">
        <v>38</v>
      </c>
      <c r="BI212" s="3">
        <v>0</v>
      </c>
      <c r="BJ212" s="3">
        <v>16</v>
      </c>
      <c r="BK212" s="3">
        <v>0</v>
      </c>
      <c r="BL212" s="3">
        <v>0</v>
      </c>
      <c r="BM212" s="3">
        <v>0</v>
      </c>
      <c r="BN212" s="3">
        <v>0</v>
      </c>
      <c r="BO212" s="3">
        <v>0</v>
      </c>
      <c r="BP212" s="3">
        <v>5856</v>
      </c>
      <c r="BQ212" s="3">
        <v>0</v>
      </c>
      <c r="BR212" s="3">
        <v>0</v>
      </c>
      <c r="BS212" s="3">
        <v>0</v>
      </c>
      <c r="BT212" s="3">
        <v>0</v>
      </c>
      <c r="BU212" s="3">
        <v>0</v>
      </c>
      <c r="BV212" s="3">
        <v>5663</v>
      </c>
      <c r="BW212" s="3">
        <v>0</v>
      </c>
      <c r="BX212" s="3">
        <v>0</v>
      </c>
      <c r="BY212" s="3">
        <v>0</v>
      </c>
      <c r="BZ212" s="57">
        <v>0</v>
      </c>
      <c r="CA212" s="3">
        <v>0</v>
      </c>
      <c r="CB212" s="3">
        <v>0</v>
      </c>
      <c r="CC212" s="3">
        <v>38</v>
      </c>
      <c r="CD212" s="3">
        <v>0</v>
      </c>
      <c r="CE212" s="3">
        <v>0</v>
      </c>
      <c r="CF212" s="3">
        <v>0</v>
      </c>
      <c r="CG212" s="3">
        <v>0</v>
      </c>
      <c r="CH212" s="3">
        <v>0</v>
      </c>
      <c r="CI212" s="3">
        <v>0</v>
      </c>
      <c r="CJ212" s="3">
        <v>0</v>
      </c>
      <c r="CK212" s="3">
        <v>0</v>
      </c>
      <c r="CL212" s="3">
        <v>0</v>
      </c>
      <c r="CM212" s="3">
        <v>0</v>
      </c>
      <c r="CN212" s="3">
        <v>0</v>
      </c>
      <c r="CO212" s="3">
        <v>0</v>
      </c>
      <c r="CP212" s="3">
        <v>0</v>
      </c>
      <c r="CQ212" s="3">
        <v>0</v>
      </c>
      <c r="CR212" s="3">
        <v>0</v>
      </c>
      <c r="CS212" s="3">
        <v>0</v>
      </c>
      <c r="CT212" s="3">
        <v>0</v>
      </c>
      <c r="CU212" s="3">
        <v>0</v>
      </c>
      <c r="CV212" s="3">
        <v>0</v>
      </c>
      <c r="CW212" s="3">
        <v>0</v>
      </c>
      <c r="CX212" s="3">
        <v>0</v>
      </c>
      <c r="CY212" s="3">
        <v>0</v>
      </c>
      <c r="CZ212" s="3">
        <v>0</v>
      </c>
      <c r="DA212" s="3">
        <v>0</v>
      </c>
      <c r="DB212" s="3">
        <v>0</v>
      </c>
      <c r="DC212" s="3">
        <v>0</v>
      </c>
      <c r="DD212" s="3">
        <v>0</v>
      </c>
      <c r="DE212" s="3">
        <v>0</v>
      </c>
      <c r="DF212" s="3">
        <v>0</v>
      </c>
      <c r="DG212" s="3">
        <v>7232727</v>
      </c>
      <c r="DH212" s="3">
        <v>0</v>
      </c>
      <c r="DI212" s="3">
        <v>0</v>
      </c>
      <c r="DJ212" s="3">
        <v>7232727</v>
      </c>
      <c r="DK212" s="3">
        <v>332</v>
      </c>
      <c r="DL212" s="3">
        <v>7233059</v>
      </c>
      <c r="DM212" s="3">
        <v>4614654</v>
      </c>
      <c r="DN212" s="3">
        <v>2618405</v>
      </c>
      <c r="DO212" s="3">
        <v>0</v>
      </c>
      <c r="DP212" s="3">
        <v>0</v>
      </c>
      <c r="DQ212" s="3">
        <v>0</v>
      </c>
      <c r="DR212" s="3">
        <v>0</v>
      </c>
      <c r="DS212" s="3">
        <v>2618405</v>
      </c>
      <c r="DT212" s="3">
        <v>0</v>
      </c>
      <c r="DU212" s="3">
        <v>0</v>
      </c>
      <c r="DV212" s="3">
        <v>0</v>
      </c>
      <c r="DW212" s="3">
        <v>0</v>
      </c>
      <c r="DX212" s="3">
        <v>509599</v>
      </c>
      <c r="DY212" s="3">
        <v>6723128</v>
      </c>
      <c r="DZ212" s="3">
        <v>0</v>
      </c>
      <c r="EA212" s="3">
        <v>0</v>
      </c>
      <c r="EB212" s="3">
        <v>0</v>
      </c>
      <c r="EC212" s="3">
        <v>7232727</v>
      </c>
      <c r="ED212" s="3">
        <v>0</v>
      </c>
      <c r="EE212" s="3">
        <v>0</v>
      </c>
      <c r="EF212" s="3">
        <v>0</v>
      </c>
      <c r="EG212" s="3">
        <v>0</v>
      </c>
      <c r="EH212" s="3">
        <v>0</v>
      </c>
      <c r="EI212" s="3">
        <v>0</v>
      </c>
      <c r="EJ212" s="3">
        <v>0</v>
      </c>
      <c r="EK212" s="3">
        <v>0</v>
      </c>
      <c r="EL212" s="3">
        <v>0</v>
      </c>
      <c r="EM212" s="3">
        <v>0</v>
      </c>
      <c r="EN212" s="3">
        <v>0</v>
      </c>
      <c r="EO212" s="3">
        <v>0</v>
      </c>
      <c r="EP212" s="3">
        <v>0</v>
      </c>
      <c r="EQ212" s="3">
        <v>0</v>
      </c>
      <c r="ER212" s="3">
        <v>0</v>
      </c>
      <c r="ES212" s="3">
        <v>0</v>
      </c>
      <c r="ET212" s="3">
        <v>0</v>
      </c>
      <c r="EU212" s="3">
        <v>0</v>
      </c>
      <c r="EV212" s="3">
        <v>0</v>
      </c>
      <c r="EW212" s="3">
        <v>0</v>
      </c>
      <c r="EX212" s="3">
        <v>0</v>
      </c>
      <c r="EY212" s="3">
        <v>0</v>
      </c>
      <c r="EZ212" s="3">
        <v>0</v>
      </c>
      <c r="FA212" s="3">
        <v>0</v>
      </c>
      <c r="FB212" s="3">
        <v>0</v>
      </c>
      <c r="FC212" s="3">
        <v>0</v>
      </c>
      <c r="FD212" s="3">
        <v>0</v>
      </c>
      <c r="FE212" s="3">
        <v>0</v>
      </c>
      <c r="FF212" s="3">
        <v>0</v>
      </c>
      <c r="FG212" s="3">
        <v>0</v>
      </c>
      <c r="FH212" s="3">
        <v>0</v>
      </c>
      <c r="FI212" s="3">
        <v>509599</v>
      </c>
      <c r="FJ212" s="3">
        <v>6723128</v>
      </c>
      <c r="FK212" s="3">
        <v>0</v>
      </c>
      <c r="FL212" s="3">
        <v>0</v>
      </c>
      <c r="FM212" s="3">
        <v>0</v>
      </c>
      <c r="FN212" s="3">
        <v>0</v>
      </c>
      <c r="FO212" s="3">
        <v>0</v>
      </c>
      <c r="FP212" s="3">
        <v>0</v>
      </c>
      <c r="FQ212" s="3">
        <v>0</v>
      </c>
      <c r="FR212" s="3">
        <v>0</v>
      </c>
      <c r="FS212" s="3">
        <v>0</v>
      </c>
      <c r="FT212" s="3">
        <v>2278368</v>
      </c>
      <c r="FU212" s="3">
        <v>0</v>
      </c>
      <c r="FV212" s="3">
        <v>0</v>
      </c>
      <c r="FW212" s="3">
        <v>0</v>
      </c>
      <c r="FX212" s="3">
        <v>0</v>
      </c>
      <c r="FY212" s="3">
        <v>0</v>
      </c>
      <c r="FZ212" s="3">
        <v>0</v>
      </c>
      <c r="GA212" s="3">
        <v>514350</v>
      </c>
      <c r="GB212" s="3">
        <v>64991</v>
      </c>
      <c r="GC212" s="3">
        <v>1540127</v>
      </c>
      <c r="GD212" s="3">
        <v>216818</v>
      </c>
      <c r="GE212" s="3">
        <v>2570560</v>
      </c>
      <c r="GF212" s="3">
        <v>607200</v>
      </c>
      <c r="GG212" s="3">
        <v>0</v>
      </c>
      <c r="GH212" s="3">
        <v>177856</v>
      </c>
      <c r="GI212" s="3">
        <v>157602</v>
      </c>
      <c r="GJ212" s="3">
        <v>679441</v>
      </c>
      <c r="GK212" s="3">
        <v>47125</v>
      </c>
      <c r="GL212" s="3">
        <v>111930</v>
      </c>
      <c r="GM212" s="3">
        <v>47262</v>
      </c>
      <c r="GN212" s="3">
        <v>0</v>
      </c>
      <c r="GO212" s="3">
        <v>215678</v>
      </c>
      <c r="GP212" s="3">
        <v>5001318</v>
      </c>
      <c r="GQ212" s="3">
        <v>0</v>
      </c>
      <c r="GR212" s="3">
        <v>26652</v>
      </c>
      <c r="GS212" s="3">
        <v>0</v>
      </c>
      <c r="GT212" s="3">
        <v>56433</v>
      </c>
      <c r="GU212" s="3">
        <v>0</v>
      </c>
      <c r="GV212" s="3">
        <v>5084403</v>
      </c>
      <c r="GW212" s="3">
        <v>2036443</v>
      </c>
      <c r="GX212" s="3">
        <v>0</v>
      </c>
      <c r="GY212" s="3">
        <v>0</v>
      </c>
      <c r="GZ212" s="3">
        <v>3047960</v>
      </c>
      <c r="HA212" s="3">
        <v>5084403</v>
      </c>
      <c r="HB212" s="3">
        <v>0</v>
      </c>
      <c r="HC212" s="3">
        <v>5000752</v>
      </c>
      <c r="HD212" s="3">
        <v>0</v>
      </c>
      <c r="HE212" s="3">
        <v>377501</v>
      </c>
      <c r="HF212" s="3">
        <v>0</v>
      </c>
      <c r="HG212" s="3">
        <v>0</v>
      </c>
      <c r="HH212" s="3">
        <v>0</v>
      </c>
      <c r="HI212" s="3">
        <v>935275</v>
      </c>
      <c r="HJ212" s="3">
        <v>54703</v>
      </c>
      <c r="HK212" s="3">
        <v>61401</v>
      </c>
      <c r="HL212" s="3">
        <v>29</v>
      </c>
      <c r="HM212" s="3">
        <v>0</v>
      </c>
      <c r="HN212" s="3">
        <v>8496</v>
      </c>
      <c r="HO212" s="3">
        <v>6401</v>
      </c>
      <c r="HP212" s="3">
        <v>9358</v>
      </c>
      <c r="HQ212" s="3">
        <v>8940</v>
      </c>
      <c r="HR212" s="3">
        <v>17159</v>
      </c>
      <c r="HS212" s="3">
        <v>3644</v>
      </c>
      <c r="HT212" s="3">
        <v>0</v>
      </c>
      <c r="HU212" s="3">
        <v>0</v>
      </c>
      <c r="HV212" s="3">
        <v>0</v>
      </c>
      <c r="HW212" s="3">
        <v>705</v>
      </c>
      <c r="HX212" s="3">
        <v>38831</v>
      </c>
      <c r="HY212" s="3">
        <v>0</v>
      </c>
      <c r="HZ212" s="3">
        <v>0</v>
      </c>
      <c r="IA212" s="3">
        <v>0</v>
      </c>
      <c r="IB212" s="3">
        <v>3293</v>
      </c>
      <c r="IC212" s="3">
        <v>1270</v>
      </c>
      <c r="ID212" s="3">
        <v>11309</v>
      </c>
      <c r="IE212" s="3">
        <v>0</v>
      </c>
      <c r="IF212" s="3">
        <v>0</v>
      </c>
      <c r="IG212" s="3">
        <v>0</v>
      </c>
      <c r="IH212" s="3">
        <v>0</v>
      </c>
      <c r="II212" s="3">
        <v>325113.04199342802</v>
      </c>
      <c r="IJ212" s="3">
        <v>4289208.9580065701</v>
      </c>
      <c r="IK212" s="3">
        <v>0</v>
      </c>
      <c r="IL212" s="3">
        <v>0</v>
      </c>
      <c r="IM212" s="3">
        <v>0</v>
      </c>
    </row>
    <row r="213" spans="1:247" x14ac:dyDescent="0.25">
      <c r="A213">
        <v>106301234</v>
      </c>
      <c r="B213" s="33" t="s">
        <v>1376</v>
      </c>
      <c r="C213" s="56">
        <v>45292</v>
      </c>
      <c r="D213" s="56">
        <v>45657</v>
      </c>
      <c r="E213">
        <v>366</v>
      </c>
      <c r="F213" s="33" t="s">
        <v>2689</v>
      </c>
      <c r="G213" t="s">
        <v>1027</v>
      </c>
      <c r="H213">
        <v>1013</v>
      </c>
      <c r="I213" s="33" t="s">
        <v>1046</v>
      </c>
      <c r="J213" t="s">
        <v>3051</v>
      </c>
      <c r="K213" s="33" t="s">
        <v>1023</v>
      </c>
      <c r="L213" s="33" t="s">
        <v>811</v>
      </c>
      <c r="N213" t="s">
        <v>1032</v>
      </c>
      <c r="O213" s="33" t="s">
        <v>3087</v>
      </c>
      <c r="P213" t="s">
        <v>1042</v>
      </c>
      <c r="Q213" t="s">
        <v>34</v>
      </c>
      <c r="R213" s="33" t="s">
        <v>2158</v>
      </c>
      <c r="S213" s="33" t="s">
        <v>1377</v>
      </c>
      <c r="T213" s="33" t="s">
        <v>1378</v>
      </c>
      <c r="U213" s="33">
        <v>90623</v>
      </c>
      <c r="V213" s="33" t="s">
        <v>2843</v>
      </c>
      <c r="W213">
        <v>0</v>
      </c>
      <c r="X213" s="3">
        <v>138</v>
      </c>
      <c r="Y213" s="3">
        <v>50508</v>
      </c>
      <c r="Z213" s="3">
        <v>138</v>
      </c>
      <c r="AA213" s="3">
        <v>50508</v>
      </c>
      <c r="AB213" s="3">
        <v>49</v>
      </c>
      <c r="AC213" s="3">
        <v>47.931693989071</v>
      </c>
      <c r="AD213" s="3">
        <v>67.971927249910493</v>
      </c>
      <c r="AE213" s="3">
        <v>8219</v>
      </c>
      <c r="AF213" s="3">
        <v>3049</v>
      </c>
      <c r="AG213" s="3">
        <v>774</v>
      </c>
      <c r="AH213" s="3">
        <v>4153</v>
      </c>
      <c r="AI213" s="3">
        <v>0</v>
      </c>
      <c r="AJ213" s="3">
        <v>830</v>
      </c>
      <c r="AK213" s="3">
        <v>469</v>
      </c>
      <c r="AL213" s="3">
        <v>0</v>
      </c>
      <c r="AM213" s="3">
        <v>49</v>
      </c>
      <c r="AN213" s="3">
        <v>17543</v>
      </c>
      <c r="AO213" s="3">
        <v>24877.725373467249</v>
      </c>
      <c r="AP213" s="89">
        <v>9051.4627019868894</v>
      </c>
      <c r="AQ213" s="89">
        <v>3909.2604014948702</v>
      </c>
      <c r="AR213" s="89">
        <v>1102.7563315621601</v>
      </c>
      <c r="AS213" s="89">
        <v>7124.3280951398201</v>
      </c>
      <c r="AT213" s="89">
        <v>0</v>
      </c>
      <c r="AU213" s="89">
        <v>1671.64922036541</v>
      </c>
      <c r="AV213" s="89">
        <v>974.51732706691496</v>
      </c>
      <c r="AW213" s="89">
        <v>0</v>
      </c>
      <c r="AX213" s="89">
        <v>202.208352998077</v>
      </c>
      <c r="AY213" s="3">
        <v>1230</v>
      </c>
      <c r="AZ213" s="3">
        <v>745</v>
      </c>
      <c r="BA213" s="3">
        <v>194</v>
      </c>
      <c r="BB213" s="3">
        <v>874</v>
      </c>
      <c r="BC213" s="3">
        <v>0</v>
      </c>
      <c r="BD213" s="3">
        <v>255</v>
      </c>
      <c r="BE213" s="3">
        <v>147</v>
      </c>
      <c r="BF213" s="3">
        <v>0</v>
      </c>
      <c r="BG213" s="3">
        <v>37</v>
      </c>
      <c r="BH213" s="3">
        <v>3482</v>
      </c>
      <c r="BI213" s="3">
        <v>115</v>
      </c>
      <c r="BJ213" s="3">
        <v>23</v>
      </c>
      <c r="BK213" s="3">
        <v>0</v>
      </c>
      <c r="BL213" s="3">
        <v>0</v>
      </c>
      <c r="BM213" s="3">
        <v>0</v>
      </c>
      <c r="BN213" s="3">
        <v>0</v>
      </c>
      <c r="BO213" s="3">
        <v>42090</v>
      </c>
      <c r="BP213" s="3">
        <v>8418</v>
      </c>
      <c r="BQ213" s="3">
        <v>0</v>
      </c>
      <c r="BR213" s="3">
        <v>0</v>
      </c>
      <c r="BS213" s="3">
        <v>0</v>
      </c>
      <c r="BT213" s="3">
        <v>0</v>
      </c>
      <c r="BU213" s="3">
        <v>11519</v>
      </c>
      <c r="BV213" s="3">
        <v>6024</v>
      </c>
      <c r="BW213" s="3">
        <v>0</v>
      </c>
      <c r="BX213" s="3">
        <v>0</v>
      </c>
      <c r="BY213" s="3">
        <v>0</v>
      </c>
      <c r="BZ213" s="57">
        <v>0</v>
      </c>
      <c r="CA213" s="3">
        <v>0</v>
      </c>
      <c r="CB213" s="3">
        <v>2984</v>
      </c>
      <c r="CC213" s="3">
        <v>498</v>
      </c>
      <c r="CD213" s="3">
        <v>0</v>
      </c>
      <c r="CE213" s="3">
        <v>0</v>
      </c>
      <c r="CF213" s="3">
        <v>0</v>
      </c>
      <c r="CG213" s="3">
        <v>0</v>
      </c>
      <c r="CH213" s="3">
        <v>0</v>
      </c>
      <c r="CI213" s="3">
        <v>0</v>
      </c>
      <c r="CJ213" s="3">
        <v>0</v>
      </c>
      <c r="CK213" s="3">
        <v>1073</v>
      </c>
      <c r="CL213" s="3">
        <v>1641</v>
      </c>
      <c r="CM213" s="3">
        <v>976</v>
      </c>
      <c r="CN213" s="3">
        <v>7155</v>
      </c>
      <c r="CO213" s="3">
        <v>0</v>
      </c>
      <c r="CP213" s="3">
        <v>2293</v>
      </c>
      <c r="CQ213" s="3">
        <v>1194</v>
      </c>
      <c r="CR213" s="3">
        <v>0</v>
      </c>
      <c r="CS213" s="3">
        <v>787</v>
      </c>
      <c r="CT213" s="3">
        <v>15119</v>
      </c>
      <c r="CU213" s="3">
        <v>16282</v>
      </c>
      <c r="CV213" s="3">
        <v>0</v>
      </c>
      <c r="CW213" s="3">
        <v>0</v>
      </c>
      <c r="CX213" s="3">
        <v>2155</v>
      </c>
      <c r="CY213" s="3">
        <v>0</v>
      </c>
      <c r="CZ213" s="3">
        <v>4</v>
      </c>
      <c r="DA213" s="3">
        <v>28332</v>
      </c>
      <c r="DB213" s="3">
        <v>2689</v>
      </c>
      <c r="DC213" s="3">
        <v>370</v>
      </c>
      <c r="DD213" s="3">
        <v>41</v>
      </c>
      <c r="DE213" s="3">
        <v>0</v>
      </c>
      <c r="DF213" s="3">
        <v>0</v>
      </c>
      <c r="DG213" s="3">
        <v>252039608</v>
      </c>
      <c r="DH213" s="3">
        <v>187484325</v>
      </c>
      <c r="DI213" s="3">
        <v>0</v>
      </c>
      <c r="DJ213" s="3">
        <v>64555283</v>
      </c>
      <c r="DK213" s="3">
        <v>1924614</v>
      </c>
      <c r="DL213" s="3">
        <v>66479897</v>
      </c>
      <c r="DM213" s="3">
        <v>66289036</v>
      </c>
      <c r="DN213" s="3">
        <v>190861</v>
      </c>
      <c r="DO213" s="3">
        <v>0</v>
      </c>
      <c r="DP213" s="3">
        <v>104680</v>
      </c>
      <c r="DQ213" s="3">
        <v>0</v>
      </c>
      <c r="DR213" s="3">
        <v>0</v>
      </c>
      <c r="DS213" s="3">
        <v>86181</v>
      </c>
      <c r="DT213" s="3">
        <v>67652223</v>
      </c>
      <c r="DU213" s="3">
        <v>39205831</v>
      </c>
      <c r="DV213" s="3">
        <v>9376438</v>
      </c>
      <c r="DW213" s="3">
        <v>42030266</v>
      </c>
      <c r="DX213" s="3">
        <v>0</v>
      </c>
      <c r="DY213" s="3">
        <v>11612299</v>
      </c>
      <c r="DZ213" s="3">
        <v>6827930</v>
      </c>
      <c r="EA213" s="3">
        <v>0</v>
      </c>
      <c r="EB213" s="3">
        <v>1025524</v>
      </c>
      <c r="EC213" s="3">
        <v>177730511</v>
      </c>
      <c r="ED213" s="3">
        <v>6852166</v>
      </c>
      <c r="EE213" s="3">
        <v>11061733</v>
      </c>
      <c r="EF213" s="3">
        <v>3982640</v>
      </c>
      <c r="EG213" s="3">
        <v>30071204</v>
      </c>
      <c r="EH213" s="3">
        <v>0</v>
      </c>
      <c r="EI213" s="3">
        <v>11775280</v>
      </c>
      <c r="EJ213" s="3">
        <v>7359567</v>
      </c>
      <c r="EK213" s="3">
        <v>0</v>
      </c>
      <c r="EL213" s="3">
        <v>3206507</v>
      </c>
      <c r="EM213" s="3">
        <v>74309097</v>
      </c>
      <c r="EN213" s="3">
        <v>53278566</v>
      </c>
      <c r="EO213" s="3">
        <v>39268596</v>
      </c>
      <c r="EP213" s="3">
        <v>10126016</v>
      </c>
      <c r="EQ213" s="3">
        <v>59473163</v>
      </c>
      <c r="ER213" s="3">
        <v>-1453538</v>
      </c>
      <c r="ES213" s="3">
        <v>0</v>
      </c>
      <c r="ET213" s="3">
        <v>18932636</v>
      </c>
      <c r="EU213" s="3">
        <v>1863765</v>
      </c>
      <c r="EV213" s="3">
        <v>5035846</v>
      </c>
      <c r="EW213" s="3">
        <v>0</v>
      </c>
      <c r="EX213" s="3">
        <v>592690</v>
      </c>
      <c r="EY213" s="3">
        <v>0</v>
      </c>
      <c r="EZ213" s="3">
        <v>366585</v>
      </c>
      <c r="FA213" s="3">
        <v>0</v>
      </c>
      <c r="FB213" s="3">
        <v>0</v>
      </c>
      <c r="FC213" s="3">
        <v>0</v>
      </c>
      <c r="FD213" s="3">
        <v>0</v>
      </c>
      <c r="FE213" s="3">
        <v>20208486</v>
      </c>
      <c r="FF213" s="3">
        <v>10960217</v>
      </c>
      <c r="FG213" s="3">
        <v>4678355</v>
      </c>
      <c r="FH213" s="3">
        <v>12605884</v>
      </c>
      <c r="FI213" s="3">
        <v>0</v>
      </c>
      <c r="FJ213" s="3">
        <v>4322458</v>
      </c>
      <c r="FK213" s="3">
        <v>12273781</v>
      </c>
      <c r="FL213" s="3">
        <v>0</v>
      </c>
      <c r="FM213" s="3">
        <v>-493898</v>
      </c>
      <c r="FN213" s="3">
        <v>0</v>
      </c>
      <c r="FO213" s="3">
        <v>0</v>
      </c>
      <c r="FP213" s="3">
        <v>0</v>
      </c>
      <c r="FQ213" s="3">
        <v>0</v>
      </c>
      <c r="FR213" s="3">
        <v>0</v>
      </c>
      <c r="FS213" s="3">
        <v>0</v>
      </c>
      <c r="FT213" s="3">
        <v>14475080</v>
      </c>
      <c r="FU213" s="3">
        <v>4802018</v>
      </c>
      <c r="FV213" s="3">
        <v>11334659</v>
      </c>
      <c r="FW213" s="3">
        <v>0</v>
      </c>
      <c r="FX213" s="3">
        <v>0</v>
      </c>
      <c r="FY213" s="3">
        <v>0</v>
      </c>
      <c r="FZ213" s="3">
        <v>0</v>
      </c>
      <c r="GA213" s="3">
        <v>10709226</v>
      </c>
      <c r="GB213" s="3">
        <v>1676614</v>
      </c>
      <c r="GC213" s="3">
        <v>19223995</v>
      </c>
      <c r="GD213" s="3">
        <v>4067444</v>
      </c>
      <c r="GE213" s="3">
        <v>27025867</v>
      </c>
      <c r="GF213" s="3">
        <v>6651538</v>
      </c>
      <c r="GG213" s="3">
        <v>1609024</v>
      </c>
      <c r="GH213" s="3">
        <v>3909153</v>
      </c>
      <c r="GI213" s="3">
        <v>4956859</v>
      </c>
      <c r="GJ213" s="3">
        <v>9161467</v>
      </c>
      <c r="GK213" s="3">
        <v>3218866</v>
      </c>
      <c r="GL213" s="3">
        <v>74692</v>
      </c>
      <c r="GM213" s="3">
        <v>716883</v>
      </c>
      <c r="GN213" s="3">
        <v>0</v>
      </c>
      <c r="GO213" s="3">
        <v>8964687</v>
      </c>
      <c r="GP213" s="3">
        <v>49471805</v>
      </c>
      <c r="GQ213" s="3">
        <v>0</v>
      </c>
      <c r="GR213" s="3">
        <v>31327753</v>
      </c>
      <c r="GS213" s="3">
        <v>407119</v>
      </c>
      <c r="GT213" s="3">
        <v>17561</v>
      </c>
      <c r="GU213" s="3">
        <v>0</v>
      </c>
      <c r="GV213" s="3">
        <v>81224238</v>
      </c>
      <c r="GW213" s="3">
        <v>27744490</v>
      </c>
      <c r="GX213" s="3">
        <v>0</v>
      </c>
      <c r="GY213" s="3">
        <v>830305</v>
      </c>
      <c r="GZ213" s="3">
        <v>52649443</v>
      </c>
      <c r="HA213" s="3">
        <v>81224238</v>
      </c>
      <c r="HB213" s="3">
        <v>550</v>
      </c>
      <c r="HC213" s="3">
        <v>85134689</v>
      </c>
      <c r="HD213" s="3">
        <v>-76451627</v>
      </c>
      <c r="HE213" s="3">
        <v>62714003</v>
      </c>
      <c r="HF213" s="3">
        <v>0</v>
      </c>
      <c r="HG213" s="3">
        <v>0</v>
      </c>
      <c r="HH213" s="3">
        <v>30489390</v>
      </c>
      <c r="HI213" s="3">
        <v>7756770</v>
      </c>
      <c r="HJ213" s="3">
        <v>586382</v>
      </c>
      <c r="HK213" s="3">
        <v>682644</v>
      </c>
      <c r="HL213" s="3">
        <v>327</v>
      </c>
      <c r="HM213" s="3">
        <v>0</v>
      </c>
      <c r="HN213" s="3">
        <v>69138</v>
      </c>
      <c r="HO213" s="3">
        <v>194165</v>
      </c>
      <c r="HP213" s="3">
        <v>154592</v>
      </c>
      <c r="HQ213" s="3">
        <v>31661</v>
      </c>
      <c r="HR213" s="3">
        <v>0</v>
      </c>
      <c r="HS213" s="3">
        <v>77523</v>
      </c>
      <c r="HT213" s="3">
        <v>27483</v>
      </c>
      <c r="HU213" s="3">
        <v>29238</v>
      </c>
      <c r="HV213" s="3">
        <v>2582</v>
      </c>
      <c r="HW213" s="3">
        <v>0</v>
      </c>
      <c r="HX213" s="3">
        <v>208937</v>
      </c>
      <c r="HY213" s="3">
        <v>92367</v>
      </c>
      <c r="HZ213" s="3">
        <v>87709</v>
      </c>
      <c r="IA213" s="3">
        <v>0</v>
      </c>
      <c r="IB213" s="3">
        <v>123294</v>
      </c>
      <c r="IC213" s="3">
        <v>31846</v>
      </c>
      <c r="ID213" s="3">
        <v>42229</v>
      </c>
      <c r="IE213" s="3">
        <v>19026501.3205708</v>
      </c>
      <c r="IF213" s="3">
        <v>12837040.685319601</v>
      </c>
      <c r="IG213" s="3">
        <v>3411564.3201719201</v>
      </c>
      <c r="IH213" s="3">
        <v>18412857.719967332</v>
      </c>
      <c r="II213" s="3">
        <v>0</v>
      </c>
      <c r="IJ213" s="3">
        <v>5972585.0879530702</v>
      </c>
      <c r="IK213" s="3">
        <v>3623121.1882845573</v>
      </c>
      <c r="IL213" s="3">
        <v>0</v>
      </c>
      <c r="IM213" s="3">
        <v>1080751.67773266</v>
      </c>
    </row>
    <row r="214" spans="1:247" x14ac:dyDescent="0.25">
      <c r="A214">
        <v>106191227</v>
      </c>
      <c r="B214" s="33" t="s">
        <v>1953</v>
      </c>
      <c r="C214" s="56">
        <v>45108</v>
      </c>
      <c r="D214" s="56">
        <v>45473</v>
      </c>
      <c r="E214">
        <v>366</v>
      </c>
      <c r="F214" s="33" t="s">
        <v>2532</v>
      </c>
      <c r="G214" t="s">
        <v>475</v>
      </c>
      <c r="H214">
        <v>933</v>
      </c>
      <c r="I214" s="33" t="s">
        <v>1031</v>
      </c>
      <c r="J214" t="s">
        <v>1379</v>
      </c>
      <c r="K214" s="33" t="s">
        <v>1023</v>
      </c>
      <c r="L214" s="33" t="s">
        <v>811</v>
      </c>
      <c r="M214" t="s">
        <v>2658</v>
      </c>
      <c r="N214" t="s">
        <v>1032</v>
      </c>
      <c r="O214" s="33" t="s">
        <v>1379</v>
      </c>
      <c r="P214" t="s">
        <v>406</v>
      </c>
      <c r="Q214" t="s">
        <v>34</v>
      </c>
      <c r="R214" s="33" t="s">
        <v>3208</v>
      </c>
      <c r="S214" s="33" t="s">
        <v>3209</v>
      </c>
      <c r="T214" s="33" t="s">
        <v>1183</v>
      </c>
      <c r="U214" s="33">
        <v>90502</v>
      </c>
      <c r="V214" s="33" t="s">
        <v>3210</v>
      </c>
      <c r="W214">
        <v>1</v>
      </c>
      <c r="X214" s="3">
        <v>453</v>
      </c>
      <c r="Y214" s="3">
        <v>165798</v>
      </c>
      <c r="Z214" s="3">
        <v>412</v>
      </c>
      <c r="AA214" s="3">
        <v>150792</v>
      </c>
      <c r="AB214" s="3">
        <v>304</v>
      </c>
      <c r="AC214" s="3">
        <v>299.3497267759563</v>
      </c>
      <c r="AD214" s="3">
        <v>518.42296190242996</v>
      </c>
      <c r="AE214" s="3">
        <v>12054</v>
      </c>
      <c r="AF214" s="3">
        <v>7862</v>
      </c>
      <c r="AG214" s="3">
        <v>24897</v>
      </c>
      <c r="AH214" s="3">
        <v>46295</v>
      </c>
      <c r="AI214" s="3">
        <v>3276</v>
      </c>
      <c r="AJ214" s="3">
        <v>13650</v>
      </c>
      <c r="AK214" s="3">
        <v>1419</v>
      </c>
      <c r="AL214" s="3">
        <v>0</v>
      </c>
      <c r="AM214" s="3">
        <v>109</v>
      </c>
      <c r="AN214" s="3">
        <v>109562</v>
      </c>
      <c r="AO214" s="3">
        <v>189742.80405628899</v>
      </c>
      <c r="AP214" s="89">
        <v>18138.669483896643</v>
      </c>
      <c r="AQ214" s="89">
        <v>8528.8206902826605</v>
      </c>
      <c r="AR214" s="89">
        <v>33848.190485882602</v>
      </c>
      <c r="AS214" s="89">
        <v>90623.173563467004</v>
      </c>
      <c r="AT214" s="89">
        <v>16227.648186869741</v>
      </c>
      <c r="AU214" s="89">
        <v>16871.906244736099</v>
      </c>
      <c r="AV214" s="89">
        <v>3259.5447600012199</v>
      </c>
      <c r="AW214" s="89">
        <v>0</v>
      </c>
      <c r="AX214" s="89">
        <v>615.44602310681501</v>
      </c>
      <c r="AY214" s="3">
        <v>2060</v>
      </c>
      <c r="AZ214" s="3">
        <v>1351</v>
      </c>
      <c r="BA214" s="3">
        <v>4278</v>
      </c>
      <c r="BB214" s="3">
        <v>7950</v>
      </c>
      <c r="BC214" s="3">
        <v>563</v>
      </c>
      <c r="BD214" s="3">
        <v>2346</v>
      </c>
      <c r="BE214" s="3">
        <v>244</v>
      </c>
      <c r="BF214" s="3">
        <v>0</v>
      </c>
      <c r="BG214" s="3">
        <v>19</v>
      </c>
      <c r="BH214" s="3">
        <v>18811</v>
      </c>
      <c r="BI214" s="3">
        <v>415</v>
      </c>
      <c r="BJ214" s="3">
        <v>38</v>
      </c>
      <c r="BK214" s="3">
        <v>0</v>
      </c>
      <c r="BL214" s="3">
        <v>0</v>
      </c>
      <c r="BM214" s="3">
        <v>0</v>
      </c>
      <c r="BN214" s="3">
        <v>0</v>
      </c>
      <c r="BO214" s="3">
        <v>151890</v>
      </c>
      <c r="BP214" s="3">
        <v>13908</v>
      </c>
      <c r="BQ214" s="3">
        <v>0</v>
      </c>
      <c r="BR214" s="3">
        <v>0</v>
      </c>
      <c r="BS214" s="3">
        <v>0</v>
      </c>
      <c r="BT214" s="3">
        <v>0</v>
      </c>
      <c r="BU214" s="3">
        <v>96678</v>
      </c>
      <c r="BV214" s="3">
        <v>12884</v>
      </c>
      <c r="BW214" s="3">
        <v>0</v>
      </c>
      <c r="BX214" s="3">
        <v>0</v>
      </c>
      <c r="BY214" s="3">
        <v>0</v>
      </c>
      <c r="BZ214" s="57">
        <v>0</v>
      </c>
      <c r="CA214" s="3">
        <v>0</v>
      </c>
      <c r="CB214" s="3">
        <v>18478</v>
      </c>
      <c r="CC214" s="3">
        <v>333</v>
      </c>
      <c r="CD214" s="3">
        <v>0</v>
      </c>
      <c r="CE214" s="3">
        <v>0</v>
      </c>
      <c r="CF214" s="3">
        <v>0</v>
      </c>
      <c r="CG214" s="3">
        <v>0</v>
      </c>
      <c r="CH214" s="3">
        <v>0</v>
      </c>
      <c r="CI214" s="3">
        <v>3258</v>
      </c>
      <c r="CJ214" s="3">
        <v>1082</v>
      </c>
      <c r="CK214" s="3">
        <v>29285</v>
      </c>
      <c r="CL214" s="3">
        <v>2170</v>
      </c>
      <c r="CM214" s="3">
        <v>41215</v>
      </c>
      <c r="CN214" s="3">
        <v>208239</v>
      </c>
      <c r="CO214" s="3">
        <v>61457</v>
      </c>
      <c r="CP214" s="3">
        <v>7592</v>
      </c>
      <c r="CQ214" s="3">
        <v>10484</v>
      </c>
      <c r="CR214" s="3">
        <v>0</v>
      </c>
      <c r="CS214" s="3">
        <v>1085</v>
      </c>
      <c r="CT214" s="3">
        <v>361527</v>
      </c>
      <c r="CU214" s="3">
        <v>85901</v>
      </c>
      <c r="CV214" s="3">
        <v>283658</v>
      </c>
      <c r="CW214" s="3">
        <v>2977</v>
      </c>
      <c r="CX214" s="3">
        <v>0</v>
      </c>
      <c r="CY214" s="3">
        <v>0</v>
      </c>
      <c r="CZ214" s="3">
        <v>16</v>
      </c>
      <c r="DA214" s="3">
        <v>4215057</v>
      </c>
      <c r="DB214" s="3">
        <v>760142</v>
      </c>
      <c r="DC214" s="3">
        <v>5586</v>
      </c>
      <c r="DD214" s="3">
        <v>5783</v>
      </c>
      <c r="DE214" s="3">
        <v>681</v>
      </c>
      <c r="DF214" s="3">
        <v>428</v>
      </c>
      <c r="DG214" s="3">
        <v>3132577607</v>
      </c>
      <c r="DH214" s="3">
        <v>1918070683</v>
      </c>
      <c r="DI214" s="3">
        <v>211354507</v>
      </c>
      <c r="DJ214" s="3">
        <v>1425861431</v>
      </c>
      <c r="DK214" s="3">
        <v>27518974</v>
      </c>
      <c r="DL214" s="3">
        <v>1453380405</v>
      </c>
      <c r="DM214" s="3">
        <v>1466774845</v>
      </c>
      <c r="DN214" s="3">
        <v>-13394440</v>
      </c>
      <c r="DO214" s="3">
        <v>510987497</v>
      </c>
      <c r="DP214" s="3">
        <v>23469</v>
      </c>
      <c r="DQ214" s="3">
        <v>0</v>
      </c>
      <c r="DR214" s="3">
        <v>0</v>
      </c>
      <c r="DS214" s="3">
        <v>497569588</v>
      </c>
      <c r="DT214" s="3">
        <v>194381007</v>
      </c>
      <c r="DU214" s="3">
        <v>138383861</v>
      </c>
      <c r="DV214" s="3">
        <v>445129339</v>
      </c>
      <c r="DW214" s="3">
        <v>779536099</v>
      </c>
      <c r="DX214" s="3">
        <v>57462915</v>
      </c>
      <c r="DY214" s="3">
        <v>164689441</v>
      </c>
      <c r="DZ214" s="3">
        <v>28209081</v>
      </c>
      <c r="EA214" s="3">
        <v>0</v>
      </c>
      <c r="EB214" s="3">
        <v>1032942</v>
      </c>
      <c r="EC214" s="3">
        <v>1808824685</v>
      </c>
      <c r="ED214" s="3">
        <v>98120473</v>
      </c>
      <c r="EE214" s="3">
        <v>11737118</v>
      </c>
      <c r="EF214" s="3">
        <v>160036852</v>
      </c>
      <c r="EG214" s="3">
        <v>746417788</v>
      </c>
      <c r="EH214" s="3">
        <v>227179322</v>
      </c>
      <c r="EI214" s="3">
        <v>38872816</v>
      </c>
      <c r="EJ214" s="3">
        <v>36589201</v>
      </c>
      <c r="EK214" s="3">
        <v>0</v>
      </c>
      <c r="EL214" s="3">
        <v>4799352</v>
      </c>
      <c r="EM214" s="3">
        <v>1323752922</v>
      </c>
      <c r="EN214" s="3">
        <v>201444988</v>
      </c>
      <c r="EO214" s="3">
        <v>116618013</v>
      </c>
      <c r="EP214" s="3">
        <v>443595733</v>
      </c>
      <c r="EQ214" s="3">
        <v>899060657</v>
      </c>
      <c r="ER214" s="3">
        <v>-154240123</v>
      </c>
      <c r="ES214" s="3">
        <v>254384607</v>
      </c>
      <c r="ET214" s="3">
        <v>87305674</v>
      </c>
      <c r="EU214" s="3">
        <v>64798282</v>
      </c>
      <c r="EV214" s="3">
        <v>5102852</v>
      </c>
      <c r="EW214" s="3">
        <v>0</v>
      </c>
      <c r="EX214" s="3">
        <v>0</v>
      </c>
      <c r="EY214" s="3">
        <v>0</v>
      </c>
      <c r="EZ214" s="3">
        <v>0</v>
      </c>
      <c r="FA214" s="3">
        <v>0</v>
      </c>
      <c r="FB214" s="3">
        <v>194705711</v>
      </c>
      <c r="FC214" s="3">
        <v>0</v>
      </c>
      <c r="FD214" s="3">
        <v>16648796</v>
      </c>
      <c r="FE214" s="3">
        <v>91056492</v>
      </c>
      <c r="FF214" s="3">
        <v>33502966</v>
      </c>
      <c r="FG214" s="3">
        <v>205369448</v>
      </c>
      <c r="FH214" s="3">
        <v>932040074</v>
      </c>
      <c r="FI214" s="3">
        <v>30257630</v>
      </c>
      <c r="FJ214" s="3">
        <v>116256583</v>
      </c>
      <c r="FK214" s="3">
        <v>16648796</v>
      </c>
      <c r="FL214" s="3">
        <v>0</v>
      </c>
      <c r="FM214" s="3">
        <v>729442</v>
      </c>
      <c r="FN214" s="3">
        <v>311603298</v>
      </c>
      <c r="FO214" s="3">
        <v>0</v>
      </c>
      <c r="FP214" s="3">
        <v>7749778</v>
      </c>
      <c r="FQ214" s="3">
        <v>0</v>
      </c>
      <c r="FR214" s="3">
        <v>0</v>
      </c>
      <c r="FS214" s="3">
        <v>503237719</v>
      </c>
      <c r="FT214" s="3">
        <v>253494265</v>
      </c>
      <c r="FU214" s="3">
        <v>186169702</v>
      </c>
      <c r="FV214" s="3">
        <v>370627115</v>
      </c>
      <c r="FW214" s="3">
        <v>0</v>
      </c>
      <c r="FX214" s="3">
        <v>0</v>
      </c>
      <c r="FY214" s="3">
        <v>366107</v>
      </c>
      <c r="FZ214" s="3">
        <v>114235303</v>
      </c>
      <c r="GA214" s="3">
        <v>368917605</v>
      </c>
      <c r="GB214" s="3">
        <v>24433471</v>
      </c>
      <c r="GC214" s="3">
        <v>134493471</v>
      </c>
      <c r="GD214" s="3">
        <v>14037806</v>
      </c>
      <c r="GE214" s="3">
        <v>542590123</v>
      </c>
      <c r="GF214" s="3">
        <v>273724012</v>
      </c>
      <c r="GG214" s="3">
        <v>19285919</v>
      </c>
      <c r="GH214" s="3">
        <v>119094429</v>
      </c>
      <c r="GI214" s="3">
        <v>173663287</v>
      </c>
      <c r="GJ214" s="3">
        <v>82106725</v>
      </c>
      <c r="GK214" s="3">
        <v>15128291</v>
      </c>
      <c r="GL214" s="3">
        <v>32098053</v>
      </c>
      <c r="GM214" s="3">
        <v>616920</v>
      </c>
      <c r="GN214" s="3">
        <v>4797389</v>
      </c>
      <c r="GO214" s="3">
        <v>203669697</v>
      </c>
      <c r="GP214" s="3">
        <v>1204947480</v>
      </c>
      <c r="GQ214" s="3">
        <v>26251390</v>
      </c>
      <c r="GR214" s="3">
        <v>520973600</v>
      </c>
      <c r="GS214" s="3">
        <v>490907000</v>
      </c>
      <c r="GT214" s="3">
        <v>737779285</v>
      </c>
      <c r="GU214" s="3">
        <v>0</v>
      </c>
      <c r="GV214" s="3">
        <v>2980858755</v>
      </c>
      <c r="GW214" s="3">
        <v>785012213</v>
      </c>
      <c r="GX214" s="3">
        <v>390890273</v>
      </c>
      <c r="GY214" s="3">
        <v>2126644086</v>
      </c>
      <c r="GZ214" s="3">
        <v>-321687817</v>
      </c>
      <c r="HA214" s="3">
        <v>2980858755</v>
      </c>
      <c r="HB214" s="3">
        <v>80907075</v>
      </c>
      <c r="HC214" s="3">
        <v>3062635506</v>
      </c>
      <c r="HD214" s="3">
        <v>-2351048965</v>
      </c>
      <c r="HE214" s="3">
        <v>721848000</v>
      </c>
      <c r="HF214" s="3">
        <v>0</v>
      </c>
      <c r="HG214" s="3">
        <v>0</v>
      </c>
      <c r="HH214" s="3">
        <v>381086153</v>
      </c>
      <c r="HI214" s="3">
        <v>2584402622</v>
      </c>
      <c r="HJ214" s="3">
        <v>8695165</v>
      </c>
      <c r="HK214" s="3">
        <v>10121089</v>
      </c>
      <c r="HL214" s="3">
        <v>4289</v>
      </c>
      <c r="HM214" s="3">
        <v>467</v>
      </c>
      <c r="HN214" s="3">
        <v>787017</v>
      </c>
      <c r="HO214" s="3">
        <v>1212879</v>
      </c>
      <c r="HP214" s="3">
        <v>1768174</v>
      </c>
      <c r="HQ214" s="3">
        <v>198740</v>
      </c>
      <c r="HR214" s="3">
        <v>529790</v>
      </c>
      <c r="HS214" s="3">
        <v>999479</v>
      </c>
      <c r="HT214" s="3">
        <v>163655</v>
      </c>
      <c r="HU214" s="3">
        <v>1836287</v>
      </c>
      <c r="HV214" s="3">
        <v>998811</v>
      </c>
      <c r="HW214" s="3">
        <v>200333</v>
      </c>
      <c r="HX214" s="3">
        <v>2419553</v>
      </c>
      <c r="HY214" s="3">
        <v>1590416</v>
      </c>
      <c r="HZ214" s="3">
        <v>1610579</v>
      </c>
      <c r="IA214" s="3">
        <v>979946</v>
      </c>
      <c r="IB214" s="3">
        <v>917614</v>
      </c>
      <c r="IC214" s="3">
        <v>367993</v>
      </c>
      <c r="ID214" s="3">
        <v>807223</v>
      </c>
      <c r="IE214" s="3">
        <v>134389159.72120401</v>
      </c>
      <c r="IF214" s="3">
        <v>68972752.631318197</v>
      </c>
      <c r="IG214" s="3">
        <v>278042271.44481999</v>
      </c>
      <c r="IH214" s="3">
        <v>701096147.09380102</v>
      </c>
      <c r="II214" s="3">
        <v>130778247.862519</v>
      </c>
      <c r="IJ214" s="3">
        <v>93526229.915765613</v>
      </c>
      <c r="IK214" s="3">
        <v>29771427.718442995</v>
      </c>
      <c r="IL214" s="3">
        <v>0</v>
      </c>
      <c r="IM214" s="3">
        <v>2679634.612129204</v>
      </c>
    </row>
    <row r="215" spans="1:247" x14ac:dyDescent="0.25">
      <c r="A215">
        <v>106191231</v>
      </c>
      <c r="B215" s="33" t="s">
        <v>1954</v>
      </c>
      <c r="C215" s="56">
        <v>45108</v>
      </c>
      <c r="D215" s="56">
        <v>45473</v>
      </c>
      <c r="E215">
        <v>366</v>
      </c>
      <c r="F215" s="33" t="s">
        <v>2532</v>
      </c>
      <c r="G215" t="s">
        <v>475</v>
      </c>
      <c r="H215">
        <v>903</v>
      </c>
      <c r="I215" s="33" t="s">
        <v>1031</v>
      </c>
      <c r="J215" t="s">
        <v>1379</v>
      </c>
      <c r="K215" s="33" t="s">
        <v>1023</v>
      </c>
      <c r="L215" s="33" t="s">
        <v>811</v>
      </c>
      <c r="M215" t="s">
        <v>2658</v>
      </c>
      <c r="N215" t="s">
        <v>1032</v>
      </c>
      <c r="O215" s="33" t="s">
        <v>1379</v>
      </c>
      <c r="P215" t="s">
        <v>406</v>
      </c>
      <c r="Q215" t="s">
        <v>34</v>
      </c>
      <c r="R215" s="33" t="s">
        <v>2962</v>
      </c>
      <c r="S215" s="33" t="s">
        <v>1380</v>
      </c>
      <c r="T215" s="33" t="s">
        <v>1381</v>
      </c>
      <c r="U215" s="33" t="s">
        <v>3211</v>
      </c>
      <c r="V215" s="33" t="s">
        <v>3212</v>
      </c>
      <c r="W215">
        <v>0</v>
      </c>
      <c r="X215" s="3">
        <v>355</v>
      </c>
      <c r="Y215" s="3">
        <v>129930</v>
      </c>
      <c r="Z215" s="3">
        <v>261</v>
      </c>
      <c r="AA215" s="3">
        <v>95526</v>
      </c>
      <c r="AB215" s="3">
        <v>189</v>
      </c>
      <c r="AC215" s="3">
        <v>184.57650273223999</v>
      </c>
      <c r="AD215" s="3">
        <v>411.8536423792483</v>
      </c>
      <c r="AE215" s="3">
        <v>5742</v>
      </c>
      <c r="AF215" s="3">
        <v>2161</v>
      </c>
      <c r="AG215" s="3">
        <v>21213</v>
      </c>
      <c r="AH215" s="3">
        <v>24521</v>
      </c>
      <c r="AI215" s="3">
        <v>4527</v>
      </c>
      <c r="AJ215" s="3">
        <v>8377</v>
      </c>
      <c r="AK215" s="3">
        <v>811</v>
      </c>
      <c r="AL215" s="3">
        <v>0</v>
      </c>
      <c r="AM215" s="3">
        <v>203</v>
      </c>
      <c r="AN215" s="3">
        <v>67555</v>
      </c>
      <c r="AO215" s="3">
        <v>150738.433110805</v>
      </c>
      <c r="AP215" s="89">
        <v>11522.45791449307</v>
      </c>
      <c r="AQ215" s="89">
        <v>2786.0139188736898</v>
      </c>
      <c r="AR215" s="89">
        <v>30361.4152625196</v>
      </c>
      <c r="AS215" s="89">
        <v>64872.539646582969</v>
      </c>
      <c r="AT215" s="89">
        <v>25721.565854152286</v>
      </c>
      <c r="AU215" s="89">
        <v>11373.016950928901</v>
      </c>
      <c r="AV215" s="89">
        <v>4638.9884202140702</v>
      </c>
      <c r="AW215" s="89">
        <v>0</v>
      </c>
      <c r="AX215" s="89">
        <v>1050.0098111096199</v>
      </c>
      <c r="AY215" s="3">
        <v>976</v>
      </c>
      <c r="AZ215" s="3">
        <v>368</v>
      </c>
      <c r="BA215" s="3">
        <v>3608</v>
      </c>
      <c r="BB215" s="3">
        <v>4168</v>
      </c>
      <c r="BC215" s="3">
        <v>769</v>
      </c>
      <c r="BD215" s="3">
        <v>1424</v>
      </c>
      <c r="BE215" s="3">
        <v>138</v>
      </c>
      <c r="BF215" s="3">
        <v>0</v>
      </c>
      <c r="BG215" s="3">
        <v>34</v>
      </c>
      <c r="BH215" s="3">
        <v>11485</v>
      </c>
      <c r="BI215" s="3">
        <v>303</v>
      </c>
      <c r="BJ215" s="3">
        <v>52</v>
      </c>
      <c r="BK215" s="3">
        <v>0</v>
      </c>
      <c r="BL215" s="3">
        <v>0</v>
      </c>
      <c r="BM215" s="3">
        <v>0</v>
      </c>
      <c r="BN215" s="3">
        <v>0</v>
      </c>
      <c r="BO215" s="3">
        <v>110898</v>
      </c>
      <c r="BP215" s="3">
        <v>19032</v>
      </c>
      <c r="BQ215" s="3">
        <v>0</v>
      </c>
      <c r="BR215" s="3">
        <v>0</v>
      </c>
      <c r="BS215" s="3">
        <v>0</v>
      </c>
      <c r="BT215" s="3">
        <v>0</v>
      </c>
      <c r="BU215" s="3">
        <v>49919</v>
      </c>
      <c r="BV215" s="3">
        <v>17636</v>
      </c>
      <c r="BW215" s="3">
        <v>0</v>
      </c>
      <c r="BX215" s="3">
        <v>0</v>
      </c>
      <c r="BY215" s="3">
        <v>0</v>
      </c>
      <c r="BZ215" s="57">
        <v>0</v>
      </c>
      <c r="CA215" s="3">
        <v>0</v>
      </c>
      <c r="CB215" s="3">
        <v>10991</v>
      </c>
      <c r="CC215" s="3">
        <v>494</v>
      </c>
      <c r="CD215" s="3">
        <v>0</v>
      </c>
      <c r="CE215" s="3">
        <v>0</v>
      </c>
      <c r="CF215" s="3">
        <v>0</v>
      </c>
      <c r="CG215" s="3">
        <v>0</v>
      </c>
      <c r="CH215" s="3">
        <v>0</v>
      </c>
      <c r="CI215" s="3">
        <v>1367</v>
      </c>
      <c r="CJ215" s="3">
        <v>750</v>
      </c>
      <c r="CK215" s="3">
        <v>22135</v>
      </c>
      <c r="CL215" s="3">
        <v>1476</v>
      </c>
      <c r="CM215" s="3">
        <v>35121</v>
      </c>
      <c r="CN215" s="3">
        <v>149634</v>
      </c>
      <c r="CO215" s="3">
        <v>64929</v>
      </c>
      <c r="CP215" s="3">
        <v>5312</v>
      </c>
      <c r="CQ215" s="3">
        <v>15347</v>
      </c>
      <c r="CR215" s="3">
        <v>0</v>
      </c>
      <c r="CS215" s="3">
        <v>1181</v>
      </c>
      <c r="CT215" s="3">
        <v>295135</v>
      </c>
      <c r="CU215" s="3">
        <v>65324</v>
      </c>
      <c r="CV215" s="3">
        <v>235109</v>
      </c>
      <c r="CW215" s="3">
        <v>0</v>
      </c>
      <c r="CX215" s="3">
        <v>0</v>
      </c>
      <c r="CY215" s="3">
        <v>0</v>
      </c>
      <c r="CZ215" s="3">
        <v>10</v>
      </c>
      <c r="DA215" s="3">
        <v>363184</v>
      </c>
      <c r="DB215" s="3">
        <v>557709</v>
      </c>
      <c r="DC215" s="3">
        <v>1935</v>
      </c>
      <c r="DD215" s="3">
        <v>4242</v>
      </c>
      <c r="DE215" s="3">
        <v>584</v>
      </c>
      <c r="DF215" s="3">
        <v>270</v>
      </c>
      <c r="DG215" s="3">
        <v>2057071651</v>
      </c>
      <c r="DH215" s="3">
        <v>1421187968</v>
      </c>
      <c r="DI215" s="3">
        <v>110929769</v>
      </c>
      <c r="DJ215" s="3">
        <v>746813452</v>
      </c>
      <c r="DK215" s="3">
        <v>21237480</v>
      </c>
      <c r="DL215" s="3">
        <v>768050932</v>
      </c>
      <c r="DM215" s="3">
        <v>833446438</v>
      </c>
      <c r="DN215" s="3">
        <v>-65395506</v>
      </c>
      <c r="DO215" s="3">
        <v>199990819</v>
      </c>
      <c r="DP215" s="3">
        <v>7000</v>
      </c>
      <c r="DQ215" s="3">
        <v>0</v>
      </c>
      <c r="DR215" s="3">
        <v>0</v>
      </c>
      <c r="DS215" s="3">
        <v>134588313</v>
      </c>
      <c r="DT215" s="3">
        <v>79713166</v>
      </c>
      <c r="DU215" s="3">
        <v>30329250</v>
      </c>
      <c r="DV215" s="3">
        <v>334146990</v>
      </c>
      <c r="DW215" s="3">
        <v>337301515</v>
      </c>
      <c r="DX215" s="3">
        <v>55642133</v>
      </c>
      <c r="DY215" s="3">
        <v>71713710</v>
      </c>
      <c r="DZ215" s="3">
        <v>11646502</v>
      </c>
      <c r="EA215" s="3">
        <v>0</v>
      </c>
      <c r="EB215" s="3">
        <v>1404836</v>
      </c>
      <c r="EC215" s="3">
        <v>921898102</v>
      </c>
      <c r="ED215" s="3">
        <v>80247057</v>
      </c>
      <c r="EE215" s="3">
        <v>8771959</v>
      </c>
      <c r="EF215" s="3">
        <v>144105757</v>
      </c>
      <c r="EG215" s="3">
        <v>555060375</v>
      </c>
      <c r="EH215" s="3">
        <v>260506042</v>
      </c>
      <c r="EI215" s="3">
        <v>25648262</v>
      </c>
      <c r="EJ215" s="3">
        <v>54972472</v>
      </c>
      <c r="EK215" s="3">
        <v>0</v>
      </c>
      <c r="EL215" s="3">
        <v>5861625</v>
      </c>
      <c r="EM215" s="3">
        <v>1135173549</v>
      </c>
      <c r="EN215" s="3">
        <v>107242760</v>
      </c>
      <c r="EO215" s="3">
        <v>27794416</v>
      </c>
      <c r="EP215" s="3">
        <v>386332972</v>
      </c>
      <c r="EQ215" s="3">
        <v>640138942</v>
      </c>
      <c r="ER215" s="3">
        <v>-132122229</v>
      </c>
      <c r="ES215" s="3">
        <v>290229459</v>
      </c>
      <c r="ET215" s="3">
        <v>28178595</v>
      </c>
      <c r="EU215" s="3">
        <v>66618972</v>
      </c>
      <c r="EV215" s="3">
        <v>6774081</v>
      </c>
      <c r="EW215" s="3">
        <v>0</v>
      </c>
      <c r="EX215" s="3">
        <v>0</v>
      </c>
      <c r="EY215" s="3">
        <v>0</v>
      </c>
      <c r="EZ215" s="3">
        <v>0</v>
      </c>
      <c r="FA215" s="3">
        <v>0</v>
      </c>
      <c r="FB215" s="3">
        <v>90973777</v>
      </c>
      <c r="FC215" s="3">
        <v>0</v>
      </c>
      <c r="FD215" s="3">
        <v>19955992</v>
      </c>
      <c r="FE215" s="3">
        <v>52717463</v>
      </c>
      <c r="FF215" s="3">
        <v>11306793</v>
      </c>
      <c r="FG215" s="3">
        <v>138021587</v>
      </c>
      <c r="FH215" s="3">
        <v>429217142</v>
      </c>
      <c r="FI215" s="3">
        <v>25918716</v>
      </c>
      <c r="FJ215" s="3">
        <v>69183377</v>
      </c>
      <c r="FK215" s="3">
        <v>19955994</v>
      </c>
      <c r="FL215" s="3">
        <v>0</v>
      </c>
      <c r="FM215" s="3">
        <v>492380</v>
      </c>
      <c r="FN215" s="3">
        <v>135502135</v>
      </c>
      <c r="FO215" s="3">
        <v>0</v>
      </c>
      <c r="FP215" s="3">
        <v>4893580</v>
      </c>
      <c r="FQ215" s="3">
        <v>0</v>
      </c>
      <c r="FR215" s="3">
        <v>0</v>
      </c>
      <c r="FS215" s="3">
        <v>176052239</v>
      </c>
      <c r="FT215" s="3">
        <v>123894228</v>
      </c>
      <c r="FU215" s="3">
        <v>121729051</v>
      </c>
      <c r="FV215" s="3">
        <v>242622808</v>
      </c>
      <c r="FW215" s="3">
        <v>0</v>
      </c>
      <c r="FX215" s="3">
        <v>0</v>
      </c>
      <c r="FY215" s="3">
        <v>51091</v>
      </c>
      <c r="FZ215" s="3">
        <v>0</v>
      </c>
      <c r="GA215" s="3">
        <v>124158693</v>
      </c>
      <c r="GB215" s="3">
        <v>16866089</v>
      </c>
      <c r="GC215" s="3">
        <v>86758195</v>
      </c>
      <c r="GD215" s="3">
        <v>117366283</v>
      </c>
      <c r="GE215" s="3">
        <v>322763859</v>
      </c>
      <c r="GF215" s="3">
        <v>154447769</v>
      </c>
      <c r="GG215" s="3">
        <v>13859597</v>
      </c>
      <c r="GH215" s="3">
        <v>43162847</v>
      </c>
      <c r="GI215" s="3">
        <v>100181549</v>
      </c>
      <c r="GJ215" s="3">
        <v>62892013</v>
      </c>
      <c r="GK215" s="3">
        <v>12781997</v>
      </c>
      <c r="GL215" s="3">
        <v>22432847</v>
      </c>
      <c r="GM215" s="3">
        <v>6407262</v>
      </c>
      <c r="GN215" s="3">
        <v>457533</v>
      </c>
      <c r="GO215" s="3">
        <v>94059165</v>
      </c>
      <c r="GP215" s="3">
        <v>909967890</v>
      </c>
      <c r="GQ215" s="3">
        <v>5992000</v>
      </c>
      <c r="GR215" s="3">
        <v>190633000</v>
      </c>
      <c r="GS215" s="3">
        <v>0</v>
      </c>
      <c r="GT215" s="3">
        <v>439149371</v>
      </c>
      <c r="GU215" s="3">
        <v>1000</v>
      </c>
      <c r="GV215" s="3">
        <v>1545743261</v>
      </c>
      <c r="GW215" s="3">
        <v>481328955</v>
      </c>
      <c r="GX215" s="3">
        <v>325944000</v>
      </c>
      <c r="GY215" s="3">
        <v>1221021613</v>
      </c>
      <c r="GZ215" s="3">
        <v>-482551307</v>
      </c>
      <c r="HA215" s="3">
        <v>1545743261</v>
      </c>
      <c r="HB215" s="3">
        <v>178841328</v>
      </c>
      <c r="HC215" s="3">
        <v>2136883864</v>
      </c>
      <c r="HD215" s="3">
        <v>-1661518504</v>
      </c>
      <c r="HE215" s="3">
        <v>399364000</v>
      </c>
      <c r="HF215" s="3">
        <v>0</v>
      </c>
      <c r="HG215" s="3">
        <v>0</v>
      </c>
      <c r="HH215" s="3">
        <v>237967999</v>
      </c>
      <c r="HI215" s="3">
        <v>1488558264</v>
      </c>
      <c r="HJ215" s="3">
        <v>4807612</v>
      </c>
      <c r="HK215" s="3">
        <v>5755678</v>
      </c>
      <c r="HL215" s="3">
        <v>2540</v>
      </c>
      <c r="HM215" s="3">
        <v>205</v>
      </c>
      <c r="HN215" s="3">
        <v>560448</v>
      </c>
      <c r="HO215" s="3">
        <v>906704</v>
      </c>
      <c r="HP215" s="3">
        <v>1171236</v>
      </c>
      <c r="HQ215" s="3">
        <v>140259</v>
      </c>
      <c r="HR215" s="3">
        <v>408917</v>
      </c>
      <c r="HS215" s="3">
        <v>665292</v>
      </c>
      <c r="HT215" s="3">
        <v>0</v>
      </c>
      <c r="HU215" s="3">
        <v>483121</v>
      </c>
      <c r="HV215" s="3">
        <v>229932</v>
      </c>
      <c r="HW215" s="3">
        <v>241703</v>
      </c>
      <c r="HX215" s="3">
        <v>1189106</v>
      </c>
      <c r="HY215" s="3">
        <v>1107956</v>
      </c>
      <c r="HZ215" s="3">
        <v>1082292</v>
      </c>
      <c r="IA215" s="3">
        <v>0</v>
      </c>
      <c r="IB215" s="3">
        <v>570427</v>
      </c>
      <c r="IC215" s="3">
        <v>266585</v>
      </c>
      <c r="ID215" s="3">
        <v>591246</v>
      </c>
      <c r="IE215" s="3">
        <v>63158289.105350003</v>
      </c>
      <c r="IF215" s="3">
        <v>15438622.27793164</v>
      </c>
      <c r="IG215" s="3">
        <v>188832102.71877301</v>
      </c>
      <c r="IH215" s="3">
        <v>352337907.37598902</v>
      </c>
      <c r="II215" s="3">
        <v>124827144.28810699</v>
      </c>
      <c r="IJ215" s="3">
        <v>38442154.306342699</v>
      </c>
      <c r="IK215" s="3">
        <v>26303666.879695401</v>
      </c>
      <c r="IL215" s="3">
        <v>0</v>
      </c>
      <c r="IM215" s="3">
        <v>2869071.0478113699</v>
      </c>
    </row>
    <row r="216" spans="1:247" x14ac:dyDescent="0.25">
      <c r="A216">
        <v>106191306</v>
      </c>
      <c r="B216" s="33" t="s">
        <v>1886</v>
      </c>
      <c r="C216" s="56">
        <v>45108</v>
      </c>
      <c r="D216" s="56">
        <v>45473</v>
      </c>
      <c r="E216">
        <v>366</v>
      </c>
      <c r="F216" s="33" t="s">
        <v>2532</v>
      </c>
      <c r="G216" t="s">
        <v>475</v>
      </c>
      <c r="H216">
        <v>921</v>
      </c>
      <c r="I216" s="33" t="s">
        <v>1031</v>
      </c>
      <c r="J216" t="s">
        <v>1379</v>
      </c>
      <c r="K216" s="33" t="s">
        <v>1023</v>
      </c>
      <c r="L216" s="33" t="s">
        <v>811</v>
      </c>
      <c r="N216" t="s">
        <v>1032</v>
      </c>
      <c r="O216" s="33" t="s">
        <v>1379</v>
      </c>
      <c r="P216" t="s">
        <v>1038</v>
      </c>
      <c r="Q216" t="s">
        <v>34</v>
      </c>
      <c r="R216" s="33" t="s">
        <v>2461</v>
      </c>
      <c r="S216" s="33" t="s">
        <v>3037</v>
      </c>
      <c r="T216" s="33" t="s">
        <v>1198</v>
      </c>
      <c r="U216" s="33" t="s">
        <v>2159</v>
      </c>
      <c r="V216" s="33" t="s">
        <v>2511</v>
      </c>
      <c r="W216">
        <v>0</v>
      </c>
      <c r="X216" s="3">
        <v>158</v>
      </c>
      <c r="Y216" s="3">
        <v>57828</v>
      </c>
      <c r="Z216" s="3">
        <v>158</v>
      </c>
      <c r="AA216" s="3">
        <v>57828</v>
      </c>
      <c r="AB216" s="3">
        <v>102</v>
      </c>
      <c r="AC216" s="3">
        <v>101.754098360656</v>
      </c>
      <c r="AD216" s="3">
        <v>144.252014757626</v>
      </c>
      <c r="AE216" s="3">
        <v>2495</v>
      </c>
      <c r="AF216" s="3">
        <v>1080</v>
      </c>
      <c r="AG216" s="3">
        <v>11805</v>
      </c>
      <c r="AH216" s="3">
        <v>17988</v>
      </c>
      <c r="AI216" s="3">
        <v>1378</v>
      </c>
      <c r="AJ216" s="3">
        <v>521</v>
      </c>
      <c r="AK216" s="3">
        <v>1974</v>
      </c>
      <c r="AL216" s="3">
        <v>0</v>
      </c>
      <c r="AM216" s="3">
        <v>1</v>
      </c>
      <c r="AN216" s="3">
        <v>37242</v>
      </c>
      <c r="AO216" s="3">
        <v>52796.237401291</v>
      </c>
      <c r="AP216" s="89">
        <v>4974.8867629549995</v>
      </c>
      <c r="AQ216" s="89">
        <v>1143.4638827129966</v>
      </c>
      <c r="AR216" s="89">
        <v>14239.867579436332</v>
      </c>
      <c r="AS216" s="89">
        <v>26438.158237197109</v>
      </c>
      <c r="AT216" s="89">
        <v>2585.36519510791</v>
      </c>
      <c r="AU216" s="89">
        <v>547.57627848063805</v>
      </c>
      <c r="AV216" s="89">
        <v>2690.16058833937</v>
      </c>
      <c r="AW216" s="89">
        <v>0</v>
      </c>
      <c r="AX216" s="89">
        <v>11.919433345441337</v>
      </c>
      <c r="AY216" s="3">
        <v>173</v>
      </c>
      <c r="AZ216" s="3">
        <v>75</v>
      </c>
      <c r="BA216" s="3">
        <v>815</v>
      </c>
      <c r="BB216" s="3">
        <v>1244</v>
      </c>
      <c r="BC216" s="3">
        <v>95</v>
      </c>
      <c r="BD216" s="3">
        <v>36</v>
      </c>
      <c r="BE216" s="3">
        <v>136</v>
      </c>
      <c r="BF216" s="3">
        <v>0</v>
      </c>
      <c r="BG216" s="3">
        <v>1</v>
      </c>
      <c r="BH216" s="3">
        <v>2575</v>
      </c>
      <c r="BI216" s="3">
        <v>158</v>
      </c>
      <c r="BJ216" s="3">
        <v>0</v>
      </c>
      <c r="BK216" s="3">
        <v>0</v>
      </c>
      <c r="BL216" s="3">
        <v>0</v>
      </c>
      <c r="BM216" s="3">
        <v>0</v>
      </c>
      <c r="BN216" s="3">
        <v>0</v>
      </c>
      <c r="BO216" s="3">
        <v>57828</v>
      </c>
      <c r="BP216" s="3">
        <v>0</v>
      </c>
      <c r="BQ216" s="3">
        <v>0</v>
      </c>
      <c r="BR216" s="3">
        <v>0</v>
      </c>
      <c r="BS216" s="3">
        <v>0</v>
      </c>
      <c r="BT216" s="3">
        <v>0</v>
      </c>
      <c r="BU216" s="3">
        <v>37242</v>
      </c>
      <c r="BV216" s="3">
        <v>0</v>
      </c>
      <c r="BW216" s="3">
        <v>0</v>
      </c>
      <c r="BX216" s="3">
        <v>0</v>
      </c>
      <c r="BY216" s="3">
        <v>0</v>
      </c>
      <c r="BZ216" s="57">
        <v>0</v>
      </c>
      <c r="CA216" s="3">
        <v>0</v>
      </c>
      <c r="CB216" s="3">
        <v>2575</v>
      </c>
      <c r="CC216" s="3">
        <v>0</v>
      </c>
      <c r="CD216" s="3">
        <v>0</v>
      </c>
      <c r="CE216" s="3">
        <v>0</v>
      </c>
      <c r="CF216" s="3">
        <v>0</v>
      </c>
      <c r="CG216" s="3">
        <v>0</v>
      </c>
      <c r="CH216" s="3">
        <v>0</v>
      </c>
      <c r="CI216" s="3">
        <v>0</v>
      </c>
      <c r="CJ216" s="3">
        <v>0</v>
      </c>
      <c r="CK216" s="3">
        <v>9620</v>
      </c>
      <c r="CL216" s="3">
        <v>305</v>
      </c>
      <c r="CM216" s="3">
        <v>8826</v>
      </c>
      <c r="CN216" s="3">
        <v>34521</v>
      </c>
      <c r="CO216" s="3">
        <v>4810</v>
      </c>
      <c r="CP216" s="3">
        <v>121</v>
      </c>
      <c r="CQ216" s="3">
        <v>2618</v>
      </c>
      <c r="CR216" s="3">
        <v>0</v>
      </c>
      <c r="CS216" s="3">
        <v>61</v>
      </c>
      <c r="CT216" s="3">
        <v>60882</v>
      </c>
      <c r="CU216" s="3">
        <v>0</v>
      </c>
      <c r="CV216" s="3">
        <v>59536</v>
      </c>
      <c r="CW216" s="3">
        <v>200</v>
      </c>
      <c r="CX216" s="3">
        <v>0</v>
      </c>
      <c r="CY216" s="3">
        <v>0</v>
      </c>
      <c r="CZ216" s="3">
        <v>10</v>
      </c>
      <c r="DA216" s="3">
        <v>76121</v>
      </c>
      <c r="DB216" s="3">
        <v>170778</v>
      </c>
      <c r="DC216" s="3">
        <v>430</v>
      </c>
      <c r="DD216" s="3">
        <v>1146</v>
      </c>
      <c r="DE216" s="3">
        <v>0</v>
      </c>
      <c r="DF216" s="3">
        <v>0</v>
      </c>
      <c r="DG216" s="3">
        <v>784410124</v>
      </c>
      <c r="DH216" s="3">
        <v>399762127</v>
      </c>
      <c r="DI216" s="3">
        <v>23366040</v>
      </c>
      <c r="DJ216" s="3">
        <v>408014037</v>
      </c>
      <c r="DK216" s="3">
        <v>6178911</v>
      </c>
      <c r="DL216" s="3">
        <v>414192948</v>
      </c>
      <c r="DM216" s="3">
        <v>371600474</v>
      </c>
      <c r="DN216" s="3">
        <v>42592474</v>
      </c>
      <c r="DO216" s="3">
        <v>260450451</v>
      </c>
      <c r="DP216" s="3">
        <v>12633417</v>
      </c>
      <c r="DQ216" s="3">
        <v>0</v>
      </c>
      <c r="DR216" s="3">
        <v>0</v>
      </c>
      <c r="DS216" s="3">
        <v>290409508</v>
      </c>
      <c r="DT216" s="3">
        <v>37995119</v>
      </c>
      <c r="DU216" s="3">
        <v>14871895</v>
      </c>
      <c r="DV216" s="3">
        <v>173263573</v>
      </c>
      <c r="DW216" s="3">
        <v>270529577</v>
      </c>
      <c r="DX216" s="3">
        <v>21996494</v>
      </c>
      <c r="DY216" s="3">
        <v>7568124</v>
      </c>
      <c r="DZ216" s="3">
        <v>27077433</v>
      </c>
      <c r="EA216" s="3">
        <v>0</v>
      </c>
      <c r="EB216" s="3">
        <v>13765</v>
      </c>
      <c r="EC216" s="3">
        <v>553315980</v>
      </c>
      <c r="ED216" s="3">
        <v>37764967</v>
      </c>
      <c r="EE216" s="3">
        <v>873915</v>
      </c>
      <c r="EF216" s="3">
        <v>35736879</v>
      </c>
      <c r="EG216" s="3">
        <v>127085709</v>
      </c>
      <c r="EH216" s="3">
        <v>19272715</v>
      </c>
      <c r="EI216" s="3">
        <v>386051</v>
      </c>
      <c r="EJ216" s="3">
        <v>9823602</v>
      </c>
      <c r="EK216" s="3">
        <v>0</v>
      </c>
      <c r="EL216" s="3">
        <v>150306</v>
      </c>
      <c r="EM216" s="3">
        <v>231094144</v>
      </c>
      <c r="EN216" s="3">
        <v>57273051</v>
      </c>
      <c r="EO216" s="3">
        <v>11137764</v>
      </c>
      <c r="EP216" s="3">
        <v>148564676</v>
      </c>
      <c r="EQ216" s="3">
        <v>142662825</v>
      </c>
      <c r="ER216" s="3">
        <v>-32065095</v>
      </c>
      <c r="ES216" s="3">
        <v>34978928</v>
      </c>
      <c r="ET216" s="3">
        <v>185944</v>
      </c>
      <c r="EU216" s="3">
        <v>36901034</v>
      </c>
      <c r="EV216" s="3">
        <v>123000</v>
      </c>
      <c r="EW216" s="3">
        <v>0</v>
      </c>
      <c r="EX216" s="3">
        <v>0</v>
      </c>
      <c r="EY216" s="3">
        <v>0</v>
      </c>
      <c r="EZ216" s="3">
        <v>0</v>
      </c>
      <c r="FA216" s="3">
        <v>0</v>
      </c>
      <c r="FB216" s="3">
        <v>21541963</v>
      </c>
      <c r="FC216" s="3">
        <v>0</v>
      </c>
      <c r="FD216" s="3">
        <v>1824077</v>
      </c>
      <c r="FE216" s="3">
        <v>18487035</v>
      </c>
      <c r="FF216" s="3">
        <v>4608046</v>
      </c>
      <c r="FG216" s="3">
        <v>71483329</v>
      </c>
      <c r="FH216" s="3">
        <v>297511966</v>
      </c>
      <c r="FI216" s="3">
        <v>6290281</v>
      </c>
      <c r="FJ216" s="3">
        <v>7768231</v>
      </c>
      <c r="FK216" s="3">
        <v>1824078</v>
      </c>
      <c r="FL216" s="3">
        <v>0</v>
      </c>
      <c r="FM216" s="3">
        <v>41071</v>
      </c>
      <c r="FN216" s="3">
        <v>145097939</v>
      </c>
      <c r="FO216" s="3">
        <v>0</v>
      </c>
      <c r="FP216" s="3">
        <v>3222667</v>
      </c>
      <c r="FQ216" s="3">
        <v>0</v>
      </c>
      <c r="FR216" s="3">
        <v>0</v>
      </c>
      <c r="FS216" s="3">
        <v>241661784</v>
      </c>
      <c r="FT216" s="3">
        <v>80806016</v>
      </c>
      <c r="FU216" s="3">
        <v>32968496</v>
      </c>
      <c r="FV216" s="3">
        <v>91290973</v>
      </c>
      <c r="FW216" s="3">
        <v>0</v>
      </c>
      <c r="FX216" s="3">
        <v>0</v>
      </c>
      <c r="FY216" s="3">
        <v>0</v>
      </c>
      <c r="FZ216" s="3">
        <v>2851459</v>
      </c>
      <c r="GA216" s="3">
        <v>80788019</v>
      </c>
      <c r="GB216" s="3">
        <v>9448788</v>
      </c>
      <c r="GC216" s="3">
        <v>59103655</v>
      </c>
      <c r="GD216" s="3">
        <v>14343068</v>
      </c>
      <c r="GE216" s="3">
        <v>148100911</v>
      </c>
      <c r="GF216" s="3">
        <v>95461215</v>
      </c>
      <c r="GG216" s="3">
        <v>7174989</v>
      </c>
      <c r="GH216" s="3">
        <v>13423518</v>
      </c>
      <c r="GI216" s="3">
        <v>26296532</v>
      </c>
      <c r="GJ216" s="3">
        <v>26444646</v>
      </c>
      <c r="GK216" s="3">
        <v>23134999</v>
      </c>
      <c r="GL216" s="3">
        <v>17524590</v>
      </c>
      <c r="GM216" s="3">
        <v>5956822</v>
      </c>
      <c r="GN216" s="3">
        <v>0</v>
      </c>
      <c r="GO216" s="3">
        <v>8082252</v>
      </c>
      <c r="GP216" s="3">
        <v>614551912</v>
      </c>
      <c r="GQ216" s="3">
        <v>1930000</v>
      </c>
      <c r="GR216" s="3">
        <v>382453000</v>
      </c>
      <c r="GS216" s="3">
        <v>69247000</v>
      </c>
      <c r="GT216" s="3">
        <v>294984249</v>
      </c>
      <c r="GU216" s="3">
        <v>0</v>
      </c>
      <c r="GV216" s="3">
        <v>1363166161</v>
      </c>
      <c r="GW216" s="3">
        <v>538388879</v>
      </c>
      <c r="GX216" s="3">
        <v>142586000</v>
      </c>
      <c r="GY216" s="3">
        <v>837923851</v>
      </c>
      <c r="GZ216" s="3">
        <v>-155732569</v>
      </c>
      <c r="HA216" s="3">
        <v>1363166161</v>
      </c>
      <c r="HB216" s="3">
        <v>82782447</v>
      </c>
      <c r="HC216" s="3">
        <v>860707483</v>
      </c>
      <c r="HD216" s="3">
        <v>-650947515</v>
      </c>
      <c r="HE216" s="3">
        <v>577784000</v>
      </c>
      <c r="HF216" s="3">
        <v>0</v>
      </c>
      <c r="HG216" s="3">
        <v>0</v>
      </c>
      <c r="HH216" s="3">
        <v>314286000</v>
      </c>
      <c r="HI216" s="3">
        <v>1201185184</v>
      </c>
      <c r="HJ216" s="3">
        <v>2430007</v>
      </c>
      <c r="HK216" s="3">
        <v>2963866</v>
      </c>
      <c r="HL216" s="3">
        <v>1353</v>
      </c>
      <c r="HM216" s="3">
        <v>26</v>
      </c>
      <c r="HN216" s="3">
        <v>345094</v>
      </c>
      <c r="HO216" s="3">
        <v>567625</v>
      </c>
      <c r="HP216" s="3">
        <v>391558</v>
      </c>
      <c r="HQ216" s="3">
        <v>46018</v>
      </c>
      <c r="HR216" s="3">
        <v>259970</v>
      </c>
      <c r="HS216" s="3">
        <v>338522</v>
      </c>
      <c r="HT216" s="3">
        <v>131365</v>
      </c>
      <c r="HU216" s="3">
        <v>199826</v>
      </c>
      <c r="HV216" s="3">
        <v>63368</v>
      </c>
      <c r="HW216" s="3">
        <v>86661</v>
      </c>
      <c r="HX216" s="3">
        <v>685407</v>
      </c>
      <c r="HY216" s="3">
        <v>279573</v>
      </c>
      <c r="HZ216" s="3">
        <v>580533</v>
      </c>
      <c r="IA216" s="3">
        <v>2096</v>
      </c>
      <c r="IB216" s="3">
        <v>469234</v>
      </c>
      <c r="IC216" s="3">
        <v>116896</v>
      </c>
      <c r="ID216" s="3">
        <v>296268</v>
      </c>
      <c r="IE216" s="3">
        <v>35293232.7007223</v>
      </c>
      <c r="IF216" s="3">
        <v>7335268.0247929003</v>
      </c>
      <c r="IG216" s="3">
        <v>97363954.774181992</v>
      </c>
      <c r="IH216" s="3">
        <v>185231162.67532012</v>
      </c>
      <c r="II216" s="3">
        <v>19225477.075247001</v>
      </c>
      <c r="IJ216" s="3">
        <v>3705494.0673809098</v>
      </c>
      <c r="IK216" s="3">
        <v>17190540.348020401</v>
      </c>
      <c r="IL216" s="3">
        <v>0</v>
      </c>
      <c r="IM216" s="3">
        <v>76433.334334390893</v>
      </c>
    </row>
    <row r="217" spans="1:247" x14ac:dyDescent="0.25">
      <c r="A217">
        <v>106380865</v>
      </c>
      <c r="B217" s="33" t="s">
        <v>1955</v>
      </c>
      <c r="C217" s="56">
        <v>45108</v>
      </c>
      <c r="D217" s="56">
        <v>45473</v>
      </c>
      <c r="E217">
        <v>366</v>
      </c>
      <c r="F217" s="33" t="s">
        <v>2697</v>
      </c>
      <c r="G217" t="s">
        <v>1111</v>
      </c>
      <c r="H217">
        <v>423</v>
      </c>
      <c r="I217" s="33" t="s">
        <v>1031</v>
      </c>
      <c r="J217" t="s">
        <v>3050</v>
      </c>
      <c r="K217" s="33" t="s">
        <v>1277</v>
      </c>
      <c r="L217" s="33" t="s">
        <v>811</v>
      </c>
      <c r="N217" t="s">
        <v>430</v>
      </c>
      <c r="O217" s="33" t="s">
        <v>2916</v>
      </c>
      <c r="P217" t="s">
        <v>1048</v>
      </c>
      <c r="Q217" t="s">
        <v>1058</v>
      </c>
      <c r="R217" s="33" t="s">
        <v>2161</v>
      </c>
      <c r="S217" s="33" t="s">
        <v>2755</v>
      </c>
      <c r="T217" s="33" t="s">
        <v>1112</v>
      </c>
      <c r="U217" s="33">
        <v>94116</v>
      </c>
      <c r="V217" s="33" t="s">
        <v>3213</v>
      </c>
      <c r="W217">
        <v>0</v>
      </c>
      <c r="X217" s="3">
        <v>780</v>
      </c>
      <c r="Y217" s="3">
        <v>285480</v>
      </c>
      <c r="Z217" s="3">
        <v>780</v>
      </c>
      <c r="AA217" s="3">
        <v>285480</v>
      </c>
      <c r="AB217" s="3">
        <v>459</v>
      </c>
      <c r="AC217" s="3">
        <v>456.48087431694</v>
      </c>
      <c r="AD217" s="3">
        <v>479.29871732766418</v>
      </c>
      <c r="AE217" s="3">
        <v>1441</v>
      </c>
      <c r="AF217" s="3">
        <v>1</v>
      </c>
      <c r="AG217" s="3">
        <v>15936</v>
      </c>
      <c r="AH217" s="3">
        <v>149306</v>
      </c>
      <c r="AI217" s="3">
        <v>0</v>
      </c>
      <c r="AJ217" s="3">
        <v>386</v>
      </c>
      <c r="AK217" s="3">
        <v>0</v>
      </c>
      <c r="AL217" s="3">
        <v>0</v>
      </c>
      <c r="AM217" s="3">
        <v>2</v>
      </c>
      <c r="AN217" s="3">
        <v>167072</v>
      </c>
      <c r="AO217" s="3">
        <v>175423.33054192501</v>
      </c>
      <c r="AP217" s="89">
        <v>2240.75969661821</v>
      </c>
      <c r="AQ217" s="89">
        <v>16.858333333333334</v>
      </c>
      <c r="AR217" s="89">
        <v>17171.453882382732</v>
      </c>
      <c r="AS217" s="89">
        <v>150971.927875783</v>
      </c>
      <c r="AT217" s="89">
        <v>0</v>
      </c>
      <c r="AU217" s="89">
        <v>387.119570338899</v>
      </c>
      <c r="AV217" s="89">
        <v>0</v>
      </c>
      <c r="AW217" s="89">
        <v>0</v>
      </c>
      <c r="AX217" s="89">
        <v>5.1733226837060702</v>
      </c>
      <c r="AY217" s="3">
        <v>121</v>
      </c>
      <c r="AZ217" s="3">
        <v>1</v>
      </c>
      <c r="BA217" s="3">
        <v>62</v>
      </c>
      <c r="BB217" s="3">
        <v>425</v>
      </c>
      <c r="BC217" s="3">
        <v>0</v>
      </c>
      <c r="BD217" s="3">
        <v>3</v>
      </c>
      <c r="BE217" s="3">
        <v>0</v>
      </c>
      <c r="BF217" s="3">
        <v>0</v>
      </c>
      <c r="BG217" s="3">
        <v>2</v>
      </c>
      <c r="BH217" s="3">
        <v>614</v>
      </c>
      <c r="BI217" s="3">
        <v>6</v>
      </c>
      <c r="BJ217" s="3">
        <v>0</v>
      </c>
      <c r="BK217" s="3">
        <v>0</v>
      </c>
      <c r="BL217" s="3">
        <v>5</v>
      </c>
      <c r="BM217" s="3">
        <v>769</v>
      </c>
      <c r="BN217" s="3">
        <v>0</v>
      </c>
      <c r="BO217" s="3">
        <v>2196</v>
      </c>
      <c r="BP217" s="3">
        <v>0</v>
      </c>
      <c r="BQ217" s="3">
        <v>0</v>
      </c>
      <c r="BR217" s="3">
        <v>1830</v>
      </c>
      <c r="BS217" s="3">
        <v>281454</v>
      </c>
      <c r="BT217" s="3">
        <v>0</v>
      </c>
      <c r="BU217" s="3">
        <v>838</v>
      </c>
      <c r="BV217" s="3">
        <v>0</v>
      </c>
      <c r="BW217" s="3">
        <v>0</v>
      </c>
      <c r="BX217" s="3">
        <v>0</v>
      </c>
      <c r="BY217" s="3">
        <v>166234</v>
      </c>
      <c r="BZ217" s="57">
        <v>0.99498419842941965</v>
      </c>
      <c r="CA217" s="3">
        <v>0</v>
      </c>
      <c r="CB217" s="3">
        <v>178</v>
      </c>
      <c r="CC217" s="3">
        <v>0</v>
      </c>
      <c r="CD217" s="3">
        <v>0</v>
      </c>
      <c r="CE217" s="3">
        <v>0</v>
      </c>
      <c r="CF217" s="3">
        <v>436</v>
      </c>
      <c r="CG217" s="3">
        <v>0</v>
      </c>
      <c r="CH217" s="3">
        <v>0</v>
      </c>
      <c r="CI217" s="3">
        <v>0</v>
      </c>
      <c r="CJ217" s="3">
        <v>0</v>
      </c>
      <c r="CK217" s="3">
        <v>2642</v>
      </c>
      <c r="CL217" s="3">
        <v>10</v>
      </c>
      <c r="CM217" s="3">
        <v>542</v>
      </c>
      <c r="CN217" s="3">
        <v>1664</v>
      </c>
      <c r="CO217" s="3">
        <v>1</v>
      </c>
      <c r="CP217" s="3">
        <v>3</v>
      </c>
      <c r="CQ217" s="3">
        <v>1</v>
      </c>
      <c r="CR217" s="3">
        <v>18</v>
      </c>
      <c r="CS217" s="3">
        <v>1</v>
      </c>
      <c r="CT217" s="3">
        <v>4882</v>
      </c>
      <c r="CU217" s="3">
        <v>0</v>
      </c>
      <c r="CV217" s="3">
        <v>4645</v>
      </c>
      <c r="CW217" s="3">
        <v>0</v>
      </c>
      <c r="CX217" s="3">
        <v>241</v>
      </c>
      <c r="CY217" s="3">
        <v>0</v>
      </c>
      <c r="CZ217" s="3">
        <v>0</v>
      </c>
      <c r="DA217" s="3">
        <v>0</v>
      </c>
      <c r="DB217" s="3">
        <v>0</v>
      </c>
      <c r="DC217" s="3">
        <v>0</v>
      </c>
      <c r="DD217" s="3">
        <v>0</v>
      </c>
      <c r="DE217" s="3">
        <v>0</v>
      </c>
      <c r="DF217" s="3">
        <v>0</v>
      </c>
      <c r="DG217" s="3">
        <v>326400093</v>
      </c>
      <c r="DH217" s="3">
        <v>190842075</v>
      </c>
      <c r="DI217" s="3">
        <v>0</v>
      </c>
      <c r="DJ217" s="3">
        <v>135558018</v>
      </c>
      <c r="DK217" s="3">
        <v>5569014</v>
      </c>
      <c r="DL217" s="3">
        <v>141127032</v>
      </c>
      <c r="DM217" s="3">
        <v>323669047</v>
      </c>
      <c r="DN217" s="3">
        <v>-182542015</v>
      </c>
      <c r="DO217" s="3">
        <v>56298983</v>
      </c>
      <c r="DP217" s="3">
        <v>2284449</v>
      </c>
      <c r="DQ217" s="3">
        <v>0</v>
      </c>
      <c r="DR217" s="3">
        <v>0</v>
      </c>
      <c r="DS217" s="3">
        <v>-128527481</v>
      </c>
      <c r="DT217" s="3">
        <v>15333155</v>
      </c>
      <c r="DU217" s="3">
        <v>720</v>
      </c>
      <c r="DV217" s="3">
        <v>55036408</v>
      </c>
      <c r="DW217" s="3">
        <v>239002830</v>
      </c>
      <c r="DX217" s="3">
        <v>0</v>
      </c>
      <c r="DY217" s="3">
        <v>1485636</v>
      </c>
      <c r="DZ217" s="3">
        <v>0</v>
      </c>
      <c r="EA217" s="3">
        <v>0</v>
      </c>
      <c r="EB217" s="3">
        <v>2504</v>
      </c>
      <c r="EC217" s="3">
        <v>310861253</v>
      </c>
      <c r="ED217" s="3">
        <v>8509951</v>
      </c>
      <c r="EE217" s="3">
        <v>11418</v>
      </c>
      <c r="EF217" s="3">
        <v>4266751</v>
      </c>
      <c r="EG217" s="3">
        <v>2666748</v>
      </c>
      <c r="EH217" s="3">
        <v>16353</v>
      </c>
      <c r="EI217" s="3">
        <v>4309</v>
      </c>
      <c r="EJ217" s="3">
        <v>42624</v>
      </c>
      <c r="EK217" s="3">
        <v>16713</v>
      </c>
      <c r="EL217" s="3">
        <v>3973</v>
      </c>
      <c r="EM217" s="3">
        <v>15538840</v>
      </c>
      <c r="EN217" s="3">
        <v>18033665</v>
      </c>
      <c r="EO217" s="3">
        <v>0</v>
      </c>
      <c r="EP217" s="3">
        <v>30556741</v>
      </c>
      <c r="EQ217" s="3">
        <v>138836250</v>
      </c>
      <c r="ER217" s="3">
        <v>0</v>
      </c>
      <c r="ES217" s="3">
        <v>0</v>
      </c>
      <c r="ET217" s="3">
        <v>653457</v>
      </c>
      <c r="EU217" s="3">
        <v>1816</v>
      </c>
      <c r="EV217" s="3">
        <v>2334876</v>
      </c>
      <c r="EW217" s="3">
        <v>0</v>
      </c>
      <c r="EX217" s="3">
        <v>425270</v>
      </c>
      <c r="EY217" s="3">
        <v>0</v>
      </c>
      <c r="EZ217" s="3">
        <v>0</v>
      </c>
      <c r="FA217" s="3">
        <v>0</v>
      </c>
      <c r="FB217" s="3">
        <v>0</v>
      </c>
      <c r="FC217" s="3">
        <v>0</v>
      </c>
      <c r="FD217" s="3">
        <v>0</v>
      </c>
      <c r="FE217" s="3">
        <v>5625952</v>
      </c>
      <c r="FF217" s="3">
        <v>1819</v>
      </c>
      <c r="FG217" s="3">
        <v>26461070</v>
      </c>
      <c r="FH217" s="3">
        <v>102633577</v>
      </c>
      <c r="FI217" s="3">
        <v>0</v>
      </c>
      <c r="FJ217" s="3">
        <v>835600</v>
      </c>
      <c r="FK217" s="3">
        <v>0</v>
      </c>
      <c r="FL217" s="3">
        <v>0</v>
      </c>
      <c r="FM217" s="3">
        <v>0</v>
      </c>
      <c r="FN217" s="3">
        <v>0</v>
      </c>
      <c r="FO217" s="3">
        <v>0</v>
      </c>
      <c r="FP217" s="3">
        <v>1884212</v>
      </c>
      <c r="FQ217" s="3">
        <v>4397825</v>
      </c>
      <c r="FR217" s="3">
        <v>0</v>
      </c>
      <c r="FS217" s="3">
        <v>37634172</v>
      </c>
      <c r="FT217" s="3">
        <v>142788851</v>
      </c>
      <c r="FU217" s="3">
        <v>2929687</v>
      </c>
      <c r="FV217" s="3">
        <v>26292586</v>
      </c>
      <c r="FW217" s="3">
        <v>0</v>
      </c>
      <c r="FX217" s="3">
        <v>0</v>
      </c>
      <c r="FY217" s="3">
        <v>0</v>
      </c>
      <c r="FZ217" s="3">
        <v>0</v>
      </c>
      <c r="GA217" s="3">
        <v>81496402</v>
      </c>
      <c r="GB217" s="3">
        <v>6269245</v>
      </c>
      <c r="GC217" s="3">
        <v>52140364</v>
      </c>
      <c r="GD217" s="3">
        <v>11751912</v>
      </c>
      <c r="GE217" s="3">
        <v>177868722</v>
      </c>
      <c r="GF217" s="3">
        <v>57863765</v>
      </c>
      <c r="GG217" s="3">
        <v>0</v>
      </c>
      <c r="GH217" s="3">
        <v>32142395</v>
      </c>
      <c r="GI217" s="3">
        <v>22553672</v>
      </c>
      <c r="GJ217" s="3">
        <v>12652468</v>
      </c>
      <c r="GK217" s="3">
        <v>12771589</v>
      </c>
      <c r="GL217" s="3">
        <v>1335971</v>
      </c>
      <c r="GM217" s="3">
        <v>0</v>
      </c>
      <c r="GN217" s="3">
        <v>0</v>
      </c>
      <c r="GO217" s="3">
        <v>6480465</v>
      </c>
      <c r="GP217" s="3">
        <v>80098249</v>
      </c>
      <c r="GQ217" s="3">
        <v>23826799</v>
      </c>
      <c r="GR217" s="3">
        <v>433117087</v>
      </c>
      <c r="GS217" s="3">
        <v>40170762</v>
      </c>
      <c r="GT217" s="3">
        <v>117116138</v>
      </c>
      <c r="GU217" s="3">
        <v>0</v>
      </c>
      <c r="GV217" s="3">
        <v>694329035</v>
      </c>
      <c r="GW217" s="3">
        <v>489084897</v>
      </c>
      <c r="GX217" s="3">
        <v>0</v>
      </c>
      <c r="GY217" s="3">
        <v>0</v>
      </c>
      <c r="GZ217" s="3">
        <v>205244138</v>
      </c>
      <c r="HA217" s="3">
        <v>694329035</v>
      </c>
      <c r="HB217" s="3">
        <v>0</v>
      </c>
      <c r="HC217" s="3">
        <v>45363656</v>
      </c>
      <c r="HD217" s="3">
        <v>-27693549</v>
      </c>
      <c r="HE217" s="3">
        <v>638490247</v>
      </c>
      <c r="HF217" s="3">
        <v>0</v>
      </c>
      <c r="HG217" s="3">
        <v>0</v>
      </c>
      <c r="HH217" s="3">
        <v>0</v>
      </c>
      <c r="HI217" s="3">
        <v>0</v>
      </c>
      <c r="HJ217" s="3">
        <v>2523192</v>
      </c>
      <c r="HK217" s="3">
        <v>2969154</v>
      </c>
      <c r="HL217" s="3">
        <v>1329</v>
      </c>
      <c r="HM217" s="3">
        <v>0</v>
      </c>
      <c r="HN217" s="3">
        <v>192934</v>
      </c>
      <c r="HO217" s="3">
        <v>183798</v>
      </c>
      <c r="HP217" s="3">
        <v>325715</v>
      </c>
      <c r="HQ217" s="3">
        <v>146618</v>
      </c>
      <c r="HR217" s="3">
        <v>801518</v>
      </c>
      <c r="HS217" s="3">
        <v>146649</v>
      </c>
      <c r="HT217" s="3">
        <v>372445</v>
      </c>
      <c r="HU217" s="3">
        <v>149282</v>
      </c>
      <c r="HV217" s="3">
        <v>18626</v>
      </c>
      <c r="HW217" s="3">
        <v>185607</v>
      </c>
      <c r="HX217" s="3">
        <v>1412493</v>
      </c>
      <c r="HY217" s="3">
        <v>10152</v>
      </c>
      <c r="HZ217" s="3">
        <v>108829</v>
      </c>
      <c r="IA217" s="3">
        <v>0</v>
      </c>
      <c r="IB217" s="3">
        <v>691448</v>
      </c>
      <c r="IC217" s="3">
        <v>62244</v>
      </c>
      <c r="ID217" s="3">
        <v>228854</v>
      </c>
      <c r="IE217" s="3">
        <v>23236797.317403</v>
      </c>
      <c r="IF217" s="3">
        <v>11829.341606694899</v>
      </c>
      <c r="IG217" s="3">
        <v>57795133.149377644</v>
      </c>
      <c r="IH217" s="3">
        <v>235524138.58195826</v>
      </c>
      <c r="II217" s="3">
        <v>15937.157958006501</v>
      </c>
      <c r="IJ217" s="3">
        <v>1452057.04236176</v>
      </c>
      <c r="IK217" s="3">
        <v>41540.110120593599</v>
      </c>
      <c r="IL217" s="3">
        <v>16288.003482673599</v>
      </c>
      <c r="IM217" s="3">
        <v>6312.2957313036104</v>
      </c>
    </row>
    <row r="218" spans="1:247" x14ac:dyDescent="0.25">
      <c r="A218">
        <v>106304583</v>
      </c>
      <c r="B218" s="33" t="s">
        <v>2976</v>
      </c>
      <c r="C218" s="56">
        <v>45292</v>
      </c>
      <c r="D218" s="56">
        <v>45657</v>
      </c>
      <c r="E218">
        <v>366</v>
      </c>
      <c r="F218" s="33" t="s">
        <v>2689</v>
      </c>
      <c r="G218" t="s">
        <v>1027</v>
      </c>
      <c r="H218">
        <v>1017</v>
      </c>
      <c r="I218" s="33" t="s">
        <v>1024</v>
      </c>
      <c r="J218" t="s">
        <v>3050</v>
      </c>
      <c r="K218" s="33" t="s">
        <v>1023</v>
      </c>
      <c r="L218" s="33" t="s">
        <v>1025</v>
      </c>
      <c r="N218" t="s">
        <v>430</v>
      </c>
      <c r="O218" s="33" t="s">
        <v>3088</v>
      </c>
      <c r="P218" t="s">
        <v>407</v>
      </c>
      <c r="Q218" t="s">
        <v>34</v>
      </c>
      <c r="R218" s="33" t="s">
        <v>2844</v>
      </c>
      <c r="S218" s="33" t="s">
        <v>2845</v>
      </c>
      <c r="T218" s="33" t="s">
        <v>2806</v>
      </c>
      <c r="U218" s="33">
        <v>92656</v>
      </c>
      <c r="V218" s="33" t="s">
        <v>2846</v>
      </c>
      <c r="W218">
        <v>0</v>
      </c>
      <c r="X218" s="3">
        <v>93</v>
      </c>
      <c r="Y218" s="3">
        <v>34038</v>
      </c>
      <c r="Z218" s="3">
        <v>93</v>
      </c>
      <c r="AA218" s="3">
        <v>34038</v>
      </c>
      <c r="AB218" s="3">
        <v>68</v>
      </c>
      <c r="AC218" s="3">
        <v>67.166666666666671</v>
      </c>
      <c r="AD218" s="3">
        <v>67.166666666666671</v>
      </c>
      <c r="AE218" s="3">
        <v>0</v>
      </c>
      <c r="AF218" s="3">
        <v>0</v>
      </c>
      <c r="AG218" s="3">
        <v>0</v>
      </c>
      <c r="AH218" s="3">
        <v>0</v>
      </c>
      <c r="AI218" s="3">
        <v>0</v>
      </c>
      <c r="AJ218" s="3">
        <v>0</v>
      </c>
      <c r="AK218" s="3">
        <v>0</v>
      </c>
      <c r="AL218" s="3">
        <v>0</v>
      </c>
      <c r="AM218" s="3">
        <v>24583</v>
      </c>
      <c r="AN218" s="3">
        <v>24583</v>
      </c>
      <c r="AO218" s="3">
        <v>24583</v>
      </c>
      <c r="AP218" s="89">
        <v>0</v>
      </c>
      <c r="AQ218" s="89">
        <v>0</v>
      </c>
      <c r="AR218" s="89">
        <v>0</v>
      </c>
      <c r="AS218" s="89">
        <v>0</v>
      </c>
      <c r="AT218" s="89">
        <v>0</v>
      </c>
      <c r="AU218" s="89">
        <v>0</v>
      </c>
      <c r="AV218" s="89">
        <v>0</v>
      </c>
      <c r="AW218" s="89">
        <v>0</v>
      </c>
      <c r="AX218" s="89">
        <v>24583</v>
      </c>
      <c r="AY218" s="3">
        <v>0</v>
      </c>
      <c r="AZ218" s="3">
        <v>0</v>
      </c>
      <c r="BA218" s="3">
        <v>0</v>
      </c>
      <c r="BB218" s="3">
        <v>0</v>
      </c>
      <c r="BC218" s="3">
        <v>0</v>
      </c>
      <c r="BD218" s="3">
        <v>0</v>
      </c>
      <c r="BE218" s="3">
        <v>0</v>
      </c>
      <c r="BF218" s="3">
        <v>0</v>
      </c>
      <c r="BG218" s="3">
        <v>1801</v>
      </c>
      <c r="BH218" s="3">
        <v>1801</v>
      </c>
      <c r="BI218" s="3">
        <v>0</v>
      </c>
      <c r="BJ218" s="3">
        <v>0</v>
      </c>
      <c r="BK218" s="3">
        <v>93</v>
      </c>
      <c r="BL218" s="3">
        <v>0</v>
      </c>
      <c r="BM218" s="3">
        <v>0</v>
      </c>
      <c r="BN218" s="3">
        <v>0</v>
      </c>
      <c r="BO218" s="3">
        <v>0</v>
      </c>
      <c r="BP218" s="3">
        <v>0</v>
      </c>
      <c r="BQ218" s="3">
        <v>34038</v>
      </c>
      <c r="BR218" s="3">
        <v>0</v>
      </c>
      <c r="BS218" s="3">
        <v>0</v>
      </c>
      <c r="BT218" s="3">
        <v>0</v>
      </c>
      <c r="BU218" s="3">
        <v>0</v>
      </c>
      <c r="BV218" s="3">
        <v>0</v>
      </c>
      <c r="BW218" s="3">
        <v>24583</v>
      </c>
      <c r="BX218" s="3">
        <v>0</v>
      </c>
      <c r="BY218" s="3">
        <v>0</v>
      </c>
      <c r="BZ218" s="57">
        <v>0</v>
      </c>
      <c r="CA218" s="3">
        <v>0</v>
      </c>
      <c r="CB218" s="3">
        <v>0</v>
      </c>
      <c r="CC218" s="3">
        <v>0</v>
      </c>
      <c r="CD218" s="3">
        <v>1801</v>
      </c>
      <c r="CE218" s="3">
        <v>0</v>
      </c>
      <c r="CF218" s="3">
        <v>0</v>
      </c>
      <c r="CG218" s="3">
        <v>0</v>
      </c>
      <c r="CH218" s="3">
        <v>0</v>
      </c>
      <c r="CI218" s="3">
        <v>0</v>
      </c>
      <c r="CJ218" s="3">
        <v>0</v>
      </c>
      <c r="CK218" s="3">
        <v>0</v>
      </c>
      <c r="CL218" s="3">
        <v>0</v>
      </c>
      <c r="CM218" s="3">
        <v>0</v>
      </c>
      <c r="CN218" s="3">
        <v>0</v>
      </c>
      <c r="CO218" s="3">
        <v>0</v>
      </c>
      <c r="CP218" s="3">
        <v>0</v>
      </c>
      <c r="CQ218" s="3">
        <v>0</v>
      </c>
      <c r="CR218" s="3">
        <v>0</v>
      </c>
      <c r="CS218" s="3">
        <v>0</v>
      </c>
      <c r="CT218" s="3">
        <v>0</v>
      </c>
      <c r="CU218" s="3">
        <v>0</v>
      </c>
      <c r="CV218" s="3">
        <v>0</v>
      </c>
      <c r="CW218" s="3">
        <v>0</v>
      </c>
      <c r="CX218" s="3">
        <v>0</v>
      </c>
      <c r="CY218" s="3">
        <v>0</v>
      </c>
      <c r="CZ218" s="3">
        <v>0</v>
      </c>
      <c r="DA218" s="3">
        <v>0</v>
      </c>
      <c r="DB218" s="3">
        <v>0</v>
      </c>
      <c r="DC218" s="3">
        <v>0</v>
      </c>
      <c r="DD218" s="3">
        <v>0</v>
      </c>
      <c r="DE218" s="3">
        <v>0</v>
      </c>
      <c r="DF218" s="3">
        <v>0</v>
      </c>
      <c r="DG218" s="3">
        <v>18372406</v>
      </c>
      <c r="DH218" s="3">
        <v>0</v>
      </c>
      <c r="DI218" s="3">
        <v>0</v>
      </c>
      <c r="DJ218" s="3">
        <v>18372406</v>
      </c>
      <c r="DK218" s="3">
        <v>0</v>
      </c>
      <c r="DL218" s="3">
        <v>18372406</v>
      </c>
      <c r="DM218" s="3">
        <v>15809083</v>
      </c>
      <c r="DN218" s="3">
        <v>2563323</v>
      </c>
      <c r="DO218" s="3">
        <v>0</v>
      </c>
      <c r="DP218" s="3">
        <v>0</v>
      </c>
      <c r="DQ218" s="3">
        <v>0</v>
      </c>
      <c r="DR218" s="3">
        <v>0</v>
      </c>
      <c r="DS218" s="3">
        <v>2563323</v>
      </c>
      <c r="DT218" s="3">
        <v>0</v>
      </c>
      <c r="DU218" s="3">
        <v>0</v>
      </c>
      <c r="DV218" s="3">
        <v>0</v>
      </c>
      <c r="DW218" s="3">
        <v>0</v>
      </c>
      <c r="DX218" s="3">
        <v>0</v>
      </c>
      <c r="DY218" s="3">
        <v>0</v>
      </c>
      <c r="DZ218" s="3">
        <v>0</v>
      </c>
      <c r="EA218" s="3">
        <v>0</v>
      </c>
      <c r="EB218" s="3">
        <v>18372406</v>
      </c>
      <c r="EC218" s="3">
        <v>18372406</v>
      </c>
      <c r="ED218" s="3">
        <v>0</v>
      </c>
      <c r="EE218" s="3">
        <v>0</v>
      </c>
      <c r="EF218" s="3">
        <v>0</v>
      </c>
      <c r="EG218" s="3">
        <v>0</v>
      </c>
      <c r="EH218" s="3">
        <v>0</v>
      </c>
      <c r="EI218" s="3">
        <v>0</v>
      </c>
      <c r="EJ218" s="3">
        <v>0</v>
      </c>
      <c r="EK218" s="3">
        <v>0</v>
      </c>
      <c r="EL218" s="3">
        <v>0</v>
      </c>
      <c r="EM218" s="3">
        <v>0</v>
      </c>
      <c r="EN218" s="3">
        <v>0</v>
      </c>
      <c r="EO218" s="3">
        <v>0</v>
      </c>
      <c r="EP218" s="3">
        <v>0</v>
      </c>
      <c r="EQ218" s="3">
        <v>0</v>
      </c>
      <c r="ER218" s="3">
        <v>0</v>
      </c>
      <c r="ES218" s="3">
        <v>0</v>
      </c>
      <c r="ET218" s="3">
        <v>0</v>
      </c>
      <c r="EU218" s="3">
        <v>0</v>
      </c>
      <c r="EV218" s="3">
        <v>0</v>
      </c>
      <c r="EW218" s="3">
        <v>0</v>
      </c>
      <c r="EX218" s="3">
        <v>0</v>
      </c>
      <c r="EY218" s="3">
        <v>0</v>
      </c>
      <c r="EZ218" s="3">
        <v>0</v>
      </c>
      <c r="FA218" s="3">
        <v>0</v>
      </c>
      <c r="FB218" s="3">
        <v>0</v>
      </c>
      <c r="FC218" s="3">
        <v>0</v>
      </c>
      <c r="FD218" s="3">
        <v>0</v>
      </c>
      <c r="FE218" s="3">
        <v>0</v>
      </c>
      <c r="FF218" s="3">
        <v>0</v>
      </c>
      <c r="FG218" s="3">
        <v>0</v>
      </c>
      <c r="FH218" s="3">
        <v>0</v>
      </c>
      <c r="FI218" s="3">
        <v>0</v>
      </c>
      <c r="FJ218" s="3">
        <v>0</v>
      </c>
      <c r="FK218" s="3">
        <v>0</v>
      </c>
      <c r="FL218" s="3">
        <v>0</v>
      </c>
      <c r="FM218" s="3">
        <v>18372406</v>
      </c>
      <c r="FN218" s="3">
        <v>0</v>
      </c>
      <c r="FO218" s="3">
        <v>0</v>
      </c>
      <c r="FP218" s="3">
        <v>0</v>
      </c>
      <c r="FQ218" s="3">
        <v>0</v>
      </c>
      <c r="FR218" s="3">
        <v>0</v>
      </c>
      <c r="FS218" s="3">
        <v>0</v>
      </c>
      <c r="FT218" s="3">
        <v>11882464</v>
      </c>
      <c r="FU218" s="3">
        <v>0</v>
      </c>
      <c r="FV218" s="3">
        <v>0</v>
      </c>
      <c r="FW218" s="3">
        <v>0</v>
      </c>
      <c r="FX218" s="3">
        <v>0</v>
      </c>
      <c r="FY218" s="3">
        <v>0</v>
      </c>
      <c r="FZ218" s="3">
        <v>0</v>
      </c>
      <c r="GA218" s="3">
        <v>1425505</v>
      </c>
      <c r="GB218" s="3">
        <v>210263</v>
      </c>
      <c r="GC218" s="3">
        <v>2090453</v>
      </c>
      <c r="GD218" s="3">
        <v>200398</v>
      </c>
      <c r="GE218" s="3">
        <v>9567420</v>
      </c>
      <c r="GF218" s="3">
        <v>1496895</v>
      </c>
      <c r="GG218" s="3">
        <v>0</v>
      </c>
      <c r="GH218" s="3">
        <v>8623</v>
      </c>
      <c r="GI218" s="3">
        <v>121693</v>
      </c>
      <c r="GJ218" s="3">
        <v>1719678</v>
      </c>
      <c r="GK218" s="3">
        <v>433468</v>
      </c>
      <c r="GL218" s="3">
        <v>0</v>
      </c>
      <c r="GM218" s="3">
        <v>0</v>
      </c>
      <c r="GN218" s="3">
        <v>0</v>
      </c>
      <c r="GO218" s="3">
        <v>2461306</v>
      </c>
      <c r="GP218" s="3">
        <v>2044120</v>
      </c>
      <c r="GQ218" s="3">
        <v>0</v>
      </c>
      <c r="GR218" s="3">
        <v>12903089</v>
      </c>
      <c r="GS218" s="3">
        <v>0</v>
      </c>
      <c r="GT218" s="3">
        <v>154999</v>
      </c>
      <c r="GU218" s="3">
        <v>0</v>
      </c>
      <c r="GV218" s="3">
        <v>15102208</v>
      </c>
      <c r="GW218" s="3">
        <v>12802307</v>
      </c>
      <c r="GX218" s="3">
        <v>0</v>
      </c>
      <c r="GY218" s="3">
        <v>0</v>
      </c>
      <c r="GZ218" s="3">
        <v>2299901</v>
      </c>
      <c r="HA218" s="3">
        <v>15102208</v>
      </c>
      <c r="HB218" s="3">
        <v>0</v>
      </c>
      <c r="HC218" s="3">
        <v>2488662</v>
      </c>
      <c r="HD218" s="3">
        <v>-444542</v>
      </c>
      <c r="HE218" s="3">
        <v>14755409</v>
      </c>
      <c r="HF218" s="3">
        <v>0</v>
      </c>
      <c r="HG218" s="3">
        <v>0</v>
      </c>
      <c r="HH218" s="3">
        <v>0</v>
      </c>
      <c r="HI218" s="3">
        <v>11480144</v>
      </c>
      <c r="HJ218" s="3">
        <v>239840</v>
      </c>
      <c r="HK218" s="3">
        <v>239840</v>
      </c>
      <c r="HL218" s="3">
        <v>115</v>
      </c>
      <c r="HM218" s="3">
        <v>0</v>
      </c>
      <c r="HN218" s="3">
        <v>32288</v>
      </c>
      <c r="HO218" s="3">
        <v>0</v>
      </c>
      <c r="HP218" s="3">
        <v>27127</v>
      </c>
      <c r="HQ218" s="3">
        <v>47890</v>
      </c>
      <c r="HR218" s="3">
        <v>0</v>
      </c>
      <c r="HS218" s="3">
        <v>10183</v>
      </c>
      <c r="HT218" s="3">
        <v>0</v>
      </c>
      <c r="HU218" s="3">
        <v>122352</v>
      </c>
      <c r="HV218" s="3">
        <v>0</v>
      </c>
      <c r="HW218" s="3">
        <v>0</v>
      </c>
      <c r="HX218" s="3">
        <v>207552</v>
      </c>
      <c r="HY218" s="3">
        <v>0</v>
      </c>
      <c r="HZ218" s="3">
        <v>0</v>
      </c>
      <c r="IA218" s="3">
        <v>0</v>
      </c>
      <c r="IB218" s="3">
        <v>0</v>
      </c>
      <c r="IC218" s="3">
        <v>0</v>
      </c>
      <c r="ID218" s="3">
        <v>32288</v>
      </c>
      <c r="IE218" s="3">
        <v>0</v>
      </c>
      <c r="IF218" s="3">
        <v>0</v>
      </c>
      <c r="IG218" s="3">
        <v>0</v>
      </c>
      <c r="IH218" s="3">
        <v>0</v>
      </c>
      <c r="II218" s="3">
        <v>0</v>
      </c>
      <c r="IJ218" s="3">
        <v>0</v>
      </c>
      <c r="IK218" s="3">
        <v>0</v>
      </c>
      <c r="IL218" s="3">
        <v>0</v>
      </c>
      <c r="IM218" s="3">
        <v>15809083</v>
      </c>
    </row>
    <row r="219" spans="1:247" x14ac:dyDescent="0.25">
      <c r="A219">
        <v>106380046</v>
      </c>
      <c r="B219" s="33" t="s">
        <v>1887</v>
      </c>
      <c r="C219" s="56">
        <v>45147</v>
      </c>
      <c r="D219" s="56">
        <v>45473</v>
      </c>
      <c r="E219">
        <v>327</v>
      </c>
      <c r="F219" s="33" t="s">
        <v>2697</v>
      </c>
      <c r="G219" t="s">
        <v>1111</v>
      </c>
      <c r="H219">
        <v>423</v>
      </c>
      <c r="I219" s="33" t="s">
        <v>1046</v>
      </c>
      <c r="J219" t="s">
        <v>2899</v>
      </c>
      <c r="K219" s="33" t="s">
        <v>1023</v>
      </c>
      <c r="L219" s="33" t="s">
        <v>653</v>
      </c>
      <c r="N219" t="s">
        <v>430</v>
      </c>
      <c r="O219" s="33" t="s">
        <v>3089</v>
      </c>
      <c r="P219" t="s">
        <v>407</v>
      </c>
      <c r="Q219" t="s">
        <v>34</v>
      </c>
      <c r="R219" s="33" t="s">
        <v>2163</v>
      </c>
      <c r="S219" s="33" t="s">
        <v>2490</v>
      </c>
      <c r="T219" s="33" t="s">
        <v>1112</v>
      </c>
      <c r="U219" s="33">
        <v>94143</v>
      </c>
      <c r="V219" s="33" t="s">
        <v>2848</v>
      </c>
      <c r="W219">
        <v>0</v>
      </c>
      <c r="X219" s="3">
        <v>56</v>
      </c>
      <c r="Y219" s="3">
        <v>18312</v>
      </c>
      <c r="Z219" s="3">
        <v>23</v>
      </c>
      <c r="AA219" s="3">
        <v>7521</v>
      </c>
      <c r="AB219" s="3">
        <v>23</v>
      </c>
      <c r="AC219" s="3">
        <v>19.440366972477101</v>
      </c>
      <c r="AD219" s="3">
        <v>22.232516646877926</v>
      </c>
      <c r="AE219" s="3">
        <v>2320</v>
      </c>
      <c r="AF219" s="3">
        <v>552</v>
      </c>
      <c r="AG219" s="3">
        <v>122</v>
      </c>
      <c r="AH219" s="3">
        <v>474</v>
      </c>
      <c r="AI219" s="3">
        <v>0</v>
      </c>
      <c r="AJ219" s="3">
        <v>0</v>
      </c>
      <c r="AK219" s="3">
        <v>2874</v>
      </c>
      <c r="AL219" s="3">
        <v>0</v>
      </c>
      <c r="AM219" s="3">
        <v>15</v>
      </c>
      <c r="AN219" s="3">
        <v>6357</v>
      </c>
      <c r="AO219" s="3">
        <v>7270.0329435290796</v>
      </c>
      <c r="AP219" s="89">
        <v>2392.4652682088799</v>
      </c>
      <c r="AQ219" s="89">
        <v>557.40765262708896</v>
      </c>
      <c r="AR219" s="89">
        <v>122</v>
      </c>
      <c r="AS219" s="89">
        <v>474</v>
      </c>
      <c r="AT219" s="89">
        <v>0</v>
      </c>
      <c r="AU219" s="89">
        <v>0</v>
      </c>
      <c r="AV219" s="89">
        <v>3714.5555578108401</v>
      </c>
      <c r="AW219" s="89">
        <v>0</v>
      </c>
      <c r="AX219" s="89">
        <v>30.718584672135101</v>
      </c>
      <c r="AY219" s="3">
        <v>183</v>
      </c>
      <c r="AZ219" s="3">
        <v>44</v>
      </c>
      <c r="BA219" s="3">
        <v>10</v>
      </c>
      <c r="BB219" s="3">
        <v>37</v>
      </c>
      <c r="BC219" s="3">
        <v>0</v>
      </c>
      <c r="BD219" s="3">
        <v>0</v>
      </c>
      <c r="BE219" s="3">
        <v>228</v>
      </c>
      <c r="BF219" s="3">
        <v>0</v>
      </c>
      <c r="BG219" s="3">
        <v>1</v>
      </c>
      <c r="BH219" s="3">
        <v>503</v>
      </c>
      <c r="BI219" s="3">
        <v>0</v>
      </c>
      <c r="BJ219" s="3">
        <v>56</v>
      </c>
      <c r="BK219" s="3">
        <v>0</v>
      </c>
      <c r="BL219" s="3">
        <v>0</v>
      </c>
      <c r="BM219" s="3">
        <v>0</v>
      </c>
      <c r="BN219" s="3">
        <v>0</v>
      </c>
      <c r="BO219" s="3">
        <v>0</v>
      </c>
      <c r="BP219" s="3">
        <v>18312</v>
      </c>
      <c r="BQ219" s="3">
        <v>0</v>
      </c>
      <c r="BR219" s="3">
        <v>0</v>
      </c>
      <c r="BS219" s="3">
        <v>0</v>
      </c>
      <c r="BT219" s="3">
        <v>0</v>
      </c>
      <c r="BU219" s="3">
        <v>0</v>
      </c>
      <c r="BV219" s="3">
        <v>6357</v>
      </c>
      <c r="BW219" s="3">
        <v>0</v>
      </c>
      <c r="BX219" s="3">
        <v>0</v>
      </c>
      <c r="BY219" s="3">
        <v>0</v>
      </c>
      <c r="BZ219" s="57">
        <v>0</v>
      </c>
      <c r="CA219" s="3">
        <v>0</v>
      </c>
      <c r="CB219" s="3">
        <v>0</v>
      </c>
      <c r="CC219" s="3">
        <v>503</v>
      </c>
      <c r="CD219" s="3">
        <v>0</v>
      </c>
      <c r="CE219" s="3">
        <v>0</v>
      </c>
      <c r="CF219" s="3">
        <v>0</v>
      </c>
      <c r="CG219" s="3">
        <v>0</v>
      </c>
      <c r="CH219" s="3">
        <v>0</v>
      </c>
      <c r="CI219" s="3">
        <v>0</v>
      </c>
      <c r="CJ219" s="3">
        <v>0</v>
      </c>
      <c r="CK219" s="3">
        <v>630</v>
      </c>
      <c r="CL219" s="3">
        <v>52</v>
      </c>
      <c r="CM219" s="3">
        <v>0</v>
      </c>
      <c r="CN219" s="3">
        <v>0</v>
      </c>
      <c r="CO219" s="3">
        <v>0</v>
      </c>
      <c r="CP219" s="3">
        <v>0</v>
      </c>
      <c r="CQ219" s="3">
        <v>7053</v>
      </c>
      <c r="CR219" s="3">
        <v>0</v>
      </c>
      <c r="CS219" s="3">
        <v>143</v>
      </c>
      <c r="CT219" s="3">
        <v>7878</v>
      </c>
      <c r="CU219" s="3">
        <v>0</v>
      </c>
      <c r="CV219" s="3">
        <v>3488</v>
      </c>
      <c r="CW219" s="3">
        <v>0</v>
      </c>
      <c r="CX219" s="3">
        <v>0</v>
      </c>
      <c r="CY219" s="3">
        <v>0</v>
      </c>
      <c r="CZ219" s="3">
        <v>0</v>
      </c>
      <c r="DA219" s="3">
        <v>0</v>
      </c>
      <c r="DB219" s="3">
        <v>0</v>
      </c>
      <c r="DC219" s="3">
        <v>0</v>
      </c>
      <c r="DD219" s="3">
        <v>0</v>
      </c>
      <c r="DE219" s="3">
        <v>0</v>
      </c>
      <c r="DF219" s="3">
        <v>0</v>
      </c>
      <c r="DG219" s="3">
        <v>28456271</v>
      </c>
      <c r="DH219" s="3">
        <v>14724703</v>
      </c>
      <c r="DI219" s="3">
        <v>0</v>
      </c>
      <c r="DJ219" s="3">
        <v>13731568</v>
      </c>
      <c r="DK219" s="3">
        <v>293784</v>
      </c>
      <c r="DL219" s="3">
        <v>14025352</v>
      </c>
      <c r="DM219" s="3">
        <v>23663681</v>
      </c>
      <c r="DN219" s="3">
        <v>-9638329</v>
      </c>
      <c r="DO219" s="3">
        <v>437603</v>
      </c>
      <c r="DP219" s="3">
        <v>0</v>
      </c>
      <c r="DQ219" s="3">
        <v>0</v>
      </c>
      <c r="DR219" s="3">
        <v>0</v>
      </c>
      <c r="DS219" s="3">
        <v>-9200726</v>
      </c>
      <c r="DT219" s="3">
        <v>9180494</v>
      </c>
      <c r="DU219" s="3">
        <v>2393923</v>
      </c>
      <c r="DV219" s="3">
        <v>450022</v>
      </c>
      <c r="DW219" s="3">
        <v>1858985</v>
      </c>
      <c r="DX219" s="3">
        <v>0</v>
      </c>
      <c r="DY219" s="3">
        <v>0</v>
      </c>
      <c r="DZ219" s="3">
        <v>10937256</v>
      </c>
      <c r="EA219" s="3">
        <v>0</v>
      </c>
      <c r="EB219" s="3">
        <v>61809</v>
      </c>
      <c r="EC219" s="3">
        <v>24882489</v>
      </c>
      <c r="ED219" s="3">
        <v>286753</v>
      </c>
      <c r="EE219" s="3">
        <v>23452</v>
      </c>
      <c r="EF219" s="3">
        <v>0</v>
      </c>
      <c r="EG219" s="3">
        <v>0</v>
      </c>
      <c r="EH219" s="3">
        <v>0</v>
      </c>
      <c r="EI219" s="3">
        <v>0</v>
      </c>
      <c r="EJ219" s="3">
        <v>3198807</v>
      </c>
      <c r="EK219" s="3">
        <v>0</v>
      </c>
      <c r="EL219" s="3">
        <v>64770</v>
      </c>
      <c r="EM219" s="3">
        <v>3573782</v>
      </c>
      <c r="EN219" s="3">
        <v>3922462</v>
      </c>
      <c r="EO219" s="3">
        <v>989975</v>
      </c>
      <c r="EP219" s="3">
        <v>425727</v>
      </c>
      <c r="EQ219" s="3">
        <v>1771369</v>
      </c>
      <c r="ER219" s="3">
        <v>0</v>
      </c>
      <c r="ES219" s="3">
        <v>0</v>
      </c>
      <c r="ET219" s="3">
        <v>0</v>
      </c>
      <c r="EU219" s="3">
        <v>6180660</v>
      </c>
      <c r="EV219" s="3">
        <v>1081185</v>
      </c>
      <c r="EW219" s="3">
        <v>0</v>
      </c>
      <c r="EX219" s="3">
        <v>353325</v>
      </c>
      <c r="EY219" s="3">
        <v>0</v>
      </c>
      <c r="EZ219" s="3">
        <v>0</v>
      </c>
      <c r="FA219" s="3">
        <v>0</v>
      </c>
      <c r="FB219" s="3">
        <v>0</v>
      </c>
      <c r="FC219" s="3">
        <v>0</v>
      </c>
      <c r="FD219" s="3">
        <v>0</v>
      </c>
      <c r="FE219" s="3">
        <v>5062282</v>
      </c>
      <c r="FF219" s="3">
        <v>1309331</v>
      </c>
      <c r="FG219" s="3">
        <v>4034</v>
      </c>
      <c r="FH219" s="3">
        <v>1</v>
      </c>
      <c r="FI219" s="3">
        <v>0</v>
      </c>
      <c r="FJ219" s="3">
        <v>0</v>
      </c>
      <c r="FK219" s="3">
        <v>7230394</v>
      </c>
      <c r="FL219" s="3">
        <v>0</v>
      </c>
      <c r="FM219" s="3">
        <v>125526</v>
      </c>
      <c r="FN219" s="3">
        <v>0</v>
      </c>
      <c r="FO219" s="3">
        <v>260020</v>
      </c>
      <c r="FP219" s="3">
        <v>0</v>
      </c>
      <c r="FQ219" s="3">
        <v>0</v>
      </c>
      <c r="FR219" s="3">
        <v>0</v>
      </c>
      <c r="FS219" s="3">
        <v>0</v>
      </c>
      <c r="FT219" s="3">
        <v>10713353</v>
      </c>
      <c r="FU219" s="3">
        <v>1173293</v>
      </c>
      <c r="FV219" s="3">
        <v>809400</v>
      </c>
      <c r="FW219" s="3">
        <v>0</v>
      </c>
      <c r="FX219" s="3">
        <v>0</v>
      </c>
      <c r="FY219" s="3">
        <v>0</v>
      </c>
      <c r="FZ219" s="3">
        <v>526987</v>
      </c>
      <c r="GA219" s="3">
        <v>4511567</v>
      </c>
      <c r="GB219" s="3">
        <v>986834</v>
      </c>
      <c r="GC219" s="3">
        <v>1729536</v>
      </c>
      <c r="GD219" s="3">
        <v>3212711</v>
      </c>
      <c r="GE219" s="3">
        <v>11967637</v>
      </c>
      <c r="GF219" s="3">
        <v>4733506</v>
      </c>
      <c r="GG219" s="3">
        <v>452982</v>
      </c>
      <c r="GH219" s="3">
        <v>1394</v>
      </c>
      <c r="GI219" s="3">
        <v>243691</v>
      </c>
      <c r="GJ219" s="3">
        <v>2089660</v>
      </c>
      <c r="GK219" s="3">
        <v>3158313</v>
      </c>
      <c r="GL219" s="3">
        <v>0</v>
      </c>
      <c r="GM219" s="3">
        <v>105000</v>
      </c>
      <c r="GN219" s="3">
        <v>0</v>
      </c>
      <c r="GO219" s="3">
        <v>911498</v>
      </c>
      <c r="GP219" s="3">
        <v>-137341520</v>
      </c>
      <c r="GQ219" s="3">
        <v>0</v>
      </c>
      <c r="GR219" s="3">
        <v>68448386</v>
      </c>
      <c r="GS219" s="3">
        <v>0</v>
      </c>
      <c r="GT219" s="3">
        <v>3733780</v>
      </c>
      <c r="GU219" s="3">
        <v>0</v>
      </c>
      <c r="GV219" s="3">
        <v>-65159354</v>
      </c>
      <c r="GW219" s="3">
        <v>41478775</v>
      </c>
      <c r="GX219" s="3">
        <v>0</v>
      </c>
      <c r="GY219" s="3">
        <v>0</v>
      </c>
      <c r="GZ219" s="3">
        <v>-106638129</v>
      </c>
      <c r="HA219" s="3">
        <v>-65159354</v>
      </c>
      <c r="HB219" s="3">
        <v>-141259318</v>
      </c>
      <c r="HC219" s="3">
        <v>3819932</v>
      </c>
      <c r="HD219" s="3">
        <v>0</v>
      </c>
      <c r="HE219" s="3">
        <v>73318394</v>
      </c>
      <c r="HF219" s="3">
        <v>0</v>
      </c>
      <c r="HG219" s="3">
        <v>0</v>
      </c>
      <c r="HH219" s="3">
        <v>0</v>
      </c>
      <c r="HI219" s="3">
        <v>0</v>
      </c>
      <c r="HJ219" s="3">
        <v>209195</v>
      </c>
      <c r="HK219" s="3">
        <v>237140</v>
      </c>
      <c r="HL219" s="3">
        <v>110</v>
      </c>
      <c r="HM219" s="3">
        <v>47</v>
      </c>
      <c r="HN219" s="3">
        <v>17056</v>
      </c>
      <c r="HO219" s="3">
        <v>47966</v>
      </c>
      <c r="HP219" s="3">
        <v>80630</v>
      </c>
      <c r="HQ219" s="3">
        <v>4316</v>
      </c>
      <c r="HR219" s="3">
        <v>27907</v>
      </c>
      <c r="HS219" s="3">
        <v>5281</v>
      </c>
      <c r="HT219" s="3">
        <v>18057</v>
      </c>
      <c r="HU219" s="3">
        <v>0</v>
      </c>
      <c r="HV219" s="3">
        <v>4958</v>
      </c>
      <c r="HW219" s="3">
        <v>3024</v>
      </c>
      <c r="HX219" s="3">
        <v>147068</v>
      </c>
      <c r="HY219" s="3">
        <v>3210</v>
      </c>
      <c r="HZ219" s="3">
        <v>0</v>
      </c>
      <c r="IA219" s="3">
        <v>0</v>
      </c>
      <c r="IB219" s="3">
        <v>33232</v>
      </c>
      <c r="IC219" s="3">
        <v>12272</v>
      </c>
      <c r="ID219" s="3">
        <v>13413</v>
      </c>
      <c r="IE219" s="3">
        <v>7775037.96135337</v>
      </c>
      <c r="IF219" s="3">
        <v>1985284.8871299757</v>
      </c>
      <c r="IG219" s="3">
        <v>369583.48434810701</v>
      </c>
      <c r="IH219" s="3">
        <v>1526703.4803873301</v>
      </c>
      <c r="II219" s="3">
        <v>0</v>
      </c>
      <c r="IJ219" s="3">
        <v>0</v>
      </c>
      <c r="IK219" s="3">
        <v>11609333.3626008</v>
      </c>
      <c r="IL219" s="3">
        <v>0</v>
      </c>
      <c r="IM219" s="3">
        <v>103953.824180371</v>
      </c>
    </row>
    <row r="220" spans="1:247" x14ac:dyDescent="0.25">
      <c r="A220">
        <v>106364502</v>
      </c>
      <c r="B220" s="33" t="s">
        <v>1833</v>
      </c>
      <c r="C220" s="56">
        <v>45108</v>
      </c>
      <c r="D220" s="56">
        <v>45473</v>
      </c>
      <c r="E220">
        <v>366</v>
      </c>
      <c r="F220" s="33" t="s">
        <v>2692</v>
      </c>
      <c r="G220" t="s">
        <v>1063</v>
      </c>
      <c r="H220">
        <v>1209</v>
      </c>
      <c r="I220" s="33" t="s">
        <v>1046</v>
      </c>
      <c r="J220" t="s">
        <v>2900</v>
      </c>
      <c r="K220" s="33" t="s">
        <v>1023</v>
      </c>
      <c r="L220" s="33" t="s">
        <v>811</v>
      </c>
      <c r="N220" t="s">
        <v>1032</v>
      </c>
      <c r="O220" s="33" t="s">
        <v>2676</v>
      </c>
      <c r="P220" t="s">
        <v>406</v>
      </c>
      <c r="Q220" t="s">
        <v>34</v>
      </c>
      <c r="R220" s="33" t="s">
        <v>2165</v>
      </c>
      <c r="S220" s="33" t="s">
        <v>3038</v>
      </c>
      <c r="T220" s="33" t="s">
        <v>1389</v>
      </c>
      <c r="U220" s="33">
        <v>92354</v>
      </c>
      <c r="V220" s="33" t="s">
        <v>3214</v>
      </c>
      <c r="W220">
        <v>1</v>
      </c>
      <c r="X220" s="3">
        <v>364</v>
      </c>
      <c r="Y220" s="3">
        <v>133224</v>
      </c>
      <c r="Z220" s="3">
        <v>364</v>
      </c>
      <c r="AA220" s="3">
        <v>133224</v>
      </c>
      <c r="AB220" s="3">
        <v>241</v>
      </c>
      <c r="AC220" s="3">
        <v>238.68579234972677</v>
      </c>
      <c r="AD220" s="3">
        <v>298.65817060801902</v>
      </c>
      <c r="AE220" s="3">
        <v>104</v>
      </c>
      <c r="AF220" s="3">
        <v>100</v>
      </c>
      <c r="AG220" s="3">
        <v>44316</v>
      </c>
      <c r="AH220" s="3">
        <v>19620</v>
      </c>
      <c r="AI220" s="3">
        <v>0</v>
      </c>
      <c r="AJ220" s="3">
        <v>1589</v>
      </c>
      <c r="AK220" s="3">
        <v>21479</v>
      </c>
      <c r="AL220" s="3">
        <v>8</v>
      </c>
      <c r="AM220" s="3">
        <v>143</v>
      </c>
      <c r="AN220" s="3">
        <v>87359</v>
      </c>
      <c r="AO220" s="3">
        <v>109308.890442535</v>
      </c>
      <c r="AP220" s="89">
        <v>162.19108319864199</v>
      </c>
      <c r="AQ220" s="89">
        <v>119.482206498114</v>
      </c>
      <c r="AR220" s="89">
        <v>49718.578627475195</v>
      </c>
      <c r="AS220" s="89">
        <v>32070.529444413001</v>
      </c>
      <c r="AT220" s="89">
        <v>0</v>
      </c>
      <c r="AU220" s="89">
        <v>1946.173973663002</v>
      </c>
      <c r="AV220" s="89">
        <v>27264.883047801199</v>
      </c>
      <c r="AW220" s="89">
        <v>16.654330799861</v>
      </c>
      <c r="AX220" s="89">
        <v>298.31931882482502</v>
      </c>
      <c r="AY220" s="3">
        <v>25</v>
      </c>
      <c r="AZ220" s="3">
        <v>18</v>
      </c>
      <c r="BA220" s="3">
        <v>5571</v>
      </c>
      <c r="BB220" s="3">
        <v>6882</v>
      </c>
      <c r="BC220" s="3">
        <v>0</v>
      </c>
      <c r="BD220" s="3">
        <v>715</v>
      </c>
      <c r="BE220" s="3">
        <v>4551</v>
      </c>
      <c r="BF220" s="3">
        <v>3</v>
      </c>
      <c r="BG220" s="3">
        <v>55</v>
      </c>
      <c r="BH220" s="3">
        <v>17820</v>
      </c>
      <c r="BI220" s="3">
        <v>364</v>
      </c>
      <c r="BJ220" s="3">
        <v>0</v>
      </c>
      <c r="BK220" s="3">
        <v>0</v>
      </c>
      <c r="BL220" s="3">
        <v>0</v>
      </c>
      <c r="BM220" s="3">
        <v>0</v>
      </c>
      <c r="BN220" s="3">
        <v>0</v>
      </c>
      <c r="BO220" s="3">
        <v>133224</v>
      </c>
      <c r="BP220" s="3">
        <v>0</v>
      </c>
      <c r="BQ220" s="3">
        <v>0</v>
      </c>
      <c r="BR220" s="3">
        <v>0</v>
      </c>
      <c r="BS220" s="3">
        <v>0</v>
      </c>
      <c r="BT220" s="3">
        <v>0</v>
      </c>
      <c r="BU220" s="3">
        <v>87359</v>
      </c>
      <c r="BV220" s="3">
        <v>0</v>
      </c>
      <c r="BW220" s="3">
        <v>0</v>
      </c>
      <c r="BX220" s="3">
        <v>0</v>
      </c>
      <c r="BY220" s="3">
        <v>0</v>
      </c>
      <c r="BZ220" s="57">
        <v>0</v>
      </c>
      <c r="CA220" s="3">
        <v>0</v>
      </c>
      <c r="CB220" s="3">
        <v>17820</v>
      </c>
      <c r="CC220" s="3">
        <v>0</v>
      </c>
      <c r="CD220" s="3">
        <v>0</v>
      </c>
      <c r="CE220" s="3">
        <v>0</v>
      </c>
      <c r="CF220" s="3">
        <v>0</v>
      </c>
      <c r="CG220" s="3">
        <v>0</v>
      </c>
      <c r="CH220" s="3">
        <v>12</v>
      </c>
      <c r="CI220" s="3">
        <v>5488</v>
      </c>
      <c r="CJ220" s="3">
        <v>3309</v>
      </c>
      <c r="CK220" s="3">
        <v>805</v>
      </c>
      <c r="CL220" s="3">
        <v>562</v>
      </c>
      <c r="CM220" s="3">
        <v>145895</v>
      </c>
      <c r="CN220" s="3">
        <v>103141</v>
      </c>
      <c r="CO220" s="3">
        <v>0</v>
      </c>
      <c r="CP220" s="3">
        <v>4934</v>
      </c>
      <c r="CQ220" s="3">
        <v>76233</v>
      </c>
      <c r="CR220" s="3">
        <v>81</v>
      </c>
      <c r="CS220" s="3">
        <v>1416</v>
      </c>
      <c r="CT220" s="3">
        <v>333067</v>
      </c>
      <c r="CU220" s="3">
        <v>53333</v>
      </c>
      <c r="CV220" s="3">
        <v>245225</v>
      </c>
      <c r="CW220" s="3">
        <v>0</v>
      </c>
      <c r="CX220" s="3">
        <v>38119</v>
      </c>
      <c r="CY220" s="3">
        <v>0</v>
      </c>
      <c r="CZ220" s="3">
        <v>5</v>
      </c>
      <c r="DA220" s="3">
        <v>434518</v>
      </c>
      <c r="DB220" s="3">
        <v>266422</v>
      </c>
      <c r="DC220" s="3">
        <v>2692</v>
      </c>
      <c r="DD220" s="3">
        <v>3710</v>
      </c>
      <c r="DE220" s="3">
        <v>2664</v>
      </c>
      <c r="DF220" s="3">
        <v>1499</v>
      </c>
      <c r="DG220" s="3">
        <v>2868534773</v>
      </c>
      <c r="DH220" s="3">
        <v>2177933624</v>
      </c>
      <c r="DI220" s="3">
        <v>0</v>
      </c>
      <c r="DJ220" s="3">
        <v>690601149</v>
      </c>
      <c r="DK220" s="3">
        <v>5343146</v>
      </c>
      <c r="DL220" s="3">
        <v>695944295</v>
      </c>
      <c r="DM220" s="3">
        <v>655051716</v>
      </c>
      <c r="DN220" s="3">
        <v>40892579</v>
      </c>
      <c r="DO220" s="3">
        <v>1509088</v>
      </c>
      <c r="DP220" s="3">
        <v>577086</v>
      </c>
      <c r="DQ220" s="3">
        <v>0</v>
      </c>
      <c r="DR220" s="3">
        <v>0</v>
      </c>
      <c r="DS220" s="3">
        <v>41824581</v>
      </c>
      <c r="DT220" s="3">
        <v>1801027</v>
      </c>
      <c r="DU220" s="3">
        <v>2002304</v>
      </c>
      <c r="DV220" s="3">
        <v>1282976768</v>
      </c>
      <c r="DW220" s="3">
        <v>397822840</v>
      </c>
      <c r="DX220" s="3">
        <v>0</v>
      </c>
      <c r="DY220" s="3">
        <v>39633522</v>
      </c>
      <c r="DZ220" s="3">
        <v>563658244</v>
      </c>
      <c r="EA220" s="3">
        <v>250381</v>
      </c>
      <c r="EB220" s="3">
        <v>4370447</v>
      </c>
      <c r="EC220" s="3">
        <v>2292515533</v>
      </c>
      <c r="ED220" s="3">
        <v>1007728</v>
      </c>
      <c r="EE220" s="3">
        <v>390093</v>
      </c>
      <c r="EF220" s="3">
        <v>156408134</v>
      </c>
      <c r="EG220" s="3">
        <v>252451834</v>
      </c>
      <c r="EH220" s="3">
        <v>0</v>
      </c>
      <c r="EI220" s="3">
        <v>8908787</v>
      </c>
      <c r="EJ220" s="3">
        <v>151834847</v>
      </c>
      <c r="EK220" s="3">
        <v>270860</v>
      </c>
      <c r="EL220" s="3">
        <v>4746957</v>
      </c>
      <c r="EM220" s="3">
        <v>576019240</v>
      </c>
      <c r="EN220" s="3">
        <v>1660118</v>
      </c>
      <c r="EO220" s="3">
        <v>1374217</v>
      </c>
      <c r="EP220" s="3">
        <v>1134323960</v>
      </c>
      <c r="EQ220" s="3">
        <v>383073553</v>
      </c>
      <c r="ER220" s="3">
        <v>-25539122</v>
      </c>
      <c r="ES220" s="3">
        <v>0</v>
      </c>
      <c r="ET220" s="3">
        <v>38318377</v>
      </c>
      <c r="EU220" s="3">
        <v>597818844</v>
      </c>
      <c r="EV220" s="3">
        <v>5771082</v>
      </c>
      <c r="EW220" s="3">
        <v>0</v>
      </c>
      <c r="EX220" s="3">
        <v>19088429</v>
      </c>
      <c r="EY220" s="3">
        <v>0</v>
      </c>
      <c r="EZ220" s="3">
        <v>22044166</v>
      </c>
      <c r="FA220" s="3">
        <v>0</v>
      </c>
      <c r="FB220" s="3">
        <v>0</v>
      </c>
      <c r="FC220" s="3">
        <v>0</v>
      </c>
      <c r="FD220" s="3">
        <v>0</v>
      </c>
      <c r="FE220" s="3">
        <v>1068584</v>
      </c>
      <c r="FF220" s="3">
        <v>994263</v>
      </c>
      <c r="FG220" s="3">
        <v>304345500</v>
      </c>
      <c r="FH220" s="3">
        <v>270112948</v>
      </c>
      <c r="FI220" s="3">
        <v>0</v>
      </c>
      <c r="FJ220" s="3">
        <v>8783046</v>
      </c>
      <c r="FK220" s="3">
        <v>102643495</v>
      </c>
      <c r="FL220" s="3">
        <v>0</v>
      </c>
      <c r="FM220" s="3">
        <v>2653313</v>
      </c>
      <c r="FN220" s="3">
        <v>0</v>
      </c>
      <c r="FO220" s="3">
        <v>0</v>
      </c>
      <c r="FP220" s="3">
        <v>69557</v>
      </c>
      <c r="FQ220" s="3">
        <v>834550</v>
      </c>
      <c r="FR220" s="3">
        <v>0</v>
      </c>
      <c r="FS220" s="3">
        <v>0</v>
      </c>
      <c r="FT220" s="3">
        <v>146617669</v>
      </c>
      <c r="FU220" s="3">
        <v>39546849</v>
      </c>
      <c r="FV220" s="3">
        <v>180312983</v>
      </c>
      <c r="FW220" s="3">
        <v>0</v>
      </c>
      <c r="FX220" s="3">
        <v>0</v>
      </c>
      <c r="FY220" s="3">
        <v>525971</v>
      </c>
      <c r="FZ220" s="3">
        <v>12474541</v>
      </c>
      <c r="GA220" s="3">
        <v>50316598</v>
      </c>
      <c r="GB220" s="3">
        <v>4532776</v>
      </c>
      <c r="GC220" s="3">
        <v>188377458</v>
      </c>
      <c r="GD220" s="3">
        <v>32346871</v>
      </c>
      <c r="GE220" s="3">
        <v>180078843</v>
      </c>
      <c r="GF220" s="3">
        <v>74337575</v>
      </c>
      <c r="GG220" s="3">
        <v>27313151</v>
      </c>
      <c r="GH220" s="3">
        <v>9579361</v>
      </c>
      <c r="GI220" s="3">
        <v>70433179</v>
      </c>
      <c r="GJ220" s="3">
        <v>193739607</v>
      </c>
      <c r="GK220" s="3">
        <v>17735896</v>
      </c>
      <c r="GL220" s="3">
        <v>1593029</v>
      </c>
      <c r="GM220" s="3">
        <v>3598276</v>
      </c>
      <c r="GN220" s="3">
        <v>12641966</v>
      </c>
      <c r="GO220" s="3">
        <v>64000833</v>
      </c>
      <c r="GP220" s="3">
        <v>863005754</v>
      </c>
      <c r="GQ220" s="3">
        <v>15729780</v>
      </c>
      <c r="GR220" s="3">
        <v>421986889</v>
      </c>
      <c r="GS220" s="3">
        <v>16756066</v>
      </c>
      <c r="GT220" s="3">
        <v>71131080</v>
      </c>
      <c r="GU220" s="3">
        <v>13022383</v>
      </c>
      <c r="GV220" s="3">
        <v>1401631952</v>
      </c>
      <c r="GW220" s="3">
        <v>750594378</v>
      </c>
      <c r="GX220" s="3">
        <v>0</v>
      </c>
      <c r="GY220" s="3">
        <v>297080283</v>
      </c>
      <c r="GZ220" s="3">
        <v>353957291</v>
      </c>
      <c r="HA220" s="3">
        <v>1401631952</v>
      </c>
      <c r="HB220" s="3">
        <v>42636505</v>
      </c>
      <c r="HC220" s="3">
        <v>730061352</v>
      </c>
      <c r="HD220" s="3">
        <v>-588216988</v>
      </c>
      <c r="HE220" s="3">
        <v>491136930</v>
      </c>
      <c r="HF220" s="3">
        <v>0</v>
      </c>
      <c r="HG220" s="3">
        <v>289240999</v>
      </c>
      <c r="HH220" s="3">
        <v>517081461</v>
      </c>
      <c r="HI220" s="3">
        <v>632083725</v>
      </c>
      <c r="HJ220" s="3">
        <v>3440853</v>
      </c>
      <c r="HK220" s="3">
        <v>3883095</v>
      </c>
      <c r="HL220" s="3">
        <v>1836</v>
      </c>
      <c r="HM220" s="3">
        <v>123</v>
      </c>
      <c r="HN220" s="3">
        <v>280540</v>
      </c>
      <c r="HO220" s="3">
        <v>878866</v>
      </c>
      <c r="HP220" s="3">
        <v>1577093</v>
      </c>
      <c r="HQ220" s="3">
        <v>41241</v>
      </c>
      <c r="HR220" s="3">
        <v>244218</v>
      </c>
      <c r="HS220" s="3">
        <v>150000</v>
      </c>
      <c r="HT220" s="3">
        <v>28291</v>
      </c>
      <c r="HU220" s="3">
        <v>175599</v>
      </c>
      <c r="HV220" s="3">
        <v>22860</v>
      </c>
      <c r="HW220" s="3">
        <v>42145</v>
      </c>
      <c r="HX220" s="3">
        <v>1648004</v>
      </c>
      <c r="HY220" s="3">
        <v>449706</v>
      </c>
      <c r="HZ220" s="3">
        <v>668627</v>
      </c>
      <c r="IA220" s="3">
        <v>1045</v>
      </c>
      <c r="IB220" s="3">
        <v>371113</v>
      </c>
      <c r="IC220" s="3">
        <v>0</v>
      </c>
      <c r="ID220" s="3">
        <v>300166</v>
      </c>
      <c r="IE220" s="3">
        <v>636168.75476180599</v>
      </c>
      <c r="IF220" s="3">
        <v>541865.78052762896</v>
      </c>
      <c r="IG220" s="3">
        <v>326013376.29244399</v>
      </c>
      <c r="IH220" s="3">
        <v>147283913.90908799</v>
      </c>
      <c r="II220" s="3">
        <v>0</v>
      </c>
      <c r="IJ220" s="3">
        <v>10994586.6655485</v>
      </c>
      <c r="IK220" s="3">
        <v>162055554.41544199</v>
      </c>
      <c r="IL220" s="3">
        <v>118058.441516187</v>
      </c>
      <c r="IM220" s="3">
        <v>2065045.7406716901</v>
      </c>
    </row>
    <row r="221" spans="1:247" x14ac:dyDescent="0.25">
      <c r="A221">
        <v>106361246</v>
      </c>
      <c r="B221" s="33" t="s">
        <v>1387</v>
      </c>
      <c r="C221" s="56">
        <v>45108</v>
      </c>
      <c r="D221" s="56">
        <v>45473</v>
      </c>
      <c r="E221">
        <v>366</v>
      </c>
      <c r="F221" s="33" t="s">
        <v>2692</v>
      </c>
      <c r="G221" t="s">
        <v>1063</v>
      </c>
      <c r="H221">
        <v>1209</v>
      </c>
      <c r="I221" s="33" t="s">
        <v>1046</v>
      </c>
      <c r="J221" t="s">
        <v>2900</v>
      </c>
      <c r="K221" s="33" t="s">
        <v>1023</v>
      </c>
      <c r="L221" s="33" t="s">
        <v>811</v>
      </c>
      <c r="M221" t="s">
        <v>2658</v>
      </c>
      <c r="N221" t="s">
        <v>1032</v>
      </c>
      <c r="O221" s="33" t="s">
        <v>2676</v>
      </c>
      <c r="P221" t="s">
        <v>1048</v>
      </c>
      <c r="Q221" t="s">
        <v>34</v>
      </c>
      <c r="R221" s="33" t="s">
        <v>2165</v>
      </c>
      <c r="S221" s="33" t="s">
        <v>3038</v>
      </c>
      <c r="T221" s="33" t="s">
        <v>1389</v>
      </c>
      <c r="U221" s="33">
        <v>92354</v>
      </c>
      <c r="V221" s="33" t="s">
        <v>3214</v>
      </c>
      <c r="W221">
        <v>1</v>
      </c>
      <c r="X221" s="3">
        <v>571</v>
      </c>
      <c r="Y221" s="3">
        <v>208986</v>
      </c>
      <c r="Z221" s="3">
        <v>575</v>
      </c>
      <c r="AA221" s="3">
        <v>210450</v>
      </c>
      <c r="AB221" s="3">
        <v>503</v>
      </c>
      <c r="AC221" s="3">
        <v>495.34426229508199</v>
      </c>
      <c r="AD221" s="3">
        <v>825.69546959825414</v>
      </c>
      <c r="AE221" s="3">
        <v>32610</v>
      </c>
      <c r="AF221" s="3">
        <v>37201</v>
      </c>
      <c r="AG221" s="3">
        <v>15309</v>
      </c>
      <c r="AH221" s="3">
        <v>62183</v>
      </c>
      <c r="AI221" s="3">
        <v>0</v>
      </c>
      <c r="AJ221" s="3">
        <v>4427</v>
      </c>
      <c r="AK221" s="3">
        <v>28593</v>
      </c>
      <c r="AL221" s="3">
        <v>129</v>
      </c>
      <c r="AM221" s="3">
        <v>844</v>
      </c>
      <c r="AN221" s="3">
        <v>181296</v>
      </c>
      <c r="AO221" s="3">
        <v>302204.54187296098</v>
      </c>
      <c r="AP221" s="89">
        <v>56278.544986235102</v>
      </c>
      <c r="AQ221" s="89">
        <v>57656.996626182357</v>
      </c>
      <c r="AR221" s="89">
        <v>21378.941494139453</v>
      </c>
      <c r="AS221" s="89">
        <v>93443.419926955918</v>
      </c>
      <c r="AT221" s="89">
        <v>0</v>
      </c>
      <c r="AU221" s="89">
        <v>7867.3014145430698</v>
      </c>
      <c r="AV221" s="89">
        <v>59147.8010564457</v>
      </c>
      <c r="AW221" s="89">
        <v>358.65964566282832</v>
      </c>
      <c r="AX221" s="89">
        <v>2740.2231063835602</v>
      </c>
      <c r="AY221" s="3">
        <v>5168</v>
      </c>
      <c r="AZ221" s="3">
        <v>6030</v>
      </c>
      <c r="BA221" s="3">
        <v>1944</v>
      </c>
      <c r="BB221" s="3">
        <v>9838</v>
      </c>
      <c r="BC221" s="3">
        <v>0</v>
      </c>
      <c r="BD221" s="3">
        <v>1141</v>
      </c>
      <c r="BE221" s="3">
        <v>4874</v>
      </c>
      <c r="BF221" s="3">
        <v>27</v>
      </c>
      <c r="BG221" s="3">
        <v>169</v>
      </c>
      <c r="BH221" s="3">
        <v>29191</v>
      </c>
      <c r="BI221" s="3">
        <v>437</v>
      </c>
      <c r="BJ221" s="3">
        <v>77</v>
      </c>
      <c r="BK221" s="3">
        <v>12</v>
      </c>
      <c r="BL221" s="3">
        <v>45</v>
      </c>
      <c r="BM221" s="3">
        <v>0</v>
      </c>
      <c r="BN221" s="3">
        <v>0</v>
      </c>
      <c r="BO221" s="3">
        <v>159942</v>
      </c>
      <c r="BP221" s="3">
        <v>28182</v>
      </c>
      <c r="BQ221" s="3">
        <v>4392</v>
      </c>
      <c r="BR221" s="3">
        <v>16470</v>
      </c>
      <c r="BS221" s="3">
        <v>0</v>
      </c>
      <c r="BT221" s="3">
        <v>0</v>
      </c>
      <c r="BU221" s="3">
        <v>151351</v>
      </c>
      <c r="BV221" s="3">
        <v>16296</v>
      </c>
      <c r="BW221" s="3">
        <v>1272</v>
      </c>
      <c r="BX221" s="3">
        <v>12377</v>
      </c>
      <c r="BY221" s="3">
        <v>0</v>
      </c>
      <c r="BZ221" s="57">
        <v>0</v>
      </c>
      <c r="CA221" s="3">
        <v>0</v>
      </c>
      <c r="CB221" s="3">
        <v>24882</v>
      </c>
      <c r="CC221" s="3">
        <v>2206</v>
      </c>
      <c r="CD221" s="3">
        <v>446</v>
      </c>
      <c r="CE221" s="3">
        <v>1657</v>
      </c>
      <c r="CF221" s="3">
        <v>0</v>
      </c>
      <c r="CG221" s="3">
        <v>0</v>
      </c>
      <c r="CH221" s="3">
        <v>0</v>
      </c>
      <c r="CI221" s="3">
        <v>0</v>
      </c>
      <c r="CJ221" s="3">
        <v>0</v>
      </c>
      <c r="CK221" s="3">
        <v>209607</v>
      </c>
      <c r="CL221" s="3">
        <v>207055</v>
      </c>
      <c r="CM221" s="3">
        <v>45447</v>
      </c>
      <c r="CN221" s="3">
        <v>370378</v>
      </c>
      <c r="CO221" s="3">
        <v>0</v>
      </c>
      <c r="CP221" s="3">
        <v>38507</v>
      </c>
      <c r="CQ221" s="3">
        <v>434688</v>
      </c>
      <c r="CR221" s="3">
        <v>2129</v>
      </c>
      <c r="CS221" s="3">
        <v>17765</v>
      </c>
      <c r="CT221" s="3">
        <v>1325576</v>
      </c>
      <c r="CU221" s="3">
        <v>65483</v>
      </c>
      <c r="CV221" s="3">
        <v>895813</v>
      </c>
      <c r="CW221" s="3">
        <v>0</v>
      </c>
      <c r="CX221" s="3">
        <v>295598</v>
      </c>
      <c r="CY221" s="3">
        <v>0</v>
      </c>
      <c r="CZ221" s="3">
        <v>28</v>
      </c>
      <c r="DA221" s="3">
        <v>2119497</v>
      </c>
      <c r="DB221" s="3">
        <v>1097961</v>
      </c>
      <c r="DC221" s="3">
        <v>9255</v>
      </c>
      <c r="DD221" s="3">
        <v>8638</v>
      </c>
      <c r="DE221" s="3">
        <v>0</v>
      </c>
      <c r="DF221" s="3">
        <v>0</v>
      </c>
      <c r="DG221" s="3">
        <v>8652899741</v>
      </c>
      <c r="DH221" s="3">
        <v>7006912634</v>
      </c>
      <c r="DI221" s="3">
        <v>46999667</v>
      </c>
      <c r="DJ221" s="3">
        <v>1692986774</v>
      </c>
      <c r="DK221" s="3">
        <v>66690297</v>
      </c>
      <c r="DL221" s="3">
        <v>1759677071</v>
      </c>
      <c r="DM221" s="3">
        <v>1728294011</v>
      </c>
      <c r="DN221" s="3">
        <v>31383060</v>
      </c>
      <c r="DO221" s="3">
        <v>207074828</v>
      </c>
      <c r="DP221" s="3">
        <v>122878825</v>
      </c>
      <c r="DQ221" s="3">
        <v>0</v>
      </c>
      <c r="DR221" s="3">
        <v>0</v>
      </c>
      <c r="DS221" s="3">
        <v>115579063</v>
      </c>
      <c r="DT221" s="3">
        <v>1006354397</v>
      </c>
      <c r="DU221" s="3">
        <v>1157995014</v>
      </c>
      <c r="DV221" s="3">
        <v>372644788</v>
      </c>
      <c r="DW221" s="3">
        <v>1556510333</v>
      </c>
      <c r="DX221" s="3">
        <v>0</v>
      </c>
      <c r="DY221" s="3">
        <v>157142829</v>
      </c>
      <c r="DZ221" s="3">
        <v>906702766</v>
      </c>
      <c r="EA221" s="3">
        <v>4416415</v>
      </c>
      <c r="EB221" s="3">
        <v>29208093</v>
      </c>
      <c r="EC221" s="3">
        <v>5190974635</v>
      </c>
      <c r="ED221" s="3">
        <v>730418409</v>
      </c>
      <c r="EE221" s="3">
        <v>636755520</v>
      </c>
      <c r="EF221" s="3">
        <v>147751784</v>
      </c>
      <c r="EG221" s="3">
        <v>782483422</v>
      </c>
      <c r="EH221" s="3">
        <v>0</v>
      </c>
      <c r="EI221" s="3">
        <v>122118522</v>
      </c>
      <c r="EJ221" s="3">
        <v>968912763</v>
      </c>
      <c r="EK221" s="3">
        <v>7862576</v>
      </c>
      <c r="EL221" s="3">
        <v>65622110</v>
      </c>
      <c r="EM221" s="3">
        <v>3461925106</v>
      </c>
      <c r="EN221" s="3">
        <v>1307956839</v>
      </c>
      <c r="EO221" s="3">
        <v>1565162194</v>
      </c>
      <c r="EP221" s="3">
        <v>451866786</v>
      </c>
      <c r="EQ221" s="3">
        <v>1925168444</v>
      </c>
      <c r="ER221" s="3">
        <v>-59899855</v>
      </c>
      <c r="ES221" s="3">
        <v>0</v>
      </c>
      <c r="ET221" s="3">
        <v>227357456</v>
      </c>
      <c r="EU221" s="3">
        <v>1427943825</v>
      </c>
      <c r="EV221" s="3">
        <v>34978105</v>
      </c>
      <c r="EW221" s="3">
        <v>0</v>
      </c>
      <c r="EX221" s="3">
        <v>46963042</v>
      </c>
      <c r="EY221" s="3">
        <v>0</v>
      </c>
      <c r="EZ221" s="3">
        <v>79415798</v>
      </c>
      <c r="FA221" s="3">
        <v>0</v>
      </c>
      <c r="FB221" s="3">
        <v>0</v>
      </c>
      <c r="FC221" s="3">
        <v>0</v>
      </c>
      <c r="FD221" s="3">
        <v>46999667</v>
      </c>
      <c r="FE221" s="3">
        <v>420897823</v>
      </c>
      <c r="FF221" s="3">
        <v>223928316</v>
      </c>
      <c r="FG221" s="3">
        <v>66780674</v>
      </c>
      <c r="FH221" s="3">
        <v>444133017</v>
      </c>
      <c r="FI221" s="3">
        <v>0</v>
      </c>
      <c r="FJ221" s="3">
        <v>44450667</v>
      </c>
      <c r="FK221" s="3">
        <v>470962364</v>
      </c>
      <c r="FL221" s="3">
        <v>-1</v>
      </c>
      <c r="FM221" s="3">
        <v>21833914</v>
      </c>
      <c r="FN221" s="3">
        <v>0</v>
      </c>
      <c r="FO221" s="3">
        <v>0</v>
      </c>
      <c r="FP221" s="3">
        <v>2660890</v>
      </c>
      <c r="FQ221" s="3">
        <v>32210839</v>
      </c>
      <c r="FR221" s="3">
        <v>0</v>
      </c>
      <c r="FS221" s="3">
        <v>0</v>
      </c>
      <c r="FT221" s="3">
        <v>221470055</v>
      </c>
      <c r="FU221" s="3">
        <v>103022092</v>
      </c>
      <c r="FV221" s="3">
        <v>693856091</v>
      </c>
      <c r="FW221" s="3">
        <v>0</v>
      </c>
      <c r="FX221" s="3">
        <v>0</v>
      </c>
      <c r="FY221" s="3">
        <v>2193237</v>
      </c>
      <c r="FZ221" s="3">
        <v>45939156</v>
      </c>
      <c r="GA221" s="3">
        <v>125739322</v>
      </c>
      <c r="GB221" s="3">
        <v>15417170</v>
      </c>
      <c r="GC221" s="3">
        <v>338061682</v>
      </c>
      <c r="GD221" s="3">
        <v>182595206</v>
      </c>
      <c r="GE221" s="3">
        <v>486328067</v>
      </c>
      <c r="GF221" s="3">
        <v>199161141</v>
      </c>
      <c r="GG221" s="3">
        <v>59689437</v>
      </c>
      <c r="GH221" s="3">
        <v>32842600</v>
      </c>
      <c r="GI221" s="3">
        <v>349023516</v>
      </c>
      <c r="GJ221" s="3">
        <v>278204976</v>
      </c>
      <c r="GK221" s="3">
        <v>91848680</v>
      </c>
      <c r="GL221" s="3">
        <v>12044787</v>
      </c>
      <c r="GM221" s="3">
        <v>8295947</v>
      </c>
      <c r="GN221" s="3">
        <v>86473824</v>
      </c>
      <c r="GO221" s="3">
        <v>124381036</v>
      </c>
      <c r="GP221" s="3">
        <v>1376132707</v>
      </c>
      <c r="GQ221" s="3">
        <v>459063209</v>
      </c>
      <c r="GR221" s="3">
        <v>1595569016</v>
      </c>
      <c r="GS221" s="3">
        <v>101913013</v>
      </c>
      <c r="GT221" s="3">
        <v>107366694</v>
      </c>
      <c r="GU221" s="3">
        <v>186795850</v>
      </c>
      <c r="GV221" s="3">
        <v>3826840489</v>
      </c>
      <c r="GW221" s="3">
        <v>1207132656</v>
      </c>
      <c r="GX221" s="3">
        <v>3150045</v>
      </c>
      <c r="GY221" s="3">
        <v>1878464201</v>
      </c>
      <c r="GZ221" s="3">
        <v>738093587</v>
      </c>
      <c r="HA221" s="3">
        <v>3826840489</v>
      </c>
      <c r="HB221" s="3">
        <v>152371180</v>
      </c>
      <c r="HC221" s="3">
        <v>1807677396</v>
      </c>
      <c r="HD221" s="3">
        <v>-1552104283</v>
      </c>
      <c r="HE221" s="3">
        <v>3049531327</v>
      </c>
      <c r="HF221" s="3">
        <v>0</v>
      </c>
      <c r="HG221" s="3">
        <v>1739847257</v>
      </c>
      <c r="HH221" s="3">
        <v>674282662</v>
      </c>
      <c r="HI221" s="3">
        <v>917060666</v>
      </c>
      <c r="HJ221" s="3">
        <v>10741984</v>
      </c>
      <c r="HK221" s="3">
        <v>12140707</v>
      </c>
      <c r="HL221" s="3">
        <v>5685</v>
      </c>
      <c r="HM221" s="3">
        <v>449</v>
      </c>
      <c r="HN221" s="3">
        <v>1060242</v>
      </c>
      <c r="HO221" s="3">
        <v>3308389</v>
      </c>
      <c r="HP221" s="3">
        <v>2920192</v>
      </c>
      <c r="HQ221" s="3">
        <v>35984</v>
      </c>
      <c r="HR221" s="3">
        <v>735200</v>
      </c>
      <c r="HS221" s="3">
        <v>708508</v>
      </c>
      <c r="HT221" s="3">
        <v>998585</v>
      </c>
      <c r="HU221" s="3">
        <v>659284</v>
      </c>
      <c r="HV221" s="3">
        <v>121878</v>
      </c>
      <c r="HW221" s="3">
        <v>193722</v>
      </c>
      <c r="HX221" s="3">
        <v>2669375</v>
      </c>
      <c r="HY221" s="3">
        <v>1250215</v>
      </c>
      <c r="HZ221" s="3">
        <v>3478718</v>
      </c>
      <c r="IA221" s="3">
        <v>29015</v>
      </c>
      <c r="IB221" s="3">
        <v>1991150</v>
      </c>
      <c r="IC221" s="3">
        <v>103132</v>
      </c>
      <c r="ID221" s="3">
        <v>1095936</v>
      </c>
      <c r="IE221" s="3">
        <v>333509948.24889702</v>
      </c>
      <c r="IF221" s="3">
        <v>344643326.77605301</v>
      </c>
      <c r="IG221" s="3">
        <v>99930994.541737005</v>
      </c>
      <c r="IH221" s="3">
        <v>449153558.53662676</v>
      </c>
      <c r="II221" s="3">
        <v>0</v>
      </c>
      <c r="IJ221" s="3">
        <v>53626149.832707003</v>
      </c>
      <c r="IK221" s="3">
        <v>360171713.79617798</v>
      </c>
      <c r="IL221" s="3">
        <v>2357916.7285503098</v>
      </c>
      <c r="IM221" s="3">
        <v>18210105.5392517</v>
      </c>
    </row>
    <row r="222" spans="1:247" x14ac:dyDescent="0.25">
      <c r="A222">
        <v>106334589</v>
      </c>
      <c r="B222" s="33" t="s">
        <v>1956</v>
      </c>
      <c r="C222" s="56">
        <v>45108</v>
      </c>
      <c r="D222" s="56">
        <v>45473</v>
      </c>
      <c r="E222">
        <v>366</v>
      </c>
      <c r="F222" s="33" t="s">
        <v>2704</v>
      </c>
      <c r="G222" t="s">
        <v>1063</v>
      </c>
      <c r="H222">
        <v>1109</v>
      </c>
      <c r="I222" s="33" t="s">
        <v>1046</v>
      </c>
      <c r="J222" t="s">
        <v>2900</v>
      </c>
      <c r="K222" s="33" t="s">
        <v>1023</v>
      </c>
      <c r="L222" s="33" t="s">
        <v>811</v>
      </c>
      <c r="N222" t="s">
        <v>430</v>
      </c>
      <c r="O222" s="33" t="s">
        <v>2676</v>
      </c>
      <c r="P222" t="s">
        <v>1042</v>
      </c>
      <c r="Q222" t="s">
        <v>34</v>
      </c>
      <c r="R222" s="33" t="s">
        <v>2166</v>
      </c>
      <c r="S222" s="33" t="s">
        <v>1756</v>
      </c>
      <c r="T222" s="33" t="s">
        <v>1625</v>
      </c>
      <c r="U222" s="33">
        <v>92563</v>
      </c>
      <c r="V222" s="33" t="s">
        <v>3214</v>
      </c>
      <c r="W222">
        <v>0</v>
      </c>
      <c r="X222" s="3">
        <v>111</v>
      </c>
      <c r="Y222" s="3">
        <v>40626</v>
      </c>
      <c r="Z222" s="3">
        <v>140</v>
      </c>
      <c r="AA222" s="3">
        <v>51240</v>
      </c>
      <c r="AB222" s="3">
        <v>132</v>
      </c>
      <c r="AC222" s="3">
        <v>128.65027322404401</v>
      </c>
      <c r="AD222" s="3">
        <v>212.693048550887</v>
      </c>
      <c r="AE222" s="3">
        <v>11366</v>
      </c>
      <c r="AF222" s="3">
        <v>14964</v>
      </c>
      <c r="AG222" s="3">
        <v>1685</v>
      </c>
      <c r="AH222" s="3">
        <v>10814</v>
      </c>
      <c r="AI222" s="3">
        <v>0</v>
      </c>
      <c r="AJ222" s="3">
        <v>1706</v>
      </c>
      <c r="AK222" s="3">
        <v>6216</v>
      </c>
      <c r="AL222" s="3">
        <v>41</v>
      </c>
      <c r="AM222" s="3">
        <v>294</v>
      </c>
      <c r="AN222" s="3">
        <v>47086</v>
      </c>
      <c r="AO222" s="3">
        <v>77845.655769624776</v>
      </c>
      <c r="AP222" s="89">
        <v>16575.400919645501</v>
      </c>
      <c r="AQ222" s="89">
        <v>21966.448791445724</v>
      </c>
      <c r="AR222" s="89">
        <v>2549.2642258212063</v>
      </c>
      <c r="AS222" s="89">
        <v>18987.101559190902</v>
      </c>
      <c r="AT222" s="89">
        <v>0</v>
      </c>
      <c r="AU222" s="89">
        <v>3688.48580164023</v>
      </c>
      <c r="AV222" s="89">
        <v>13525.416957798607</v>
      </c>
      <c r="AW222" s="89">
        <v>98.352200420093297</v>
      </c>
      <c r="AX222" s="89">
        <v>705.25708137793504</v>
      </c>
      <c r="AY222" s="3">
        <v>2427</v>
      </c>
      <c r="AZ222" s="3">
        <v>3188</v>
      </c>
      <c r="BA222" s="3">
        <v>366</v>
      </c>
      <c r="BB222" s="3">
        <v>2745</v>
      </c>
      <c r="BC222" s="3">
        <v>0</v>
      </c>
      <c r="BD222" s="3">
        <v>1098</v>
      </c>
      <c r="BE222" s="3">
        <v>1224</v>
      </c>
      <c r="BF222" s="3">
        <v>10</v>
      </c>
      <c r="BG222" s="3">
        <v>73</v>
      </c>
      <c r="BH222" s="3">
        <v>11131</v>
      </c>
      <c r="BI222" s="3">
        <v>111</v>
      </c>
      <c r="BJ222" s="3">
        <v>0</v>
      </c>
      <c r="BK222" s="3">
        <v>0</v>
      </c>
      <c r="BL222" s="3">
        <v>0</v>
      </c>
      <c r="BM222" s="3">
        <v>0</v>
      </c>
      <c r="BN222" s="3">
        <v>0</v>
      </c>
      <c r="BO222" s="3">
        <v>40626</v>
      </c>
      <c r="BP222" s="3">
        <v>0</v>
      </c>
      <c r="BQ222" s="3">
        <v>0</v>
      </c>
      <c r="BR222" s="3">
        <v>0</v>
      </c>
      <c r="BS222" s="3">
        <v>0</v>
      </c>
      <c r="BT222" s="3">
        <v>0</v>
      </c>
      <c r="BU222" s="3">
        <v>47086</v>
      </c>
      <c r="BV222" s="3">
        <v>0</v>
      </c>
      <c r="BW222" s="3">
        <v>0</v>
      </c>
      <c r="BX222" s="3">
        <v>0</v>
      </c>
      <c r="BY222" s="3">
        <v>0</v>
      </c>
      <c r="BZ222" s="57">
        <v>0</v>
      </c>
      <c r="CA222" s="3">
        <v>0</v>
      </c>
      <c r="CB222" s="3">
        <v>11131</v>
      </c>
      <c r="CC222" s="3">
        <v>0</v>
      </c>
      <c r="CD222" s="3">
        <v>0</v>
      </c>
      <c r="CE222" s="3">
        <v>0</v>
      </c>
      <c r="CF222" s="3">
        <v>0</v>
      </c>
      <c r="CG222" s="3">
        <v>0</v>
      </c>
      <c r="CH222" s="3">
        <v>14</v>
      </c>
      <c r="CI222" s="3">
        <v>2063</v>
      </c>
      <c r="CJ222" s="3">
        <v>1263</v>
      </c>
      <c r="CK222" s="3">
        <v>8539</v>
      </c>
      <c r="CL222" s="3">
        <v>15844</v>
      </c>
      <c r="CM222" s="3">
        <v>2193</v>
      </c>
      <c r="CN222" s="3">
        <v>17836</v>
      </c>
      <c r="CO222" s="3">
        <v>0</v>
      </c>
      <c r="CP222" s="3">
        <v>4404</v>
      </c>
      <c r="CQ222" s="3">
        <v>16785</v>
      </c>
      <c r="CR222" s="3">
        <v>188</v>
      </c>
      <c r="CS222" s="3">
        <v>1333</v>
      </c>
      <c r="CT222" s="3">
        <v>67122</v>
      </c>
      <c r="CU222" s="3">
        <v>57739</v>
      </c>
      <c r="CV222" s="3">
        <v>0</v>
      </c>
      <c r="CW222" s="3">
        <v>0</v>
      </c>
      <c r="CX222" s="3">
        <v>14384</v>
      </c>
      <c r="CY222" s="3">
        <v>0</v>
      </c>
      <c r="CZ222" s="3">
        <v>5</v>
      </c>
      <c r="DA222" s="3">
        <v>220966</v>
      </c>
      <c r="DB222" s="3">
        <v>174080</v>
      </c>
      <c r="DC222" s="3">
        <v>1562</v>
      </c>
      <c r="DD222" s="3">
        <v>1837</v>
      </c>
      <c r="DE222" s="3">
        <v>940</v>
      </c>
      <c r="DF222" s="3">
        <v>408</v>
      </c>
      <c r="DG222" s="3">
        <v>1536431392</v>
      </c>
      <c r="DH222" s="3">
        <v>1223028885</v>
      </c>
      <c r="DI222" s="3">
        <v>0</v>
      </c>
      <c r="DJ222" s="3">
        <v>313402507</v>
      </c>
      <c r="DK222" s="3">
        <v>4244258</v>
      </c>
      <c r="DL222" s="3">
        <v>317646765</v>
      </c>
      <c r="DM222" s="3">
        <v>339696377</v>
      </c>
      <c r="DN222" s="3">
        <v>-22049612</v>
      </c>
      <c r="DO222" s="3">
        <v>4252796</v>
      </c>
      <c r="DP222" s="3">
        <v>2746785</v>
      </c>
      <c r="DQ222" s="3">
        <v>0</v>
      </c>
      <c r="DR222" s="3">
        <v>0</v>
      </c>
      <c r="DS222" s="3">
        <v>-20543601</v>
      </c>
      <c r="DT222" s="3">
        <v>238821375</v>
      </c>
      <c r="DU222" s="3">
        <v>312755627</v>
      </c>
      <c r="DV222" s="3">
        <v>28677413</v>
      </c>
      <c r="DW222" s="3">
        <v>179195825</v>
      </c>
      <c r="DX222" s="3">
        <v>0</v>
      </c>
      <c r="DY222" s="3">
        <v>31725566</v>
      </c>
      <c r="DZ222" s="3">
        <v>130002912</v>
      </c>
      <c r="EA222" s="3">
        <v>1005967</v>
      </c>
      <c r="EB222" s="3">
        <v>7146667</v>
      </c>
      <c r="EC222" s="3">
        <v>929331352</v>
      </c>
      <c r="ED222" s="3">
        <v>109459466</v>
      </c>
      <c r="EE222" s="3">
        <v>146354936</v>
      </c>
      <c r="EF222" s="3">
        <v>14709117</v>
      </c>
      <c r="EG222" s="3">
        <v>135434222</v>
      </c>
      <c r="EH222" s="3">
        <v>0</v>
      </c>
      <c r="EI222" s="3">
        <v>36867224</v>
      </c>
      <c r="EJ222" s="3">
        <v>152870896</v>
      </c>
      <c r="EK222" s="3">
        <v>1407181</v>
      </c>
      <c r="EL222" s="3">
        <v>9996998</v>
      </c>
      <c r="EM222" s="3">
        <v>607100040</v>
      </c>
      <c r="EN222" s="3">
        <v>259636312</v>
      </c>
      <c r="EO222" s="3">
        <v>380915455</v>
      </c>
      <c r="EP222" s="3">
        <v>37729469</v>
      </c>
      <c r="EQ222" s="3">
        <v>244314963</v>
      </c>
      <c r="ER222" s="3">
        <v>0</v>
      </c>
      <c r="ES222" s="3">
        <v>0</v>
      </c>
      <c r="ET222" s="3">
        <v>49548031</v>
      </c>
      <c r="EU222" s="3">
        <v>218415412</v>
      </c>
      <c r="EV222" s="3">
        <v>11249318</v>
      </c>
      <c r="EW222" s="3">
        <v>0</v>
      </c>
      <c r="EX222" s="3">
        <v>9380792</v>
      </c>
      <c r="EY222" s="3">
        <v>0</v>
      </c>
      <c r="EZ222" s="3">
        <v>11839133</v>
      </c>
      <c r="FA222" s="3">
        <v>0</v>
      </c>
      <c r="FB222" s="3">
        <v>0</v>
      </c>
      <c r="FC222" s="3">
        <v>0</v>
      </c>
      <c r="FD222" s="3">
        <v>0</v>
      </c>
      <c r="FE222" s="3">
        <v>85700181</v>
      </c>
      <c r="FF222" s="3">
        <v>75462792</v>
      </c>
      <c r="FG222" s="3">
        <v>3296335</v>
      </c>
      <c r="FH222" s="3">
        <v>67330238</v>
      </c>
      <c r="FI222" s="3">
        <v>0</v>
      </c>
      <c r="FJ222" s="3">
        <v>16637614</v>
      </c>
      <c r="FK222" s="3">
        <v>58245673</v>
      </c>
      <c r="FL222" s="3">
        <v>1</v>
      </c>
      <c r="FM222" s="3">
        <v>6729673</v>
      </c>
      <c r="FN222" s="3">
        <v>0</v>
      </c>
      <c r="FO222" s="3">
        <v>0</v>
      </c>
      <c r="FP222" s="3">
        <v>11845</v>
      </c>
      <c r="FQ222" s="3">
        <v>151593</v>
      </c>
      <c r="FR222" s="3">
        <v>0</v>
      </c>
      <c r="FS222" s="3">
        <v>0</v>
      </c>
      <c r="FT222" s="3">
        <v>64049698</v>
      </c>
      <c r="FU222" s="3">
        <v>23460918</v>
      </c>
      <c r="FV222" s="3">
        <v>113866505</v>
      </c>
      <c r="FW222" s="3">
        <v>0</v>
      </c>
      <c r="FX222" s="3">
        <v>4362106</v>
      </c>
      <c r="FY222" s="3">
        <v>31003</v>
      </c>
      <c r="FZ222" s="3">
        <v>6688800</v>
      </c>
      <c r="GA222" s="3">
        <v>25752732</v>
      </c>
      <c r="GB222" s="3">
        <v>4198629</v>
      </c>
      <c r="GC222" s="3">
        <v>62018269</v>
      </c>
      <c r="GD222" s="3">
        <v>35267717</v>
      </c>
      <c r="GE222" s="3">
        <v>104964880</v>
      </c>
      <c r="GF222" s="3">
        <v>43452445</v>
      </c>
      <c r="GG222" s="3">
        <v>24296192</v>
      </c>
      <c r="GH222" s="3">
        <v>9999216</v>
      </c>
      <c r="GI222" s="3">
        <v>53987895</v>
      </c>
      <c r="GJ222" s="3">
        <v>43493054</v>
      </c>
      <c r="GK222" s="3">
        <v>2314587</v>
      </c>
      <c r="GL222" s="3">
        <v>28480608</v>
      </c>
      <c r="GM222" s="3">
        <v>2487387</v>
      </c>
      <c r="GN222" s="3">
        <v>3506190</v>
      </c>
      <c r="GO222" s="3">
        <v>22713923</v>
      </c>
      <c r="GP222" s="3">
        <v>152216597</v>
      </c>
      <c r="GQ222" s="3">
        <v>0</v>
      </c>
      <c r="GR222" s="3">
        <v>24336571</v>
      </c>
      <c r="GS222" s="3">
        <v>1232691</v>
      </c>
      <c r="GT222" s="3">
        <v>0</v>
      </c>
      <c r="GU222" s="3">
        <v>146969618</v>
      </c>
      <c r="GV222" s="3">
        <v>324755477</v>
      </c>
      <c r="GW222" s="3">
        <v>317155930</v>
      </c>
      <c r="GX222" s="3">
        <v>0</v>
      </c>
      <c r="GY222" s="3">
        <v>189278106</v>
      </c>
      <c r="GZ222" s="3">
        <v>-181678559</v>
      </c>
      <c r="HA222" s="3">
        <v>324755477</v>
      </c>
      <c r="HB222" s="3">
        <v>2539661</v>
      </c>
      <c r="HC222" s="3">
        <v>353139116</v>
      </c>
      <c r="HD222" s="3">
        <v>-291989212</v>
      </c>
      <c r="HE222" s="3">
        <v>103577424</v>
      </c>
      <c r="HF222" s="3">
        <v>0</v>
      </c>
      <c r="HG222" s="3">
        <v>60525910</v>
      </c>
      <c r="HH222" s="3">
        <v>28475096</v>
      </c>
      <c r="HI222" s="3">
        <v>156604185</v>
      </c>
      <c r="HJ222" s="3">
        <v>2147206</v>
      </c>
      <c r="HK222" s="3">
        <v>2403340</v>
      </c>
      <c r="HL222" s="3">
        <v>1128</v>
      </c>
      <c r="HM222" s="3">
        <v>38</v>
      </c>
      <c r="HN222" s="3">
        <v>169418</v>
      </c>
      <c r="HO222" s="3">
        <v>572657</v>
      </c>
      <c r="HP222" s="3">
        <v>734475</v>
      </c>
      <c r="HQ222" s="3">
        <v>20905</v>
      </c>
      <c r="HR222" s="3">
        <v>197122</v>
      </c>
      <c r="HS222" s="3">
        <v>127928</v>
      </c>
      <c r="HT222" s="3">
        <v>119079</v>
      </c>
      <c r="HU222" s="3">
        <v>148668</v>
      </c>
      <c r="HV222" s="3">
        <v>24881</v>
      </c>
      <c r="HW222" s="3">
        <v>32073</v>
      </c>
      <c r="HX222" s="3">
        <v>778401</v>
      </c>
      <c r="HY222" s="3">
        <v>251083</v>
      </c>
      <c r="HZ222" s="3">
        <v>517134</v>
      </c>
      <c r="IA222" s="3">
        <v>96916</v>
      </c>
      <c r="IB222" s="3">
        <v>259327</v>
      </c>
      <c r="IC222" s="3">
        <v>60818</v>
      </c>
      <c r="ID222" s="3">
        <v>177925</v>
      </c>
      <c r="IE222" s="3">
        <v>76040848.116537407</v>
      </c>
      <c r="IF222" s="3">
        <v>100238521.56076799</v>
      </c>
      <c r="IG222" s="3">
        <v>9472667.3122785743</v>
      </c>
      <c r="IH222" s="3">
        <v>68693803.391918495</v>
      </c>
      <c r="II222" s="3">
        <v>0</v>
      </c>
      <c r="IJ222" s="3">
        <v>14976000.1477645</v>
      </c>
      <c r="IK222" s="3">
        <v>61760400.6252947</v>
      </c>
      <c r="IL222" s="3">
        <v>526867.39822913753</v>
      </c>
      <c r="IM222" s="3">
        <v>3743010.4472091799</v>
      </c>
    </row>
    <row r="223" spans="1:247" x14ac:dyDescent="0.25">
      <c r="A223">
        <v>106420491</v>
      </c>
      <c r="B223" s="33" t="s">
        <v>1390</v>
      </c>
      <c r="C223" s="56">
        <v>45108</v>
      </c>
      <c r="D223" s="56">
        <v>45473</v>
      </c>
      <c r="E223">
        <v>366</v>
      </c>
      <c r="F223" s="33" t="s">
        <v>2711</v>
      </c>
      <c r="G223" t="s">
        <v>1076</v>
      </c>
      <c r="H223">
        <v>805</v>
      </c>
      <c r="I223" s="33" t="s">
        <v>1037</v>
      </c>
      <c r="J223" t="s">
        <v>3050</v>
      </c>
      <c r="K223" s="33" t="s">
        <v>1023</v>
      </c>
      <c r="L223" s="33" t="s">
        <v>811</v>
      </c>
      <c r="M223" t="s">
        <v>1792</v>
      </c>
      <c r="N223" t="s">
        <v>430</v>
      </c>
      <c r="O223" s="33" t="s">
        <v>1390</v>
      </c>
      <c r="P223" t="s">
        <v>1038</v>
      </c>
      <c r="Q223" t="s">
        <v>1058</v>
      </c>
      <c r="R223" s="33" t="s">
        <v>2167</v>
      </c>
      <c r="S223" s="33" t="s">
        <v>1391</v>
      </c>
      <c r="T223" s="33" t="s">
        <v>1392</v>
      </c>
      <c r="U223" s="33">
        <v>93436</v>
      </c>
      <c r="V223" s="33" t="s">
        <v>3215</v>
      </c>
      <c r="W223">
        <v>0</v>
      </c>
      <c r="X223" s="3">
        <v>170</v>
      </c>
      <c r="Y223" s="3">
        <v>62220</v>
      </c>
      <c r="Z223" s="3">
        <v>170</v>
      </c>
      <c r="AA223" s="3">
        <v>62220</v>
      </c>
      <c r="AB223" s="3">
        <v>125</v>
      </c>
      <c r="AC223" s="3">
        <v>114.17486338797815</v>
      </c>
      <c r="AD223" s="3">
        <v>335.72335536892382</v>
      </c>
      <c r="AE223" s="3">
        <v>8739</v>
      </c>
      <c r="AF223" s="3">
        <v>1458</v>
      </c>
      <c r="AG223" s="3">
        <v>904</v>
      </c>
      <c r="AH223" s="3">
        <v>27654</v>
      </c>
      <c r="AI223" s="3">
        <v>0</v>
      </c>
      <c r="AJ223" s="3">
        <v>1685</v>
      </c>
      <c r="AK223" s="3">
        <v>268</v>
      </c>
      <c r="AL223" s="3">
        <v>980</v>
      </c>
      <c r="AM223" s="3">
        <v>100</v>
      </c>
      <c r="AN223" s="3">
        <v>41788</v>
      </c>
      <c r="AO223" s="3">
        <v>122874.748065026</v>
      </c>
      <c r="AP223" s="89">
        <v>20919.717645635501</v>
      </c>
      <c r="AQ223" s="89">
        <v>4154.9422886930397</v>
      </c>
      <c r="AR223" s="89">
        <v>2131.7100800459498</v>
      </c>
      <c r="AS223" s="89">
        <v>75608.460734229797</v>
      </c>
      <c r="AT223" s="89">
        <v>0</v>
      </c>
      <c r="AU223" s="89">
        <v>9961.2601491322293</v>
      </c>
      <c r="AV223" s="89">
        <v>1508.9681578647901</v>
      </c>
      <c r="AW223" s="89">
        <v>980</v>
      </c>
      <c r="AX223" s="89">
        <v>7314.7611975948412</v>
      </c>
      <c r="AY223" s="3">
        <v>1095</v>
      </c>
      <c r="AZ223" s="3">
        <v>147</v>
      </c>
      <c r="BA223" s="3">
        <v>70</v>
      </c>
      <c r="BB223" s="3">
        <v>745</v>
      </c>
      <c r="BC223" s="3">
        <v>0</v>
      </c>
      <c r="BD223" s="3">
        <v>298</v>
      </c>
      <c r="BE223" s="3">
        <v>79</v>
      </c>
      <c r="BF223" s="3">
        <v>102</v>
      </c>
      <c r="BG223" s="3">
        <v>5</v>
      </c>
      <c r="BH223" s="3">
        <v>2541</v>
      </c>
      <c r="BI223" s="3">
        <v>60</v>
      </c>
      <c r="BJ223" s="3">
        <v>0</v>
      </c>
      <c r="BK223" s="3">
        <v>0</v>
      </c>
      <c r="BL223" s="3">
        <v>0</v>
      </c>
      <c r="BM223" s="3">
        <v>110</v>
      </c>
      <c r="BN223" s="3">
        <v>0</v>
      </c>
      <c r="BO223" s="3">
        <v>21960</v>
      </c>
      <c r="BP223" s="3">
        <v>0</v>
      </c>
      <c r="BQ223" s="3">
        <v>0</v>
      </c>
      <c r="BR223" s="3">
        <v>0</v>
      </c>
      <c r="BS223" s="3">
        <v>40260</v>
      </c>
      <c r="BT223" s="3">
        <v>0</v>
      </c>
      <c r="BU223" s="3">
        <v>9279</v>
      </c>
      <c r="BV223" s="3">
        <v>0</v>
      </c>
      <c r="BW223" s="3">
        <v>0</v>
      </c>
      <c r="BX223" s="3">
        <v>0</v>
      </c>
      <c r="BY223" s="3">
        <v>32509</v>
      </c>
      <c r="BZ223" s="57">
        <v>0.77795060782999903</v>
      </c>
      <c r="CA223" s="3">
        <v>0</v>
      </c>
      <c r="CB223" s="3">
        <v>2318</v>
      </c>
      <c r="CC223" s="3">
        <v>0</v>
      </c>
      <c r="CD223" s="3">
        <v>0</v>
      </c>
      <c r="CE223" s="3">
        <v>0</v>
      </c>
      <c r="CF223" s="3">
        <v>223</v>
      </c>
      <c r="CG223" s="3">
        <v>0</v>
      </c>
      <c r="CH223" s="3">
        <v>10</v>
      </c>
      <c r="CI223" s="3">
        <v>0</v>
      </c>
      <c r="CJ223" s="3">
        <v>0</v>
      </c>
      <c r="CK223" s="3">
        <v>70146</v>
      </c>
      <c r="CL223" s="3">
        <v>11446</v>
      </c>
      <c r="CM223" s="3">
        <v>3868</v>
      </c>
      <c r="CN223" s="3">
        <v>66934</v>
      </c>
      <c r="CO223" s="3">
        <v>0</v>
      </c>
      <c r="CP223" s="3">
        <v>67548</v>
      </c>
      <c r="CQ223" s="3">
        <v>7104</v>
      </c>
      <c r="CR223" s="3">
        <v>0</v>
      </c>
      <c r="CS223" s="3">
        <v>5462</v>
      </c>
      <c r="CT223" s="3">
        <v>232508</v>
      </c>
      <c r="CU223" s="3">
        <v>23278</v>
      </c>
      <c r="CV223" s="3">
        <v>97341</v>
      </c>
      <c r="CW223" s="3">
        <v>0</v>
      </c>
      <c r="CX223" s="3">
        <v>119284</v>
      </c>
      <c r="CY223" s="3">
        <v>0</v>
      </c>
      <c r="CZ223" s="3">
        <v>4</v>
      </c>
      <c r="DA223" s="3">
        <v>61743</v>
      </c>
      <c r="DB223" s="3">
        <v>72394</v>
      </c>
      <c r="DC223" s="3">
        <v>792</v>
      </c>
      <c r="DD223" s="3">
        <v>1306</v>
      </c>
      <c r="DE223" s="3">
        <v>229</v>
      </c>
      <c r="DF223" s="3">
        <v>90</v>
      </c>
      <c r="DG223" s="3">
        <v>376001916</v>
      </c>
      <c r="DH223" s="3">
        <v>222634154</v>
      </c>
      <c r="DI223" s="3">
        <v>881830</v>
      </c>
      <c r="DJ223" s="3">
        <v>154249592</v>
      </c>
      <c r="DK223" s="3">
        <v>2190680</v>
      </c>
      <c r="DL223" s="3">
        <v>156440272</v>
      </c>
      <c r="DM223" s="3">
        <v>158821673</v>
      </c>
      <c r="DN223" s="3">
        <v>-2381401</v>
      </c>
      <c r="DO223" s="3">
        <v>9539418</v>
      </c>
      <c r="DP223" s="3">
        <v>19445</v>
      </c>
      <c r="DQ223" s="3">
        <v>0</v>
      </c>
      <c r="DR223" s="3">
        <v>0</v>
      </c>
      <c r="DS223" s="3">
        <v>7138572</v>
      </c>
      <c r="DT223" s="3">
        <v>53179649</v>
      </c>
      <c r="DU223" s="3">
        <v>7530656</v>
      </c>
      <c r="DV223" s="3">
        <v>4067164</v>
      </c>
      <c r="DW223" s="3">
        <v>41867955</v>
      </c>
      <c r="DX223" s="3">
        <v>0</v>
      </c>
      <c r="DY223" s="3">
        <v>13828399</v>
      </c>
      <c r="DZ223" s="3">
        <v>1529106</v>
      </c>
      <c r="EA223" s="3">
        <v>5773822</v>
      </c>
      <c r="EB223" s="3">
        <v>96293</v>
      </c>
      <c r="EC223" s="3">
        <v>127873044</v>
      </c>
      <c r="ED223" s="3">
        <v>74123617</v>
      </c>
      <c r="EE223" s="3">
        <v>13929866</v>
      </c>
      <c r="EF223" s="3">
        <v>5523560</v>
      </c>
      <c r="EG223" s="3">
        <v>72602705</v>
      </c>
      <c r="EH223" s="3">
        <v>0</v>
      </c>
      <c r="EI223" s="3">
        <v>67921322</v>
      </c>
      <c r="EJ223" s="3">
        <v>7080492</v>
      </c>
      <c r="EK223" s="3">
        <v>0</v>
      </c>
      <c r="EL223" s="3">
        <v>6947310</v>
      </c>
      <c r="EM223" s="3">
        <v>248128872</v>
      </c>
      <c r="EN223" s="3">
        <v>92382266</v>
      </c>
      <c r="EO223" s="3">
        <v>14838954</v>
      </c>
      <c r="EP223" s="3">
        <v>4548512</v>
      </c>
      <c r="EQ223" s="3">
        <v>28207502</v>
      </c>
      <c r="ER223" s="3">
        <v>0</v>
      </c>
      <c r="ES223" s="3">
        <v>0</v>
      </c>
      <c r="ET223" s="3">
        <v>59751644</v>
      </c>
      <c r="EU223" s="3">
        <v>6000000</v>
      </c>
      <c r="EV223" s="3">
        <v>6137226</v>
      </c>
      <c r="EW223" s="3">
        <v>0</v>
      </c>
      <c r="EX223" s="3">
        <v>7021303</v>
      </c>
      <c r="EY223" s="3">
        <v>0</v>
      </c>
      <c r="EZ223" s="3">
        <v>3746747</v>
      </c>
      <c r="FA223" s="3">
        <v>0</v>
      </c>
      <c r="FB223" s="3">
        <v>881830</v>
      </c>
      <c r="FC223" s="3">
        <v>0</v>
      </c>
      <c r="FD223" s="3">
        <v>0</v>
      </c>
      <c r="FE223" s="3">
        <v>34921000</v>
      </c>
      <c r="FF223" s="3">
        <v>6621568</v>
      </c>
      <c r="FG223" s="3">
        <v>5042212</v>
      </c>
      <c r="FH223" s="3">
        <v>87144988</v>
      </c>
      <c r="FI223" s="3">
        <v>0</v>
      </c>
      <c r="FJ223" s="3">
        <v>17206301</v>
      </c>
      <c r="FK223" s="3">
        <v>2609598</v>
      </c>
      <c r="FL223" s="3">
        <v>154764</v>
      </c>
      <c r="FM223" s="3">
        <v>549161</v>
      </c>
      <c r="FN223" s="3">
        <v>0</v>
      </c>
      <c r="FO223" s="3">
        <v>183542</v>
      </c>
      <c r="FP223" s="3">
        <v>353567</v>
      </c>
      <c r="FQ223" s="3">
        <v>0</v>
      </c>
      <c r="FR223" s="3">
        <v>5909861</v>
      </c>
      <c r="FS223" s="3">
        <v>0</v>
      </c>
      <c r="FT223" s="3">
        <v>24678236</v>
      </c>
      <c r="FU223" s="3">
        <v>18311258</v>
      </c>
      <c r="FV223" s="3">
        <v>47139619</v>
      </c>
      <c r="FW223" s="3">
        <v>0</v>
      </c>
      <c r="FX223" s="3">
        <v>0</v>
      </c>
      <c r="FY223" s="3">
        <v>0</v>
      </c>
      <c r="FZ223" s="3">
        <v>0</v>
      </c>
      <c r="GA223" s="3">
        <v>21950025</v>
      </c>
      <c r="GB223" s="3">
        <v>6959702</v>
      </c>
      <c r="GC223" s="3">
        <v>31571420</v>
      </c>
      <c r="GD223" s="3">
        <v>8211413</v>
      </c>
      <c r="GE223" s="3">
        <v>51127500</v>
      </c>
      <c r="GF223" s="3">
        <v>20478391</v>
      </c>
      <c r="GG223" s="3">
        <v>15957070</v>
      </c>
      <c r="GH223" s="3">
        <v>12907022</v>
      </c>
      <c r="GI223" s="3">
        <v>25102138</v>
      </c>
      <c r="GJ223" s="3">
        <v>12250166</v>
      </c>
      <c r="GK223" s="3">
        <v>5515856</v>
      </c>
      <c r="GL223" s="3">
        <v>884387</v>
      </c>
      <c r="GM223" s="3">
        <v>1108738</v>
      </c>
      <c r="GN223" s="3">
        <v>2097593</v>
      </c>
      <c r="GO223" s="3">
        <v>11392812</v>
      </c>
      <c r="GP223" s="3">
        <v>80837928</v>
      </c>
      <c r="GQ223" s="3">
        <v>3578112</v>
      </c>
      <c r="GR223" s="3">
        <v>65209511</v>
      </c>
      <c r="GS223" s="3">
        <v>4469972</v>
      </c>
      <c r="GT223" s="3">
        <v>0</v>
      </c>
      <c r="GU223" s="3">
        <v>237192</v>
      </c>
      <c r="GV223" s="3">
        <v>154332715</v>
      </c>
      <c r="GW223" s="3">
        <v>22764149</v>
      </c>
      <c r="GX223" s="3">
        <v>0</v>
      </c>
      <c r="GY223" s="3">
        <v>60273309</v>
      </c>
      <c r="GZ223" s="3">
        <v>71295257</v>
      </c>
      <c r="HA223" s="3">
        <v>154332715</v>
      </c>
      <c r="HB223" s="3">
        <v>22616966</v>
      </c>
      <c r="HC223" s="3">
        <v>70163725</v>
      </c>
      <c r="HD223" s="3">
        <v>-51533996</v>
      </c>
      <c r="HE223" s="3">
        <v>177410898</v>
      </c>
      <c r="HF223" s="3">
        <v>0</v>
      </c>
      <c r="HG223" s="3">
        <v>60216059</v>
      </c>
      <c r="HH223" s="3">
        <v>0</v>
      </c>
      <c r="HI223" s="3">
        <v>0</v>
      </c>
      <c r="HJ223" s="3">
        <v>1405302</v>
      </c>
      <c r="HK223" s="3">
        <v>1654159</v>
      </c>
      <c r="HL223" s="3">
        <v>748</v>
      </c>
      <c r="HM223" s="3">
        <v>0</v>
      </c>
      <c r="HN223" s="3">
        <v>110674</v>
      </c>
      <c r="HO223" s="3">
        <v>299657</v>
      </c>
      <c r="HP223" s="3">
        <v>264315</v>
      </c>
      <c r="HQ223" s="3">
        <v>27176</v>
      </c>
      <c r="HR223" s="3">
        <v>169835</v>
      </c>
      <c r="HS223" s="3">
        <v>232811</v>
      </c>
      <c r="HT223" s="3">
        <v>134889</v>
      </c>
      <c r="HU223" s="3">
        <v>66657</v>
      </c>
      <c r="HV223" s="3">
        <v>98367</v>
      </c>
      <c r="HW223" s="3">
        <v>921</v>
      </c>
      <c r="HX223" s="3">
        <v>377118</v>
      </c>
      <c r="HY223" s="3">
        <v>145329</v>
      </c>
      <c r="HZ223" s="3">
        <v>401166</v>
      </c>
      <c r="IA223" s="3">
        <v>0</v>
      </c>
      <c r="IB223" s="3">
        <v>212543</v>
      </c>
      <c r="IC223" s="3">
        <v>137564</v>
      </c>
      <c r="ID223" s="3">
        <v>131582</v>
      </c>
      <c r="IE223" s="3">
        <v>53030679.146122098</v>
      </c>
      <c r="IF223" s="3">
        <v>8939802.5066402704</v>
      </c>
      <c r="IG223" s="3">
        <v>3995204.70451255</v>
      </c>
      <c r="IH223" s="3">
        <v>47685004.735894397</v>
      </c>
      <c r="II223" s="3">
        <v>0</v>
      </c>
      <c r="IJ223" s="3">
        <v>34054454.067470603</v>
      </c>
      <c r="IK223" s="3">
        <v>3586497.3732495927</v>
      </c>
      <c r="IL223" s="3">
        <v>2405199.1087865802</v>
      </c>
      <c r="IM223" s="3">
        <v>2934151.3573238784</v>
      </c>
    </row>
    <row r="224" spans="1:247" x14ac:dyDescent="0.25">
      <c r="A224">
        <v>106190198</v>
      </c>
      <c r="B224" s="33" t="s">
        <v>1395</v>
      </c>
      <c r="C224" s="56">
        <v>45200</v>
      </c>
      <c r="D224" s="56">
        <v>45565</v>
      </c>
      <c r="E224">
        <v>366</v>
      </c>
      <c r="F224" s="33" t="s">
        <v>2532</v>
      </c>
      <c r="G224" t="s">
        <v>475</v>
      </c>
      <c r="H224">
        <v>925</v>
      </c>
      <c r="I224" s="33" t="s">
        <v>1024</v>
      </c>
      <c r="J224" t="s">
        <v>2673</v>
      </c>
      <c r="K224" s="33" t="s">
        <v>1023</v>
      </c>
      <c r="L224" s="33" t="s">
        <v>811</v>
      </c>
      <c r="N224" t="s">
        <v>1032</v>
      </c>
      <c r="O224" s="33" t="s">
        <v>1266</v>
      </c>
      <c r="P224" t="s">
        <v>1028</v>
      </c>
      <c r="Q224" t="s">
        <v>1043</v>
      </c>
      <c r="R224" s="33" t="s">
        <v>2169</v>
      </c>
      <c r="S224" s="33" t="s">
        <v>3216</v>
      </c>
      <c r="T224" s="33" t="s">
        <v>474</v>
      </c>
      <c r="U224" s="33">
        <v>90023</v>
      </c>
      <c r="V224" s="33" t="s">
        <v>3217</v>
      </c>
      <c r="W224">
        <v>0</v>
      </c>
      <c r="X224" s="3">
        <v>212</v>
      </c>
      <c r="Y224" s="3">
        <v>77592</v>
      </c>
      <c r="Z224" s="3">
        <v>212</v>
      </c>
      <c r="AA224" s="3">
        <v>77592</v>
      </c>
      <c r="AB224" s="3">
        <v>173</v>
      </c>
      <c r="AC224" s="3">
        <v>169.814207650273</v>
      </c>
      <c r="AD224" s="3">
        <v>183.57422004464601</v>
      </c>
      <c r="AE224" s="3">
        <v>16934</v>
      </c>
      <c r="AF224" s="3">
        <v>3525</v>
      </c>
      <c r="AG224" s="3">
        <v>10436</v>
      </c>
      <c r="AH224" s="3">
        <v>29382</v>
      </c>
      <c r="AI224" s="3">
        <v>0</v>
      </c>
      <c r="AJ224" s="3">
        <v>298</v>
      </c>
      <c r="AK224" s="3">
        <v>1134</v>
      </c>
      <c r="AL224" s="3">
        <v>72</v>
      </c>
      <c r="AM224" s="3">
        <v>371</v>
      </c>
      <c r="AN224" s="3">
        <v>62152</v>
      </c>
      <c r="AO224" s="3">
        <v>67188.164536340395</v>
      </c>
      <c r="AP224" s="89">
        <v>17548.4643130677</v>
      </c>
      <c r="AQ224" s="89">
        <v>3869.8236996852074</v>
      </c>
      <c r="AR224" s="89">
        <v>10789.9427486316</v>
      </c>
      <c r="AS224" s="89">
        <v>32440.127441099299</v>
      </c>
      <c r="AT224" s="89">
        <v>0</v>
      </c>
      <c r="AU224" s="89">
        <v>549.75340094805301</v>
      </c>
      <c r="AV224" s="89">
        <v>1440.7016281856199</v>
      </c>
      <c r="AW224" s="89">
        <v>231.646894405399</v>
      </c>
      <c r="AX224" s="89">
        <v>481.22761272346014</v>
      </c>
      <c r="AY224" s="3">
        <v>3605</v>
      </c>
      <c r="AZ224" s="3">
        <v>656</v>
      </c>
      <c r="BA224" s="3">
        <v>1327</v>
      </c>
      <c r="BB224" s="3">
        <v>5139</v>
      </c>
      <c r="BC224" s="3">
        <v>0</v>
      </c>
      <c r="BD224" s="3">
        <v>72</v>
      </c>
      <c r="BE224" s="3">
        <v>222</v>
      </c>
      <c r="BF224" s="3">
        <v>14</v>
      </c>
      <c r="BG224" s="3">
        <v>68</v>
      </c>
      <c r="BH224" s="3">
        <v>11103</v>
      </c>
      <c r="BI224" s="3">
        <v>141</v>
      </c>
      <c r="BJ224" s="3">
        <v>32</v>
      </c>
      <c r="BK224" s="3">
        <v>0</v>
      </c>
      <c r="BL224" s="3">
        <v>0</v>
      </c>
      <c r="BM224" s="3">
        <v>39</v>
      </c>
      <c r="BN224" s="3">
        <v>0</v>
      </c>
      <c r="BO224" s="3">
        <v>51606</v>
      </c>
      <c r="BP224" s="3">
        <v>11712</v>
      </c>
      <c r="BQ224" s="3">
        <v>0</v>
      </c>
      <c r="BR224" s="3">
        <v>0</v>
      </c>
      <c r="BS224" s="3">
        <v>14274</v>
      </c>
      <c r="BT224" s="3">
        <v>0</v>
      </c>
      <c r="BU224" s="3">
        <v>40899</v>
      </c>
      <c r="BV224" s="3">
        <v>9809</v>
      </c>
      <c r="BW224" s="3">
        <v>0</v>
      </c>
      <c r="BX224" s="3">
        <v>0</v>
      </c>
      <c r="BY224" s="3">
        <v>11444</v>
      </c>
      <c r="BZ224" s="57">
        <v>0.18412923156133351</v>
      </c>
      <c r="CA224" s="3">
        <v>0</v>
      </c>
      <c r="CB224" s="3">
        <v>9577</v>
      </c>
      <c r="CC224" s="3">
        <v>1467</v>
      </c>
      <c r="CD224" s="3">
        <v>0</v>
      </c>
      <c r="CE224" s="3">
        <v>0</v>
      </c>
      <c r="CF224" s="3">
        <v>59</v>
      </c>
      <c r="CG224" s="3">
        <v>0</v>
      </c>
      <c r="CH224" s="3">
        <v>0</v>
      </c>
      <c r="CI224" s="3">
        <v>0</v>
      </c>
      <c r="CJ224" s="3">
        <v>0</v>
      </c>
      <c r="CK224" s="3">
        <v>1399</v>
      </c>
      <c r="CL224" s="3">
        <v>732</v>
      </c>
      <c r="CM224" s="3">
        <v>845</v>
      </c>
      <c r="CN224" s="3">
        <v>5080</v>
      </c>
      <c r="CO224" s="3">
        <v>0</v>
      </c>
      <c r="CP224" s="3">
        <v>493</v>
      </c>
      <c r="CQ224" s="3">
        <v>613</v>
      </c>
      <c r="CR224" s="3">
        <v>345</v>
      </c>
      <c r="CS224" s="3">
        <v>240</v>
      </c>
      <c r="CT224" s="3">
        <v>9747</v>
      </c>
      <c r="CU224" s="3">
        <v>12939</v>
      </c>
      <c r="CV224" s="3">
        <v>0</v>
      </c>
      <c r="CW224" s="3">
        <v>0</v>
      </c>
      <c r="CX224" s="3">
        <v>51</v>
      </c>
      <c r="CY224" s="3">
        <v>14912</v>
      </c>
      <c r="CZ224" s="3">
        <v>7</v>
      </c>
      <c r="DA224" s="3">
        <v>52309</v>
      </c>
      <c r="DB224" s="3">
        <v>21911</v>
      </c>
      <c r="DC224" s="3">
        <v>1923</v>
      </c>
      <c r="DD224" s="3">
        <v>887</v>
      </c>
      <c r="DE224" s="3">
        <v>0</v>
      </c>
      <c r="DF224" s="3">
        <v>0</v>
      </c>
      <c r="DG224" s="3">
        <v>852627921</v>
      </c>
      <c r="DH224" s="3">
        <v>646990507</v>
      </c>
      <c r="DI224" s="3">
        <v>108430614</v>
      </c>
      <c r="DJ224" s="3">
        <v>314068028</v>
      </c>
      <c r="DK224" s="3">
        <v>599834</v>
      </c>
      <c r="DL224" s="3">
        <v>314667862</v>
      </c>
      <c r="DM224" s="3">
        <v>316901202</v>
      </c>
      <c r="DN224" s="3">
        <v>-2233340</v>
      </c>
      <c r="DO224" s="3">
        <v>9707</v>
      </c>
      <c r="DP224" s="3">
        <v>147121</v>
      </c>
      <c r="DQ224" s="3">
        <v>0</v>
      </c>
      <c r="DR224" s="3">
        <v>0</v>
      </c>
      <c r="DS224" s="3">
        <v>-2370754</v>
      </c>
      <c r="DT224" s="3">
        <v>231600602</v>
      </c>
      <c r="DU224" s="3">
        <v>51327475</v>
      </c>
      <c r="DV224" s="3">
        <v>147969354</v>
      </c>
      <c r="DW224" s="3">
        <v>332519291</v>
      </c>
      <c r="DX224" s="3">
        <v>0</v>
      </c>
      <c r="DY224" s="3">
        <v>3760128</v>
      </c>
      <c r="DZ224" s="3">
        <v>16035211</v>
      </c>
      <c r="EA224" s="3">
        <v>889411</v>
      </c>
      <c r="EB224" s="3">
        <v>4616763</v>
      </c>
      <c r="EC224" s="3">
        <v>788718235</v>
      </c>
      <c r="ED224" s="3">
        <v>8403821</v>
      </c>
      <c r="EE224" s="3">
        <v>5020973</v>
      </c>
      <c r="EF224" s="3">
        <v>5018463</v>
      </c>
      <c r="EG224" s="3">
        <v>34609161</v>
      </c>
      <c r="EH224" s="3">
        <v>0</v>
      </c>
      <c r="EI224" s="3">
        <v>3176594</v>
      </c>
      <c r="EJ224" s="3">
        <v>4336883</v>
      </c>
      <c r="EK224" s="3">
        <v>1972107</v>
      </c>
      <c r="EL224" s="3">
        <v>1371684</v>
      </c>
      <c r="EM224" s="3">
        <v>63909686</v>
      </c>
      <c r="EN224" s="3">
        <v>183060595</v>
      </c>
      <c r="EO224" s="3">
        <v>45579127</v>
      </c>
      <c r="EP224" s="3">
        <v>142625071</v>
      </c>
      <c r="EQ224" s="3">
        <v>255582560</v>
      </c>
      <c r="ER224" s="3">
        <v>-11290414</v>
      </c>
      <c r="ES224" s="3">
        <v>0</v>
      </c>
      <c r="ET224" s="3">
        <v>4952054</v>
      </c>
      <c r="EU224" s="3">
        <v>12387387</v>
      </c>
      <c r="EV224" s="3">
        <v>6371839</v>
      </c>
      <c r="EW224" s="3">
        <v>0</v>
      </c>
      <c r="EX224" s="3">
        <v>3214295</v>
      </c>
      <c r="EY224" s="3">
        <v>0</v>
      </c>
      <c r="EZ224" s="3">
        <v>4507993</v>
      </c>
      <c r="FA224" s="3">
        <v>39300426</v>
      </c>
      <c r="FB224" s="3">
        <v>69130188</v>
      </c>
      <c r="FC224" s="3">
        <v>0</v>
      </c>
      <c r="FD224" s="3">
        <v>0</v>
      </c>
      <c r="FE224" s="3">
        <v>55494762</v>
      </c>
      <c r="FF224" s="3">
        <v>49571658</v>
      </c>
      <c r="FG224" s="3">
        <v>12799669</v>
      </c>
      <c r="FH224" s="3">
        <v>186366723</v>
      </c>
      <c r="FI224" s="3">
        <v>0</v>
      </c>
      <c r="FJ224" s="3">
        <v>1779993</v>
      </c>
      <c r="FK224" s="3">
        <v>7766145</v>
      </c>
      <c r="FL224" s="3">
        <v>0</v>
      </c>
      <c r="FM224" s="3">
        <v>289078</v>
      </c>
      <c r="FN224" s="3">
        <v>0</v>
      </c>
      <c r="FO224" s="3">
        <v>0</v>
      </c>
      <c r="FP224" s="3">
        <v>0</v>
      </c>
      <c r="FQ224" s="3">
        <v>0</v>
      </c>
      <c r="FR224" s="3">
        <v>0</v>
      </c>
      <c r="FS224" s="3">
        <v>0</v>
      </c>
      <c r="FT224" s="3">
        <v>51299447</v>
      </c>
      <c r="FU224" s="3">
        <v>13539271</v>
      </c>
      <c r="FV224" s="3">
        <v>28714865</v>
      </c>
      <c r="FW224" s="3">
        <v>85126220</v>
      </c>
      <c r="FX224" s="3">
        <v>21779553</v>
      </c>
      <c r="FY224" s="3">
        <v>0</v>
      </c>
      <c r="FZ224" s="3">
        <v>0</v>
      </c>
      <c r="GA224" s="3">
        <v>17081739</v>
      </c>
      <c r="GB224" s="3">
        <v>3626662</v>
      </c>
      <c r="GC224" s="3">
        <v>89025209</v>
      </c>
      <c r="GD224" s="3">
        <v>6708236</v>
      </c>
      <c r="GE224" s="3">
        <v>63035723</v>
      </c>
      <c r="GF224" s="3">
        <v>13815200</v>
      </c>
      <c r="GG224" s="3">
        <v>5707930</v>
      </c>
      <c r="GH224" s="3">
        <v>16279879</v>
      </c>
      <c r="GI224" s="3">
        <v>10407983</v>
      </c>
      <c r="GJ224" s="3">
        <v>164837862</v>
      </c>
      <c r="GK224" s="3">
        <v>3151738</v>
      </c>
      <c r="GL224" s="3">
        <v>1933625</v>
      </c>
      <c r="GM224" s="3">
        <v>929072</v>
      </c>
      <c r="GN224" s="3">
        <v>434408</v>
      </c>
      <c r="GO224" s="3">
        <v>36367782</v>
      </c>
      <c r="GP224" s="3">
        <v>606437085</v>
      </c>
      <c r="GQ224" s="3">
        <v>0</v>
      </c>
      <c r="GR224" s="3">
        <v>33892932</v>
      </c>
      <c r="GS224" s="3">
        <v>10229016</v>
      </c>
      <c r="GT224" s="3">
        <v>0</v>
      </c>
      <c r="GU224" s="3">
        <v>272985</v>
      </c>
      <c r="GV224" s="3">
        <v>650832018</v>
      </c>
      <c r="GW224" s="3">
        <v>104725197</v>
      </c>
      <c r="GX224" s="3">
        <v>0</v>
      </c>
      <c r="GY224" s="3">
        <v>239867</v>
      </c>
      <c r="GZ224" s="3">
        <v>544342114</v>
      </c>
      <c r="HA224" s="3">
        <v>649307178</v>
      </c>
      <c r="HB224" s="3">
        <v>2210167</v>
      </c>
      <c r="HC224" s="3">
        <v>111019296</v>
      </c>
      <c r="HD224" s="3">
        <v>-87474551</v>
      </c>
      <c r="HE224" s="3">
        <v>73737358</v>
      </c>
      <c r="HF224" s="3">
        <v>0</v>
      </c>
      <c r="HG224" s="3">
        <v>0</v>
      </c>
      <c r="HH224" s="3">
        <v>487501061</v>
      </c>
      <c r="HI224" s="3">
        <v>0</v>
      </c>
      <c r="HJ224" s="3">
        <v>1336142</v>
      </c>
      <c r="HK224" s="3">
        <v>1474461</v>
      </c>
      <c r="HL224" s="3">
        <v>651</v>
      </c>
      <c r="HM224" s="3">
        <v>0</v>
      </c>
      <c r="HN224" s="3">
        <v>156333</v>
      </c>
      <c r="HO224" s="3">
        <v>270001</v>
      </c>
      <c r="HP224" s="3">
        <v>257835</v>
      </c>
      <c r="HQ224" s="3">
        <v>115400</v>
      </c>
      <c r="HR224" s="3">
        <v>151709</v>
      </c>
      <c r="HS224" s="3">
        <v>79602</v>
      </c>
      <c r="HT224" s="3">
        <v>77225</v>
      </c>
      <c r="HU224" s="3">
        <v>108072</v>
      </c>
      <c r="HV224" s="3">
        <v>117615</v>
      </c>
      <c r="HW224" s="3">
        <v>2350</v>
      </c>
      <c r="HX224" s="3">
        <v>684386</v>
      </c>
      <c r="HY224" s="3">
        <v>81318</v>
      </c>
      <c r="HZ224" s="3">
        <v>207565</v>
      </c>
      <c r="IA224" s="3">
        <v>0</v>
      </c>
      <c r="IB224" s="3">
        <v>137786</v>
      </c>
      <c r="IC224" s="3">
        <v>59696</v>
      </c>
      <c r="ID224" s="3">
        <v>165391</v>
      </c>
      <c r="IE224" s="3">
        <v>89035000.439483196</v>
      </c>
      <c r="IF224" s="3">
        <v>20903715.147133801</v>
      </c>
      <c r="IG224" s="3">
        <v>56754247.207479902</v>
      </c>
      <c r="IH224" s="3">
        <v>136194497.903761</v>
      </c>
      <c r="II224" s="3">
        <v>0</v>
      </c>
      <c r="IJ224" s="3">
        <v>2573331.9352975963</v>
      </c>
      <c r="IK224" s="3">
        <v>7557483.2145622317</v>
      </c>
      <c r="IL224" s="3">
        <v>1061544.0049102299</v>
      </c>
      <c r="IM224" s="3">
        <v>2221548.1473723589</v>
      </c>
    </row>
    <row r="225" spans="1:247" x14ac:dyDescent="0.25">
      <c r="A225">
        <v>106191228</v>
      </c>
      <c r="B225" s="33" t="s">
        <v>2960</v>
      </c>
      <c r="C225" s="56">
        <v>45108</v>
      </c>
      <c r="D225" s="56">
        <v>45473</v>
      </c>
      <c r="E225">
        <v>366</v>
      </c>
      <c r="F225" s="33" t="s">
        <v>2532</v>
      </c>
      <c r="G225" t="s">
        <v>475</v>
      </c>
      <c r="H225">
        <v>925</v>
      </c>
      <c r="I225" s="33" t="s">
        <v>1031</v>
      </c>
      <c r="J225" t="s">
        <v>1379</v>
      </c>
      <c r="K225" s="33" t="s">
        <v>1023</v>
      </c>
      <c r="L225" s="33" t="s">
        <v>811</v>
      </c>
      <c r="M225" t="s">
        <v>2658</v>
      </c>
      <c r="N225" t="s">
        <v>1032</v>
      </c>
      <c r="O225" s="33" t="s">
        <v>1379</v>
      </c>
      <c r="P225" t="s">
        <v>1048</v>
      </c>
      <c r="Q225" t="s">
        <v>34</v>
      </c>
      <c r="R225" s="33" t="s">
        <v>2160</v>
      </c>
      <c r="S225" s="33" t="s">
        <v>2961</v>
      </c>
      <c r="T225" s="33" t="s">
        <v>474</v>
      </c>
      <c r="U225" s="33">
        <v>90033</v>
      </c>
      <c r="V225" s="33" t="s">
        <v>1382</v>
      </c>
      <c r="W225">
        <v>1</v>
      </c>
      <c r="X225" s="3">
        <v>676</v>
      </c>
      <c r="Y225" s="3">
        <v>247416</v>
      </c>
      <c r="Z225" s="3">
        <v>638</v>
      </c>
      <c r="AA225" s="3">
        <v>233508</v>
      </c>
      <c r="AB225" s="3">
        <v>470</v>
      </c>
      <c r="AC225" s="3">
        <v>461.66939890710398</v>
      </c>
      <c r="AD225" s="3">
        <v>754.77026572076704</v>
      </c>
      <c r="AE225" s="3">
        <v>16898</v>
      </c>
      <c r="AF225" s="3">
        <v>8448</v>
      </c>
      <c r="AG225" s="3">
        <v>45118</v>
      </c>
      <c r="AH225" s="3">
        <v>70795</v>
      </c>
      <c r="AI225" s="3">
        <v>11659</v>
      </c>
      <c r="AJ225" s="3">
        <v>13518</v>
      </c>
      <c r="AK225" s="3">
        <v>1859</v>
      </c>
      <c r="AL225" s="3">
        <v>0</v>
      </c>
      <c r="AM225" s="3">
        <v>676</v>
      </c>
      <c r="AN225" s="3">
        <v>168971</v>
      </c>
      <c r="AO225" s="3">
        <v>276245.91725380102</v>
      </c>
      <c r="AP225" s="89">
        <v>24677.689025878299</v>
      </c>
      <c r="AQ225" s="89">
        <v>9458.7126396764925</v>
      </c>
      <c r="AR225" s="89">
        <v>58459.531004185403</v>
      </c>
      <c r="AS225" s="89">
        <v>123125.634054671</v>
      </c>
      <c r="AT225" s="89">
        <v>32718.321675479441</v>
      </c>
      <c r="AU225" s="89">
        <v>22604.384670538999</v>
      </c>
      <c r="AV225" s="89">
        <v>4342.6456787874085</v>
      </c>
      <c r="AW225" s="89">
        <v>0</v>
      </c>
      <c r="AX225" s="89">
        <v>1382.6512298763214</v>
      </c>
      <c r="AY225" s="3">
        <v>2914</v>
      </c>
      <c r="AZ225" s="3">
        <v>1456</v>
      </c>
      <c r="BA225" s="3">
        <v>7773</v>
      </c>
      <c r="BB225" s="3">
        <v>12203</v>
      </c>
      <c r="BC225" s="3">
        <v>2009</v>
      </c>
      <c r="BD225" s="3">
        <v>2329</v>
      </c>
      <c r="BE225" s="3">
        <v>321</v>
      </c>
      <c r="BF225" s="3">
        <v>0</v>
      </c>
      <c r="BG225" s="3">
        <v>116</v>
      </c>
      <c r="BH225" s="3">
        <v>29121</v>
      </c>
      <c r="BI225" s="3">
        <v>600</v>
      </c>
      <c r="BJ225" s="3">
        <v>76</v>
      </c>
      <c r="BK225" s="3">
        <v>0</v>
      </c>
      <c r="BL225" s="3">
        <v>0</v>
      </c>
      <c r="BM225" s="3">
        <v>0</v>
      </c>
      <c r="BN225" s="3">
        <v>0</v>
      </c>
      <c r="BO225" s="3">
        <v>219600</v>
      </c>
      <c r="BP225" s="3">
        <v>27816</v>
      </c>
      <c r="BQ225" s="3">
        <v>0</v>
      </c>
      <c r="BR225" s="3">
        <v>0</v>
      </c>
      <c r="BS225" s="3">
        <v>0</v>
      </c>
      <c r="BT225" s="3">
        <v>0</v>
      </c>
      <c r="BU225" s="3">
        <v>154886</v>
      </c>
      <c r="BV225" s="3">
        <v>14085</v>
      </c>
      <c r="BW225" s="3">
        <v>0</v>
      </c>
      <c r="BX225" s="3">
        <v>0</v>
      </c>
      <c r="BY225" s="3">
        <v>0</v>
      </c>
      <c r="BZ225" s="57">
        <v>0</v>
      </c>
      <c r="CA225" s="3">
        <v>0</v>
      </c>
      <c r="CB225" s="3">
        <v>28786</v>
      </c>
      <c r="CC225" s="3">
        <v>335</v>
      </c>
      <c r="CD225" s="3">
        <v>0</v>
      </c>
      <c r="CE225" s="3">
        <v>0</v>
      </c>
      <c r="CF225" s="3">
        <v>0</v>
      </c>
      <c r="CG225" s="3">
        <v>0</v>
      </c>
      <c r="CH225" s="3">
        <v>0</v>
      </c>
      <c r="CI225" s="3">
        <v>2022</v>
      </c>
      <c r="CJ225" s="3">
        <v>940</v>
      </c>
      <c r="CK225" s="3">
        <v>38734</v>
      </c>
      <c r="CL225" s="3">
        <v>3018</v>
      </c>
      <c r="CM225" s="3">
        <v>65897</v>
      </c>
      <c r="CN225" s="3">
        <v>255045</v>
      </c>
      <c r="CO225" s="3">
        <v>98087</v>
      </c>
      <c r="CP225" s="3">
        <v>24146</v>
      </c>
      <c r="CQ225" s="3">
        <v>16098</v>
      </c>
      <c r="CR225" s="3">
        <v>0</v>
      </c>
      <c r="CS225" s="3">
        <v>2012</v>
      </c>
      <c r="CT225" s="3">
        <v>503037</v>
      </c>
      <c r="CU225" s="3">
        <v>127384</v>
      </c>
      <c r="CV225" s="3">
        <v>393117</v>
      </c>
      <c r="CW225" s="3">
        <v>0</v>
      </c>
      <c r="CX225" s="3">
        <v>0</v>
      </c>
      <c r="CY225" s="3">
        <v>0</v>
      </c>
      <c r="CZ225" s="3">
        <v>25</v>
      </c>
      <c r="DA225" s="3">
        <v>1445969</v>
      </c>
      <c r="DB225" s="3">
        <v>841710</v>
      </c>
      <c r="DC225" s="3">
        <v>6669</v>
      </c>
      <c r="DD225" s="3">
        <v>6528</v>
      </c>
      <c r="DE225" s="3">
        <v>701</v>
      </c>
      <c r="DF225" s="3">
        <v>428</v>
      </c>
      <c r="DG225" s="3">
        <v>4656774223</v>
      </c>
      <c r="DH225" s="3">
        <v>3033990634</v>
      </c>
      <c r="DI225" s="3">
        <v>218685385</v>
      </c>
      <c r="DJ225" s="3">
        <v>1841468974</v>
      </c>
      <c r="DK225" s="3">
        <v>85187467</v>
      </c>
      <c r="DL225" s="3">
        <v>1926656441</v>
      </c>
      <c r="DM225" s="3">
        <v>1878636632</v>
      </c>
      <c r="DN225" s="3">
        <v>48019809</v>
      </c>
      <c r="DO225" s="3">
        <v>440649942</v>
      </c>
      <c r="DP225" s="3">
        <v>620453</v>
      </c>
      <c r="DQ225" s="3">
        <v>0</v>
      </c>
      <c r="DR225" s="3">
        <v>0</v>
      </c>
      <c r="DS225" s="3">
        <v>488049298</v>
      </c>
      <c r="DT225" s="3">
        <v>284619143</v>
      </c>
      <c r="DU225" s="3">
        <v>151155356</v>
      </c>
      <c r="DV225" s="3">
        <v>803316269</v>
      </c>
      <c r="DW225" s="3">
        <v>1192242285</v>
      </c>
      <c r="DX225" s="3">
        <v>202649792</v>
      </c>
      <c r="DY225" s="3">
        <v>164895191</v>
      </c>
      <c r="DZ225" s="3">
        <v>40494166</v>
      </c>
      <c r="EA225" s="3">
        <v>0</v>
      </c>
      <c r="EB225" s="3">
        <v>9031152</v>
      </c>
      <c r="EC225" s="3">
        <v>2848403354</v>
      </c>
      <c r="ED225" s="3">
        <v>131036124</v>
      </c>
      <c r="EE225" s="3">
        <v>18084118</v>
      </c>
      <c r="EF225" s="3">
        <v>237543085</v>
      </c>
      <c r="EG225" s="3">
        <v>881288152</v>
      </c>
      <c r="EH225" s="3">
        <v>366040583</v>
      </c>
      <c r="EI225" s="3">
        <v>110837486</v>
      </c>
      <c r="EJ225" s="3">
        <v>54100678</v>
      </c>
      <c r="EK225" s="3">
        <v>0</v>
      </c>
      <c r="EL225" s="3">
        <v>9440643</v>
      </c>
      <c r="EM225" s="3">
        <v>1808370869</v>
      </c>
      <c r="EN225" s="3">
        <v>301144260</v>
      </c>
      <c r="EO225" s="3">
        <v>131760315</v>
      </c>
      <c r="EP225" s="3">
        <v>802381972</v>
      </c>
      <c r="EQ225" s="3">
        <v>1303369826</v>
      </c>
      <c r="ER225" s="3">
        <v>-263143198</v>
      </c>
      <c r="ES225" s="3">
        <v>517068982</v>
      </c>
      <c r="ET225" s="3">
        <v>129019916</v>
      </c>
      <c r="EU225" s="3">
        <v>94594840</v>
      </c>
      <c r="EV225" s="3">
        <v>17793721</v>
      </c>
      <c r="EW225" s="3">
        <v>0</v>
      </c>
      <c r="EX225" s="3">
        <v>0</v>
      </c>
      <c r="EY225" s="3">
        <v>0</v>
      </c>
      <c r="EZ225" s="3">
        <v>0</v>
      </c>
      <c r="FA225" s="3">
        <v>0</v>
      </c>
      <c r="FB225" s="3">
        <v>198809030</v>
      </c>
      <c r="FC225" s="3">
        <v>0</v>
      </c>
      <c r="FD225" s="3">
        <v>19876355</v>
      </c>
      <c r="FE225" s="3">
        <v>114511007</v>
      </c>
      <c r="FF225" s="3">
        <v>37479159</v>
      </c>
      <c r="FG225" s="3">
        <v>326394637</v>
      </c>
      <c r="FH225" s="3">
        <v>1144195584</v>
      </c>
      <c r="FI225" s="3">
        <v>51621393</v>
      </c>
      <c r="FJ225" s="3">
        <v>146712761</v>
      </c>
      <c r="FK225" s="3">
        <v>19876359</v>
      </c>
      <c r="FL225" s="3">
        <v>0</v>
      </c>
      <c r="FM225" s="3">
        <v>678074</v>
      </c>
      <c r="FN225" s="3">
        <v>331659130</v>
      </c>
      <c r="FO225" s="3">
        <v>0</v>
      </c>
      <c r="FP225" s="3">
        <v>12458664</v>
      </c>
      <c r="FQ225" s="3">
        <v>0</v>
      </c>
      <c r="FR225" s="3">
        <v>0</v>
      </c>
      <c r="FS225" s="3">
        <v>428191278</v>
      </c>
      <c r="FT225" s="3">
        <v>410582847</v>
      </c>
      <c r="FU225" s="3">
        <v>262614639</v>
      </c>
      <c r="FV225" s="3">
        <v>488363394</v>
      </c>
      <c r="FW225" s="3">
        <v>0</v>
      </c>
      <c r="FX225" s="3">
        <v>0</v>
      </c>
      <c r="FY225" s="3">
        <v>0</v>
      </c>
      <c r="FZ225" s="3">
        <v>176038240</v>
      </c>
      <c r="GA225" s="3">
        <v>310246512</v>
      </c>
      <c r="GB225" s="3">
        <v>35990645</v>
      </c>
      <c r="GC225" s="3">
        <v>177390779</v>
      </c>
      <c r="GD225" s="3">
        <v>17409576</v>
      </c>
      <c r="GE225" s="3">
        <v>775318155</v>
      </c>
      <c r="GF225" s="3">
        <v>417625586</v>
      </c>
      <c r="GG225" s="3">
        <v>117572300</v>
      </c>
      <c r="GH225" s="3">
        <v>119424269</v>
      </c>
      <c r="GI225" s="3">
        <v>255399015</v>
      </c>
      <c r="GJ225" s="3">
        <v>122314269</v>
      </c>
      <c r="GK225" s="3">
        <v>30709058</v>
      </c>
      <c r="GL225" s="3">
        <v>1796126</v>
      </c>
      <c r="GM225" s="3">
        <v>4945682</v>
      </c>
      <c r="GN225" s="3">
        <v>57873</v>
      </c>
      <c r="GO225" s="3">
        <v>33474299</v>
      </c>
      <c r="GP225" s="3">
        <v>1514408462</v>
      </c>
      <c r="GQ225" s="3">
        <v>1044944</v>
      </c>
      <c r="GR225" s="3">
        <v>794371000</v>
      </c>
      <c r="GS225" s="3">
        <v>0</v>
      </c>
      <c r="GT225" s="3">
        <v>1107354122</v>
      </c>
      <c r="GU225" s="3">
        <v>0</v>
      </c>
      <c r="GV225" s="3">
        <v>3417178528</v>
      </c>
      <c r="GW225" s="3">
        <v>1191892333</v>
      </c>
      <c r="GX225" s="3">
        <v>689289431</v>
      </c>
      <c r="GY225" s="3">
        <v>3042877335</v>
      </c>
      <c r="GZ225" s="3">
        <v>-1506880571</v>
      </c>
      <c r="HA225" s="3">
        <v>3417178528</v>
      </c>
      <c r="HB225" s="3">
        <v>194594273</v>
      </c>
      <c r="HC225" s="3">
        <v>4716147826</v>
      </c>
      <c r="HD225" s="3">
        <v>-3678401200</v>
      </c>
      <c r="HE225" s="3">
        <v>1256371000</v>
      </c>
      <c r="HF225" s="3">
        <v>0</v>
      </c>
      <c r="HG225" s="3">
        <v>0</v>
      </c>
      <c r="HH225" s="3">
        <v>236439763</v>
      </c>
      <c r="HI225" s="3">
        <v>3890987306</v>
      </c>
      <c r="HJ225" s="3">
        <v>13620377</v>
      </c>
      <c r="HK225" s="3">
        <v>16208193</v>
      </c>
      <c r="HL225" s="3">
        <v>7245</v>
      </c>
      <c r="HM225" s="3">
        <v>694</v>
      </c>
      <c r="HN225" s="3">
        <v>1298917</v>
      </c>
      <c r="HO225" s="3">
        <v>2108185</v>
      </c>
      <c r="HP225" s="3">
        <v>3083916</v>
      </c>
      <c r="HQ225" s="3">
        <v>202188</v>
      </c>
      <c r="HR225" s="3">
        <v>1323161</v>
      </c>
      <c r="HS225" s="3">
        <v>1372276</v>
      </c>
      <c r="HT225" s="3">
        <v>688777</v>
      </c>
      <c r="HU225" s="3">
        <v>2403884</v>
      </c>
      <c r="HV225" s="3">
        <v>705357</v>
      </c>
      <c r="HW225" s="3">
        <v>433716</v>
      </c>
      <c r="HX225" s="3">
        <v>3911107</v>
      </c>
      <c r="HY225" s="3">
        <v>2117753</v>
      </c>
      <c r="HZ225" s="3">
        <v>2097350</v>
      </c>
      <c r="IA225" s="3">
        <v>1832763</v>
      </c>
      <c r="IB225" s="3">
        <v>1903255</v>
      </c>
      <c r="IC225" s="3">
        <v>550014</v>
      </c>
      <c r="ID225" s="3">
        <v>1208135</v>
      </c>
      <c r="IE225" s="3">
        <v>160080037.345844</v>
      </c>
      <c r="IF225" s="3">
        <v>65178679.230620503</v>
      </c>
      <c r="IG225" s="3">
        <v>400862968.63908303</v>
      </c>
      <c r="IH225" s="3">
        <v>798572413.59750104</v>
      </c>
      <c r="II225" s="3">
        <v>219017978.82960999</v>
      </c>
      <c r="IJ225" s="3">
        <v>106192079.67748301</v>
      </c>
      <c r="IK225" s="3">
        <v>36431021.960908398</v>
      </c>
      <c r="IL225" s="3">
        <v>0</v>
      </c>
      <c r="IM225" s="3">
        <v>7113985.7189510101</v>
      </c>
    </row>
    <row r="226" spans="1:247" x14ac:dyDescent="0.25">
      <c r="A226">
        <v>106560492</v>
      </c>
      <c r="B226" s="33" t="s">
        <v>1957</v>
      </c>
      <c r="C226" s="56">
        <v>45292</v>
      </c>
      <c r="D226" s="56">
        <v>45657</v>
      </c>
      <c r="E226">
        <v>366</v>
      </c>
      <c r="F226" s="33" t="s">
        <v>2684</v>
      </c>
      <c r="G226" t="s">
        <v>1076</v>
      </c>
      <c r="H226">
        <v>813</v>
      </c>
      <c r="I226" s="33" t="s">
        <v>1024</v>
      </c>
      <c r="J226" t="s">
        <v>3057</v>
      </c>
      <c r="K226" s="33" t="s">
        <v>1023</v>
      </c>
      <c r="L226" s="33" t="s">
        <v>811</v>
      </c>
      <c r="N226" t="s">
        <v>430</v>
      </c>
      <c r="O226" s="33" t="s">
        <v>3080</v>
      </c>
      <c r="P226" t="s">
        <v>406</v>
      </c>
      <c r="Q226" t="s">
        <v>34</v>
      </c>
      <c r="R226" s="33" t="s">
        <v>2170</v>
      </c>
      <c r="S226" s="33" t="s">
        <v>2917</v>
      </c>
      <c r="T226" s="33" t="s">
        <v>1396</v>
      </c>
      <c r="U226" s="33">
        <v>91360</v>
      </c>
      <c r="V226" s="33" t="s">
        <v>3017</v>
      </c>
      <c r="W226">
        <v>2</v>
      </c>
      <c r="X226" s="3">
        <v>386</v>
      </c>
      <c r="Y226" s="3">
        <v>141276</v>
      </c>
      <c r="Z226" s="3">
        <v>386</v>
      </c>
      <c r="AA226" s="3">
        <v>141276</v>
      </c>
      <c r="AB226" s="3">
        <v>239</v>
      </c>
      <c r="AC226" s="3">
        <v>233.99453551912566</v>
      </c>
      <c r="AD226" s="3">
        <v>359.22121809183102</v>
      </c>
      <c r="AE226" s="3">
        <v>43774</v>
      </c>
      <c r="AF226" s="3">
        <v>11810</v>
      </c>
      <c r="AG226" s="3">
        <v>2352</v>
      </c>
      <c r="AH226" s="3">
        <v>7732</v>
      </c>
      <c r="AI226" s="3">
        <v>0</v>
      </c>
      <c r="AJ226" s="3">
        <v>2469</v>
      </c>
      <c r="AK226" s="3">
        <v>16459</v>
      </c>
      <c r="AL226" s="3">
        <v>479</v>
      </c>
      <c r="AM226" s="3">
        <v>567</v>
      </c>
      <c r="AN226" s="3">
        <v>85642</v>
      </c>
      <c r="AO226" s="3">
        <v>131474.96582161001</v>
      </c>
      <c r="AP226" s="89">
        <v>60623.214467641097</v>
      </c>
      <c r="AQ226" s="89">
        <v>16627.268816138927</v>
      </c>
      <c r="AR226" s="89">
        <v>2689.5174450822801</v>
      </c>
      <c r="AS226" s="89">
        <v>12374.971251306501</v>
      </c>
      <c r="AT226" s="89">
        <v>0</v>
      </c>
      <c r="AU226" s="89">
        <v>3803.97033045129</v>
      </c>
      <c r="AV226" s="89">
        <v>32286.685218237195</v>
      </c>
      <c r="AW226" s="89">
        <v>660.00005771008102</v>
      </c>
      <c r="AX226" s="89">
        <v>1756.7086848465501</v>
      </c>
      <c r="AY226" s="3">
        <v>7491</v>
      </c>
      <c r="AZ226" s="3">
        <v>2100</v>
      </c>
      <c r="BA226" s="3">
        <v>311</v>
      </c>
      <c r="BB226" s="3">
        <v>1498</v>
      </c>
      <c r="BC226" s="3">
        <v>0</v>
      </c>
      <c r="BD226" s="3">
        <v>657</v>
      </c>
      <c r="BE226" s="3">
        <v>4223</v>
      </c>
      <c r="BF226" s="3">
        <v>85</v>
      </c>
      <c r="BG226" s="3">
        <v>158</v>
      </c>
      <c r="BH226" s="3">
        <v>16523</v>
      </c>
      <c r="BI226" s="3">
        <v>346</v>
      </c>
      <c r="BJ226" s="3">
        <v>0</v>
      </c>
      <c r="BK226" s="3">
        <v>0</v>
      </c>
      <c r="BL226" s="3">
        <v>40</v>
      </c>
      <c r="BM226" s="3">
        <v>0</v>
      </c>
      <c r="BN226" s="3">
        <v>0</v>
      </c>
      <c r="BO226" s="3">
        <v>126636</v>
      </c>
      <c r="BP226" s="3">
        <v>0</v>
      </c>
      <c r="BQ226" s="3">
        <v>0</v>
      </c>
      <c r="BR226" s="3">
        <v>14640</v>
      </c>
      <c r="BS226" s="3">
        <v>0</v>
      </c>
      <c r="BT226" s="3">
        <v>0</v>
      </c>
      <c r="BU226" s="3">
        <v>73154</v>
      </c>
      <c r="BV226" s="3">
        <v>0</v>
      </c>
      <c r="BW226" s="3">
        <v>0</v>
      </c>
      <c r="BX226" s="3">
        <v>12488</v>
      </c>
      <c r="BY226" s="3">
        <v>0</v>
      </c>
      <c r="BZ226" s="57">
        <v>0</v>
      </c>
      <c r="CA226" s="3">
        <v>0</v>
      </c>
      <c r="CB226" s="3">
        <v>15529</v>
      </c>
      <c r="CC226" s="3">
        <v>0</v>
      </c>
      <c r="CD226" s="3">
        <v>0</v>
      </c>
      <c r="CE226" s="3">
        <v>994</v>
      </c>
      <c r="CF226" s="3">
        <v>0</v>
      </c>
      <c r="CG226" s="3">
        <v>0</v>
      </c>
      <c r="CH226" s="3">
        <v>0</v>
      </c>
      <c r="CI226" s="3">
        <v>3430</v>
      </c>
      <c r="CJ226" s="3">
        <v>1649</v>
      </c>
      <c r="CK226" s="3">
        <v>31698</v>
      </c>
      <c r="CL226" s="3">
        <v>10081</v>
      </c>
      <c r="CM226" s="3">
        <v>1202</v>
      </c>
      <c r="CN226" s="3">
        <v>14560</v>
      </c>
      <c r="CO226" s="3">
        <v>0</v>
      </c>
      <c r="CP226" s="3">
        <v>4170</v>
      </c>
      <c r="CQ226" s="3">
        <v>35474</v>
      </c>
      <c r="CR226" s="3">
        <v>285</v>
      </c>
      <c r="CS226" s="3">
        <v>4025</v>
      </c>
      <c r="CT226" s="3">
        <v>101495</v>
      </c>
      <c r="CU226" s="3">
        <v>57340</v>
      </c>
      <c r="CV226" s="3">
        <v>10348</v>
      </c>
      <c r="CW226" s="3">
        <v>0</v>
      </c>
      <c r="CX226" s="3">
        <v>42726</v>
      </c>
      <c r="CY226" s="3">
        <v>0</v>
      </c>
      <c r="CZ226" s="3">
        <v>10</v>
      </c>
      <c r="DA226" s="3">
        <v>775645</v>
      </c>
      <c r="DB226" s="3">
        <v>177800</v>
      </c>
      <c r="DC226" s="3">
        <v>3210</v>
      </c>
      <c r="DD226" s="3">
        <v>3740</v>
      </c>
      <c r="DE226" s="3">
        <v>1135</v>
      </c>
      <c r="DF226" s="3">
        <v>611</v>
      </c>
      <c r="DG226" s="3">
        <v>5823475066</v>
      </c>
      <c r="DH226" s="3">
        <v>5192398915</v>
      </c>
      <c r="DI226" s="3">
        <v>0</v>
      </c>
      <c r="DJ226" s="3">
        <v>631076151</v>
      </c>
      <c r="DK226" s="3">
        <v>6708635</v>
      </c>
      <c r="DL226" s="3">
        <v>637784786</v>
      </c>
      <c r="DM226" s="3">
        <v>542951897</v>
      </c>
      <c r="DN226" s="3">
        <v>94832889</v>
      </c>
      <c r="DO226" s="3">
        <v>54548227</v>
      </c>
      <c r="DP226" s="3">
        <v>1</v>
      </c>
      <c r="DQ226" s="3">
        <v>34686295</v>
      </c>
      <c r="DR226" s="3">
        <v>0</v>
      </c>
      <c r="DS226" s="3">
        <v>114694820</v>
      </c>
      <c r="DT226" s="3">
        <v>1901852927</v>
      </c>
      <c r="DU226" s="3">
        <v>551817434</v>
      </c>
      <c r="DV226" s="3">
        <v>85016280</v>
      </c>
      <c r="DW226" s="3">
        <v>320753080</v>
      </c>
      <c r="DX226" s="3">
        <v>0</v>
      </c>
      <c r="DY226" s="3">
        <v>135294980</v>
      </c>
      <c r="DZ226" s="3">
        <v>747405113</v>
      </c>
      <c r="EA226" s="3">
        <v>18159739</v>
      </c>
      <c r="EB226" s="3">
        <v>33076992</v>
      </c>
      <c r="EC226" s="3">
        <v>3793376545</v>
      </c>
      <c r="ED226" s="3">
        <v>732049341</v>
      </c>
      <c r="EE226" s="3">
        <v>225084921</v>
      </c>
      <c r="EF226" s="3">
        <v>12200033</v>
      </c>
      <c r="EG226" s="3">
        <v>192608294</v>
      </c>
      <c r="EH226" s="3">
        <v>0</v>
      </c>
      <c r="EI226" s="3">
        <v>73153011</v>
      </c>
      <c r="EJ226" s="3">
        <v>718737035</v>
      </c>
      <c r="EK226" s="3">
        <v>6862033</v>
      </c>
      <c r="EL226" s="3">
        <v>69403853</v>
      </c>
      <c r="EM226" s="3">
        <v>2030098521</v>
      </c>
      <c r="EN226" s="3">
        <v>2414424551</v>
      </c>
      <c r="EO226" s="3">
        <v>725604360</v>
      </c>
      <c r="EP226" s="3">
        <v>76404528</v>
      </c>
      <c r="EQ226" s="3">
        <v>476061664</v>
      </c>
      <c r="ER226" s="3">
        <v>0</v>
      </c>
      <c r="ES226" s="3">
        <v>0</v>
      </c>
      <c r="ET226" s="3">
        <v>179805394</v>
      </c>
      <c r="EU226" s="3">
        <v>1191696988</v>
      </c>
      <c r="EV226" s="3">
        <v>10396063</v>
      </c>
      <c r="EW226" s="3">
        <v>0</v>
      </c>
      <c r="EX226" s="3">
        <v>31909888</v>
      </c>
      <c r="EY226" s="3">
        <v>0</v>
      </c>
      <c r="EZ226" s="3">
        <v>86095479</v>
      </c>
      <c r="FA226" s="3">
        <v>0</v>
      </c>
      <c r="FB226" s="3">
        <v>0</v>
      </c>
      <c r="FC226" s="3">
        <v>0</v>
      </c>
      <c r="FD226" s="3">
        <v>0</v>
      </c>
      <c r="FE226" s="3">
        <v>217839950</v>
      </c>
      <c r="FF226" s="3">
        <v>50897960</v>
      </c>
      <c r="FG226" s="3">
        <v>19589679</v>
      </c>
      <c r="FH226" s="3">
        <v>36755529</v>
      </c>
      <c r="FI226" s="3">
        <v>0</v>
      </c>
      <c r="FJ226" s="3">
        <v>27622156</v>
      </c>
      <c r="FK226" s="3">
        <v>266502559</v>
      </c>
      <c r="FL226" s="3">
        <v>6417</v>
      </c>
      <c r="FM226" s="3">
        <v>11861901</v>
      </c>
      <c r="FN226" s="3">
        <v>0</v>
      </c>
      <c r="FO226" s="3">
        <v>0</v>
      </c>
      <c r="FP226" s="3">
        <v>326388</v>
      </c>
      <c r="FQ226" s="3">
        <v>53802571</v>
      </c>
      <c r="FR226" s="3">
        <v>0</v>
      </c>
      <c r="FS226" s="3">
        <v>0</v>
      </c>
      <c r="FT226" s="3">
        <v>123780339</v>
      </c>
      <c r="FU226" s="3">
        <v>37810487</v>
      </c>
      <c r="FV226" s="3">
        <v>148742488</v>
      </c>
      <c r="FW226" s="3">
        <v>0</v>
      </c>
      <c r="FX226" s="3">
        <v>0</v>
      </c>
      <c r="FY226" s="3">
        <v>0</v>
      </c>
      <c r="FZ226" s="3">
        <v>0</v>
      </c>
      <c r="GA226" s="3">
        <v>81746613</v>
      </c>
      <c r="GB226" s="3">
        <v>23362767</v>
      </c>
      <c r="GC226" s="3">
        <v>109211656</v>
      </c>
      <c r="GD226" s="3">
        <v>18297547</v>
      </c>
      <c r="GE226" s="3">
        <v>157815392</v>
      </c>
      <c r="GF226" s="3">
        <v>82205106</v>
      </c>
      <c r="GG226" s="3">
        <v>23978263</v>
      </c>
      <c r="GH226" s="3">
        <v>20810228</v>
      </c>
      <c r="GI226" s="3">
        <v>86789673</v>
      </c>
      <c r="GJ226" s="3">
        <v>60982546</v>
      </c>
      <c r="GK226" s="3">
        <v>34563444</v>
      </c>
      <c r="GL226" s="3">
        <v>3591880</v>
      </c>
      <c r="GM226" s="3">
        <v>0</v>
      </c>
      <c r="GN226" s="3">
        <v>412060</v>
      </c>
      <c r="GO226" s="3">
        <v>71803305</v>
      </c>
      <c r="GP226" s="3">
        <v>3267434168</v>
      </c>
      <c r="GQ226" s="3">
        <v>0</v>
      </c>
      <c r="GR226" s="3">
        <v>247035644</v>
      </c>
      <c r="GS226" s="3">
        <v>31508147</v>
      </c>
      <c r="GT226" s="3">
        <v>3328839</v>
      </c>
      <c r="GU226" s="3">
        <v>42758588</v>
      </c>
      <c r="GV226" s="3">
        <v>3592065386</v>
      </c>
      <c r="GW226" s="3">
        <v>2598489474</v>
      </c>
      <c r="GX226" s="3">
        <v>0</v>
      </c>
      <c r="GY226" s="3">
        <v>14196623</v>
      </c>
      <c r="GZ226" s="3">
        <v>979379289</v>
      </c>
      <c r="HA226" s="3">
        <v>3592065386</v>
      </c>
      <c r="HB226" s="3">
        <v>304919</v>
      </c>
      <c r="HC226" s="3">
        <v>120478918</v>
      </c>
      <c r="HD226" s="3">
        <v>-8067953</v>
      </c>
      <c r="HE226" s="3">
        <v>617528633</v>
      </c>
      <c r="HF226" s="3">
        <v>0</v>
      </c>
      <c r="HG226" s="3">
        <v>0</v>
      </c>
      <c r="HH226" s="3">
        <v>3144296860</v>
      </c>
      <c r="HI226" s="3">
        <v>2551052156</v>
      </c>
      <c r="HJ226" s="3">
        <v>2485124</v>
      </c>
      <c r="HK226" s="3">
        <v>2805710</v>
      </c>
      <c r="HL226" s="3">
        <v>1291</v>
      </c>
      <c r="HM226" s="3">
        <v>0</v>
      </c>
      <c r="HN226" s="3">
        <v>163076</v>
      </c>
      <c r="HO226" s="3">
        <v>652004</v>
      </c>
      <c r="HP226" s="3">
        <v>1044482</v>
      </c>
      <c r="HQ226" s="3">
        <v>0</v>
      </c>
      <c r="HR226" s="3">
        <v>0</v>
      </c>
      <c r="HS226" s="3">
        <v>39987</v>
      </c>
      <c r="HT226" s="3">
        <v>160679</v>
      </c>
      <c r="HU226" s="3">
        <v>303971</v>
      </c>
      <c r="HV226" s="3">
        <v>57010</v>
      </c>
      <c r="HW226" s="3">
        <v>63915</v>
      </c>
      <c r="HX226" s="3">
        <v>944267</v>
      </c>
      <c r="HY226" s="3">
        <v>166152</v>
      </c>
      <c r="HZ226" s="3">
        <v>760573</v>
      </c>
      <c r="IA226" s="3">
        <v>21756</v>
      </c>
      <c r="IB226" s="3">
        <v>435472</v>
      </c>
      <c r="IC226" s="3">
        <v>6101</v>
      </c>
      <c r="ID226" s="3">
        <v>150803</v>
      </c>
      <c r="IE226" s="3">
        <v>242537716.39339551</v>
      </c>
      <c r="IF226" s="3">
        <v>71539527.237443835</v>
      </c>
      <c r="IG226" s="3">
        <v>8951973.2139148489</v>
      </c>
      <c r="IH226" s="3">
        <v>47271873.693734117</v>
      </c>
      <c r="II226" s="3">
        <v>0</v>
      </c>
      <c r="IJ226" s="3">
        <v>19194523.782509301</v>
      </c>
      <c r="IK226" s="3">
        <v>135006819.65471801</v>
      </c>
      <c r="IL226" s="3">
        <v>2304080.7226322698</v>
      </c>
      <c r="IM226" s="3">
        <v>9436747.3016525507</v>
      </c>
    </row>
    <row r="227" spans="1:247" x14ac:dyDescent="0.25">
      <c r="A227">
        <v>106434040</v>
      </c>
      <c r="B227" s="33" t="s">
        <v>1958</v>
      </c>
      <c r="C227" s="56">
        <v>45170</v>
      </c>
      <c r="D227" s="56">
        <v>45535</v>
      </c>
      <c r="E227">
        <v>366</v>
      </c>
      <c r="F227" s="33" t="s">
        <v>2699</v>
      </c>
      <c r="G227" t="s">
        <v>1135</v>
      </c>
      <c r="H227">
        <v>429</v>
      </c>
      <c r="I227" s="33" t="s">
        <v>1046</v>
      </c>
      <c r="J227" t="s">
        <v>2392</v>
      </c>
      <c r="K227" s="33" t="s">
        <v>1023</v>
      </c>
      <c r="L227" s="33" t="s">
        <v>811</v>
      </c>
      <c r="N227" t="s">
        <v>430</v>
      </c>
      <c r="O227" s="33" t="s">
        <v>2849</v>
      </c>
      <c r="P227" t="s">
        <v>406</v>
      </c>
      <c r="Q227" t="s">
        <v>34</v>
      </c>
      <c r="R227" s="33" t="s">
        <v>2171</v>
      </c>
      <c r="S227" s="33" t="s">
        <v>2389</v>
      </c>
      <c r="T227" s="33" t="s">
        <v>1397</v>
      </c>
      <c r="U227" s="33">
        <v>94304</v>
      </c>
      <c r="V227" s="33" t="s">
        <v>2513</v>
      </c>
      <c r="W227">
        <v>0</v>
      </c>
      <c r="X227" s="3">
        <v>394</v>
      </c>
      <c r="Y227" s="3">
        <v>144204</v>
      </c>
      <c r="Z227" s="3">
        <v>394</v>
      </c>
      <c r="AA227" s="3">
        <v>144204</v>
      </c>
      <c r="AB227" s="3">
        <v>314</v>
      </c>
      <c r="AC227" s="3">
        <v>285.72950819672099</v>
      </c>
      <c r="AD227" s="3">
        <v>390.75943756311801</v>
      </c>
      <c r="AE227" s="3">
        <v>495</v>
      </c>
      <c r="AF227" s="3">
        <v>0</v>
      </c>
      <c r="AG227" s="3">
        <v>36046</v>
      </c>
      <c r="AH227" s="3">
        <v>15523</v>
      </c>
      <c r="AI227" s="3">
        <v>0</v>
      </c>
      <c r="AJ227" s="3">
        <v>1381</v>
      </c>
      <c r="AK227" s="3">
        <v>50881</v>
      </c>
      <c r="AL227" s="3">
        <v>25</v>
      </c>
      <c r="AM227" s="3">
        <v>226</v>
      </c>
      <c r="AN227" s="3">
        <v>104577</v>
      </c>
      <c r="AO227" s="3">
        <v>143017.95414810101</v>
      </c>
      <c r="AP227" s="89">
        <v>760.877737510869</v>
      </c>
      <c r="AQ227" s="89">
        <v>0</v>
      </c>
      <c r="AR227" s="89">
        <v>43396.473536644808</v>
      </c>
      <c r="AS227" s="89">
        <v>22811.900470446199</v>
      </c>
      <c r="AT227" s="89">
        <v>0</v>
      </c>
      <c r="AU227" s="89">
        <v>1867.3682025405201</v>
      </c>
      <c r="AV227" s="89">
        <v>74737.290856490406</v>
      </c>
      <c r="AW227" s="89">
        <v>39.529110907234603</v>
      </c>
      <c r="AX227" s="89">
        <v>588.254669092825</v>
      </c>
      <c r="AY227" s="3">
        <v>63</v>
      </c>
      <c r="AZ227" s="3">
        <v>0</v>
      </c>
      <c r="BA227" s="3">
        <v>3408</v>
      </c>
      <c r="BB227" s="3">
        <v>3808</v>
      </c>
      <c r="BC227" s="3">
        <v>0</v>
      </c>
      <c r="BD227" s="3">
        <v>182</v>
      </c>
      <c r="BE227" s="3">
        <v>7914</v>
      </c>
      <c r="BF227" s="3">
        <v>4</v>
      </c>
      <c r="BG227" s="3">
        <v>37</v>
      </c>
      <c r="BH227" s="3">
        <v>15416</v>
      </c>
      <c r="BI227" s="3">
        <v>394</v>
      </c>
      <c r="BJ227" s="3">
        <v>0</v>
      </c>
      <c r="BK227" s="3">
        <v>0</v>
      </c>
      <c r="BL227" s="3">
        <v>0</v>
      </c>
      <c r="BM227" s="3">
        <v>0</v>
      </c>
      <c r="BN227" s="3">
        <v>0</v>
      </c>
      <c r="BO227" s="3">
        <v>144204</v>
      </c>
      <c r="BP227" s="3">
        <v>0</v>
      </c>
      <c r="BQ227" s="3">
        <v>0</v>
      </c>
      <c r="BR227" s="3">
        <v>0</v>
      </c>
      <c r="BS227" s="3">
        <v>0</v>
      </c>
      <c r="BT227" s="3">
        <v>0</v>
      </c>
      <c r="BU227" s="3">
        <v>104577</v>
      </c>
      <c r="BV227" s="3">
        <v>0</v>
      </c>
      <c r="BW227" s="3">
        <v>0</v>
      </c>
      <c r="BX227" s="3">
        <v>0</v>
      </c>
      <c r="BY227" s="3">
        <v>0</v>
      </c>
      <c r="BZ227" s="57">
        <v>0</v>
      </c>
      <c r="CA227" s="3">
        <v>0</v>
      </c>
      <c r="CB227" s="3">
        <v>15416</v>
      </c>
      <c r="CC227" s="3">
        <v>0</v>
      </c>
      <c r="CD227" s="3">
        <v>0</v>
      </c>
      <c r="CE227" s="3">
        <v>0</v>
      </c>
      <c r="CF227" s="3">
        <v>0</v>
      </c>
      <c r="CG227" s="3">
        <v>0</v>
      </c>
      <c r="CH227" s="3">
        <v>59</v>
      </c>
      <c r="CI227" s="3">
        <v>9748</v>
      </c>
      <c r="CJ227" s="3">
        <v>4379</v>
      </c>
      <c r="CK227" s="3">
        <v>3258</v>
      </c>
      <c r="CL227" s="3">
        <v>0</v>
      </c>
      <c r="CM227" s="3">
        <v>85057</v>
      </c>
      <c r="CN227" s="3">
        <v>76546</v>
      </c>
      <c r="CO227" s="3">
        <v>0</v>
      </c>
      <c r="CP227" s="3">
        <v>6649</v>
      </c>
      <c r="CQ227" s="3">
        <v>262194</v>
      </c>
      <c r="CR227" s="3">
        <v>150</v>
      </c>
      <c r="CS227" s="3">
        <v>3938</v>
      </c>
      <c r="CT227" s="3">
        <v>437792</v>
      </c>
      <c r="CU227" s="3">
        <v>0</v>
      </c>
      <c r="CV227" s="3">
        <v>374105</v>
      </c>
      <c r="CW227" s="3">
        <v>0</v>
      </c>
      <c r="CX227" s="3">
        <v>48534</v>
      </c>
      <c r="CY227" s="3">
        <v>0</v>
      </c>
      <c r="CZ227" s="3">
        <v>15</v>
      </c>
      <c r="DA227" s="3">
        <v>744852</v>
      </c>
      <c r="DB227" s="3">
        <v>514775</v>
      </c>
      <c r="DC227" s="3">
        <v>3643</v>
      </c>
      <c r="DD227" s="3">
        <v>7982</v>
      </c>
      <c r="DE227" s="3">
        <v>3116</v>
      </c>
      <c r="DF227" s="3">
        <v>1691</v>
      </c>
      <c r="DG227" s="3">
        <v>9103805344</v>
      </c>
      <c r="DH227" s="3">
        <v>6499552755</v>
      </c>
      <c r="DI227" s="3">
        <v>0</v>
      </c>
      <c r="DJ227" s="3">
        <v>2604252589</v>
      </c>
      <c r="DK227" s="3">
        <v>73395604</v>
      </c>
      <c r="DL227" s="3">
        <v>2677648193</v>
      </c>
      <c r="DM227" s="3">
        <v>2578578529</v>
      </c>
      <c r="DN227" s="3">
        <v>99069664</v>
      </c>
      <c r="DO227" s="3">
        <v>103773559</v>
      </c>
      <c r="DP227" s="3">
        <v>46781591</v>
      </c>
      <c r="DQ227" s="3">
        <v>0</v>
      </c>
      <c r="DR227" s="3">
        <v>0</v>
      </c>
      <c r="DS227" s="3">
        <v>156061632</v>
      </c>
      <c r="DT227" s="3">
        <v>37856836</v>
      </c>
      <c r="DU227" s="3">
        <v>0</v>
      </c>
      <c r="DV227" s="3">
        <v>2614888456</v>
      </c>
      <c r="DW227" s="3">
        <v>761444949</v>
      </c>
      <c r="DX227" s="3">
        <v>0</v>
      </c>
      <c r="DY227" s="3">
        <v>105387388</v>
      </c>
      <c r="DZ227" s="3">
        <v>3110067999</v>
      </c>
      <c r="EA227" s="3">
        <v>2994187</v>
      </c>
      <c r="EB227" s="3">
        <v>24207272</v>
      </c>
      <c r="EC227" s="3">
        <v>6656847087</v>
      </c>
      <c r="ED227" s="3">
        <v>20333919</v>
      </c>
      <c r="EE227" s="3">
        <v>0</v>
      </c>
      <c r="EF227" s="3">
        <v>533226111</v>
      </c>
      <c r="EG227" s="3">
        <v>357540195</v>
      </c>
      <c r="EH227" s="3">
        <v>0</v>
      </c>
      <c r="EI227" s="3">
        <v>37115912</v>
      </c>
      <c r="EJ227" s="3">
        <v>1458200247</v>
      </c>
      <c r="EK227" s="3">
        <v>1740115</v>
      </c>
      <c r="EL227" s="3">
        <v>38801758</v>
      </c>
      <c r="EM227" s="3">
        <v>2446958257</v>
      </c>
      <c r="EN227" s="3">
        <v>52567880</v>
      </c>
      <c r="EO227" s="3">
        <v>0</v>
      </c>
      <c r="EP227" s="3">
        <v>2542323255</v>
      </c>
      <c r="EQ227" s="3">
        <v>922069378</v>
      </c>
      <c r="ER227" s="3">
        <v>0</v>
      </c>
      <c r="ES227" s="3">
        <v>0</v>
      </c>
      <c r="ET227" s="3">
        <v>123334723</v>
      </c>
      <c r="EU227" s="3">
        <v>2802622561</v>
      </c>
      <c r="EV227" s="3">
        <v>16356276</v>
      </c>
      <c r="EW227" s="3">
        <v>0</v>
      </c>
      <c r="EX227" s="3">
        <v>13381767</v>
      </c>
      <c r="EY227" s="3">
        <v>0</v>
      </c>
      <c r="EZ227" s="3">
        <v>26896915</v>
      </c>
      <c r="FA227" s="3">
        <v>0</v>
      </c>
      <c r="FB227" s="3">
        <v>0</v>
      </c>
      <c r="FC227" s="3">
        <v>0</v>
      </c>
      <c r="FD227" s="3">
        <v>0</v>
      </c>
      <c r="FE227" s="3">
        <v>5481442</v>
      </c>
      <c r="FF227" s="3">
        <v>0</v>
      </c>
      <c r="FG227" s="3">
        <v>599733908</v>
      </c>
      <c r="FH227" s="3">
        <v>185576973</v>
      </c>
      <c r="FI227" s="3">
        <v>0</v>
      </c>
      <c r="FJ227" s="3">
        <v>18863839</v>
      </c>
      <c r="FK227" s="3">
        <v>1758561764</v>
      </c>
      <c r="FL227" s="3">
        <v>0</v>
      </c>
      <c r="FM227" s="3">
        <v>36034663</v>
      </c>
      <c r="FN227" s="3">
        <v>0</v>
      </c>
      <c r="FO227" s="3">
        <v>0</v>
      </c>
      <c r="FP227" s="3">
        <v>5726427</v>
      </c>
      <c r="FQ227" s="3">
        <v>32746496</v>
      </c>
      <c r="FR227" s="3">
        <v>0</v>
      </c>
      <c r="FS227" s="3">
        <v>0</v>
      </c>
      <c r="FT227" s="3">
        <v>428880315</v>
      </c>
      <c r="FU227" s="3">
        <v>597645652</v>
      </c>
      <c r="FV227" s="3">
        <v>607147801</v>
      </c>
      <c r="FW227" s="3">
        <v>0</v>
      </c>
      <c r="FX227" s="3">
        <v>0</v>
      </c>
      <c r="FY227" s="3">
        <v>7472379</v>
      </c>
      <c r="FZ227" s="3">
        <v>45332927</v>
      </c>
      <c r="GA227" s="3">
        <v>362403413</v>
      </c>
      <c r="GB227" s="3">
        <v>50070637</v>
      </c>
      <c r="GC227" s="3">
        <v>421459254</v>
      </c>
      <c r="GD227" s="3">
        <v>58166151</v>
      </c>
      <c r="GE227" s="3">
        <v>798877764</v>
      </c>
      <c r="GF227" s="3">
        <v>446235557</v>
      </c>
      <c r="GG227" s="3">
        <v>0</v>
      </c>
      <c r="GH227" s="3">
        <v>80383525</v>
      </c>
      <c r="GI227" s="3">
        <v>264942754</v>
      </c>
      <c r="GJ227" s="3">
        <v>695326622</v>
      </c>
      <c r="GK227" s="3">
        <v>75376289</v>
      </c>
      <c r="GL227" s="3">
        <v>7447326</v>
      </c>
      <c r="GM227" s="3">
        <v>8477251</v>
      </c>
      <c r="GN227" s="3">
        <v>30832940</v>
      </c>
      <c r="GO227" s="3">
        <v>170678501</v>
      </c>
      <c r="GP227" s="3">
        <v>996494617</v>
      </c>
      <c r="GQ227" s="3">
        <v>20880856</v>
      </c>
      <c r="GR227" s="3">
        <v>1607679947</v>
      </c>
      <c r="GS227" s="3">
        <v>203551208</v>
      </c>
      <c r="GT227" s="3">
        <v>833684438</v>
      </c>
      <c r="GU227" s="3">
        <v>0</v>
      </c>
      <c r="GV227" s="3">
        <v>3662291066</v>
      </c>
      <c r="GW227" s="3">
        <v>436468891</v>
      </c>
      <c r="GX227" s="3">
        <v>0</v>
      </c>
      <c r="GY227" s="3">
        <v>995701499</v>
      </c>
      <c r="GZ227" s="3">
        <v>2230120676</v>
      </c>
      <c r="HA227" s="3">
        <v>3662291066</v>
      </c>
      <c r="HB227" s="3">
        <v>174193069</v>
      </c>
      <c r="HC227" s="3">
        <v>1206016236</v>
      </c>
      <c r="HD227" s="3">
        <v>-509400819</v>
      </c>
      <c r="HE227" s="3">
        <v>2604880150</v>
      </c>
      <c r="HF227" s="3">
        <v>0</v>
      </c>
      <c r="HG227" s="3">
        <v>800293806</v>
      </c>
      <c r="HH227" s="3">
        <v>11708783</v>
      </c>
      <c r="HI227" s="3">
        <v>0</v>
      </c>
      <c r="HJ227" s="3">
        <v>10272057</v>
      </c>
      <c r="HK227" s="3">
        <v>11846803</v>
      </c>
      <c r="HL227" s="3">
        <v>5425</v>
      </c>
      <c r="HM227" s="3">
        <v>278</v>
      </c>
      <c r="HN227" s="3">
        <v>828267</v>
      </c>
      <c r="HO227" s="3">
        <v>2813727</v>
      </c>
      <c r="HP227" s="3">
        <v>2766701</v>
      </c>
      <c r="HQ227" s="3">
        <v>1364</v>
      </c>
      <c r="HR227" s="3">
        <v>479349</v>
      </c>
      <c r="HS227" s="3">
        <v>1377193</v>
      </c>
      <c r="HT227" s="3">
        <v>537578</v>
      </c>
      <c r="HU227" s="3">
        <v>905213</v>
      </c>
      <c r="HV227" s="3">
        <v>307508</v>
      </c>
      <c r="HW227" s="3">
        <v>255157</v>
      </c>
      <c r="HX227" s="3">
        <v>2532040</v>
      </c>
      <c r="HY227" s="3">
        <v>1583637</v>
      </c>
      <c r="HZ227" s="3">
        <v>2283281</v>
      </c>
      <c r="IA227" s="3">
        <v>33976</v>
      </c>
      <c r="IB227" s="3">
        <v>1684415</v>
      </c>
      <c r="IC227" s="3">
        <v>505799</v>
      </c>
      <c r="ID227" s="3">
        <v>1646957</v>
      </c>
      <c r="IE227" s="3">
        <v>16012917.7097285</v>
      </c>
      <c r="IF227" s="3">
        <v>0</v>
      </c>
      <c r="IG227" s="3">
        <v>866297395.55997348</v>
      </c>
      <c r="IH227" s="3">
        <v>307922057.88154298</v>
      </c>
      <c r="II227" s="3">
        <v>0</v>
      </c>
      <c r="IJ227" s="3">
        <v>39214023.194315799</v>
      </c>
      <c r="IK227" s="3">
        <v>1257094937.1453199</v>
      </c>
      <c r="IL227" s="3">
        <v>1302784.06490864</v>
      </c>
      <c r="IM227" s="3">
        <v>17338809.4442118</v>
      </c>
    </row>
    <row r="228" spans="1:247" x14ac:dyDescent="0.25">
      <c r="A228">
        <v>106121002</v>
      </c>
      <c r="B228" s="33" t="s">
        <v>1398</v>
      </c>
      <c r="C228" s="56">
        <v>45108</v>
      </c>
      <c r="D228" s="56">
        <v>45473</v>
      </c>
      <c r="E228">
        <v>366</v>
      </c>
      <c r="F228" s="33" t="s">
        <v>2713</v>
      </c>
      <c r="G228" t="s">
        <v>1086</v>
      </c>
      <c r="H228">
        <v>105</v>
      </c>
      <c r="I228" s="33" t="s">
        <v>1024</v>
      </c>
      <c r="J228" t="s">
        <v>3050</v>
      </c>
      <c r="K228" s="33" t="s">
        <v>1023</v>
      </c>
      <c r="L228" s="33" t="s">
        <v>811</v>
      </c>
      <c r="N228" t="s">
        <v>1032</v>
      </c>
      <c r="O228" s="33" t="s">
        <v>2390</v>
      </c>
      <c r="P228" t="s">
        <v>407</v>
      </c>
      <c r="Q228" t="s">
        <v>34</v>
      </c>
      <c r="R228" s="33" t="s">
        <v>2639</v>
      </c>
      <c r="S228" s="33" t="s">
        <v>1399</v>
      </c>
      <c r="T228" s="33" t="s">
        <v>1400</v>
      </c>
      <c r="U228" s="33">
        <v>95521</v>
      </c>
      <c r="V228" s="33" t="s">
        <v>1779</v>
      </c>
      <c r="W228">
        <v>0</v>
      </c>
      <c r="X228" s="3">
        <v>78</v>
      </c>
      <c r="Y228" s="3">
        <v>28548</v>
      </c>
      <c r="Z228" s="3">
        <v>46</v>
      </c>
      <c r="AA228" s="3">
        <v>16836</v>
      </c>
      <c r="AB228" s="3">
        <v>42</v>
      </c>
      <c r="AC228" s="3">
        <v>10.2896174863388</v>
      </c>
      <c r="AD228" s="3">
        <v>51.692227728110097</v>
      </c>
      <c r="AE228" s="3">
        <v>1622</v>
      </c>
      <c r="AF228" s="3">
        <v>192</v>
      </c>
      <c r="AG228" s="3">
        <v>92</v>
      </c>
      <c r="AH228" s="3">
        <v>1036</v>
      </c>
      <c r="AI228" s="3">
        <v>0</v>
      </c>
      <c r="AJ228" s="3">
        <v>122</v>
      </c>
      <c r="AK228" s="3">
        <v>691</v>
      </c>
      <c r="AL228" s="3">
        <v>0</v>
      </c>
      <c r="AM228" s="3">
        <v>11</v>
      </c>
      <c r="AN228" s="3">
        <v>3766</v>
      </c>
      <c r="AO228" s="3">
        <v>18919.355348488298</v>
      </c>
      <c r="AP228" s="89">
        <v>6443.9140599197399</v>
      </c>
      <c r="AQ228" s="89">
        <v>614.70848651133304</v>
      </c>
      <c r="AR228" s="89">
        <v>525.81319874757332</v>
      </c>
      <c r="AS228" s="89">
        <v>5715.5770101976104</v>
      </c>
      <c r="AT228" s="89">
        <v>0</v>
      </c>
      <c r="AU228" s="89">
        <v>1276.5788737257908</v>
      </c>
      <c r="AV228" s="89">
        <v>4527.2840022505197</v>
      </c>
      <c r="AW228" s="89">
        <v>0</v>
      </c>
      <c r="AX228" s="89">
        <v>113.90277907302099</v>
      </c>
      <c r="AY228" s="3">
        <v>337</v>
      </c>
      <c r="AZ228" s="3">
        <v>39</v>
      </c>
      <c r="BA228" s="3">
        <v>26</v>
      </c>
      <c r="BB228" s="3">
        <v>329</v>
      </c>
      <c r="BC228" s="3">
        <v>0</v>
      </c>
      <c r="BD228" s="3">
        <v>32</v>
      </c>
      <c r="BE228" s="3">
        <v>208</v>
      </c>
      <c r="BF228" s="3">
        <v>0</v>
      </c>
      <c r="BG228" s="3">
        <v>3</v>
      </c>
      <c r="BH228" s="3">
        <v>974</v>
      </c>
      <c r="BI228" s="3">
        <v>78</v>
      </c>
      <c r="BJ228" s="3">
        <v>0</v>
      </c>
      <c r="BK228" s="3">
        <v>0</v>
      </c>
      <c r="BL228" s="3">
        <v>0</v>
      </c>
      <c r="BM228" s="3">
        <v>0</v>
      </c>
      <c r="BN228" s="3">
        <v>0</v>
      </c>
      <c r="BO228" s="3">
        <v>28548</v>
      </c>
      <c r="BP228" s="3">
        <v>0</v>
      </c>
      <c r="BQ228" s="3">
        <v>0</v>
      </c>
      <c r="BR228" s="3">
        <v>0</v>
      </c>
      <c r="BS228" s="3">
        <v>0</v>
      </c>
      <c r="BT228" s="3">
        <v>0</v>
      </c>
      <c r="BU228" s="3">
        <v>3766</v>
      </c>
      <c r="BV228" s="3">
        <v>0</v>
      </c>
      <c r="BW228" s="3">
        <v>0</v>
      </c>
      <c r="BX228" s="3">
        <v>0</v>
      </c>
      <c r="BY228" s="3">
        <v>0</v>
      </c>
      <c r="BZ228" s="57">
        <v>0</v>
      </c>
      <c r="CA228" s="3">
        <v>0</v>
      </c>
      <c r="CB228" s="3">
        <v>974</v>
      </c>
      <c r="CC228" s="3">
        <v>0</v>
      </c>
      <c r="CD228" s="3">
        <v>0</v>
      </c>
      <c r="CE228" s="3">
        <v>0</v>
      </c>
      <c r="CF228" s="3">
        <v>0</v>
      </c>
      <c r="CG228" s="3">
        <v>0</v>
      </c>
      <c r="CH228" s="3">
        <v>6</v>
      </c>
      <c r="CI228" s="3">
        <v>497</v>
      </c>
      <c r="CJ228" s="3">
        <v>330</v>
      </c>
      <c r="CK228" s="3">
        <v>24408</v>
      </c>
      <c r="CL228" s="3">
        <v>3094</v>
      </c>
      <c r="CM228" s="3">
        <v>1781</v>
      </c>
      <c r="CN228" s="3">
        <v>19117</v>
      </c>
      <c r="CO228" s="3">
        <v>0</v>
      </c>
      <c r="CP228" s="3">
        <v>14622</v>
      </c>
      <c r="CQ228" s="3">
        <v>19968</v>
      </c>
      <c r="CR228" s="3">
        <v>170</v>
      </c>
      <c r="CS228" s="3">
        <v>527</v>
      </c>
      <c r="CT228" s="3">
        <v>83687</v>
      </c>
      <c r="CU228" s="3">
        <v>12202</v>
      </c>
      <c r="CV228" s="3">
        <v>22677</v>
      </c>
      <c r="CW228" s="3">
        <v>0</v>
      </c>
      <c r="CX228" s="3">
        <v>47573</v>
      </c>
      <c r="CY228" s="3">
        <v>0</v>
      </c>
      <c r="CZ228" s="3">
        <v>2</v>
      </c>
      <c r="DA228" s="3">
        <v>40026</v>
      </c>
      <c r="DB228" s="3">
        <v>66855</v>
      </c>
      <c r="DC228" s="3">
        <v>433</v>
      </c>
      <c r="DD228" s="3">
        <v>1554</v>
      </c>
      <c r="DE228" s="3">
        <v>258</v>
      </c>
      <c r="DF228" s="3">
        <v>70</v>
      </c>
      <c r="DG228" s="3">
        <v>219294916</v>
      </c>
      <c r="DH228" s="3">
        <v>169788713</v>
      </c>
      <c r="DI228" s="3">
        <v>0</v>
      </c>
      <c r="DJ228" s="3">
        <v>49506203</v>
      </c>
      <c r="DK228" s="3">
        <v>695511</v>
      </c>
      <c r="DL228" s="3">
        <v>50201714</v>
      </c>
      <c r="DM228" s="3">
        <v>60492593</v>
      </c>
      <c r="DN228" s="3">
        <v>-10290879</v>
      </c>
      <c r="DO228" s="3">
        <v>12000</v>
      </c>
      <c r="DP228" s="3">
        <v>0</v>
      </c>
      <c r="DQ228" s="3">
        <v>0</v>
      </c>
      <c r="DR228" s="3">
        <v>0</v>
      </c>
      <c r="DS228" s="3">
        <v>-10278879</v>
      </c>
      <c r="DT228" s="3">
        <v>20044012</v>
      </c>
      <c r="DU228" s="3">
        <v>2869483</v>
      </c>
      <c r="DV228" s="3">
        <v>944726</v>
      </c>
      <c r="DW228" s="3">
        <v>11027585</v>
      </c>
      <c r="DX228" s="3">
        <v>0</v>
      </c>
      <c r="DY228" s="3">
        <v>1502991</v>
      </c>
      <c r="DZ228" s="3">
        <v>7134366</v>
      </c>
      <c r="EA228" s="3">
        <v>0</v>
      </c>
      <c r="EB228" s="3">
        <v>128676</v>
      </c>
      <c r="EC228" s="3">
        <v>43651839</v>
      </c>
      <c r="ED228" s="3">
        <v>59587240</v>
      </c>
      <c r="EE228" s="3">
        <v>6317473</v>
      </c>
      <c r="EF228" s="3">
        <v>4454724</v>
      </c>
      <c r="EG228" s="3">
        <v>49811229</v>
      </c>
      <c r="EH228" s="3">
        <v>0</v>
      </c>
      <c r="EI228" s="3">
        <v>14223948</v>
      </c>
      <c r="EJ228" s="3">
        <v>39608472</v>
      </c>
      <c r="EK228" s="3">
        <v>436253</v>
      </c>
      <c r="EL228" s="3">
        <v>1203738</v>
      </c>
      <c r="EM228" s="3">
        <v>175643077</v>
      </c>
      <c r="EN228" s="3">
        <v>58967461</v>
      </c>
      <c r="EO228" s="3">
        <v>6691045</v>
      </c>
      <c r="EP228" s="3">
        <v>3932527</v>
      </c>
      <c r="EQ228" s="3">
        <v>44310126</v>
      </c>
      <c r="ER228" s="3">
        <v>-544202</v>
      </c>
      <c r="ES228" s="3">
        <v>0</v>
      </c>
      <c r="ET228" s="3">
        <v>11454244</v>
      </c>
      <c r="EU228" s="3">
        <v>34043745</v>
      </c>
      <c r="EV228" s="3">
        <v>8744823</v>
      </c>
      <c r="EW228" s="3">
        <v>0</v>
      </c>
      <c r="EX228" s="3">
        <v>427961</v>
      </c>
      <c r="EY228" s="3">
        <v>0</v>
      </c>
      <c r="EZ228" s="3">
        <v>1760983</v>
      </c>
      <c r="FA228" s="3">
        <v>0</v>
      </c>
      <c r="FB228" s="3">
        <v>0</v>
      </c>
      <c r="FC228" s="3">
        <v>0</v>
      </c>
      <c r="FD228" s="3">
        <v>0</v>
      </c>
      <c r="FE228" s="3">
        <v>17811699</v>
      </c>
      <c r="FF228" s="3">
        <v>2054912</v>
      </c>
      <c r="FG228" s="3">
        <v>1283923</v>
      </c>
      <c r="FH228" s="3">
        <v>14076275</v>
      </c>
      <c r="FI228" s="3">
        <v>0</v>
      </c>
      <c r="FJ228" s="3">
        <v>3517760</v>
      </c>
      <c r="FK228" s="3">
        <v>10455310</v>
      </c>
      <c r="FL228" s="3">
        <v>8292</v>
      </c>
      <c r="FM228" s="3">
        <v>298032</v>
      </c>
      <c r="FN228" s="3">
        <v>0</v>
      </c>
      <c r="FO228" s="3">
        <v>-4</v>
      </c>
      <c r="FP228" s="3">
        <v>0</v>
      </c>
      <c r="FQ228" s="3">
        <v>0</v>
      </c>
      <c r="FR228" s="3">
        <v>0</v>
      </c>
      <c r="FS228" s="3">
        <v>0</v>
      </c>
      <c r="FT228" s="3">
        <v>7644409</v>
      </c>
      <c r="FU228" s="3">
        <v>8037900</v>
      </c>
      <c r="FV228" s="3">
        <v>23305804</v>
      </c>
      <c r="FW228" s="3">
        <v>0</v>
      </c>
      <c r="FX228" s="3">
        <v>0</v>
      </c>
      <c r="FY228" s="3">
        <v>0</v>
      </c>
      <c r="FZ228" s="3">
        <v>0</v>
      </c>
      <c r="GA228" s="3">
        <v>7992555</v>
      </c>
      <c r="GB228" s="3">
        <v>3713853</v>
      </c>
      <c r="GC228" s="3">
        <v>6786007</v>
      </c>
      <c r="GD228" s="3">
        <v>3012065</v>
      </c>
      <c r="GE228" s="3">
        <v>22563687</v>
      </c>
      <c r="GF228" s="3">
        <v>9265616</v>
      </c>
      <c r="GG228" s="3">
        <v>6995763</v>
      </c>
      <c r="GH228" s="3">
        <v>6484723</v>
      </c>
      <c r="GI228" s="3">
        <v>5088538</v>
      </c>
      <c r="GJ228" s="3">
        <v>2838698</v>
      </c>
      <c r="GK228" s="3">
        <v>942514</v>
      </c>
      <c r="GL228" s="3">
        <v>1018347</v>
      </c>
      <c r="GM228" s="3">
        <v>1159249</v>
      </c>
      <c r="GN228" s="3">
        <v>595182</v>
      </c>
      <c r="GO228" s="3">
        <v>3540276</v>
      </c>
      <c r="GP228" s="3">
        <v>13554736</v>
      </c>
      <c r="GQ228" s="3">
        <v>0</v>
      </c>
      <c r="GR228" s="3">
        <v>7830702</v>
      </c>
      <c r="GS228" s="3">
        <v>3487989</v>
      </c>
      <c r="GT228" s="3">
        <v>0</v>
      </c>
      <c r="GU228" s="3">
        <v>52984</v>
      </c>
      <c r="GV228" s="3">
        <v>24926411</v>
      </c>
      <c r="GW228" s="3">
        <v>18275249</v>
      </c>
      <c r="GX228" s="3">
        <v>7464</v>
      </c>
      <c r="GY228" s="3">
        <v>4140282</v>
      </c>
      <c r="GZ228" s="3">
        <v>2503416</v>
      </c>
      <c r="HA228" s="3">
        <v>24926411</v>
      </c>
      <c r="HB228" s="3">
        <v>526190</v>
      </c>
      <c r="HC228" s="3">
        <v>41192632</v>
      </c>
      <c r="HD228" s="3">
        <v>-31977983</v>
      </c>
      <c r="HE228" s="3">
        <v>35404891</v>
      </c>
      <c r="HF228" s="3">
        <v>3079657</v>
      </c>
      <c r="HG228" s="3">
        <v>0</v>
      </c>
      <c r="HH228" s="3">
        <v>2731584</v>
      </c>
      <c r="HI228" s="3">
        <v>0</v>
      </c>
      <c r="HJ228" s="3">
        <v>623431</v>
      </c>
      <c r="HK228" s="3">
        <v>767630</v>
      </c>
      <c r="HL228" s="3">
        <v>354</v>
      </c>
      <c r="HM228" s="3">
        <v>0</v>
      </c>
      <c r="HN228" s="3">
        <v>56650</v>
      </c>
      <c r="HO228" s="3">
        <v>139971</v>
      </c>
      <c r="HP228" s="3">
        <v>102361</v>
      </c>
      <c r="HQ228" s="3">
        <v>18803</v>
      </c>
      <c r="HR228" s="3">
        <v>21287</v>
      </c>
      <c r="HS228" s="3">
        <v>186214</v>
      </c>
      <c r="HT228" s="3">
        <v>60305</v>
      </c>
      <c r="HU228" s="3">
        <v>7362</v>
      </c>
      <c r="HV228" s="3">
        <v>30478</v>
      </c>
      <c r="HW228" s="3">
        <v>0</v>
      </c>
      <c r="HX228" s="3">
        <v>69669</v>
      </c>
      <c r="HY228" s="3">
        <v>81264</v>
      </c>
      <c r="HZ228" s="3">
        <v>200822</v>
      </c>
      <c r="IA228" s="3">
        <v>0</v>
      </c>
      <c r="IB228" s="3">
        <v>107968</v>
      </c>
      <c r="IC228" s="3">
        <v>92697</v>
      </c>
      <c r="ID228" s="3">
        <v>71011</v>
      </c>
      <c r="IE228" s="3">
        <v>21713756.9464067</v>
      </c>
      <c r="IF228" s="3">
        <v>2505088.45021465</v>
      </c>
      <c r="IG228" s="3">
        <v>1472315.73031497</v>
      </c>
      <c r="IH228" s="3">
        <v>16589456.864292961</v>
      </c>
      <c r="II228" s="3">
        <v>0</v>
      </c>
      <c r="IJ228" s="3">
        <v>4288403.3891236996</v>
      </c>
      <c r="IK228" s="3">
        <v>12745782.564328652</v>
      </c>
      <c r="IL228" s="3">
        <v>118956.95937495424</v>
      </c>
      <c r="IM228" s="3">
        <v>363321.095943455</v>
      </c>
    </row>
    <row r="229" spans="1:247" x14ac:dyDescent="0.25">
      <c r="A229">
        <v>106260011</v>
      </c>
      <c r="B229" s="33" t="s">
        <v>1401</v>
      </c>
      <c r="C229" s="56">
        <v>45108</v>
      </c>
      <c r="D229" s="56">
        <v>45473</v>
      </c>
      <c r="E229">
        <v>366</v>
      </c>
      <c r="F229" s="33" t="s">
        <v>2718</v>
      </c>
      <c r="G229" t="s">
        <v>1063</v>
      </c>
      <c r="H229">
        <v>1205</v>
      </c>
      <c r="I229" s="33" t="s">
        <v>1037</v>
      </c>
      <c r="J229" t="s">
        <v>3050</v>
      </c>
      <c r="K229" s="33" t="s">
        <v>1023</v>
      </c>
      <c r="L229" s="33" t="s">
        <v>811</v>
      </c>
      <c r="M229" t="s">
        <v>1792</v>
      </c>
      <c r="N229" t="s">
        <v>430</v>
      </c>
      <c r="O229" s="33" t="s">
        <v>1402</v>
      </c>
      <c r="P229" t="s">
        <v>1080</v>
      </c>
      <c r="Q229" t="s">
        <v>34</v>
      </c>
      <c r="R229" s="33" t="s">
        <v>3218</v>
      </c>
      <c r="S229" s="33" t="s">
        <v>1403</v>
      </c>
      <c r="T229" s="33" t="s">
        <v>1404</v>
      </c>
      <c r="U229" s="33">
        <v>93546</v>
      </c>
      <c r="V229" s="33" t="s">
        <v>2640</v>
      </c>
      <c r="W229">
        <v>0</v>
      </c>
      <c r="X229" s="3">
        <v>17</v>
      </c>
      <c r="Y229" s="3">
        <v>6222</v>
      </c>
      <c r="Z229" s="3">
        <v>17</v>
      </c>
      <c r="AA229" s="3">
        <v>6222</v>
      </c>
      <c r="AB229" s="3">
        <v>4</v>
      </c>
      <c r="AC229" s="3">
        <v>3.3961748633879782</v>
      </c>
      <c r="AD229" s="3">
        <v>21.496010092952101</v>
      </c>
      <c r="AE229" s="3">
        <v>299</v>
      </c>
      <c r="AF229" s="3">
        <v>134</v>
      </c>
      <c r="AG229" s="3">
        <v>98</v>
      </c>
      <c r="AH229" s="3">
        <v>147</v>
      </c>
      <c r="AI229" s="3">
        <v>0</v>
      </c>
      <c r="AJ229" s="3">
        <v>480</v>
      </c>
      <c r="AK229" s="3">
        <v>58</v>
      </c>
      <c r="AL229" s="3">
        <v>0</v>
      </c>
      <c r="AM229" s="3">
        <v>27</v>
      </c>
      <c r="AN229" s="3">
        <v>1243</v>
      </c>
      <c r="AO229" s="3">
        <v>7867.53969402045</v>
      </c>
      <c r="AP229" s="89">
        <v>1463.80100197505</v>
      </c>
      <c r="AQ229" s="89">
        <v>384.89968180798797</v>
      </c>
      <c r="AR229" s="89">
        <v>518.54257737526746</v>
      </c>
      <c r="AS229" s="89">
        <v>1281.7911793077301</v>
      </c>
      <c r="AT229" s="89">
        <v>0</v>
      </c>
      <c r="AU229" s="89">
        <v>3942.6285492261804</v>
      </c>
      <c r="AV229" s="89">
        <v>197.62749277627776</v>
      </c>
      <c r="AW229" s="89">
        <v>0</v>
      </c>
      <c r="AX229" s="89">
        <v>147.055071893784</v>
      </c>
      <c r="AY229" s="3">
        <v>112</v>
      </c>
      <c r="AZ229" s="3">
        <v>50</v>
      </c>
      <c r="BA229" s="3">
        <v>37</v>
      </c>
      <c r="BB229" s="3">
        <v>55</v>
      </c>
      <c r="BC229" s="3">
        <v>0</v>
      </c>
      <c r="BD229" s="3">
        <v>180</v>
      </c>
      <c r="BE229" s="3">
        <v>22</v>
      </c>
      <c r="BF229" s="3">
        <v>0</v>
      </c>
      <c r="BG229" s="3">
        <v>10</v>
      </c>
      <c r="BH229" s="3">
        <v>466</v>
      </c>
      <c r="BI229" s="3">
        <v>17</v>
      </c>
      <c r="BJ229" s="3">
        <v>0</v>
      </c>
      <c r="BK229" s="3">
        <v>0</v>
      </c>
      <c r="BL229" s="3">
        <v>0</v>
      </c>
      <c r="BM229" s="3">
        <v>0</v>
      </c>
      <c r="BN229" s="3">
        <v>0</v>
      </c>
      <c r="BO229" s="3">
        <v>6222</v>
      </c>
      <c r="BP229" s="3">
        <v>0</v>
      </c>
      <c r="BQ229" s="3">
        <v>0</v>
      </c>
      <c r="BR229" s="3">
        <v>0</v>
      </c>
      <c r="BS229" s="3">
        <v>0</v>
      </c>
      <c r="BT229" s="3">
        <v>0</v>
      </c>
      <c r="BU229" s="3">
        <v>1243</v>
      </c>
      <c r="BV229" s="3">
        <v>0</v>
      </c>
      <c r="BW229" s="3">
        <v>0</v>
      </c>
      <c r="BX229" s="3">
        <v>0</v>
      </c>
      <c r="BY229" s="3">
        <v>0</v>
      </c>
      <c r="BZ229" s="57">
        <v>0</v>
      </c>
      <c r="CA229" s="3">
        <v>0</v>
      </c>
      <c r="CB229" s="3">
        <v>466</v>
      </c>
      <c r="CC229" s="3">
        <v>0</v>
      </c>
      <c r="CD229" s="3">
        <v>0</v>
      </c>
      <c r="CE229" s="3">
        <v>0</v>
      </c>
      <c r="CF229" s="3">
        <v>0</v>
      </c>
      <c r="CG229" s="3">
        <v>0</v>
      </c>
      <c r="CH229" s="3">
        <v>0</v>
      </c>
      <c r="CI229" s="3">
        <v>0</v>
      </c>
      <c r="CJ229" s="3">
        <v>0</v>
      </c>
      <c r="CK229" s="3">
        <v>12509</v>
      </c>
      <c r="CL229" s="3">
        <v>1396</v>
      </c>
      <c r="CM229" s="3">
        <v>4548</v>
      </c>
      <c r="CN229" s="3">
        <v>10666</v>
      </c>
      <c r="CO229" s="3">
        <v>0</v>
      </c>
      <c r="CP229" s="3">
        <v>30261</v>
      </c>
      <c r="CQ229" s="3">
        <v>741</v>
      </c>
      <c r="CR229" s="3">
        <v>0</v>
      </c>
      <c r="CS229" s="3">
        <v>2828</v>
      </c>
      <c r="CT229" s="3">
        <v>62949</v>
      </c>
      <c r="CU229" s="3">
        <v>11044</v>
      </c>
      <c r="CV229" s="3">
        <v>50281</v>
      </c>
      <c r="CW229" s="3">
        <v>0</v>
      </c>
      <c r="CX229" s="3">
        <v>0</v>
      </c>
      <c r="CY229" s="3">
        <v>0</v>
      </c>
      <c r="CZ229" s="3">
        <v>3</v>
      </c>
      <c r="DA229" s="3">
        <v>36885</v>
      </c>
      <c r="DB229" s="3">
        <v>184740</v>
      </c>
      <c r="DC229" s="3">
        <v>183</v>
      </c>
      <c r="DD229" s="3">
        <v>1865</v>
      </c>
      <c r="DE229" s="3">
        <v>0</v>
      </c>
      <c r="DF229" s="3">
        <v>0</v>
      </c>
      <c r="DG229" s="3">
        <v>176087058</v>
      </c>
      <c r="DH229" s="3">
        <v>74764038</v>
      </c>
      <c r="DI229" s="3">
        <v>4668829</v>
      </c>
      <c r="DJ229" s="3">
        <v>105991849</v>
      </c>
      <c r="DK229" s="3">
        <v>494423</v>
      </c>
      <c r="DL229" s="3">
        <v>106486272</v>
      </c>
      <c r="DM229" s="3">
        <v>99629849</v>
      </c>
      <c r="DN229" s="3">
        <v>6856423</v>
      </c>
      <c r="DO229" s="3">
        <v>16647759</v>
      </c>
      <c r="DP229" s="3">
        <v>768233</v>
      </c>
      <c r="DQ229" s="3">
        <v>0</v>
      </c>
      <c r="DR229" s="3">
        <v>0</v>
      </c>
      <c r="DS229" s="3">
        <v>22735949</v>
      </c>
      <c r="DT229" s="3">
        <v>8594226</v>
      </c>
      <c r="DU229" s="3">
        <v>2251785</v>
      </c>
      <c r="DV229" s="3">
        <v>1310884</v>
      </c>
      <c r="DW229" s="3">
        <v>2560570</v>
      </c>
      <c r="DX229" s="3">
        <v>0</v>
      </c>
      <c r="DY229" s="3">
        <v>10675813</v>
      </c>
      <c r="DZ229" s="3">
        <v>1287771</v>
      </c>
      <c r="EA229" s="3">
        <v>0</v>
      </c>
      <c r="EB229" s="3">
        <v>1139111</v>
      </c>
      <c r="EC229" s="3">
        <v>27820160</v>
      </c>
      <c r="ED229" s="3">
        <v>33480144</v>
      </c>
      <c r="EE229" s="3">
        <v>4216210</v>
      </c>
      <c r="EF229" s="3">
        <v>5625332</v>
      </c>
      <c r="EG229" s="3">
        <v>19766750</v>
      </c>
      <c r="EH229" s="3">
        <v>0</v>
      </c>
      <c r="EI229" s="3">
        <v>77013281</v>
      </c>
      <c r="EJ229" s="3">
        <v>3100142</v>
      </c>
      <c r="EK229" s="3">
        <v>0</v>
      </c>
      <c r="EL229" s="3">
        <v>5065039</v>
      </c>
      <c r="EM229" s="3">
        <v>148266898</v>
      </c>
      <c r="EN229" s="3">
        <v>23655067</v>
      </c>
      <c r="EO229" s="3">
        <v>3434120</v>
      </c>
      <c r="EP229" s="3">
        <v>2260586</v>
      </c>
      <c r="EQ229" s="3">
        <v>17399133</v>
      </c>
      <c r="ER229" s="3">
        <v>0</v>
      </c>
      <c r="ES229" s="3">
        <v>0</v>
      </c>
      <c r="ET229" s="3">
        <v>17850942</v>
      </c>
      <c r="EU229" s="3">
        <v>2057842</v>
      </c>
      <c r="EV229" s="3">
        <v>3434604</v>
      </c>
      <c r="EW229" s="3">
        <v>0</v>
      </c>
      <c r="EX229" s="3">
        <v>1524065</v>
      </c>
      <c r="EY229" s="3">
        <v>0</v>
      </c>
      <c r="EZ229" s="3">
        <v>3147679</v>
      </c>
      <c r="FA229" s="3">
        <v>0</v>
      </c>
      <c r="FB229" s="3">
        <v>4668829</v>
      </c>
      <c r="FC229" s="3">
        <v>0</v>
      </c>
      <c r="FD229" s="3">
        <v>0</v>
      </c>
      <c r="FE229" s="3">
        <v>17048383</v>
      </c>
      <c r="FF229" s="3">
        <v>2960504</v>
      </c>
      <c r="FG229" s="3">
        <v>4632917</v>
      </c>
      <c r="FH229" s="3">
        <v>9513584</v>
      </c>
      <c r="FI229" s="3">
        <v>0</v>
      </c>
      <c r="FJ229" s="3">
        <v>66980955</v>
      </c>
      <c r="FK229" s="3">
        <v>2288111</v>
      </c>
      <c r="FL229" s="3">
        <v>0</v>
      </c>
      <c r="FM229" s="3">
        <v>2567395</v>
      </c>
      <c r="FN229" s="3">
        <v>0</v>
      </c>
      <c r="FO229" s="3">
        <v>0</v>
      </c>
      <c r="FP229" s="3">
        <v>89304</v>
      </c>
      <c r="FQ229" s="3">
        <v>2068210</v>
      </c>
      <c r="FR229" s="3">
        <v>6146833</v>
      </c>
      <c r="FS229" s="3">
        <v>0</v>
      </c>
      <c r="FT229" s="3">
        <v>4308748</v>
      </c>
      <c r="FU229" s="3">
        <v>25892077</v>
      </c>
      <c r="FV229" s="3">
        <v>37296552</v>
      </c>
      <c r="FW229" s="3">
        <v>0</v>
      </c>
      <c r="FX229" s="3">
        <v>0</v>
      </c>
      <c r="FY229" s="3">
        <v>0</v>
      </c>
      <c r="FZ229" s="3">
        <v>11801</v>
      </c>
      <c r="GA229" s="3">
        <v>12830526</v>
      </c>
      <c r="GB229" s="3">
        <v>5045534</v>
      </c>
      <c r="GC229" s="3">
        <v>9991930</v>
      </c>
      <c r="GD229" s="3">
        <v>4252681</v>
      </c>
      <c r="GE229" s="3">
        <v>38829774</v>
      </c>
      <c r="GF229" s="3">
        <v>10917629</v>
      </c>
      <c r="GG229" s="3">
        <v>20184430</v>
      </c>
      <c r="GH229" s="3">
        <v>1628072</v>
      </c>
      <c r="GI229" s="3">
        <v>11159272</v>
      </c>
      <c r="GJ229" s="3">
        <v>4481670</v>
      </c>
      <c r="GK229" s="3">
        <v>4866944</v>
      </c>
      <c r="GL229" s="3">
        <v>291392</v>
      </c>
      <c r="GM229" s="3">
        <v>356387</v>
      </c>
      <c r="GN229" s="3">
        <v>1686417</v>
      </c>
      <c r="GO229" s="3">
        <v>5227862</v>
      </c>
      <c r="GP229" s="3">
        <v>169267498</v>
      </c>
      <c r="GQ229" s="3">
        <v>16435580</v>
      </c>
      <c r="GR229" s="3">
        <v>35695613</v>
      </c>
      <c r="GS229" s="3">
        <v>0</v>
      </c>
      <c r="GT229" s="3">
        <v>0</v>
      </c>
      <c r="GU229" s="3">
        <v>8377775</v>
      </c>
      <c r="GV229" s="3">
        <v>229776466</v>
      </c>
      <c r="GW229" s="3">
        <v>11456448</v>
      </c>
      <c r="GX229" s="3">
        <v>0</v>
      </c>
      <c r="GY229" s="3">
        <v>26077646</v>
      </c>
      <c r="GZ229" s="3">
        <v>192242372</v>
      </c>
      <c r="HA229" s="3">
        <v>229776466</v>
      </c>
      <c r="HB229" s="3">
        <v>136324558</v>
      </c>
      <c r="HC229" s="3">
        <v>40723347</v>
      </c>
      <c r="HD229" s="3">
        <v>-20280609</v>
      </c>
      <c r="HE229" s="3">
        <v>116761291</v>
      </c>
      <c r="HF229" s="3">
        <v>0</v>
      </c>
      <c r="HG229" s="3">
        <v>7754555</v>
      </c>
      <c r="HH229" s="3">
        <v>0</v>
      </c>
      <c r="HI229" s="3">
        <v>0</v>
      </c>
      <c r="HJ229" s="3">
        <v>682812</v>
      </c>
      <c r="HK229" s="3">
        <v>790135</v>
      </c>
      <c r="HL229" s="3">
        <v>373</v>
      </c>
      <c r="HM229" s="3">
        <v>0</v>
      </c>
      <c r="HN229" s="3">
        <v>106401</v>
      </c>
      <c r="HO229" s="3">
        <v>160442</v>
      </c>
      <c r="HP229" s="3">
        <v>92903</v>
      </c>
      <c r="HQ229" s="3">
        <v>7965</v>
      </c>
      <c r="HR229" s="3">
        <v>46477</v>
      </c>
      <c r="HS229" s="3">
        <v>145874</v>
      </c>
      <c r="HT229" s="3">
        <v>47328</v>
      </c>
      <c r="HU229" s="3">
        <v>60746</v>
      </c>
      <c r="HV229" s="3">
        <v>0</v>
      </c>
      <c r="HW229" s="3">
        <v>14676</v>
      </c>
      <c r="HX229" s="3">
        <v>27667</v>
      </c>
      <c r="HY229" s="3">
        <v>205613</v>
      </c>
      <c r="HZ229" s="3">
        <v>197768</v>
      </c>
      <c r="IA229" s="3">
        <v>0</v>
      </c>
      <c r="IB229" s="3">
        <v>106893</v>
      </c>
      <c r="IC229" s="3">
        <v>64679</v>
      </c>
      <c r="ID229" s="3">
        <v>78175</v>
      </c>
      <c r="IE229" s="3">
        <v>23687490.954795901</v>
      </c>
      <c r="IF229" s="3">
        <v>3641422.8676071698</v>
      </c>
      <c r="IG229" s="3">
        <v>3905027.0689854799</v>
      </c>
      <c r="IH229" s="3">
        <v>12570079.8501518</v>
      </c>
      <c r="II229" s="3">
        <v>0</v>
      </c>
      <c r="IJ229" s="3">
        <v>49368169.290692799</v>
      </c>
      <c r="IK229" s="3">
        <v>2470355.45625357</v>
      </c>
      <c r="IL229" s="3">
        <v>0</v>
      </c>
      <c r="IM229" s="3">
        <v>3492880.5115132299</v>
      </c>
    </row>
    <row r="230" spans="1:247" x14ac:dyDescent="0.25">
      <c r="A230">
        <v>106420493</v>
      </c>
      <c r="B230" s="33" t="s">
        <v>1405</v>
      </c>
      <c r="C230" s="56">
        <v>45108</v>
      </c>
      <c r="D230" s="56">
        <v>45473</v>
      </c>
      <c r="E230">
        <v>366</v>
      </c>
      <c r="F230" s="33" t="s">
        <v>2711</v>
      </c>
      <c r="G230" t="s">
        <v>1076</v>
      </c>
      <c r="H230">
        <v>803</v>
      </c>
      <c r="I230" s="33" t="s">
        <v>1046</v>
      </c>
      <c r="J230" t="s">
        <v>1764</v>
      </c>
      <c r="K230" s="33" t="s">
        <v>1023</v>
      </c>
      <c r="L230" s="33" t="s">
        <v>811</v>
      </c>
      <c r="N230" t="s">
        <v>430</v>
      </c>
      <c r="O230" s="33" t="s">
        <v>1764</v>
      </c>
      <c r="P230" t="s">
        <v>406</v>
      </c>
      <c r="Q230" t="s">
        <v>1033</v>
      </c>
      <c r="R230" s="33" t="s">
        <v>2172</v>
      </c>
      <c r="S230" s="33" t="s">
        <v>1406</v>
      </c>
      <c r="T230" s="33" t="s">
        <v>1407</v>
      </c>
      <c r="U230" s="33" t="s">
        <v>1888</v>
      </c>
      <c r="V230" s="33" t="s">
        <v>2606</v>
      </c>
      <c r="W230">
        <v>2</v>
      </c>
      <c r="X230" s="3">
        <v>388</v>
      </c>
      <c r="Y230" s="3">
        <v>142008</v>
      </c>
      <c r="Z230" s="3">
        <v>361</v>
      </c>
      <c r="AA230" s="3">
        <v>132126</v>
      </c>
      <c r="AB230" s="3">
        <v>272</v>
      </c>
      <c r="AC230" s="3">
        <v>267.72404371584702</v>
      </c>
      <c r="AD230" s="3">
        <v>592.64411116453334</v>
      </c>
      <c r="AE230" s="3">
        <v>31532</v>
      </c>
      <c r="AF230" s="3">
        <v>10388</v>
      </c>
      <c r="AG230" s="3">
        <v>8863</v>
      </c>
      <c r="AH230" s="3">
        <v>33806</v>
      </c>
      <c r="AI230" s="3">
        <v>0</v>
      </c>
      <c r="AJ230" s="3">
        <v>1694</v>
      </c>
      <c r="AK230" s="3">
        <v>9904</v>
      </c>
      <c r="AL230" s="3">
        <v>684</v>
      </c>
      <c r="AM230" s="3">
        <v>1116</v>
      </c>
      <c r="AN230" s="3">
        <v>97987</v>
      </c>
      <c r="AO230" s="3">
        <v>216907.744686219</v>
      </c>
      <c r="AP230" s="89">
        <v>71365.000294297395</v>
      </c>
      <c r="AQ230" s="89">
        <v>17490.394461157499</v>
      </c>
      <c r="AR230" s="89">
        <v>14515.395684512963</v>
      </c>
      <c r="AS230" s="89">
        <v>66842.214767990095</v>
      </c>
      <c r="AT230" s="89">
        <v>0</v>
      </c>
      <c r="AU230" s="89">
        <v>4745.8192203618701</v>
      </c>
      <c r="AV230" s="89">
        <v>30734.969513516698</v>
      </c>
      <c r="AW230" s="89">
        <v>2495.3245280227002</v>
      </c>
      <c r="AX230" s="89">
        <v>1739.5198097842399</v>
      </c>
      <c r="AY230" s="3">
        <v>5874</v>
      </c>
      <c r="AZ230" s="3">
        <v>1700</v>
      </c>
      <c r="BA230" s="3">
        <v>1365</v>
      </c>
      <c r="BB230" s="3">
        <v>5960</v>
      </c>
      <c r="BC230" s="3">
        <v>0</v>
      </c>
      <c r="BD230" s="3">
        <v>417</v>
      </c>
      <c r="BE230" s="3">
        <v>2427</v>
      </c>
      <c r="BF230" s="3">
        <v>170</v>
      </c>
      <c r="BG230" s="3">
        <v>125</v>
      </c>
      <c r="BH230" s="3">
        <v>18038</v>
      </c>
      <c r="BI230" s="3">
        <v>273</v>
      </c>
      <c r="BJ230" s="3">
        <v>0</v>
      </c>
      <c r="BK230" s="3">
        <v>0</v>
      </c>
      <c r="BL230" s="3">
        <v>20</v>
      </c>
      <c r="BM230" s="3">
        <v>95</v>
      </c>
      <c r="BN230" s="3">
        <v>0</v>
      </c>
      <c r="BO230" s="3">
        <v>99918</v>
      </c>
      <c r="BP230" s="3">
        <v>0</v>
      </c>
      <c r="BQ230" s="3">
        <v>0</v>
      </c>
      <c r="BR230" s="3">
        <v>7320</v>
      </c>
      <c r="BS230" s="3">
        <v>34770</v>
      </c>
      <c r="BT230" s="3">
        <v>0</v>
      </c>
      <c r="BU230" s="3">
        <v>60058</v>
      </c>
      <c r="BV230" s="3">
        <v>0</v>
      </c>
      <c r="BW230" s="3">
        <v>0</v>
      </c>
      <c r="BX230" s="3">
        <v>6726</v>
      </c>
      <c r="BY230" s="3">
        <v>31203</v>
      </c>
      <c r="BZ230" s="57">
        <v>0.31844020125118599</v>
      </c>
      <c r="CA230" s="3">
        <v>0</v>
      </c>
      <c r="CB230" s="3">
        <v>15717</v>
      </c>
      <c r="CC230" s="3">
        <v>0</v>
      </c>
      <c r="CD230" s="3">
        <v>0</v>
      </c>
      <c r="CE230" s="3">
        <v>631</v>
      </c>
      <c r="CF230" s="3">
        <v>1690</v>
      </c>
      <c r="CG230" s="3">
        <v>0</v>
      </c>
      <c r="CH230" s="3">
        <v>24</v>
      </c>
      <c r="CI230" s="3">
        <v>5134</v>
      </c>
      <c r="CJ230" s="3">
        <v>2769</v>
      </c>
      <c r="CK230" s="3">
        <v>283032</v>
      </c>
      <c r="CL230" s="3">
        <v>64965</v>
      </c>
      <c r="CM230" s="3">
        <v>23342</v>
      </c>
      <c r="CN230" s="3">
        <v>220510</v>
      </c>
      <c r="CO230" s="3">
        <v>0</v>
      </c>
      <c r="CP230" s="3">
        <v>54093</v>
      </c>
      <c r="CQ230" s="3">
        <v>238872</v>
      </c>
      <c r="CR230" s="3">
        <v>9800</v>
      </c>
      <c r="CS230" s="3">
        <v>391</v>
      </c>
      <c r="CT230" s="3">
        <v>895005</v>
      </c>
      <c r="CU230" s="3">
        <v>98209</v>
      </c>
      <c r="CV230" s="3">
        <v>491</v>
      </c>
      <c r="CW230" s="3">
        <v>453363</v>
      </c>
      <c r="CX230" s="3">
        <v>311766</v>
      </c>
      <c r="CY230" s="3">
        <v>14358</v>
      </c>
      <c r="CZ230" s="3">
        <v>13</v>
      </c>
      <c r="DA230" s="3">
        <v>468513</v>
      </c>
      <c r="DB230" s="3">
        <v>593575</v>
      </c>
      <c r="DC230" s="3">
        <v>6017</v>
      </c>
      <c r="DD230" s="3">
        <v>9626</v>
      </c>
      <c r="DE230" s="3">
        <v>2440</v>
      </c>
      <c r="DF230" s="3">
        <v>985</v>
      </c>
      <c r="DG230" s="3">
        <v>3273322757</v>
      </c>
      <c r="DH230" s="3">
        <v>2511211504</v>
      </c>
      <c r="DI230" s="3">
        <v>107969534</v>
      </c>
      <c r="DJ230" s="3">
        <v>870080787</v>
      </c>
      <c r="DK230" s="3">
        <v>8483970</v>
      </c>
      <c r="DL230" s="3">
        <v>878564757</v>
      </c>
      <c r="DM230" s="3">
        <v>747097563</v>
      </c>
      <c r="DN230" s="3">
        <v>131467194</v>
      </c>
      <c r="DO230" s="3">
        <v>6440351</v>
      </c>
      <c r="DP230" s="3">
        <v>145276</v>
      </c>
      <c r="DQ230" s="3">
        <v>0</v>
      </c>
      <c r="DR230" s="3">
        <v>0</v>
      </c>
      <c r="DS230" s="3">
        <v>137762269</v>
      </c>
      <c r="DT230" s="3">
        <v>536396132</v>
      </c>
      <c r="DU230" s="3">
        <v>161237442</v>
      </c>
      <c r="DV230" s="3">
        <v>118708548</v>
      </c>
      <c r="DW230" s="3">
        <v>400449238</v>
      </c>
      <c r="DX230" s="3">
        <v>0</v>
      </c>
      <c r="DY230" s="3">
        <v>37886269</v>
      </c>
      <c r="DZ230" s="3">
        <v>209436816</v>
      </c>
      <c r="EA230" s="3">
        <v>10921288</v>
      </c>
      <c r="EB230" s="3">
        <v>3671620</v>
      </c>
      <c r="EC230" s="3">
        <v>1478707353</v>
      </c>
      <c r="ED230" s="3">
        <v>677605838</v>
      </c>
      <c r="EE230" s="3">
        <v>110239884</v>
      </c>
      <c r="EF230" s="3">
        <v>75706610</v>
      </c>
      <c r="EG230" s="3">
        <v>391330741</v>
      </c>
      <c r="EH230" s="3">
        <v>0</v>
      </c>
      <c r="EI230" s="3">
        <v>68253863</v>
      </c>
      <c r="EJ230" s="3">
        <v>440506051</v>
      </c>
      <c r="EK230" s="3">
        <v>28921048</v>
      </c>
      <c r="EL230" s="3">
        <v>2051369</v>
      </c>
      <c r="EM230" s="3">
        <v>1794615404</v>
      </c>
      <c r="EN230" s="3">
        <v>917214866</v>
      </c>
      <c r="EO230" s="3">
        <v>225534919</v>
      </c>
      <c r="EP230" s="3">
        <v>159632608</v>
      </c>
      <c r="EQ230" s="3">
        <v>672997310</v>
      </c>
      <c r="ER230" s="3">
        <v>0</v>
      </c>
      <c r="ES230" s="3">
        <v>0</v>
      </c>
      <c r="ET230" s="3">
        <v>74237368</v>
      </c>
      <c r="EU230" s="3">
        <v>357968496</v>
      </c>
      <c r="EV230" s="3">
        <v>16960366</v>
      </c>
      <c r="EW230" s="3">
        <v>0</v>
      </c>
      <c r="EX230" s="3">
        <v>47011007</v>
      </c>
      <c r="EY230" s="3">
        <v>0</v>
      </c>
      <c r="EZ230" s="3">
        <v>39654564</v>
      </c>
      <c r="FA230" s="3">
        <v>0</v>
      </c>
      <c r="FB230" s="3">
        <v>102255032</v>
      </c>
      <c r="FC230" s="3">
        <v>0</v>
      </c>
      <c r="FD230" s="3">
        <v>5714502</v>
      </c>
      <c r="FE230" s="3">
        <v>281412322</v>
      </c>
      <c r="FF230" s="3">
        <v>41321427</v>
      </c>
      <c r="FG230" s="3">
        <v>24014689</v>
      </c>
      <c r="FH230" s="3">
        <v>215358712</v>
      </c>
      <c r="FI230" s="3">
        <v>0</v>
      </c>
      <c r="FJ230" s="3">
        <v>29267921</v>
      </c>
      <c r="FK230" s="3">
        <v>275905653</v>
      </c>
      <c r="FL230" s="3">
        <v>1942235</v>
      </c>
      <c r="FM230" s="3">
        <v>857828</v>
      </c>
      <c r="FN230" s="3">
        <v>0</v>
      </c>
      <c r="FO230" s="3">
        <v>-15790073</v>
      </c>
      <c r="FP230" s="3">
        <v>74750</v>
      </c>
      <c r="FQ230" s="3">
        <v>2959177</v>
      </c>
      <c r="FR230" s="3">
        <v>0</v>
      </c>
      <c r="FS230" s="3">
        <v>0</v>
      </c>
      <c r="FT230" s="3">
        <v>141227129</v>
      </c>
      <c r="FU230" s="3">
        <v>83169051</v>
      </c>
      <c r="FV230" s="3">
        <v>232806330</v>
      </c>
      <c r="FW230" s="3">
        <v>1380583</v>
      </c>
      <c r="FX230" s="3">
        <v>0</v>
      </c>
      <c r="FY230" s="3">
        <v>379672</v>
      </c>
      <c r="FZ230" s="3">
        <v>8589004</v>
      </c>
      <c r="GA230" s="3">
        <v>92962684</v>
      </c>
      <c r="GB230" s="3">
        <v>24939045</v>
      </c>
      <c r="GC230" s="3">
        <v>131060951</v>
      </c>
      <c r="GD230" s="3">
        <v>30583114</v>
      </c>
      <c r="GE230" s="3">
        <v>209857534</v>
      </c>
      <c r="GF230" s="3">
        <v>89196679</v>
      </c>
      <c r="GG230" s="3">
        <v>54734905</v>
      </c>
      <c r="GH230" s="3">
        <v>29403839</v>
      </c>
      <c r="GI230" s="3">
        <v>137994963</v>
      </c>
      <c r="GJ230" s="3">
        <v>116467280</v>
      </c>
      <c r="GK230" s="3">
        <v>29702787</v>
      </c>
      <c r="GL230" s="3">
        <v>7817671</v>
      </c>
      <c r="GM230" s="3">
        <v>4460083</v>
      </c>
      <c r="GN230" s="3">
        <v>4864922</v>
      </c>
      <c r="GO230" s="3">
        <v>62596900</v>
      </c>
      <c r="GP230" s="3">
        <v>231781742</v>
      </c>
      <c r="GQ230" s="3">
        <v>1950935</v>
      </c>
      <c r="GR230" s="3">
        <v>273577007</v>
      </c>
      <c r="GS230" s="3">
        <v>4746395</v>
      </c>
      <c r="GT230" s="3">
        <v>95603725</v>
      </c>
      <c r="GU230" s="3">
        <v>10179000</v>
      </c>
      <c r="GV230" s="3">
        <v>617838804</v>
      </c>
      <c r="GW230" s="3">
        <v>144580344</v>
      </c>
      <c r="GX230" s="3">
        <v>1660738</v>
      </c>
      <c r="GY230" s="3">
        <v>3548034</v>
      </c>
      <c r="GZ230" s="3">
        <v>468049688</v>
      </c>
      <c r="HA230" s="3">
        <v>617838804</v>
      </c>
      <c r="HB230" s="3">
        <v>20812434</v>
      </c>
      <c r="HC230" s="3">
        <v>499488084</v>
      </c>
      <c r="HD230" s="3">
        <v>-375549701</v>
      </c>
      <c r="HE230" s="3">
        <v>408682413</v>
      </c>
      <c r="HF230" s="3">
        <v>0</v>
      </c>
      <c r="HG230" s="3">
        <v>495522</v>
      </c>
      <c r="HH230" s="3">
        <v>1893578</v>
      </c>
      <c r="HI230" s="3">
        <v>0</v>
      </c>
      <c r="HJ230" s="3">
        <v>4062194</v>
      </c>
      <c r="HK230" s="3">
        <v>4528614</v>
      </c>
      <c r="HL230" s="3">
        <v>2117</v>
      </c>
      <c r="HM230" s="3">
        <v>29</v>
      </c>
      <c r="HN230" s="3">
        <v>534641</v>
      </c>
      <c r="HO230" s="3">
        <v>876652</v>
      </c>
      <c r="HP230" s="3">
        <v>1072696</v>
      </c>
      <c r="HQ230" s="3">
        <v>79688</v>
      </c>
      <c r="HR230" s="3">
        <v>248525</v>
      </c>
      <c r="HS230" s="3">
        <v>407140</v>
      </c>
      <c r="HT230" s="3">
        <v>281720</v>
      </c>
      <c r="HU230" s="3">
        <v>436881</v>
      </c>
      <c r="HV230" s="3">
        <v>69653</v>
      </c>
      <c r="HW230" s="3">
        <v>54598</v>
      </c>
      <c r="HX230" s="3">
        <v>995398</v>
      </c>
      <c r="HY230" s="3">
        <v>647140</v>
      </c>
      <c r="HZ230" s="3">
        <v>1163360</v>
      </c>
      <c r="IA230" s="3">
        <v>67632</v>
      </c>
      <c r="IB230" s="3">
        <v>577245</v>
      </c>
      <c r="IC230" s="3">
        <v>182198</v>
      </c>
      <c r="ID230" s="3">
        <v>429181</v>
      </c>
      <c r="IE230" s="3">
        <v>273935210.040999</v>
      </c>
      <c r="IF230" s="3">
        <v>61257889.325483441</v>
      </c>
      <c r="IG230" s="3">
        <v>43869086.260118701</v>
      </c>
      <c r="IH230" s="3">
        <v>178662325.27911225</v>
      </c>
      <c r="II230" s="3">
        <v>0</v>
      </c>
      <c r="IJ230" s="3">
        <v>23950141.821598001</v>
      </c>
      <c r="IK230" s="3">
        <v>146657287.37350801</v>
      </c>
      <c r="IL230" s="3">
        <v>8990280.8647699896</v>
      </c>
      <c r="IM230" s="3">
        <v>1291372.03441056</v>
      </c>
    </row>
    <row r="231" spans="1:247" x14ac:dyDescent="0.25">
      <c r="A231">
        <v>106244027</v>
      </c>
      <c r="B231" s="33" t="s">
        <v>1959</v>
      </c>
      <c r="C231" s="56">
        <v>45108</v>
      </c>
      <c r="D231" s="56">
        <v>45473</v>
      </c>
      <c r="E231">
        <v>366</v>
      </c>
      <c r="F231" s="33" t="s">
        <v>2719</v>
      </c>
      <c r="G231" t="s">
        <v>1179</v>
      </c>
      <c r="H231">
        <v>515</v>
      </c>
      <c r="I231" s="33" t="s">
        <v>1031</v>
      </c>
      <c r="J231" t="s">
        <v>3050</v>
      </c>
      <c r="K231" s="33" t="s">
        <v>1107</v>
      </c>
      <c r="L231" s="33" t="s">
        <v>653</v>
      </c>
      <c r="N231" t="s">
        <v>430</v>
      </c>
      <c r="O231" s="33" t="s">
        <v>1408</v>
      </c>
      <c r="P231" t="s">
        <v>1080</v>
      </c>
      <c r="Q231" t="s">
        <v>34</v>
      </c>
      <c r="R231" s="33" t="s">
        <v>2173</v>
      </c>
      <c r="S231" s="33" t="s">
        <v>1834</v>
      </c>
      <c r="T231" s="33" t="s">
        <v>1409</v>
      </c>
      <c r="U231" s="33">
        <v>95341</v>
      </c>
      <c r="V231" s="33" t="s">
        <v>2969</v>
      </c>
      <c r="W231">
        <v>0</v>
      </c>
      <c r="X231" s="3">
        <v>16</v>
      </c>
      <c r="Y231" s="3">
        <v>5856</v>
      </c>
      <c r="Z231" s="3">
        <v>16</v>
      </c>
      <c r="AA231" s="3">
        <v>5856</v>
      </c>
      <c r="AB231" s="3">
        <v>16</v>
      </c>
      <c r="AC231" s="3">
        <v>9.6584699453551917</v>
      </c>
      <c r="AD231" s="3">
        <v>9.6584699453551917</v>
      </c>
      <c r="AE231" s="3">
        <v>0</v>
      </c>
      <c r="AF231" s="3">
        <v>0</v>
      </c>
      <c r="AG231" s="3">
        <v>0</v>
      </c>
      <c r="AH231" s="3">
        <v>3323</v>
      </c>
      <c r="AI231" s="3">
        <v>0</v>
      </c>
      <c r="AJ231" s="3">
        <v>91</v>
      </c>
      <c r="AK231" s="3">
        <v>0</v>
      </c>
      <c r="AL231" s="3">
        <v>0</v>
      </c>
      <c r="AM231" s="3">
        <v>121</v>
      </c>
      <c r="AN231" s="3">
        <v>3535</v>
      </c>
      <c r="AO231" s="3">
        <v>3535</v>
      </c>
      <c r="AP231" s="89">
        <v>0</v>
      </c>
      <c r="AQ231" s="89">
        <v>0</v>
      </c>
      <c r="AR231" s="89">
        <v>0</v>
      </c>
      <c r="AS231" s="89">
        <v>3323</v>
      </c>
      <c r="AT231" s="89">
        <v>0</v>
      </c>
      <c r="AU231" s="89">
        <v>91</v>
      </c>
      <c r="AV231" s="89">
        <v>0</v>
      </c>
      <c r="AW231" s="89">
        <v>0</v>
      </c>
      <c r="AX231" s="89">
        <v>121</v>
      </c>
      <c r="AY231" s="3">
        <v>0</v>
      </c>
      <c r="AZ231" s="3">
        <v>0</v>
      </c>
      <c r="BA231" s="3">
        <v>0</v>
      </c>
      <c r="BB231" s="3">
        <v>424</v>
      </c>
      <c r="BC231" s="3">
        <v>0</v>
      </c>
      <c r="BD231" s="3">
        <v>8</v>
      </c>
      <c r="BE231" s="3">
        <v>0</v>
      </c>
      <c r="BF231" s="3">
        <v>0</v>
      </c>
      <c r="BG231" s="3">
        <v>25</v>
      </c>
      <c r="BH231" s="3">
        <v>457</v>
      </c>
      <c r="BI231" s="3">
        <v>0</v>
      </c>
      <c r="BJ231" s="3">
        <v>16</v>
      </c>
      <c r="BK231" s="3">
        <v>0</v>
      </c>
      <c r="BL231" s="3">
        <v>0</v>
      </c>
      <c r="BM231" s="3">
        <v>0</v>
      </c>
      <c r="BN231" s="3">
        <v>0</v>
      </c>
      <c r="BO231" s="3">
        <v>0</v>
      </c>
      <c r="BP231" s="3">
        <v>5856</v>
      </c>
      <c r="BQ231" s="3">
        <v>0</v>
      </c>
      <c r="BR231" s="3">
        <v>0</v>
      </c>
      <c r="BS231" s="3">
        <v>0</v>
      </c>
      <c r="BT231" s="3">
        <v>0</v>
      </c>
      <c r="BU231" s="3">
        <v>0</v>
      </c>
      <c r="BV231" s="3">
        <v>3535</v>
      </c>
      <c r="BW231" s="3">
        <v>0</v>
      </c>
      <c r="BX231" s="3">
        <v>0</v>
      </c>
      <c r="BY231" s="3">
        <v>0</v>
      </c>
      <c r="BZ231" s="57">
        <v>0</v>
      </c>
      <c r="CA231" s="3">
        <v>0</v>
      </c>
      <c r="CB231" s="3">
        <v>0</v>
      </c>
      <c r="CC231" s="3">
        <v>457</v>
      </c>
      <c r="CD231" s="3">
        <v>0</v>
      </c>
      <c r="CE231" s="3">
        <v>0</v>
      </c>
      <c r="CF231" s="3">
        <v>0</v>
      </c>
      <c r="CG231" s="3">
        <v>0</v>
      </c>
      <c r="CH231" s="3">
        <v>0</v>
      </c>
      <c r="CI231" s="3">
        <v>0</v>
      </c>
      <c r="CJ231" s="3">
        <v>0</v>
      </c>
      <c r="CK231" s="3">
        <v>0</v>
      </c>
      <c r="CL231" s="3">
        <v>0</v>
      </c>
      <c r="CM231" s="3">
        <v>0</v>
      </c>
      <c r="CN231" s="3">
        <v>0</v>
      </c>
      <c r="CO231" s="3">
        <v>0</v>
      </c>
      <c r="CP231" s="3">
        <v>0</v>
      </c>
      <c r="CQ231" s="3">
        <v>0</v>
      </c>
      <c r="CR231" s="3">
        <v>0</v>
      </c>
      <c r="CS231" s="3">
        <v>0</v>
      </c>
      <c r="CT231" s="3">
        <v>0</v>
      </c>
      <c r="CU231" s="3">
        <v>0</v>
      </c>
      <c r="CV231" s="3">
        <v>0</v>
      </c>
      <c r="CW231" s="3">
        <v>0</v>
      </c>
      <c r="CX231" s="3">
        <v>0</v>
      </c>
      <c r="CY231" s="3">
        <v>0</v>
      </c>
      <c r="CZ231" s="3">
        <v>0</v>
      </c>
      <c r="DA231" s="3">
        <v>0</v>
      </c>
      <c r="DB231" s="3">
        <v>0</v>
      </c>
      <c r="DC231" s="3">
        <v>0</v>
      </c>
      <c r="DD231" s="3">
        <v>0</v>
      </c>
      <c r="DE231" s="3">
        <v>0</v>
      </c>
      <c r="DF231" s="3">
        <v>0</v>
      </c>
      <c r="DG231" s="3">
        <v>12855098</v>
      </c>
      <c r="DH231" s="3">
        <v>0</v>
      </c>
      <c r="DI231" s="3">
        <v>0</v>
      </c>
      <c r="DJ231" s="3">
        <v>12855098</v>
      </c>
      <c r="DK231" s="3">
        <v>0</v>
      </c>
      <c r="DL231" s="3">
        <v>12855098</v>
      </c>
      <c r="DM231" s="3">
        <v>6809603</v>
      </c>
      <c r="DN231" s="3">
        <v>6045495</v>
      </c>
      <c r="DO231" s="3">
        <v>0</v>
      </c>
      <c r="DP231" s="3">
        <v>0</v>
      </c>
      <c r="DQ231" s="3">
        <v>0</v>
      </c>
      <c r="DR231" s="3">
        <v>0</v>
      </c>
      <c r="DS231" s="3">
        <v>6045495</v>
      </c>
      <c r="DT231" s="3">
        <v>0</v>
      </c>
      <c r="DU231" s="3">
        <v>0</v>
      </c>
      <c r="DV231" s="3">
        <v>0</v>
      </c>
      <c r="DW231" s="3">
        <v>12084156</v>
      </c>
      <c r="DX231" s="3">
        <v>0</v>
      </c>
      <c r="DY231" s="3">
        <v>330923</v>
      </c>
      <c r="DZ231" s="3">
        <v>0</v>
      </c>
      <c r="EA231" s="3">
        <v>0</v>
      </c>
      <c r="EB231" s="3">
        <v>440019</v>
      </c>
      <c r="EC231" s="3">
        <v>12855098</v>
      </c>
      <c r="ED231" s="3">
        <v>0</v>
      </c>
      <c r="EE231" s="3">
        <v>0</v>
      </c>
      <c r="EF231" s="3">
        <v>0</v>
      </c>
      <c r="EG231" s="3">
        <v>0</v>
      </c>
      <c r="EH231" s="3">
        <v>0</v>
      </c>
      <c r="EI231" s="3">
        <v>0</v>
      </c>
      <c r="EJ231" s="3">
        <v>0</v>
      </c>
      <c r="EK231" s="3">
        <v>0</v>
      </c>
      <c r="EL231" s="3">
        <v>0</v>
      </c>
      <c r="EM231" s="3">
        <v>0</v>
      </c>
      <c r="EN231" s="3">
        <v>0</v>
      </c>
      <c r="EO231" s="3">
        <v>0</v>
      </c>
      <c r="EP231" s="3">
        <v>0</v>
      </c>
      <c r="EQ231" s="3">
        <v>0</v>
      </c>
      <c r="ER231" s="3">
        <v>0</v>
      </c>
      <c r="ES231" s="3">
        <v>0</v>
      </c>
      <c r="ET231" s="3">
        <v>0</v>
      </c>
      <c r="EU231" s="3">
        <v>0</v>
      </c>
      <c r="EV231" s="3">
        <v>0</v>
      </c>
      <c r="EW231" s="3">
        <v>0</v>
      </c>
      <c r="EX231" s="3">
        <v>0</v>
      </c>
      <c r="EY231" s="3">
        <v>0</v>
      </c>
      <c r="EZ231" s="3">
        <v>0</v>
      </c>
      <c r="FA231" s="3">
        <v>0</v>
      </c>
      <c r="FB231" s="3">
        <v>0</v>
      </c>
      <c r="FC231" s="3">
        <v>0</v>
      </c>
      <c r="FD231" s="3">
        <v>0</v>
      </c>
      <c r="FE231" s="3">
        <v>0</v>
      </c>
      <c r="FF231" s="3">
        <v>0</v>
      </c>
      <c r="FG231" s="3">
        <v>0</v>
      </c>
      <c r="FH231" s="3">
        <v>12084156</v>
      </c>
      <c r="FI231" s="3">
        <v>0</v>
      </c>
      <c r="FJ231" s="3">
        <v>330923</v>
      </c>
      <c r="FK231" s="3">
        <v>0</v>
      </c>
      <c r="FL231" s="3">
        <v>0</v>
      </c>
      <c r="FM231" s="3">
        <v>440019</v>
      </c>
      <c r="FN231" s="3">
        <v>0</v>
      </c>
      <c r="FO231" s="3">
        <v>0</v>
      </c>
      <c r="FP231" s="3">
        <v>0</v>
      </c>
      <c r="FQ231" s="3">
        <v>0</v>
      </c>
      <c r="FR231" s="3">
        <v>0</v>
      </c>
      <c r="FS231" s="3">
        <v>0</v>
      </c>
      <c r="FT231" s="3">
        <v>6809603</v>
      </c>
      <c r="FU231" s="3">
        <v>0</v>
      </c>
      <c r="FV231" s="3">
        <v>0</v>
      </c>
      <c r="FW231" s="3">
        <v>0</v>
      </c>
      <c r="FX231" s="3">
        <v>0</v>
      </c>
      <c r="FY231" s="3">
        <v>0</v>
      </c>
      <c r="FZ231" s="3">
        <v>0</v>
      </c>
      <c r="GA231" s="3">
        <v>0</v>
      </c>
      <c r="GB231" s="3">
        <v>0</v>
      </c>
      <c r="GC231" s="3">
        <v>0</v>
      </c>
      <c r="GD231" s="3">
        <v>0</v>
      </c>
      <c r="GE231" s="3">
        <v>0</v>
      </c>
      <c r="GF231" s="3">
        <v>0</v>
      </c>
      <c r="GG231" s="3">
        <v>0</v>
      </c>
      <c r="GH231" s="3">
        <v>0</v>
      </c>
      <c r="GI231" s="3">
        <v>0</v>
      </c>
      <c r="GJ231" s="3">
        <v>0</v>
      </c>
      <c r="GK231" s="3">
        <v>0</v>
      </c>
      <c r="GL231" s="3">
        <v>0</v>
      </c>
      <c r="GM231" s="3">
        <v>0</v>
      </c>
      <c r="GN231" s="3">
        <v>0</v>
      </c>
      <c r="GO231" s="3">
        <v>0</v>
      </c>
      <c r="GP231" s="3">
        <v>0</v>
      </c>
      <c r="GQ231" s="3">
        <v>0</v>
      </c>
      <c r="GR231" s="3">
        <v>0</v>
      </c>
      <c r="GS231" s="3">
        <v>0</v>
      </c>
      <c r="GT231" s="3">
        <v>0</v>
      </c>
      <c r="GU231" s="3">
        <v>0</v>
      </c>
      <c r="GV231" s="3">
        <v>0</v>
      </c>
      <c r="GW231" s="3">
        <v>0</v>
      </c>
      <c r="GX231" s="3">
        <v>0</v>
      </c>
      <c r="GY231" s="3">
        <v>0</v>
      </c>
      <c r="GZ231" s="3">
        <v>0</v>
      </c>
      <c r="HA231" s="3">
        <v>0</v>
      </c>
      <c r="HB231" s="3">
        <v>0</v>
      </c>
      <c r="HC231" s="3">
        <v>0</v>
      </c>
      <c r="HD231" s="3">
        <v>0</v>
      </c>
      <c r="HE231" s="3">
        <v>0</v>
      </c>
      <c r="HF231" s="3">
        <v>0</v>
      </c>
      <c r="HG231" s="3">
        <v>0</v>
      </c>
      <c r="HH231" s="3">
        <v>0</v>
      </c>
      <c r="HI231" s="3">
        <v>0</v>
      </c>
      <c r="HJ231" s="3">
        <v>0</v>
      </c>
      <c r="HK231" s="3">
        <v>0</v>
      </c>
      <c r="HL231" s="3">
        <v>0</v>
      </c>
      <c r="HM231" s="3">
        <v>0</v>
      </c>
      <c r="HN231" s="3">
        <v>0</v>
      </c>
      <c r="HO231" s="3">
        <v>0</v>
      </c>
      <c r="HP231" s="3">
        <v>0</v>
      </c>
      <c r="HQ231" s="3">
        <v>0</v>
      </c>
      <c r="HR231" s="3">
        <v>0</v>
      </c>
      <c r="HS231" s="3">
        <v>0</v>
      </c>
      <c r="HT231" s="3">
        <v>0</v>
      </c>
      <c r="HU231" s="3">
        <v>0</v>
      </c>
      <c r="HV231" s="3">
        <v>0</v>
      </c>
      <c r="HW231" s="3">
        <v>0</v>
      </c>
      <c r="HX231" s="3">
        <v>0</v>
      </c>
      <c r="HY231" s="3">
        <v>0</v>
      </c>
      <c r="HZ231" s="3">
        <v>0</v>
      </c>
      <c r="IA231" s="3">
        <v>0</v>
      </c>
      <c r="IB231" s="3">
        <v>0</v>
      </c>
      <c r="IC231" s="3">
        <v>0</v>
      </c>
      <c r="ID231" s="3">
        <v>0</v>
      </c>
      <c r="IE231" s="3">
        <v>0</v>
      </c>
      <c r="IF231" s="3">
        <v>0</v>
      </c>
      <c r="IG231" s="3">
        <v>0</v>
      </c>
      <c r="IH231" s="3">
        <v>6401219.5745273996</v>
      </c>
      <c r="II231" s="3">
        <v>0</v>
      </c>
      <c r="IJ231" s="3">
        <v>175296.54410794799</v>
      </c>
      <c r="IK231" s="3">
        <v>0</v>
      </c>
      <c r="IL231" s="3">
        <v>0</v>
      </c>
      <c r="IM231" s="3">
        <v>233086.88136465399</v>
      </c>
    </row>
    <row r="232" spans="1:247" x14ac:dyDescent="0.25">
      <c r="A232">
        <v>106211006</v>
      </c>
      <c r="B232" s="33" t="s">
        <v>3090</v>
      </c>
      <c r="C232" s="56">
        <v>45292</v>
      </c>
      <c r="D232" s="56">
        <v>45657</v>
      </c>
      <c r="E232">
        <v>366</v>
      </c>
      <c r="F232" s="33" t="s">
        <v>2716</v>
      </c>
      <c r="G232" t="s">
        <v>1111</v>
      </c>
      <c r="H232">
        <v>405</v>
      </c>
      <c r="I232" s="33" t="s">
        <v>1046</v>
      </c>
      <c r="J232" t="s">
        <v>3050</v>
      </c>
      <c r="K232" s="33" t="s">
        <v>1023</v>
      </c>
      <c r="L232" s="33" t="s">
        <v>811</v>
      </c>
      <c r="N232" t="s">
        <v>430</v>
      </c>
      <c r="O232" s="33" t="s">
        <v>1410</v>
      </c>
      <c r="P232" t="s">
        <v>406</v>
      </c>
      <c r="Q232" t="s">
        <v>34</v>
      </c>
      <c r="R232" s="33" t="s">
        <v>2174</v>
      </c>
      <c r="S232" s="33" t="s">
        <v>1411</v>
      </c>
      <c r="T232" s="33" t="s">
        <v>1412</v>
      </c>
      <c r="U232" s="33">
        <v>94904</v>
      </c>
      <c r="V232" s="33" t="s">
        <v>2575</v>
      </c>
      <c r="W232">
        <v>3</v>
      </c>
      <c r="X232" s="3">
        <v>327</v>
      </c>
      <c r="Y232" s="3">
        <v>119682</v>
      </c>
      <c r="Z232" s="3">
        <v>327</v>
      </c>
      <c r="AA232" s="3">
        <v>119682</v>
      </c>
      <c r="AB232" s="3">
        <v>150</v>
      </c>
      <c r="AC232" s="3">
        <v>137.50819672131101</v>
      </c>
      <c r="AD232" s="3">
        <v>310.508649949259</v>
      </c>
      <c r="AE232" s="3">
        <v>20832</v>
      </c>
      <c r="AF232" s="3">
        <v>6179</v>
      </c>
      <c r="AG232" s="3">
        <v>4419</v>
      </c>
      <c r="AH232" s="3">
        <v>9447</v>
      </c>
      <c r="AI232" s="3">
        <v>10</v>
      </c>
      <c r="AJ232" s="3">
        <v>377</v>
      </c>
      <c r="AK232" s="3">
        <v>8921</v>
      </c>
      <c r="AL232" s="3">
        <v>0</v>
      </c>
      <c r="AM232" s="3">
        <v>143</v>
      </c>
      <c r="AN232" s="3">
        <v>50328</v>
      </c>
      <c r="AO232" s="3">
        <v>113646.16588142868</v>
      </c>
      <c r="AP232" s="89">
        <v>43597.57125857949</v>
      </c>
      <c r="AQ232" s="89">
        <v>12534.208771731701</v>
      </c>
      <c r="AR232" s="89">
        <v>5571.0023666555799</v>
      </c>
      <c r="AS232" s="89">
        <v>20365.960696325801</v>
      </c>
      <c r="AT232" s="89">
        <v>25.082166720726601</v>
      </c>
      <c r="AU232" s="89">
        <v>826.79984023918803</v>
      </c>
      <c r="AV232" s="89">
        <v>28576.1067999078</v>
      </c>
      <c r="AW232" s="89">
        <v>0</v>
      </c>
      <c r="AX232" s="89">
        <v>845.95164042091199</v>
      </c>
      <c r="AY232" s="3">
        <v>4366</v>
      </c>
      <c r="AZ232" s="3">
        <v>1075</v>
      </c>
      <c r="BA232" s="3">
        <v>659</v>
      </c>
      <c r="BB232" s="3">
        <v>1873</v>
      </c>
      <c r="BC232" s="3">
        <v>5</v>
      </c>
      <c r="BD232" s="3">
        <v>19</v>
      </c>
      <c r="BE232" s="3">
        <v>2191</v>
      </c>
      <c r="BF232" s="3">
        <v>0</v>
      </c>
      <c r="BG232" s="3">
        <v>32</v>
      </c>
      <c r="BH232" s="3">
        <v>10220</v>
      </c>
      <c r="BI232" s="3">
        <v>310</v>
      </c>
      <c r="BJ232" s="3">
        <v>17</v>
      </c>
      <c r="BK232" s="3">
        <v>0</v>
      </c>
      <c r="BL232" s="3">
        <v>0</v>
      </c>
      <c r="BM232" s="3">
        <v>0</v>
      </c>
      <c r="BN232" s="3">
        <v>0</v>
      </c>
      <c r="BO232" s="3">
        <v>113460</v>
      </c>
      <c r="BP232" s="3">
        <v>6222</v>
      </c>
      <c r="BQ232" s="3">
        <v>0</v>
      </c>
      <c r="BR232" s="3">
        <v>0</v>
      </c>
      <c r="BS232" s="3">
        <v>0</v>
      </c>
      <c r="BT232" s="3">
        <v>0</v>
      </c>
      <c r="BU232" s="3">
        <v>44554</v>
      </c>
      <c r="BV232" s="3">
        <v>5774</v>
      </c>
      <c r="BW232" s="3">
        <v>0</v>
      </c>
      <c r="BX232" s="3">
        <v>0</v>
      </c>
      <c r="BY232" s="3">
        <v>0</v>
      </c>
      <c r="BZ232" s="57">
        <v>0</v>
      </c>
      <c r="CA232" s="3">
        <v>0</v>
      </c>
      <c r="CB232" s="3">
        <v>9712</v>
      </c>
      <c r="CC232" s="3">
        <v>508</v>
      </c>
      <c r="CD232" s="3">
        <v>0</v>
      </c>
      <c r="CE232" s="3">
        <v>0</v>
      </c>
      <c r="CF232" s="3">
        <v>0</v>
      </c>
      <c r="CG232" s="3">
        <v>0</v>
      </c>
      <c r="CH232" s="3">
        <v>15</v>
      </c>
      <c r="CI232" s="3">
        <v>2460</v>
      </c>
      <c r="CJ232" s="3">
        <v>1336</v>
      </c>
      <c r="CK232" s="3">
        <v>92556</v>
      </c>
      <c r="CL232" s="3">
        <v>25973</v>
      </c>
      <c r="CM232" s="3">
        <v>2499</v>
      </c>
      <c r="CN232" s="3">
        <v>41361</v>
      </c>
      <c r="CO232" s="3">
        <v>80</v>
      </c>
      <c r="CP232" s="3">
        <v>7397</v>
      </c>
      <c r="CQ232" s="3">
        <v>72730</v>
      </c>
      <c r="CR232" s="3">
        <v>0</v>
      </c>
      <c r="CS232" s="3">
        <v>2129</v>
      </c>
      <c r="CT232" s="3">
        <v>244725</v>
      </c>
      <c r="CU232" s="3">
        <v>44412</v>
      </c>
      <c r="CV232" s="3">
        <v>35298</v>
      </c>
      <c r="CW232" s="3">
        <v>0</v>
      </c>
      <c r="CX232" s="3">
        <v>156504</v>
      </c>
      <c r="CY232" s="3">
        <v>560</v>
      </c>
      <c r="CZ232" s="3">
        <v>20</v>
      </c>
      <c r="DA232" s="3">
        <v>294868</v>
      </c>
      <c r="DB232" s="3">
        <v>783760</v>
      </c>
      <c r="DC232" s="3">
        <v>1759</v>
      </c>
      <c r="DD232" s="3">
        <v>8373</v>
      </c>
      <c r="DE232" s="3">
        <v>1403</v>
      </c>
      <c r="DF232" s="3">
        <v>297</v>
      </c>
      <c r="DG232" s="3">
        <v>4036497181</v>
      </c>
      <c r="DH232" s="3">
        <v>3457144658</v>
      </c>
      <c r="DI232" s="3">
        <v>51556388</v>
      </c>
      <c r="DJ232" s="3">
        <v>630908911</v>
      </c>
      <c r="DK232" s="3">
        <v>18133675</v>
      </c>
      <c r="DL232" s="3">
        <v>649042586</v>
      </c>
      <c r="DM232" s="3">
        <v>599959100</v>
      </c>
      <c r="DN232" s="3">
        <v>49083486</v>
      </c>
      <c r="DO232" s="3">
        <v>18515190</v>
      </c>
      <c r="DP232" s="3">
        <v>44604511</v>
      </c>
      <c r="DQ232" s="3">
        <v>0</v>
      </c>
      <c r="DR232" s="3">
        <v>0</v>
      </c>
      <c r="DS232" s="3">
        <v>22994165</v>
      </c>
      <c r="DT232" s="3">
        <v>794005738</v>
      </c>
      <c r="DU232" s="3">
        <v>236909617</v>
      </c>
      <c r="DV232" s="3">
        <v>75813313</v>
      </c>
      <c r="DW232" s="3">
        <v>317903536</v>
      </c>
      <c r="DX232" s="3">
        <v>385375</v>
      </c>
      <c r="DY232" s="3">
        <v>59433849</v>
      </c>
      <c r="DZ232" s="3">
        <v>299023423</v>
      </c>
      <c r="EA232" s="3">
        <v>0</v>
      </c>
      <c r="EB232" s="3">
        <v>4080660</v>
      </c>
      <c r="EC232" s="3">
        <v>1787555511</v>
      </c>
      <c r="ED232" s="3">
        <v>867703255</v>
      </c>
      <c r="EE232" s="3">
        <v>243665654</v>
      </c>
      <c r="EF232" s="3">
        <v>19764000</v>
      </c>
      <c r="EG232" s="3">
        <v>367436881</v>
      </c>
      <c r="EH232" s="3">
        <v>581229</v>
      </c>
      <c r="EI232" s="3">
        <v>70910705</v>
      </c>
      <c r="EJ232" s="3">
        <v>658820459</v>
      </c>
      <c r="EK232" s="3">
        <v>0</v>
      </c>
      <c r="EL232" s="3">
        <v>20059487</v>
      </c>
      <c r="EM232" s="3">
        <v>2248941670</v>
      </c>
      <c r="EN232" s="3">
        <v>1512063270</v>
      </c>
      <c r="EO232" s="3">
        <v>440860498</v>
      </c>
      <c r="EP232" s="3">
        <v>60712650</v>
      </c>
      <c r="EQ232" s="3">
        <v>650464903</v>
      </c>
      <c r="ER232" s="3">
        <v>0</v>
      </c>
      <c r="ES232" s="3">
        <v>921560</v>
      </c>
      <c r="ET232" s="3">
        <v>115379680</v>
      </c>
      <c r="EU232" s="3">
        <v>647613088</v>
      </c>
      <c r="EV232" s="3">
        <v>7673729</v>
      </c>
      <c r="EW232" s="3">
        <v>0</v>
      </c>
      <c r="EX232" s="3">
        <v>1988797</v>
      </c>
      <c r="EY232" s="3">
        <v>0</v>
      </c>
      <c r="EZ232" s="3">
        <v>19466483</v>
      </c>
      <c r="FA232" s="3">
        <v>0</v>
      </c>
      <c r="FB232" s="3">
        <v>36139120</v>
      </c>
      <c r="FC232" s="3">
        <v>0</v>
      </c>
      <c r="FD232" s="3">
        <v>15417268</v>
      </c>
      <c r="FE232" s="3">
        <v>146469573</v>
      </c>
      <c r="FF232" s="3">
        <v>38807894</v>
      </c>
      <c r="FG232" s="3">
        <v>34659444</v>
      </c>
      <c r="FH232" s="3">
        <v>69551381</v>
      </c>
      <c r="FI232" s="3">
        <v>44090</v>
      </c>
      <c r="FJ232" s="3">
        <v>14406025</v>
      </c>
      <c r="FK232" s="3">
        <v>324618804</v>
      </c>
      <c r="FL232" s="3">
        <v>0</v>
      </c>
      <c r="FM232" s="3">
        <v>2351700</v>
      </c>
      <c r="FN232" s="3">
        <v>0</v>
      </c>
      <c r="FO232" s="3">
        <v>-540000</v>
      </c>
      <c r="FP232" s="3">
        <v>0</v>
      </c>
      <c r="FQ232" s="3">
        <v>15520051</v>
      </c>
      <c r="FR232" s="3">
        <v>0</v>
      </c>
      <c r="FS232" s="3">
        <v>0</v>
      </c>
      <c r="FT232" s="3">
        <v>119759998</v>
      </c>
      <c r="FU232" s="3">
        <v>43131048</v>
      </c>
      <c r="FV232" s="3">
        <v>185862064</v>
      </c>
      <c r="FW232" s="3">
        <v>13833813</v>
      </c>
      <c r="FX232" s="3">
        <v>9222542</v>
      </c>
      <c r="FY232" s="3">
        <v>0</v>
      </c>
      <c r="FZ232" s="3">
        <v>0</v>
      </c>
      <c r="GA232" s="3">
        <v>112736525</v>
      </c>
      <c r="GB232" s="3">
        <v>13459875</v>
      </c>
      <c r="GC232" s="3">
        <v>63904886</v>
      </c>
      <c r="GD232" s="3">
        <v>38048349</v>
      </c>
      <c r="GE232" s="3">
        <v>210155945</v>
      </c>
      <c r="GF232" s="3">
        <v>96812965</v>
      </c>
      <c r="GG232" s="3">
        <v>24431939</v>
      </c>
      <c r="GH232" s="3">
        <v>15115084</v>
      </c>
      <c r="GI232" s="3">
        <v>83618342</v>
      </c>
      <c r="GJ232" s="3">
        <v>90792833</v>
      </c>
      <c r="GK232" s="3">
        <v>24255774</v>
      </c>
      <c r="GL232" s="3">
        <v>5701212</v>
      </c>
      <c r="GM232" s="3">
        <v>2701785</v>
      </c>
      <c r="GN232" s="3">
        <v>17041795</v>
      </c>
      <c r="GO232" s="3">
        <v>29331426</v>
      </c>
      <c r="GP232" s="3">
        <v>376825848</v>
      </c>
      <c r="GQ232" s="3">
        <v>0</v>
      </c>
      <c r="GR232" s="3">
        <v>186414455</v>
      </c>
      <c r="GS232" s="3">
        <v>21196683</v>
      </c>
      <c r="GT232" s="3">
        <v>64961200</v>
      </c>
      <c r="GU232" s="3">
        <v>0</v>
      </c>
      <c r="GV232" s="3">
        <v>649398186</v>
      </c>
      <c r="GW232" s="3">
        <v>101900515</v>
      </c>
      <c r="GX232" s="3">
        <v>0</v>
      </c>
      <c r="GY232" s="3">
        <v>332226809</v>
      </c>
      <c r="GZ232" s="3">
        <v>215270862</v>
      </c>
      <c r="HA232" s="3">
        <v>649398186</v>
      </c>
      <c r="HB232" s="3">
        <v>19173941</v>
      </c>
      <c r="HC232" s="3">
        <v>305921107</v>
      </c>
      <c r="HD232" s="3">
        <v>-204292055</v>
      </c>
      <c r="HE232" s="3">
        <v>517387840</v>
      </c>
      <c r="HF232" s="3">
        <v>0</v>
      </c>
      <c r="HG232" s="3">
        <v>258627393</v>
      </c>
      <c r="HH232" s="3">
        <v>48412681</v>
      </c>
      <c r="HI232" s="3">
        <v>0</v>
      </c>
      <c r="HJ232" s="3">
        <v>2820882</v>
      </c>
      <c r="HK232" s="3">
        <v>3236878</v>
      </c>
      <c r="HL232" s="3">
        <v>1491</v>
      </c>
      <c r="HM232" s="3">
        <v>0</v>
      </c>
      <c r="HN232" s="3">
        <v>152651</v>
      </c>
      <c r="HO232" s="3">
        <v>891919</v>
      </c>
      <c r="HP232" s="3">
        <v>825711</v>
      </c>
      <c r="HQ232" s="3">
        <v>0</v>
      </c>
      <c r="HR232" s="3">
        <v>197312</v>
      </c>
      <c r="HS232" s="3">
        <v>315145</v>
      </c>
      <c r="HT232" s="3">
        <v>244987</v>
      </c>
      <c r="HU232" s="3">
        <v>58309</v>
      </c>
      <c r="HV232" s="3">
        <v>66800</v>
      </c>
      <c r="HW232" s="3">
        <v>68048</v>
      </c>
      <c r="HX232" s="3">
        <v>847630</v>
      </c>
      <c r="HY232" s="3">
        <v>212059</v>
      </c>
      <c r="HZ232" s="3">
        <v>802287</v>
      </c>
      <c r="IA232" s="3">
        <v>0</v>
      </c>
      <c r="IB232" s="3">
        <v>606287</v>
      </c>
      <c r="IC232" s="3">
        <v>40029</v>
      </c>
      <c r="ID232" s="3">
        <v>312590</v>
      </c>
      <c r="IE232" s="3">
        <v>239520677.88612401</v>
      </c>
      <c r="IF232" s="3">
        <v>69270681.671774298</v>
      </c>
      <c r="IG232" s="3">
        <v>13776625.688812299</v>
      </c>
      <c r="IH232" s="3">
        <v>98785769.321884289</v>
      </c>
      <c r="II232" s="3">
        <v>139327.43115836207</v>
      </c>
      <c r="IJ232" s="3">
        <v>18788016.472415201</v>
      </c>
      <c r="IK232" s="3">
        <v>138064737.503479</v>
      </c>
      <c r="IL232" s="3">
        <v>0</v>
      </c>
      <c r="IM232" s="3">
        <v>3479589.0243525198</v>
      </c>
    </row>
    <row r="233" spans="1:247" x14ac:dyDescent="0.25">
      <c r="A233">
        <v>106050932</v>
      </c>
      <c r="B233" s="33" t="s">
        <v>1801</v>
      </c>
      <c r="C233" s="56">
        <v>45108</v>
      </c>
      <c r="D233" s="56">
        <v>45473</v>
      </c>
      <c r="E233">
        <v>366</v>
      </c>
      <c r="F233" s="33" t="s">
        <v>2720</v>
      </c>
      <c r="G233" t="s">
        <v>1179</v>
      </c>
      <c r="H233">
        <v>503</v>
      </c>
      <c r="I233" s="33" t="s">
        <v>1046</v>
      </c>
      <c r="J233" t="s">
        <v>1764</v>
      </c>
      <c r="K233" s="33" t="s">
        <v>1023</v>
      </c>
      <c r="L233" s="33" t="s">
        <v>811</v>
      </c>
      <c r="M233" t="s">
        <v>1792</v>
      </c>
      <c r="N233" t="s">
        <v>430</v>
      </c>
      <c r="O233" s="33" t="s">
        <v>1801</v>
      </c>
      <c r="P233" t="s">
        <v>1080</v>
      </c>
      <c r="Q233" t="s">
        <v>34</v>
      </c>
      <c r="R233" s="33" t="s">
        <v>2176</v>
      </c>
      <c r="S233" s="33" t="s">
        <v>1414</v>
      </c>
      <c r="T233" s="33" t="s">
        <v>1415</v>
      </c>
      <c r="U233" s="33">
        <v>95249</v>
      </c>
      <c r="V233" s="33" t="s">
        <v>2576</v>
      </c>
      <c r="W233">
        <v>0</v>
      </c>
      <c r="X233" s="3">
        <v>25</v>
      </c>
      <c r="Y233" s="3">
        <v>9150</v>
      </c>
      <c r="Z233" s="3">
        <v>25</v>
      </c>
      <c r="AA233" s="3">
        <v>9150</v>
      </c>
      <c r="AB233" s="3">
        <v>7</v>
      </c>
      <c r="AC233" s="3">
        <v>6.6284153005464503</v>
      </c>
      <c r="AD233" s="3">
        <v>25.692133237467466</v>
      </c>
      <c r="AE233" s="3">
        <v>1298</v>
      </c>
      <c r="AF233" s="3">
        <v>295</v>
      </c>
      <c r="AG233" s="3">
        <v>74</v>
      </c>
      <c r="AH233" s="3">
        <v>392</v>
      </c>
      <c r="AI233" s="3">
        <v>0</v>
      </c>
      <c r="AJ233" s="3">
        <v>128</v>
      </c>
      <c r="AK233" s="3">
        <v>228</v>
      </c>
      <c r="AL233" s="3">
        <v>11</v>
      </c>
      <c r="AM233" s="3">
        <v>0</v>
      </c>
      <c r="AN233" s="3">
        <v>2426</v>
      </c>
      <c r="AO233" s="3">
        <v>9403.3207649130909</v>
      </c>
      <c r="AP233" s="89">
        <v>4457.8659716387047</v>
      </c>
      <c r="AQ233" s="89">
        <v>751.92317283277248</v>
      </c>
      <c r="AR233" s="89">
        <v>268.14558388864072</v>
      </c>
      <c r="AS233" s="89">
        <v>1699.2091406832999</v>
      </c>
      <c r="AT233" s="89">
        <v>0</v>
      </c>
      <c r="AU233" s="89">
        <v>406.694260862634</v>
      </c>
      <c r="AV233" s="89">
        <v>1566.652183418719</v>
      </c>
      <c r="AW233" s="89">
        <v>101.58748425205</v>
      </c>
      <c r="AX233" s="89">
        <v>0</v>
      </c>
      <c r="AY233" s="3">
        <v>405</v>
      </c>
      <c r="AZ233" s="3">
        <v>88</v>
      </c>
      <c r="BA233" s="3">
        <v>25</v>
      </c>
      <c r="BB233" s="3">
        <v>134</v>
      </c>
      <c r="BC233" s="3">
        <v>0</v>
      </c>
      <c r="BD233" s="3">
        <v>35</v>
      </c>
      <c r="BE233" s="3">
        <v>89</v>
      </c>
      <c r="BF233" s="3">
        <v>5</v>
      </c>
      <c r="BG233" s="3">
        <v>0</v>
      </c>
      <c r="BH233" s="3">
        <v>781</v>
      </c>
      <c r="BI233" s="3">
        <v>25</v>
      </c>
      <c r="BJ233" s="3">
        <v>0</v>
      </c>
      <c r="BK233" s="3">
        <v>0</v>
      </c>
      <c r="BL233" s="3">
        <v>0</v>
      </c>
      <c r="BM233" s="3">
        <v>0</v>
      </c>
      <c r="BN233" s="3">
        <v>0</v>
      </c>
      <c r="BO233" s="3">
        <v>9150</v>
      </c>
      <c r="BP233" s="3">
        <v>0</v>
      </c>
      <c r="BQ233" s="3">
        <v>0</v>
      </c>
      <c r="BR233" s="3">
        <v>0</v>
      </c>
      <c r="BS233" s="3">
        <v>0</v>
      </c>
      <c r="BT233" s="3">
        <v>0</v>
      </c>
      <c r="BU233" s="3">
        <v>2426</v>
      </c>
      <c r="BV233" s="3">
        <v>0</v>
      </c>
      <c r="BW233" s="3">
        <v>0</v>
      </c>
      <c r="BX233" s="3">
        <v>0</v>
      </c>
      <c r="BY233" s="3">
        <v>0</v>
      </c>
      <c r="BZ233" s="57">
        <v>0</v>
      </c>
      <c r="CA233" s="3">
        <v>0</v>
      </c>
      <c r="CB233" s="3">
        <v>781</v>
      </c>
      <c r="CC233" s="3">
        <v>0</v>
      </c>
      <c r="CD233" s="3">
        <v>0</v>
      </c>
      <c r="CE233" s="3">
        <v>0</v>
      </c>
      <c r="CF233" s="3">
        <v>0</v>
      </c>
      <c r="CG233" s="3">
        <v>0</v>
      </c>
      <c r="CH233" s="3">
        <v>0</v>
      </c>
      <c r="CI233" s="3">
        <v>0</v>
      </c>
      <c r="CJ233" s="3">
        <v>0</v>
      </c>
      <c r="CK233" s="3">
        <v>64368</v>
      </c>
      <c r="CL233" s="3">
        <v>9210</v>
      </c>
      <c r="CM233" s="3">
        <v>3849</v>
      </c>
      <c r="CN233" s="3">
        <v>35336</v>
      </c>
      <c r="CO233" s="3">
        <v>0</v>
      </c>
      <c r="CP233" s="3">
        <v>4852</v>
      </c>
      <c r="CQ233" s="3">
        <v>37020</v>
      </c>
      <c r="CR233" s="3">
        <v>1983</v>
      </c>
      <c r="CS233" s="3">
        <v>0</v>
      </c>
      <c r="CT233" s="3">
        <v>156618</v>
      </c>
      <c r="CU233" s="3">
        <v>11245</v>
      </c>
      <c r="CV233" s="3">
        <v>52777</v>
      </c>
      <c r="CW233" s="3">
        <v>0</v>
      </c>
      <c r="CX233" s="3">
        <v>92686</v>
      </c>
      <c r="CY233" s="3">
        <v>0</v>
      </c>
      <c r="CZ233" s="3">
        <v>2</v>
      </c>
      <c r="DA233" s="3">
        <v>216</v>
      </c>
      <c r="DB233" s="3">
        <v>12281</v>
      </c>
      <c r="DC233" s="3">
        <v>170</v>
      </c>
      <c r="DD233" s="3">
        <v>559</v>
      </c>
      <c r="DE233" s="3">
        <v>0</v>
      </c>
      <c r="DF233" s="3">
        <v>0</v>
      </c>
      <c r="DG233" s="3">
        <v>230945151</v>
      </c>
      <c r="DH233" s="3">
        <v>146613545</v>
      </c>
      <c r="DI233" s="3">
        <v>15635</v>
      </c>
      <c r="DJ233" s="3">
        <v>84347241</v>
      </c>
      <c r="DK233" s="3">
        <v>784455</v>
      </c>
      <c r="DL233" s="3">
        <v>85131696</v>
      </c>
      <c r="DM233" s="3">
        <v>84727354</v>
      </c>
      <c r="DN233" s="3">
        <v>404342</v>
      </c>
      <c r="DO233" s="3">
        <v>592860</v>
      </c>
      <c r="DP233" s="3">
        <v>0</v>
      </c>
      <c r="DQ233" s="3">
        <v>0</v>
      </c>
      <c r="DR233" s="3">
        <v>0</v>
      </c>
      <c r="DS233" s="3">
        <v>997202</v>
      </c>
      <c r="DT233" s="3">
        <v>31562663</v>
      </c>
      <c r="DU233" s="3">
        <v>6745127</v>
      </c>
      <c r="DV233" s="3">
        <v>1728172</v>
      </c>
      <c r="DW233" s="3">
        <v>10455761</v>
      </c>
      <c r="DX233" s="3">
        <v>0</v>
      </c>
      <c r="DY233" s="3">
        <v>2509175</v>
      </c>
      <c r="DZ233" s="3">
        <v>6339462</v>
      </c>
      <c r="EA233" s="3">
        <v>242095</v>
      </c>
      <c r="EB233" s="3">
        <v>0</v>
      </c>
      <c r="EC233" s="3">
        <v>59582455</v>
      </c>
      <c r="ED233" s="3">
        <v>76836506</v>
      </c>
      <c r="EE233" s="3">
        <v>10447474</v>
      </c>
      <c r="EF233" s="3">
        <v>4534013</v>
      </c>
      <c r="EG233" s="3">
        <v>34867006</v>
      </c>
      <c r="EH233" s="3">
        <v>0</v>
      </c>
      <c r="EI233" s="3">
        <v>5463224</v>
      </c>
      <c r="EJ233" s="3">
        <v>37220766</v>
      </c>
      <c r="EK233" s="3">
        <v>1993707</v>
      </c>
      <c r="EL233" s="3">
        <v>0</v>
      </c>
      <c r="EM233" s="3">
        <v>171362696</v>
      </c>
      <c r="EN233" s="3">
        <v>71651793</v>
      </c>
      <c r="EO233" s="3">
        <v>12467115</v>
      </c>
      <c r="EP233" s="3">
        <v>3378724</v>
      </c>
      <c r="EQ233" s="3">
        <v>29434955</v>
      </c>
      <c r="ER233" s="3">
        <v>0</v>
      </c>
      <c r="ES233" s="3">
        <v>0</v>
      </c>
      <c r="ET233" s="3">
        <v>3318501</v>
      </c>
      <c r="EU233" s="3">
        <v>12693215</v>
      </c>
      <c r="EV233" s="3">
        <v>8617575</v>
      </c>
      <c r="EW233" s="3">
        <v>0</v>
      </c>
      <c r="EX233" s="3">
        <v>3249458</v>
      </c>
      <c r="EY233" s="3">
        <v>0</v>
      </c>
      <c r="EZ233" s="3">
        <v>1802209</v>
      </c>
      <c r="FA233" s="3">
        <v>4112</v>
      </c>
      <c r="FB233" s="3">
        <v>0</v>
      </c>
      <c r="FC233" s="3">
        <v>0</v>
      </c>
      <c r="FD233" s="3">
        <v>11523</v>
      </c>
      <c r="FE233" s="3">
        <v>30771724</v>
      </c>
      <c r="FF233" s="3">
        <v>3828483</v>
      </c>
      <c r="FG233" s="3">
        <v>2458273</v>
      </c>
      <c r="FH233" s="3">
        <v>14613079</v>
      </c>
      <c r="FI233" s="3">
        <v>0</v>
      </c>
      <c r="FJ233" s="3">
        <v>4332735</v>
      </c>
      <c r="FK233" s="3">
        <v>29114815</v>
      </c>
      <c r="FL233" s="3">
        <v>-771868</v>
      </c>
      <c r="FM233" s="3">
        <v>0</v>
      </c>
      <c r="FN233" s="3">
        <v>0</v>
      </c>
      <c r="FO233" s="3">
        <v>0</v>
      </c>
      <c r="FP233" s="3">
        <v>0</v>
      </c>
      <c r="FQ233" s="3">
        <v>97834</v>
      </c>
      <c r="FR233" s="3">
        <v>0</v>
      </c>
      <c r="FS233" s="3">
        <v>0</v>
      </c>
      <c r="FT233" s="3">
        <v>6251638</v>
      </c>
      <c r="FU233" s="3">
        <v>14690050</v>
      </c>
      <c r="FV233" s="3">
        <v>24148253</v>
      </c>
      <c r="FW233" s="3">
        <v>0</v>
      </c>
      <c r="FX233" s="3">
        <v>0</v>
      </c>
      <c r="FY233" s="3">
        <v>0</v>
      </c>
      <c r="FZ233" s="3">
        <v>0</v>
      </c>
      <c r="GA233" s="3">
        <v>11285183</v>
      </c>
      <c r="GB233" s="3">
        <v>5184524</v>
      </c>
      <c r="GC233" s="3">
        <v>20753707</v>
      </c>
      <c r="GD233" s="3">
        <v>2413999</v>
      </c>
      <c r="GE233" s="3">
        <v>31540675</v>
      </c>
      <c r="GF233" s="3">
        <v>16538457</v>
      </c>
      <c r="GG233" s="3">
        <v>4538568</v>
      </c>
      <c r="GH233" s="3">
        <v>2599538</v>
      </c>
      <c r="GI233" s="3">
        <v>10952087</v>
      </c>
      <c r="GJ233" s="3">
        <v>10204537</v>
      </c>
      <c r="GK233" s="3">
        <v>3213331</v>
      </c>
      <c r="GL233" s="3">
        <v>2069112</v>
      </c>
      <c r="GM233" s="3">
        <v>376400</v>
      </c>
      <c r="GN233" s="3">
        <v>3217</v>
      </c>
      <c r="GO233" s="3">
        <v>2691432</v>
      </c>
      <c r="GP233" s="3">
        <v>20849796</v>
      </c>
      <c r="GQ233" s="3">
        <v>745236</v>
      </c>
      <c r="GR233" s="3">
        <v>24283968</v>
      </c>
      <c r="GS233" s="3">
        <v>3922237</v>
      </c>
      <c r="GT233" s="3">
        <v>46056613</v>
      </c>
      <c r="GU233" s="3">
        <v>0</v>
      </c>
      <c r="GV233" s="3">
        <v>95857850</v>
      </c>
      <c r="GW233" s="3">
        <v>47035554</v>
      </c>
      <c r="GX233" s="3">
        <v>0</v>
      </c>
      <c r="GY233" s="3">
        <v>0</v>
      </c>
      <c r="GZ233" s="3">
        <v>48822296</v>
      </c>
      <c r="HA233" s="3">
        <v>95857850</v>
      </c>
      <c r="HB233" s="3">
        <v>0</v>
      </c>
      <c r="HC233" s="3">
        <v>34617984</v>
      </c>
      <c r="HD233" s="3">
        <v>-25751954</v>
      </c>
      <c r="HE233" s="3">
        <v>39493130</v>
      </c>
      <c r="HF233" s="3">
        <v>0</v>
      </c>
      <c r="HG233" s="3">
        <v>0</v>
      </c>
      <c r="HH233" s="3">
        <v>4541497</v>
      </c>
      <c r="HI233" s="3">
        <v>88588</v>
      </c>
      <c r="HJ233" s="3">
        <v>976840</v>
      </c>
      <c r="HK233" s="3">
        <v>1039468</v>
      </c>
      <c r="HL233" s="3">
        <v>496</v>
      </c>
      <c r="HM233" s="3">
        <v>0</v>
      </c>
      <c r="HN233" s="3">
        <v>104218</v>
      </c>
      <c r="HO233" s="3">
        <v>223314</v>
      </c>
      <c r="HP233" s="3">
        <v>164122</v>
      </c>
      <c r="HQ233" s="3">
        <v>18724</v>
      </c>
      <c r="HR233" s="3">
        <v>12132</v>
      </c>
      <c r="HS233" s="3">
        <v>224758</v>
      </c>
      <c r="HT233" s="3">
        <v>79032</v>
      </c>
      <c r="HU233" s="3">
        <v>142220</v>
      </c>
      <c r="HV233" s="3">
        <v>4177</v>
      </c>
      <c r="HW233" s="3">
        <v>4143</v>
      </c>
      <c r="HX233" s="3">
        <v>87663</v>
      </c>
      <c r="HY233" s="3">
        <v>265184</v>
      </c>
      <c r="HZ233" s="3">
        <v>206998</v>
      </c>
      <c r="IA233" s="3">
        <v>0</v>
      </c>
      <c r="IB233" s="3">
        <v>137828</v>
      </c>
      <c r="IC233" s="3">
        <v>187510</v>
      </c>
      <c r="ID233" s="3">
        <v>91657</v>
      </c>
      <c r="IE233" s="3">
        <v>39400439.695964597</v>
      </c>
      <c r="IF233" s="3">
        <v>6249088.8552593999</v>
      </c>
      <c r="IG233" s="3">
        <v>2276150.6820912398</v>
      </c>
      <c r="IH233" s="3">
        <v>16473714.369874485</v>
      </c>
      <c r="II233" s="3">
        <v>0</v>
      </c>
      <c r="IJ233" s="3">
        <v>2897771.5321015799</v>
      </c>
      <c r="IK233" s="3">
        <v>15833074.6655121</v>
      </c>
      <c r="IL233" s="3">
        <v>812659.19919660105</v>
      </c>
      <c r="IM233" s="3">
        <v>0</v>
      </c>
    </row>
    <row r="234" spans="1:247" x14ac:dyDescent="0.25">
      <c r="A234">
        <v>106090933</v>
      </c>
      <c r="B234" s="33" t="s">
        <v>1416</v>
      </c>
      <c r="C234" s="56">
        <v>45231</v>
      </c>
      <c r="D234" s="56">
        <v>45596</v>
      </c>
      <c r="E234">
        <v>366</v>
      </c>
      <c r="F234" s="33" t="s">
        <v>2695</v>
      </c>
      <c r="G234" t="s">
        <v>1093</v>
      </c>
      <c r="H234">
        <v>304</v>
      </c>
      <c r="I234" s="33" t="s">
        <v>1046</v>
      </c>
      <c r="J234" t="s">
        <v>3050</v>
      </c>
      <c r="K234" s="33" t="s">
        <v>1023</v>
      </c>
      <c r="L234" s="33" t="s">
        <v>811</v>
      </c>
      <c r="M234" t="s">
        <v>1792</v>
      </c>
      <c r="N234" t="s">
        <v>430</v>
      </c>
      <c r="O234" s="33" t="s">
        <v>1416</v>
      </c>
      <c r="P234" t="s">
        <v>1042</v>
      </c>
      <c r="Q234" t="s">
        <v>34</v>
      </c>
      <c r="R234" s="33" t="s">
        <v>2939</v>
      </c>
      <c r="S234" s="33" t="s">
        <v>1417</v>
      </c>
      <c r="T234" s="33" t="s">
        <v>1215</v>
      </c>
      <c r="U234" s="33">
        <v>95667</v>
      </c>
      <c r="V234" s="33" t="s">
        <v>2577</v>
      </c>
      <c r="W234">
        <v>3</v>
      </c>
      <c r="X234" s="3">
        <v>111</v>
      </c>
      <c r="Y234" s="3">
        <v>40626</v>
      </c>
      <c r="Z234" s="3">
        <v>110</v>
      </c>
      <c r="AA234" s="3">
        <v>40260</v>
      </c>
      <c r="AB234" s="3">
        <v>48</v>
      </c>
      <c r="AC234" s="3">
        <v>45.4398907103825</v>
      </c>
      <c r="AD234" s="3">
        <v>142.33214754400501</v>
      </c>
      <c r="AE234" s="3">
        <v>7530</v>
      </c>
      <c r="AF234" s="3">
        <v>3590</v>
      </c>
      <c r="AG234" s="3">
        <v>598</v>
      </c>
      <c r="AH234" s="3">
        <v>2723</v>
      </c>
      <c r="AI234" s="3">
        <v>3</v>
      </c>
      <c r="AJ234" s="3">
        <v>672</v>
      </c>
      <c r="AK234" s="3">
        <v>1455</v>
      </c>
      <c r="AL234" s="3">
        <v>3</v>
      </c>
      <c r="AM234" s="3">
        <v>57</v>
      </c>
      <c r="AN234" s="3">
        <v>16631</v>
      </c>
      <c r="AO234" s="3">
        <v>52093.566001105697</v>
      </c>
      <c r="AP234" s="89">
        <v>22461.065286781999</v>
      </c>
      <c r="AQ234" s="89">
        <v>10383.4594445535</v>
      </c>
      <c r="AR234" s="89">
        <v>1333.9217814011499</v>
      </c>
      <c r="AS234" s="89">
        <v>8368.3287660276892</v>
      </c>
      <c r="AT234" s="89">
        <v>26.751373626373628</v>
      </c>
      <c r="AU234" s="89">
        <v>1215.5627584205599</v>
      </c>
      <c r="AV234" s="89">
        <v>8293.1315835611767</v>
      </c>
      <c r="AW234" s="89">
        <v>14.833427941926359</v>
      </c>
      <c r="AX234" s="89">
        <v>281.83957216624003</v>
      </c>
      <c r="AY234" s="3">
        <v>1819</v>
      </c>
      <c r="AZ234" s="3">
        <v>880</v>
      </c>
      <c r="BA234" s="3">
        <v>180</v>
      </c>
      <c r="BB234" s="3">
        <v>819</v>
      </c>
      <c r="BC234" s="3">
        <v>2</v>
      </c>
      <c r="BD234" s="3">
        <v>183</v>
      </c>
      <c r="BE234" s="3">
        <v>473</v>
      </c>
      <c r="BF234" s="3">
        <v>1</v>
      </c>
      <c r="BG234" s="3">
        <v>23</v>
      </c>
      <c r="BH234" s="3">
        <v>4380</v>
      </c>
      <c r="BI234" s="3">
        <v>111</v>
      </c>
      <c r="BJ234" s="3">
        <v>0</v>
      </c>
      <c r="BK234" s="3">
        <v>0</v>
      </c>
      <c r="BL234" s="3">
        <v>0</v>
      </c>
      <c r="BM234" s="3">
        <v>0</v>
      </c>
      <c r="BN234" s="3">
        <v>0</v>
      </c>
      <c r="BO234" s="3">
        <v>40626</v>
      </c>
      <c r="BP234" s="3">
        <v>0</v>
      </c>
      <c r="BQ234" s="3">
        <v>0</v>
      </c>
      <c r="BR234" s="3">
        <v>0</v>
      </c>
      <c r="BS234" s="3">
        <v>0</v>
      </c>
      <c r="BT234" s="3">
        <v>0</v>
      </c>
      <c r="BU234" s="3">
        <v>16631</v>
      </c>
      <c r="BV234" s="3">
        <v>0</v>
      </c>
      <c r="BW234" s="3">
        <v>0</v>
      </c>
      <c r="BX234" s="3">
        <v>0</v>
      </c>
      <c r="BY234" s="3">
        <v>0</v>
      </c>
      <c r="BZ234" s="57">
        <v>0</v>
      </c>
      <c r="CA234" s="3">
        <v>0</v>
      </c>
      <c r="CB234" s="3">
        <v>4380</v>
      </c>
      <c r="CC234" s="3">
        <v>0</v>
      </c>
      <c r="CD234" s="3">
        <v>0</v>
      </c>
      <c r="CE234" s="3">
        <v>0</v>
      </c>
      <c r="CF234" s="3">
        <v>0</v>
      </c>
      <c r="CG234" s="3">
        <v>0</v>
      </c>
      <c r="CH234" s="3">
        <v>12</v>
      </c>
      <c r="CI234" s="3">
        <v>626</v>
      </c>
      <c r="CJ234" s="3">
        <v>330</v>
      </c>
      <c r="CK234" s="3">
        <v>163805</v>
      </c>
      <c r="CL234" s="3">
        <v>72701</v>
      </c>
      <c r="CM234" s="3">
        <v>6010</v>
      </c>
      <c r="CN234" s="3">
        <v>46775</v>
      </c>
      <c r="CO234" s="3">
        <v>141</v>
      </c>
      <c r="CP234" s="3">
        <v>6519</v>
      </c>
      <c r="CQ234" s="3">
        <v>68185</v>
      </c>
      <c r="CR234" s="3">
        <v>152</v>
      </c>
      <c r="CS234" s="3">
        <v>2677</v>
      </c>
      <c r="CT234" s="3">
        <v>366965</v>
      </c>
      <c r="CU234" s="3">
        <v>36952</v>
      </c>
      <c r="CV234" s="3">
        <v>189417</v>
      </c>
      <c r="CW234" s="3">
        <v>13343</v>
      </c>
      <c r="CX234" s="3">
        <v>126674</v>
      </c>
      <c r="CY234" s="3">
        <v>0</v>
      </c>
      <c r="CZ234" s="3">
        <v>11</v>
      </c>
      <c r="DA234" s="3">
        <v>115771</v>
      </c>
      <c r="DB234" s="3">
        <v>280131</v>
      </c>
      <c r="DC234" s="3">
        <v>1065</v>
      </c>
      <c r="DD234" s="3">
        <v>2523</v>
      </c>
      <c r="DE234" s="3">
        <v>233</v>
      </c>
      <c r="DF234" s="3">
        <v>87</v>
      </c>
      <c r="DG234" s="3">
        <v>1433501559</v>
      </c>
      <c r="DH234" s="3">
        <v>1100866317</v>
      </c>
      <c r="DI234" s="3">
        <v>24784</v>
      </c>
      <c r="DJ234" s="3">
        <v>332660026</v>
      </c>
      <c r="DK234" s="3">
        <v>2351530</v>
      </c>
      <c r="DL234" s="3">
        <v>335011556</v>
      </c>
      <c r="DM234" s="3">
        <v>332993554</v>
      </c>
      <c r="DN234" s="3">
        <v>2018002</v>
      </c>
      <c r="DO234" s="3">
        <v>9087043</v>
      </c>
      <c r="DP234" s="3">
        <v>2304063</v>
      </c>
      <c r="DQ234" s="3">
        <v>0</v>
      </c>
      <c r="DR234" s="3">
        <v>0</v>
      </c>
      <c r="DS234" s="3">
        <v>8800982</v>
      </c>
      <c r="DT234" s="3">
        <v>198850435</v>
      </c>
      <c r="DU234" s="3">
        <v>95608675</v>
      </c>
      <c r="DV234" s="3">
        <v>16935972</v>
      </c>
      <c r="DW234" s="3">
        <v>75745168</v>
      </c>
      <c r="DX234" s="3">
        <v>50232</v>
      </c>
      <c r="DY234" s="3">
        <v>27581494</v>
      </c>
      <c r="DZ234" s="3">
        <v>40941178</v>
      </c>
      <c r="EA234" s="3">
        <v>103937</v>
      </c>
      <c r="EB234" s="3">
        <v>1831833</v>
      </c>
      <c r="EC234" s="3">
        <v>457648924</v>
      </c>
      <c r="ED234" s="3">
        <v>394295993</v>
      </c>
      <c r="EE234" s="3">
        <v>180923024</v>
      </c>
      <c r="EF234" s="3">
        <v>20842058</v>
      </c>
      <c r="EG234" s="3">
        <v>157035026</v>
      </c>
      <c r="EH234" s="3">
        <v>397693</v>
      </c>
      <c r="EI234" s="3">
        <v>22309930</v>
      </c>
      <c r="EJ234" s="3">
        <v>192413170</v>
      </c>
      <c r="EK234" s="3">
        <v>409977</v>
      </c>
      <c r="EL234" s="3">
        <v>7225764</v>
      </c>
      <c r="EM234" s="3">
        <v>975852635</v>
      </c>
      <c r="EN234" s="3">
        <v>496536482</v>
      </c>
      <c r="EO234" s="3">
        <v>238354796</v>
      </c>
      <c r="EP234" s="3">
        <v>3936831</v>
      </c>
      <c r="EQ234" s="3">
        <v>193672931</v>
      </c>
      <c r="ER234" s="3">
        <v>0</v>
      </c>
      <c r="ES234" s="3">
        <v>202936</v>
      </c>
      <c r="ET234" s="3">
        <v>32363739</v>
      </c>
      <c r="EU234" s="3">
        <v>118833293</v>
      </c>
      <c r="EV234" s="3">
        <v>5248814</v>
      </c>
      <c r="EW234" s="3">
        <v>0</v>
      </c>
      <c r="EX234" s="3">
        <v>8881293</v>
      </c>
      <c r="EY234" s="3">
        <v>0</v>
      </c>
      <c r="EZ234" s="3">
        <v>2835202</v>
      </c>
      <c r="FA234" s="3">
        <v>0</v>
      </c>
      <c r="FB234" s="3">
        <v>0</v>
      </c>
      <c r="FC234" s="3">
        <v>0</v>
      </c>
      <c r="FD234" s="3">
        <v>24784</v>
      </c>
      <c r="FE234" s="3">
        <v>90973892</v>
      </c>
      <c r="FF234" s="3">
        <v>35549309</v>
      </c>
      <c r="FG234" s="3">
        <v>33482233</v>
      </c>
      <c r="FH234" s="3">
        <v>36895395</v>
      </c>
      <c r="FI234" s="3">
        <v>240733</v>
      </c>
      <c r="FJ234" s="3">
        <v>17053617</v>
      </c>
      <c r="FK234" s="3">
        <v>112328514</v>
      </c>
      <c r="FL234" s="3">
        <v>3</v>
      </c>
      <c r="FM234" s="3">
        <v>6136330</v>
      </c>
      <c r="FN234" s="3">
        <v>0</v>
      </c>
      <c r="FO234" s="3">
        <v>0</v>
      </c>
      <c r="FP234" s="3">
        <v>0</v>
      </c>
      <c r="FQ234" s="3">
        <v>7122851</v>
      </c>
      <c r="FR234" s="3">
        <v>0</v>
      </c>
      <c r="FS234" s="3">
        <v>0</v>
      </c>
      <c r="FT234" s="3">
        <v>29066519</v>
      </c>
      <c r="FU234" s="3">
        <v>89554213</v>
      </c>
      <c r="FV234" s="3">
        <v>97485881</v>
      </c>
      <c r="FW234" s="3">
        <v>0</v>
      </c>
      <c r="FX234" s="3">
        <v>0</v>
      </c>
      <c r="FY234" s="3">
        <v>0</v>
      </c>
      <c r="FZ234" s="3">
        <v>85465</v>
      </c>
      <c r="GA234" s="3">
        <v>50010241</v>
      </c>
      <c r="GB234" s="3">
        <v>16855870</v>
      </c>
      <c r="GC234" s="3">
        <v>35838371</v>
      </c>
      <c r="GD234" s="3">
        <v>14096994</v>
      </c>
      <c r="GE234" s="3">
        <v>111783970</v>
      </c>
      <c r="GF234" s="3">
        <v>53015422</v>
      </c>
      <c r="GG234" s="3">
        <v>56797102</v>
      </c>
      <c r="GH234" s="3">
        <v>2796970</v>
      </c>
      <c r="GI234" s="3">
        <v>50622907</v>
      </c>
      <c r="GJ234" s="3">
        <v>25022476</v>
      </c>
      <c r="GK234" s="3">
        <v>14268902</v>
      </c>
      <c r="GL234" s="3">
        <v>2590982</v>
      </c>
      <c r="GM234" s="3">
        <v>838000</v>
      </c>
      <c r="GN234" s="3">
        <v>3196188</v>
      </c>
      <c r="GO234" s="3">
        <v>12060635</v>
      </c>
      <c r="GP234" s="3">
        <v>115736259</v>
      </c>
      <c r="GQ234" s="3">
        <v>37407182</v>
      </c>
      <c r="GR234" s="3">
        <v>120825210</v>
      </c>
      <c r="GS234" s="3">
        <v>15858430</v>
      </c>
      <c r="GT234" s="3">
        <v>58244477</v>
      </c>
      <c r="GU234" s="3">
        <v>2458644</v>
      </c>
      <c r="GV234" s="3">
        <v>350530202</v>
      </c>
      <c r="GW234" s="3">
        <v>61949131</v>
      </c>
      <c r="GX234" s="3">
        <v>2929707</v>
      </c>
      <c r="GY234" s="3">
        <v>85850511</v>
      </c>
      <c r="GZ234" s="3">
        <v>199800853</v>
      </c>
      <c r="HA234" s="3">
        <v>350530202</v>
      </c>
      <c r="HB234" s="3">
        <v>22291044</v>
      </c>
      <c r="HC234" s="3">
        <v>147281413</v>
      </c>
      <c r="HD234" s="3">
        <v>-69792740</v>
      </c>
      <c r="HE234" s="3">
        <v>329171577</v>
      </c>
      <c r="HF234" s="3">
        <v>0</v>
      </c>
      <c r="HG234" s="3">
        <v>88335000</v>
      </c>
      <c r="HH234" s="3">
        <v>0</v>
      </c>
      <c r="HI234" s="3">
        <v>0</v>
      </c>
      <c r="HJ234" s="3">
        <v>2191319</v>
      </c>
      <c r="HK234" s="3">
        <v>2417439</v>
      </c>
      <c r="HL234" s="3">
        <v>1151</v>
      </c>
      <c r="HM234" s="3">
        <v>0</v>
      </c>
      <c r="HN234" s="3">
        <v>263159</v>
      </c>
      <c r="HO234" s="3">
        <v>698742</v>
      </c>
      <c r="HP234" s="3">
        <v>359390</v>
      </c>
      <c r="HQ234" s="3">
        <v>32557</v>
      </c>
      <c r="HR234" s="3">
        <v>78278</v>
      </c>
      <c r="HS234" s="3">
        <v>553279</v>
      </c>
      <c r="HT234" s="3">
        <v>127001</v>
      </c>
      <c r="HU234" s="3">
        <v>55975</v>
      </c>
      <c r="HV234" s="3">
        <v>5044</v>
      </c>
      <c r="HW234" s="3">
        <v>17894</v>
      </c>
      <c r="HX234" s="3">
        <v>282326</v>
      </c>
      <c r="HY234" s="3">
        <v>532890</v>
      </c>
      <c r="HZ234" s="3">
        <v>451873</v>
      </c>
      <c r="IA234" s="3">
        <v>0</v>
      </c>
      <c r="IB234" s="3">
        <v>391117</v>
      </c>
      <c r="IC234" s="3">
        <v>240610</v>
      </c>
      <c r="ID234" s="3">
        <v>292503</v>
      </c>
      <c r="IE234" s="3">
        <v>136811246.73425645</v>
      </c>
      <c r="IF234" s="3">
        <v>63782979.574365973</v>
      </c>
      <c r="IG234" s="3">
        <v>8713631.4735830091</v>
      </c>
      <c r="IH234" s="3">
        <v>53691545.717581354</v>
      </c>
      <c r="II234" s="3">
        <v>103315.429041818</v>
      </c>
      <c r="IJ234" s="3">
        <v>11507627.1162968</v>
      </c>
      <c r="IK234" s="3">
        <v>53823976.296017699</v>
      </c>
      <c r="IL234" s="3">
        <v>118536.01696845899</v>
      </c>
      <c r="IM234" s="3">
        <v>2089165.6418884499</v>
      </c>
    </row>
    <row r="235" spans="1:247" x14ac:dyDescent="0.25">
      <c r="A235">
        <v>106191230</v>
      </c>
      <c r="B235" s="33" t="s">
        <v>1916</v>
      </c>
      <c r="C235" s="56">
        <v>45108</v>
      </c>
      <c r="D235" s="56">
        <v>45473</v>
      </c>
      <c r="E235">
        <v>366</v>
      </c>
      <c r="F235" s="33" t="s">
        <v>2532</v>
      </c>
      <c r="G235" t="s">
        <v>475</v>
      </c>
      <c r="H235">
        <v>935</v>
      </c>
      <c r="I235" s="33" t="s">
        <v>1046</v>
      </c>
      <c r="J235" t="s">
        <v>3050</v>
      </c>
      <c r="K235" s="33" t="s">
        <v>1023</v>
      </c>
      <c r="L235" s="33" t="s">
        <v>811</v>
      </c>
      <c r="N235" t="s">
        <v>430</v>
      </c>
      <c r="O235" s="33" t="s">
        <v>2918</v>
      </c>
      <c r="P235" t="s">
        <v>1042</v>
      </c>
      <c r="Q235" t="s">
        <v>34</v>
      </c>
      <c r="R235" s="33" t="s">
        <v>2177</v>
      </c>
      <c r="S235" s="33" t="s">
        <v>2178</v>
      </c>
      <c r="T235" s="33" t="s">
        <v>474</v>
      </c>
      <c r="U235" s="33">
        <v>90059</v>
      </c>
      <c r="V235" s="33" t="s">
        <v>1917</v>
      </c>
      <c r="W235">
        <v>0</v>
      </c>
      <c r="X235" s="3">
        <v>131</v>
      </c>
      <c r="Y235" s="3">
        <v>47946</v>
      </c>
      <c r="Z235" s="3">
        <v>131</v>
      </c>
      <c r="AA235" s="3">
        <v>47946</v>
      </c>
      <c r="AB235" s="3">
        <v>123</v>
      </c>
      <c r="AC235" s="3">
        <v>141.46174863387981</v>
      </c>
      <c r="AD235" s="3">
        <v>331.90513179518598</v>
      </c>
      <c r="AE235" s="3">
        <v>8483</v>
      </c>
      <c r="AF235" s="3">
        <v>6593</v>
      </c>
      <c r="AG235" s="3">
        <v>7448</v>
      </c>
      <c r="AH235" s="3">
        <v>26479</v>
      </c>
      <c r="AI235" s="3">
        <v>890</v>
      </c>
      <c r="AJ235" s="3">
        <v>1882</v>
      </c>
      <c r="AK235" s="3">
        <v>0</v>
      </c>
      <c r="AL235" s="3">
        <v>0</v>
      </c>
      <c r="AM235" s="3">
        <v>0</v>
      </c>
      <c r="AN235" s="3">
        <v>51775</v>
      </c>
      <c r="AO235" s="3">
        <v>121477.278237038</v>
      </c>
      <c r="AP235" s="89">
        <v>13809.779793202</v>
      </c>
      <c r="AQ235" s="89">
        <v>11032.236291572601</v>
      </c>
      <c r="AR235" s="89">
        <v>15793.70556712</v>
      </c>
      <c r="AS235" s="89">
        <v>69795.304248510001</v>
      </c>
      <c r="AT235" s="89">
        <v>4838.11911706313</v>
      </c>
      <c r="AU235" s="89">
        <v>5823.9520731102402</v>
      </c>
      <c r="AV235" s="89">
        <v>0</v>
      </c>
      <c r="AW235" s="89">
        <v>0</v>
      </c>
      <c r="AX235" s="89">
        <v>0</v>
      </c>
      <c r="AY235" s="3">
        <v>1356</v>
      </c>
      <c r="AZ235" s="3">
        <v>1093</v>
      </c>
      <c r="BA235" s="3">
        <v>1276</v>
      </c>
      <c r="BB235" s="3">
        <v>4713</v>
      </c>
      <c r="BC235" s="3">
        <v>240</v>
      </c>
      <c r="BD235" s="3">
        <v>431</v>
      </c>
      <c r="BE235" s="3">
        <v>0</v>
      </c>
      <c r="BF235" s="3">
        <v>0</v>
      </c>
      <c r="BG235" s="3">
        <v>0</v>
      </c>
      <c r="BH235" s="3">
        <v>9109</v>
      </c>
      <c r="BI235" s="3">
        <v>131</v>
      </c>
      <c r="BJ235" s="3">
        <v>0</v>
      </c>
      <c r="BK235" s="3">
        <v>0</v>
      </c>
      <c r="BL235" s="3">
        <v>0</v>
      </c>
      <c r="BM235" s="3">
        <v>0</v>
      </c>
      <c r="BN235" s="3">
        <v>0</v>
      </c>
      <c r="BO235" s="3">
        <v>47946</v>
      </c>
      <c r="BP235" s="3">
        <v>0</v>
      </c>
      <c r="BQ235" s="3">
        <v>0</v>
      </c>
      <c r="BR235" s="3">
        <v>0</v>
      </c>
      <c r="BS235" s="3">
        <v>0</v>
      </c>
      <c r="BT235" s="3">
        <v>0</v>
      </c>
      <c r="BU235" s="3">
        <v>51775</v>
      </c>
      <c r="BV235" s="3">
        <v>0</v>
      </c>
      <c r="BW235" s="3">
        <v>0</v>
      </c>
      <c r="BX235" s="3">
        <v>0</v>
      </c>
      <c r="BY235" s="3">
        <v>0</v>
      </c>
      <c r="BZ235" s="57">
        <v>0</v>
      </c>
      <c r="CA235" s="3">
        <v>0</v>
      </c>
      <c r="CB235" s="3">
        <v>9109</v>
      </c>
      <c r="CC235" s="3">
        <v>0</v>
      </c>
      <c r="CD235" s="3">
        <v>0</v>
      </c>
      <c r="CE235" s="3">
        <v>0</v>
      </c>
      <c r="CF235" s="3">
        <v>0</v>
      </c>
      <c r="CG235" s="3">
        <v>0</v>
      </c>
      <c r="CH235" s="3">
        <v>11</v>
      </c>
      <c r="CI235" s="3">
        <v>1124</v>
      </c>
      <c r="CJ235" s="3">
        <v>649</v>
      </c>
      <c r="CK235" s="3">
        <v>8501</v>
      </c>
      <c r="CL235" s="3">
        <v>7064</v>
      </c>
      <c r="CM235" s="3">
        <v>15385</v>
      </c>
      <c r="CN235" s="3">
        <v>83557</v>
      </c>
      <c r="CO235" s="3">
        <v>11193</v>
      </c>
      <c r="CP235" s="3">
        <v>9120</v>
      </c>
      <c r="CQ235" s="3">
        <v>0</v>
      </c>
      <c r="CR235" s="3">
        <v>0</v>
      </c>
      <c r="CS235" s="3">
        <v>0</v>
      </c>
      <c r="CT235" s="3">
        <v>134820</v>
      </c>
      <c r="CU235" s="3">
        <v>126186</v>
      </c>
      <c r="CV235" s="3">
        <v>522</v>
      </c>
      <c r="CW235" s="3">
        <v>0</v>
      </c>
      <c r="CX235" s="3">
        <v>0</v>
      </c>
      <c r="CY235" s="3">
        <v>0</v>
      </c>
      <c r="CZ235" s="3">
        <v>5</v>
      </c>
      <c r="DA235" s="3">
        <v>351570</v>
      </c>
      <c r="DB235" s="3">
        <v>72525</v>
      </c>
      <c r="DC235" s="3">
        <v>2486</v>
      </c>
      <c r="DD235" s="3">
        <v>277</v>
      </c>
      <c r="DE235" s="3">
        <v>521</v>
      </c>
      <c r="DF235" s="3">
        <v>129</v>
      </c>
      <c r="DG235" s="3">
        <v>4346433168</v>
      </c>
      <c r="DH235" s="3">
        <v>3966237190</v>
      </c>
      <c r="DI235" s="3">
        <v>0</v>
      </c>
      <c r="DJ235" s="3">
        <v>380195978</v>
      </c>
      <c r="DK235" s="3">
        <v>23701223</v>
      </c>
      <c r="DL235" s="3">
        <v>403897201</v>
      </c>
      <c r="DM235" s="3">
        <v>418339668</v>
      </c>
      <c r="DN235" s="3">
        <v>-14442467</v>
      </c>
      <c r="DO235" s="3">
        <v>4200804</v>
      </c>
      <c r="DP235" s="3">
        <v>184466</v>
      </c>
      <c r="DQ235" s="3">
        <v>0</v>
      </c>
      <c r="DR235" s="3">
        <v>0</v>
      </c>
      <c r="DS235" s="3">
        <v>-10426129</v>
      </c>
      <c r="DT235" s="3">
        <v>298620940</v>
      </c>
      <c r="DU235" s="3">
        <v>253952506</v>
      </c>
      <c r="DV235" s="3">
        <v>262540488</v>
      </c>
      <c r="DW235" s="3">
        <v>925318234</v>
      </c>
      <c r="DX235" s="3">
        <v>39635178</v>
      </c>
      <c r="DY235" s="3">
        <v>72431990</v>
      </c>
      <c r="DZ235" s="3">
        <v>0</v>
      </c>
      <c r="EA235" s="3">
        <v>0</v>
      </c>
      <c r="EB235" s="3">
        <v>0</v>
      </c>
      <c r="EC235" s="3">
        <v>1852499336</v>
      </c>
      <c r="ED235" s="3">
        <v>187514793</v>
      </c>
      <c r="EE235" s="3">
        <v>170992747</v>
      </c>
      <c r="EF235" s="3">
        <v>294184427</v>
      </c>
      <c r="EG235" s="3">
        <v>1513703922</v>
      </c>
      <c r="EH235" s="3">
        <v>175825173</v>
      </c>
      <c r="EI235" s="3">
        <v>151712770</v>
      </c>
      <c r="EJ235" s="3">
        <v>0</v>
      </c>
      <c r="EK235" s="3">
        <v>0</v>
      </c>
      <c r="EL235" s="3">
        <v>0</v>
      </c>
      <c r="EM235" s="3">
        <v>2493933832</v>
      </c>
      <c r="EN235" s="3">
        <v>454297239</v>
      </c>
      <c r="EO235" s="3">
        <v>397773400</v>
      </c>
      <c r="EP235" s="3">
        <v>366666107</v>
      </c>
      <c r="EQ235" s="3">
        <v>2344425027</v>
      </c>
      <c r="ER235" s="3">
        <v>0</v>
      </c>
      <c r="ES235" s="3">
        <v>190538017</v>
      </c>
      <c r="ET235" s="3">
        <v>198737198</v>
      </c>
      <c r="EU235" s="3">
        <v>0</v>
      </c>
      <c r="EV235" s="3">
        <v>0</v>
      </c>
      <c r="EW235" s="3">
        <v>0</v>
      </c>
      <c r="EX235" s="3">
        <v>13800202</v>
      </c>
      <c r="EY235" s="3">
        <v>0</v>
      </c>
      <c r="EZ235" s="3">
        <v>0</v>
      </c>
      <c r="FA235" s="3">
        <v>0</v>
      </c>
      <c r="FB235" s="3">
        <v>0</v>
      </c>
      <c r="FC235" s="3">
        <v>0</v>
      </c>
      <c r="FD235" s="3">
        <v>0</v>
      </c>
      <c r="FE235" s="3">
        <v>31838494</v>
      </c>
      <c r="FF235" s="3">
        <v>27171853</v>
      </c>
      <c r="FG235" s="3">
        <v>190058808</v>
      </c>
      <c r="FH235" s="3">
        <v>94597129</v>
      </c>
      <c r="FI235" s="3">
        <v>11122132</v>
      </c>
      <c r="FJ235" s="3">
        <v>25407562</v>
      </c>
      <c r="FK235" s="3">
        <v>0</v>
      </c>
      <c r="FL235" s="3">
        <v>0</v>
      </c>
      <c r="FM235" s="3">
        <v>0</v>
      </c>
      <c r="FN235" s="3">
        <v>0</v>
      </c>
      <c r="FO235" s="3">
        <v>0</v>
      </c>
      <c r="FP235" s="3">
        <v>0</v>
      </c>
      <c r="FQ235" s="3">
        <v>4077539</v>
      </c>
      <c r="FR235" s="3">
        <v>0</v>
      </c>
      <c r="FS235" s="3">
        <v>0</v>
      </c>
      <c r="FT235" s="3">
        <v>75325195</v>
      </c>
      <c r="FU235" s="3">
        <v>48663243</v>
      </c>
      <c r="FV235" s="3">
        <v>93457027</v>
      </c>
      <c r="FW235" s="3">
        <v>0</v>
      </c>
      <c r="FX235" s="3">
        <v>0</v>
      </c>
      <c r="FY235" s="3">
        <v>0</v>
      </c>
      <c r="FZ235" s="3">
        <v>5325434</v>
      </c>
      <c r="GA235" s="3">
        <v>79119202</v>
      </c>
      <c r="GB235" s="3">
        <v>16314474</v>
      </c>
      <c r="GC235" s="3">
        <v>63079294</v>
      </c>
      <c r="GD235" s="3">
        <v>37055799</v>
      </c>
      <c r="GE235" s="3">
        <v>111958282</v>
      </c>
      <c r="GF235" s="3">
        <v>41746296</v>
      </c>
      <c r="GG235" s="3">
        <v>38812562</v>
      </c>
      <c r="GH235" s="3">
        <v>38848422</v>
      </c>
      <c r="GI235" s="3">
        <v>42934055</v>
      </c>
      <c r="GJ235" s="3">
        <v>73553159</v>
      </c>
      <c r="GK235" s="3">
        <v>20959133</v>
      </c>
      <c r="GL235" s="3">
        <v>6877092</v>
      </c>
      <c r="GM235" s="3">
        <v>1539160</v>
      </c>
      <c r="GN235" s="3">
        <v>16830986</v>
      </c>
      <c r="GO235" s="3">
        <v>24280521</v>
      </c>
      <c r="GP235" s="3">
        <v>277389294</v>
      </c>
      <c r="GQ235" s="3">
        <v>4100000</v>
      </c>
      <c r="GR235" s="3">
        <v>253263012</v>
      </c>
      <c r="GS235" s="3">
        <v>40146517</v>
      </c>
      <c r="GT235" s="3">
        <v>312039</v>
      </c>
      <c r="GU235" s="3">
        <v>22279473</v>
      </c>
      <c r="GV235" s="3">
        <v>597490335</v>
      </c>
      <c r="GW235" s="3">
        <v>117838408</v>
      </c>
      <c r="GX235" s="3">
        <v>0</v>
      </c>
      <c r="GY235" s="3">
        <v>414078364</v>
      </c>
      <c r="GZ235" s="3">
        <v>65573563</v>
      </c>
      <c r="HA235" s="3">
        <v>597490335</v>
      </c>
      <c r="HB235" s="3">
        <v>10985157</v>
      </c>
      <c r="HC235" s="3">
        <v>4411067676</v>
      </c>
      <c r="HD235" s="3">
        <v>-4380471467</v>
      </c>
      <c r="HE235" s="3">
        <v>421398019</v>
      </c>
      <c r="HF235" s="3">
        <v>0</v>
      </c>
      <c r="HG235" s="3">
        <v>0</v>
      </c>
      <c r="HH235" s="3">
        <v>152915979</v>
      </c>
      <c r="HI235" s="3">
        <v>58770755</v>
      </c>
      <c r="HJ235" s="3">
        <v>2367472</v>
      </c>
      <c r="HK235" s="3">
        <v>2628860</v>
      </c>
      <c r="HL235" s="3">
        <v>1160</v>
      </c>
      <c r="HM235" s="3">
        <v>21</v>
      </c>
      <c r="HN235" s="3">
        <v>235063</v>
      </c>
      <c r="HO235" s="3">
        <v>521063</v>
      </c>
      <c r="HP235" s="3">
        <v>704143</v>
      </c>
      <c r="HQ235" s="3">
        <v>0</v>
      </c>
      <c r="HR235" s="3">
        <v>213669</v>
      </c>
      <c r="HS235" s="3">
        <v>128174</v>
      </c>
      <c r="HT235" s="3">
        <v>133689</v>
      </c>
      <c r="HU235" s="3">
        <v>215595</v>
      </c>
      <c r="HV235" s="3">
        <v>215612</v>
      </c>
      <c r="HW235" s="3">
        <v>464</v>
      </c>
      <c r="HX235" s="3">
        <v>699473</v>
      </c>
      <c r="HY235" s="3">
        <v>498221</v>
      </c>
      <c r="HZ235" s="3">
        <v>330850</v>
      </c>
      <c r="IA235" s="3">
        <v>59760</v>
      </c>
      <c r="IB235" s="3">
        <v>440535</v>
      </c>
      <c r="IC235" s="3">
        <v>30697</v>
      </c>
      <c r="ID235" s="3">
        <v>307936</v>
      </c>
      <c r="IE235" s="3">
        <v>44139146.356260099</v>
      </c>
      <c r="IF235" s="3">
        <v>38583299.770652696</v>
      </c>
      <c r="IG235" s="3">
        <v>50548356.837948099</v>
      </c>
      <c r="IH235" s="3">
        <v>221453286.81248167</v>
      </c>
      <c r="II235" s="3">
        <v>19562923.112175688</v>
      </c>
      <c r="IJ235" s="3">
        <v>20351432.110481799</v>
      </c>
      <c r="IK235" s="3">
        <v>0</v>
      </c>
      <c r="IL235" s="3">
        <v>0</v>
      </c>
      <c r="IM235" s="3">
        <v>0</v>
      </c>
    </row>
    <row r="236" spans="1:247" x14ac:dyDescent="0.25">
      <c r="A236">
        <v>106450936</v>
      </c>
      <c r="B236" s="33" t="s">
        <v>1418</v>
      </c>
      <c r="C236" s="56">
        <v>45108</v>
      </c>
      <c r="D236" s="56">
        <v>45473</v>
      </c>
      <c r="E236">
        <v>366</v>
      </c>
      <c r="F236" s="33" t="s">
        <v>2721</v>
      </c>
      <c r="G236" t="s">
        <v>1086</v>
      </c>
      <c r="H236">
        <v>210</v>
      </c>
      <c r="I236" s="33" t="s">
        <v>1037</v>
      </c>
      <c r="J236" t="s">
        <v>3050</v>
      </c>
      <c r="K236" s="33" t="s">
        <v>1023</v>
      </c>
      <c r="L236" s="33" t="s">
        <v>811</v>
      </c>
      <c r="M236" t="s">
        <v>1792</v>
      </c>
      <c r="N236" t="s">
        <v>1032</v>
      </c>
      <c r="O236" s="33" t="s">
        <v>3091</v>
      </c>
      <c r="P236" t="s">
        <v>1042</v>
      </c>
      <c r="Q236" t="s">
        <v>1058</v>
      </c>
      <c r="R236" s="33" t="s">
        <v>2179</v>
      </c>
      <c r="S236" s="33" t="s">
        <v>2514</v>
      </c>
      <c r="T236" s="33" t="s">
        <v>1419</v>
      </c>
      <c r="U236" s="33">
        <v>96028</v>
      </c>
      <c r="V236" s="33" t="s">
        <v>3008</v>
      </c>
      <c r="W236">
        <v>0</v>
      </c>
      <c r="X236" s="3">
        <v>115</v>
      </c>
      <c r="Y236" s="3">
        <v>42090</v>
      </c>
      <c r="Z236" s="3">
        <v>115</v>
      </c>
      <c r="AA236" s="3">
        <v>42090</v>
      </c>
      <c r="AB236" s="3">
        <v>93</v>
      </c>
      <c r="AC236" s="3">
        <v>84.688524590163894</v>
      </c>
      <c r="AD236" s="3">
        <v>174.606340549522</v>
      </c>
      <c r="AE236" s="3">
        <v>1247</v>
      </c>
      <c r="AF236" s="3">
        <v>350</v>
      </c>
      <c r="AG236" s="3">
        <v>2360</v>
      </c>
      <c r="AH236" s="3">
        <v>26248</v>
      </c>
      <c r="AI236" s="3">
        <v>0</v>
      </c>
      <c r="AJ236" s="3">
        <v>642</v>
      </c>
      <c r="AK236" s="3">
        <v>0</v>
      </c>
      <c r="AL236" s="3">
        <v>112</v>
      </c>
      <c r="AM236" s="3">
        <v>37</v>
      </c>
      <c r="AN236" s="3">
        <v>30996</v>
      </c>
      <c r="AO236" s="3">
        <v>63905.920641125202</v>
      </c>
      <c r="AP236" s="89">
        <v>3194.6089774284201</v>
      </c>
      <c r="AQ236" s="89">
        <v>659.97822627024595</v>
      </c>
      <c r="AR236" s="89">
        <v>3606.6769512211799</v>
      </c>
      <c r="AS236" s="89">
        <v>38463.886689220803</v>
      </c>
      <c r="AT236" s="89">
        <v>0</v>
      </c>
      <c r="AU236" s="89">
        <v>4024.6265268306802</v>
      </c>
      <c r="AV236" s="89">
        <v>0</v>
      </c>
      <c r="AW236" s="89">
        <v>387.97023906940399</v>
      </c>
      <c r="AX236" s="89">
        <v>565.87401682511495</v>
      </c>
      <c r="AY236" s="3">
        <v>210</v>
      </c>
      <c r="AZ236" s="3">
        <v>43</v>
      </c>
      <c r="BA236" s="3">
        <v>10</v>
      </c>
      <c r="BB236" s="3">
        <v>61</v>
      </c>
      <c r="BC236" s="3">
        <v>0</v>
      </c>
      <c r="BD236" s="3">
        <v>21</v>
      </c>
      <c r="BE236" s="3">
        <v>0</v>
      </c>
      <c r="BF236" s="3">
        <v>6</v>
      </c>
      <c r="BG236" s="3">
        <v>3</v>
      </c>
      <c r="BH236" s="3">
        <v>354</v>
      </c>
      <c r="BI236" s="3">
        <v>16</v>
      </c>
      <c r="BJ236" s="3">
        <v>0</v>
      </c>
      <c r="BK236" s="3">
        <v>0</v>
      </c>
      <c r="BL236" s="3">
        <v>0</v>
      </c>
      <c r="BM236" s="3">
        <v>99</v>
      </c>
      <c r="BN236" s="3">
        <v>0</v>
      </c>
      <c r="BO236" s="3">
        <v>5856</v>
      </c>
      <c r="BP236" s="3">
        <v>0</v>
      </c>
      <c r="BQ236" s="3">
        <v>0</v>
      </c>
      <c r="BR236" s="3">
        <v>0</v>
      </c>
      <c r="BS236" s="3">
        <v>36234</v>
      </c>
      <c r="BT236" s="3">
        <v>0</v>
      </c>
      <c r="BU236" s="3">
        <v>2126</v>
      </c>
      <c r="BV236" s="3">
        <v>0</v>
      </c>
      <c r="BW236" s="3">
        <v>0</v>
      </c>
      <c r="BX236" s="3">
        <v>0</v>
      </c>
      <c r="BY236" s="3">
        <v>28870</v>
      </c>
      <c r="BZ236" s="57">
        <v>0.93141050458123598</v>
      </c>
      <c r="CA236" s="3">
        <v>0</v>
      </c>
      <c r="CB236" s="3">
        <v>316</v>
      </c>
      <c r="CC236" s="3">
        <v>0</v>
      </c>
      <c r="CD236" s="3">
        <v>0</v>
      </c>
      <c r="CE236" s="3">
        <v>0</v>
      </c>
      <c r="CF236" s="3">
        <v>38</v>
      </c>
      <c r="CG236" s="3">
        <v>0</v>
      </c>
      <c r="CH236" s="3">
        <v>0</v>
      </c>
      <c r="CI236" s="3">
        <v>0</v>
      </c>
      <c r="CJ236" s="3">
        <v>0</v>
      </c>
      <c r="CK236" s="3">
        <v>11028</v>
      </c>
      <c r="CL236" s="3">
        <v>863</v>
      </c>
      <c r="CM236" s="3">
        <v>1043</v>
      </c>
      <c r="CN236" s="3">
        <v>4653</v>
      </c>
      <c r="CO236" s="3">
        <v>0</v>
      </c>
      <c r="CP236" s="3">
        <v>5186</v>
      </c>
      <c r="CQ236" s="3">
        <v>0</v>
      </c>
      <c r="CR236" s="3">
        <v>413</v>
      </c>
      <c r="CS236" s="3">
        <v>1614</v>
      </c>
      <c r="CT236" s="3">
        <v>24800</v>
      </c>
      <c r="CU236" s="3">
        <v>4611</v>
      </c>
      <c r="CV236" s="3">
        <v>6885</v>
      </c>
      <c r="CW236" s="3">
        <v>0</v>
      </c>
      <c r="CX236" s="3">
        <v>12955</v>
      </c>
      <c r="CY236" s="3">
        <v>0</v>
      </c>
      <c r="CZ236" s="3">
        <v>1</v>
      </c>
      <c r="DA236" s="3">
        <v>0</v>
      </c>
      <c r="DB236" s="3">
        <v>2041</v>
      </c>
      <c r="DC236" s="3">
        <v>0</v>
      </c>
      <c r="DD236" s="3">
        <v>63</v>
      </c>
      <c r="DE236" s="3">
        <v>0</v>
      </c>
      <c r="DF236" s="3">
        <v>0</v>
      </c>
      <c r="DG236" s="3">
        <v>64407084</v>
      </c>
      <c r="DH236" s="3">
        <v>10746761</v>
      </c>
      <c r="DI236" s="3">
        <v>0</v>
      </c>
      <c r="DJ236" s="3">
        <v>53660323</v>
      </c>
      <c r="DK236" s="3">
        <v>328929</v>
      </c>
      <c r="DL236" s="3">
        <v>53989252</v>
      </c>
      <c r="DM236" s="3">
        <v>51022395</v>
      </c>
      <c r="DN236" s="3">
        <v>2966857</v>
      </c>
      <c r="DO236" s="3">
        <v>6540882</v>
      </c>
      <c r="DP236" s="3">
        <v>399228</v>
      </c>
      <c r="DQ236" s="3">
        <v>0</v>
      </c>
      <c r="DR236" s="3">
        <v>0</v>
      </c>
      <c r="DS236" s="3">
        <v>9108511</v>
      </c>
      <c r="DT236" s="3">
        <v>9069947</v>
      </c>
      <c r="DU236" s="3">
        <v>1869225</v>
      </c>
      <c r="DV236" s="3">
        <v>1245233</v>
      </c>
      <c r="DW236" s="3">
        <v>17378329</v>
      </c>
      <c r="DX236" s="3">
        <v>0</v>
      </c>
      <c r="DY236" s="3">
        <v>1285506</v>
      </c>
      <c r="DZ236" s="3">
        <v>0</v>
      </c>
      <c r="EA236" s="3">
        <v>317732</v>
      </c>
      <c r="EB236" s="3">
        <v>73105</v>
      </c>
      <c r="EC236" s="3">
        <v>31239077</v>
      </c>
      <c r="ED236" s="3">
        <v>14165766</v>
      </c>
      <c r="EE236" s="3">
        <v>1655483</v>
      </c>
      <c r="EF236" s="3">
        <v>657798</v>
      </c>
      <c r="EG236" s="3">
        <v>8087919</v>
      </c>
      <c r="EH236" s="3">
        <v>0</v>
      </c>
      <c r="EI236" s="3">
        <v>6773188</v>
      </c>
      <c r="EJ236" s="3">
        <v>0</v>
      </c>
      <c r="EK236" s="3">
        <v>782898</v>
      </c>
      <c r="EL236" s="3">
        <v>1044955</v>
      </c>
      <c r="EM236" s="3">
        <v>33168007</v>
      </c>
      <c r="EN236" s="3">
        <v>10184161</v>
      </c>
      <c r="EO236" s="3">
        <v>1459211</v>
      </c>
      <c r="EP236" s="3">
        <v>590378</v>
      </c>
      <c r="EQ236" s="3">
        <v>9184392</v>
      </c>
      <c r="ER236" s="3">
        <v>-17525001</v>
      </c>
      <c r="ES236" s="3">
        <v>0</v>
      </c>
      <c r="ET236" s="3">
        <v>4113481</v>
      </c>
      <c r="EU236" s="3">
        <v>0</v>
      </c>
      <c r="EV236" s="3">
        <v>1307863</v>
      </c>
      <c r="EW236" s="3">
        <v>0</v>
      </c>
      <c r="EX236" s="3">
        <v>208301</v>
      </c>
      <c r="EY236" s="3">
        <v>0</v>
      </c>
      <c r="EZ236" s="3">
        <v>1223975</v>
      </c>
      <c r="FA236" s="3">
        <v>0</v>
      </c>
      <c r="FB236" s="3">
        <v>0</v>
      </c>
      <c r="FC236" s="3">
        <v>0</v>
      </c>
      <c r="FD236" s="3">
        <v>0</v>
      </c>
      <c r="FE236" s="3">
        <v>12971347</v>
      </c>
      <c r="FF236" s="3">
        <v>2065497</v>
      </c>
      <c r="FG236" s="3">
        <v>2384864</v>
      </c>
      <c r="FH236" s="3">
        <v>32734646</v>
      </c>
      <c r="FI236" s="3">
        <v>0</v>
      </c>
      <c r="FJ236" s="3">
        <v>2172803</v>
      </c>
      <c r="FK236" s="3">
        <v>0</v>
      </c>
      <c r="FL236" s="3">
        <v>845014</v>
      </c>
      <c r="FM236" s="3">
        <v>486152</v>
      </c>
      <c r="FN236" s="3">
        <v>0</v>
      </c>
      <c r="FO236" s="3">
        <v>0</v>
      </c>
      <c r="FP236" s="3">
        <v>0</v>
      </c>
      <c r="FQ236" s="3">
        <v>949580</v>
      </c>
      <c r="FR236" s="3">
        <v>1506527</v>
      </c>
      <c r="FS236" s="3">
        <v>0</v>
      </c>
      <c r="FT236" s="3">
        <v>13218816</v>
      </c>
      <c r="FU236" s="3">
        <v>8444592</v>
      </c>
      <c r="FV236" s="3">
        <v>10657864</v>
      </c>
      <c r="FW236" s="3">
        <v>0</v>
      </c>
      <c r="FX236" s="3">
        <v>0</v>
      </c>
      <c r="FY236" s="3">
        <v>0</v>
      </c>
      <c r="FZ236" s="3">
        <v>0</v>
      </c>
      <c r="GA236" s="3">
        <v>9595362</v>
      </c>
      <c r="GB236" s="3">
        <v>1857186</v>
      </c>
      <c r="GC236" s="3">
        <v>4886873</v>
      </c>
      <c r="GD236" s="3">
        <v>2361702</v>
      </c>
      <c r="GE236" s="3">
        <v>21701278</v>
      </c>
      <c r="GF236" s="3">
        <v>4853537</v>
      </c>
      <c r="GG236" s="3">
        <v>1139411</v>
      </c>
      <c r="GH236" s="3">
        <v>6391122</v>
      </c>
      <c r="GI236" s="3">
        <v>7825225</v>
      </c>
      <c r="GJ236" s="3">
        <v>2748497</v>
      </c>
      <c r="GK236" s="3">
        <v>1850714</v>
      </c>
      <c r="GL236" s="3">
        <v>120179</v>
      </c>
      <c r="GM236" s="3">
        <v>394900</v>
      </c>
      <c r="GN236" s="3">
        <v>723007</v>
      </c>
      <c r="GO236" s="3">
        <v>3274525</v>
      </c>
      <c r="GP236" s="3">
        <v>44448798</v>
      </c>
      <c r="GQ236" s="3">
        <v>0</v>
      </c>
      <c r="GR236" s="3">
        <v>30668172</v>
      </c>
      <c r="GS236" s="3">
        <v>1657854</v>
      </c>
      <c r="GT236" s="3">
        <v>0</v>
      </c>
      <c r="GU236" s="3">
        <v>110187</v>
      </c>
      <c r="GV236" s="3">
        <v>76885011</v>
      </c>
      <c r="GW236" s="3">
        <v>2554268</v>
      </c>
      <c r="GX236" s="3">
        <v>0</v>
      </c>
      <c r="GY236" s="3">
        <v>21650276</v>
      </c>
      <c r="GZ236" s="3">
        <v>52680467</v>
      </c>
      <c r="HA236" s="3">
        <v>76885011</v>
      </c>
      <c r="HB236" s="3">
        <v>36625090</v>
      </c>
      <c r="HC236" s="3">
        <v>14722215</v>
      </c>
      <c r="HD236" s="3">
        <v>-7463168</v>
      </c>
      <c r="HE236" s="3">
        <v>59668192</v>
      </c>
      <c r="HF236" s="3">
        <v>0</v>
      </c>
      <c r="HG236" s="3">
        <v>22363972</v>
      </c>
      <c r="HH236" s="3">
        <v>0</v>
      </c>
      <c r="HI236" s="3">
        <v>0</v>
      </c>
      <c r="HJ236" s="3">
        <v>563226</v>
      </c>
      <c r="HK236" s="3">
        <v>621162</v>
      </c>
      <c r="HL236" s="3">
        <v>265</v>
      </c>
      <c r="HM236" s="3">
        <v>0</v>
      </c>
      <c r="HN236" s="3">
        <v>58457</v>
      </c>
      <c r="HO236" s="3">
        <v>66480</v>
      </c>
      <c r="HP236" s="3">
        <v>40960</v>
      </c>
      <c r="HQ236" s="3">
        <v>13578</v>
      </c>
      <c r="HR236" s="3">
        <v>87040</v>
      </c>
      <c r="HS236" s="3">
        <v>101724</v>
      </c>
      <c r="HT236" s="3">
        <v>85852</v>
      </c>
      <c r="HU236" s="3">
        <v>38140</v>
      </c>
      <c r="HV236" s="3">
        <v>19234</v>
      </c>
      <c r="HW236" s="3">
        <v>51761</v>
      </c>
      <c r="HX236" s="3">
        <v>215087</v>
      </c>
      <c r="HY236" s="3">
        <v>89778</v>
      </c>
      <c r="HZ236" s="3">
        <v>49283</v>
      </c>
      <c r="IA236" s="3">
        <v>0</v>
      </c>
      <c r="IB236" s="3">
        <v>128919</v>
      </c>
      <c r="IC236" s="3">
        <v>34255</v>
      </c>
      <c r="ID236" s="3">
        <v>45904</v>
      </c>
      <c r="IE236" s="3">
        <v>18288342.7380637</v>
      </c>
      <c r="IF236" s="3">
        <v>2774223.7974619064</v>
      </c>
      <c r="IG236" s="3">
        <v>1497835.8171819423</v>
      </c>
      <c r="IH236" s="3">
        <v>20043950.089955401</v>
      </c>
      <c r="II236" s="3">
        <v>0</v>
      </c>
      <c r="IJ236" s="3">
        <v>6342829.1567027597</v>
      </c>
      <c r="IK236" s="3">
        <v>0</v>
      </c>
      <c r="IL236" s="3">
        <v>866282.806462407</v>
      </c>
      <c r="IM236" s="3">
        <v>880001.59417184605</v>
      </c>
    </row>
    <row r="237" spans="1:247" x14ac:dyDescent="0.25">
      <c r="A237">
        <v>106240924</v>
      </c>
      <c r="B237" s="33" t="s">
        <v>1421</v>
      </c>
      <c r="C237" s="56">
        <v>45292</v>
      </c>
      <c r="D237" s="56">
        <v>45657</v>
      </c>
      <c r="E237">
        <v>366</v>
      </c>
      <c r="F237" s="33" t="s">
        <v>2719</v>
      </c>
      <c r="G237" t="s">
        <v>1179</v>
      </c>
      <c r="H237">
        <v>517</v>
      </c>
      <c r="I237" s="33" t="s">
        <v>1046</v>
      </c>
      <c r="J237" t="s">
        <v>1047</v>
      </c>
      <c r="K237" s="33" t="s">
        <v>1023</v>
      </c>
      <c r="L237" s="33" t="s">
        <v>811</v>
      </c>
      <c r="M237" t="s">
        <v>1792</v>
      </c>
      <c r="N237" t="s">
        <v>1032</v>
      </c>
      <c r="O237" s="33" t="s">
        <v>2380</v>
      </c>
      <c r="P237" t="s">
        <v>1080</v>
      </c>
      <c r="Q237" t="s">
        <v>34</v>
      </c>
      <c r="R237" s="33" t="s">
        <v>2180</v>
      </c>
      <c r="S237" s="33" t="s">
        <v>1422</v>
      </c>
      <c r="T237" s="33" t="s">
        <v>1423</v>
      </c>
      <c r="U237" s="33">
        <v>93635</v>
      </c>
      <c r="V237" s="33" t="s">
        <v>2968</v>
      </c>
      <c r="W237">
        <v>0</v>
      </c>
      <c r="X237" s="3">
        <v>38</v>
      </c>
      <c r="Y237" s="3">
        <v>13908</v>
      </c>
      <c r="Z237" s="3">
        <v>38</v>
      </c>
      <c r="AA237" s="3">
        <v>13908</v>
      </c>
      <c r="AB237" s="3">
        <v>16</v>
      </c>
      <c r="AC237" s="3">
        <v>14.281420765027301</v>
      </c>
      <c r="AD237" s="3">
        <v>55.713293032834898</v>
      </c>
      <c r="AE237" s="3">
        <v>1583</v>
      </c>
      <c r="AF237" s="3">
        <v>806</v>
      </c>
      <c r="AG237" s="3">
        <v>327</v>
      </c>
      <c r="AH237" s="3">
        <v>1647</v>
      </c>
      <c r="AI237" s="3">
        <v>0</v>
      </c>
      <c r="AJ237" s="3">
        <v>306</v>
      </c>
      <c r="AK237" s="3">
        <v>462</v>
      </c>
      <c r="AL237" s="3">
        <v>9</v>
      </c>
      <c r="AM237" s="3">
        <v>87</v>
      </c>
      <c r="AN237" s="3">
        <v>5227</v>
      </c>
      <c r="AO237" s="3">
        <v>20391.0652500176</v>
      </c>
      <c r="AP237" s="89">
        <v>4114.6829479012004</v>
      </c>
      <c r="AQ237" s="89">
        <v>1918.9877119109599</v>
      </c>
      <c r="AR237" s="89">
        <v>829.49529573054394</v>
      </c>
      <c r="AS237" s="89">
        <v>8217.3964325382076</v>
      </c>
      <c r="AT237" s="89">
        <v>0</v>
      </c>
      <c r="AU237" s="89">
        <v>1193.5033057636199</v>
      </c>
      <c r="AV237" s="89">
        <v>2749.4585214643803</v>
      </c>
      <c r="AW237" s="89">
        <v>81.657206859719906</v>
      </c>
      <c r="AX237" s="89">
        <v>710.79543687740704</v>
      </c>
      <c r="AY237" s="3">
        <v>472</v>
      </c>
      <c r="AZ237" s="3">
        <v>200</v>
      </c>
      <c r="BA237" s="3">
        <v>97</v>
      </c>
      <c r="BB237" s="3">
        <v>760</v>
      </c>
      <c r="BC237" s="3">
        <v>0</v>
      </c>
      <c r="BD237" s="3">
        <v>87</v>
      </c>
      <c r="BE237" s="3">
        <v>230</v>
      </c>
      <c r="BF237" s="3">
        <v>5</v>
      </c>
      <c r="BG237" s="3">
        <v>30</v>
      </c>
      <c r="BH237" s="3">
        <v>1881</v>
      </c>
      <c r="BI237" s="3">
        <v>38</v>
      </c>
      <c r="BJ237" s="3">
        <v>0</v>
      </c>
      <c r="BK237" s="3">
        <v>0</v>
      </c>
      <c r="BL237" s="3">
        <v>0</v>
      </c>
      <c r="BM237" s="3">
        <v>0</v>
      </c>
      <c r="BN237" s="3">
        <v>0</v>
      </c>
      <c r="BO237" s="3">
        <v>13908</v>
      </c>
      <c r="BP237" s="3">
        <v>0</v>
      </c>
      <c r="BQ237" s="3">
        <v>0</v>
      </c>
      <c r="BR237" s="3">
        <v>0</v>
      </c>
      <c r="BS237" s="3">
        <v>0</v>
      </c>
      <c r="BT237" s="3">
        <v>0</v>
      </c>
      <c r="BU237" s="3">
        <v>5227</v>
      </c>
      <c r="BV237" s="3">
        <v>0</v>
      </c>
      <c r="BW237" s="3">
        <v>0</v>
      </c>
      <c r="BX237" s="3">
        <v>0</v>
      </c>
      <c r="BY237" s="3">
        <v>0</v>
      </c>
      <c r="BZ237" s="57">
        <v>0</v>
      </c>
      <c r="CA237" s="3">
        <v>0</v>
      </c>
      <c r="CB237" s="3">
        <v>1881</v>
      </c>
      <c r="CC237" s="3">
        <v>0</v>
      </c>
      <c r="CD237" s="3">
        <v>0</v>
      </c>
      <c r="CE237" s="3">
        <v>0</v>
      </c>
      <c r="CF237" s="3">
        <v>0</v>
      </c>
      <c r="CG237" s="3">
        <v>0</v>
      </c>
      <c r="CH237" s="3">
        <v>12</v>
      </c>
      <c r="CI237" s="3">
        <v>892</v>
      </c>
      <c r="CJ237" s="3">
        <v>520</v>
      </c>
      <c r="CK237" s="3">
        <v>9284</v>
      </c>
      <c r="CL237" s="3">
        <v>2522</v>
      </c>
      <c r="CM237" s="3">
        <v>1489</v>
      </c>
      <c r="CN237" s="3">
        <v>40942</v>
      </c>
      <c r="CO237" s="3">
        <v>0</v>
      </c>
      <c r="CP237" s="3">
        <v>2870</v>
      </c>
      <c r="CQ237" s="3">
        <v>14202</v>
      </c>
      <c r="CR237" s="3">
        <v>1130</v>
      </c>
      <c r="CS237" s="3">
        <v>1790</v>
      </c>
      <c r="CT237" s="3">
        <v>74229</v>
      </c>
      <c r="CU237" s="3">
        <v>31173</v>
      </c>
      <c r="CV237" s="3">
        <v>40611</v>
      </c>
      <c r="CW237" s="3">
        <v>0</v>
      </c>
      <c r="CX237" s="3">
        <v>2914</v>
      </c>
      <c r="CY237" s="3">
        <v>0</v>
      </c>
      <c r="CZ237" s="3">
        <v>2</v>
      </c>
      <c r="DA237" s="3">
        <v>37309</v>
      </c>
      <c r="DB237" s="3">
        <v>45826</v>
      </c>
      <c r="DC237" s="3">
        <v>429</v>
      </c>
      <c r="DD237" s="3">
        <v>908</v>
      </c>
      <c r="DE237" s="3">
        <v>359</v>
      </c>
      <c r="DF237" s="3">
        <v>192</v>
      </c>
      <c r="DG237" s="3">
        <v>399455140</v>
      </c>
      <c r="DH237" s="3">
        <v>268511143</v>
      </c>
      <c r="DI237" s="3">
        <v>0</v>
      </c>
      <c r="DJ237" s="3">
        <v>130943997</v>
      </c>
      <c r="DK237" s="3">
        <v>735553</v>
      </c>
      <c r="DL237" s="3">
        <v>131679550</v>
      </c>
      <c r="DM237" s="3">
        <v>91000207</v>
      </c>
      <c r="DN237" s="3">
        <v>40679343</v>
      </c>
      <c r="DO237" s="3">
        <v>4167099</v>
      </c>
      <c r="DP237" s="3">
        <v>1397504</v>
      </c>
      <c r="DQ237" s="3">
        <v>0</v>
      </c>
      <c r="DR237" s="3">
        <v>0</v>
      </c>
      <c r="DS237" s="3">
        <v>43448938</v>
      </c>
      <c r="DT237" s="3">
        <v>29526037</v>
      </c>
      <c r="DU237" s="3">
        <v>14172993</v>
      </c>
      <c r="DV237" s="3">
        <v>5823646</v>
      </c>
      <c r="DW237" s="3">
        <v>35515503</v>
      </c>
      <c r="DX237" s="3">
        <v>0</v>
      </c>
      <c r="DY237" s="3">
        <v>4997030</v>
      </c>
      <c r="DZ237" s="3">
        <v>10664552</v>
      </c>
      <c r="EA237" s="3">
        <v>202224</v>
      </c>
      <c r="EB237" s="3">
        <v>1493451</v>
      </c>
      <c r="EC237" s="3">
        <v>102395436</v>
      </c>
      <c r="ED237" s="3">
        <v>47220824</v>
      </c>
      <c r="EE237" s="3">
        <v>19571175</v>
      </c>
      <c r="EF237" s="3">
        <v>8949097</v>
      </c>
      <c r="EG237" s="3">
        <v>141682413</v>
      </c>
      <c r="EH237" s="3">
        <v>0</v>
      </c>
      <c r="EI237" s="3">
        <v>14493074</v>
      </c>
      <c r="EJ237" s="3">
        <v>52802425</v>
      </c>
      <c r="EK237" s="3">
        <v>1632559</v>
      </c>
      <c r="EL237" s="3">
        <v>10708137</v>
      </c>
      <c r="EM237" s="3">
        <v>297059704</v>
      </c>
      <c r="EN237" s="3">
        <v>52913517</v>
      </c>
      <c r="EO237" s="3">
        <v>24196372</v>
      </c>
      <c r="EP237" s="3">
        <v>10289500</v>
      </c>
      <c r="EQ237" s="3">
        <v>129346547</v>
      </c>
      <c r="ER237" s="3">
        <v>-605555</v>
      </c>
      <c r="ES237" s="3">
        <v>0</v>
      </c>
      <c r="ET237" s="3">
        <v>11361423</v>
      </c>
      <c r="EU237" s="3">
        <v>20443920</v>
      </c>
      <c r="EV237" s="3">
        <v>8048565</v>
      </c>
      <c r="EW237" s="3">
        <v>0</v>
      </c>
      <c r="EX237" s="3">
        <v>11411551</v>
      </c>
      <c r="EY237" s="3">
        <v>0</v>
      </c>
      <c r="EZ237" s="3">
        <v>1105303</v>
      </c>
      <c r="FA237" s="3">
        <v>0</v>
      </c>
      <c r="FB237" s="3">
        <v>0</v>
      </c>
      <c r="FC237" s="3">
        <v>0</v>
      </c>
      <c r="FD237" s="3">
        <v>0</v>
      </c>
      <c r="FE237" s="3">
        <v>22983746</v>
      </c>
      <c r="FF237" s="3">
        <v>9474981</v>
      </c>
      <c r="FG237" s="3">
        <v>4179971</v>
      </c>
      <c r="FH237" s="3">
        <v>44710100</v>
      </c>
      <c r="FI237" s="3">
        <v>0</v>
      </c>
      <c r="FJ237" s="3">
        <v>7343326</v>
      </c>
      <c r="FK237" s="3">
        <v>40615350</v>
      </c>
      <c r="FL237" s="3">
        <v>1</v>
      </c>
      <c r="FM237" s="3">
        <v>1636522</v>
      </c>
      <c r="FN237" s="3">
        <v>0</v>
      </c>
      <c r="FO237" s="3">
        <v>-33101798</v>
      </c>
      <c r="FP237" s="3">
        <v>560653</v>
      </c>
      <c r="FQ237" s="3">
        <v>3338009</v>
      </c>
      <c r="FR237" s="3">
        <v>0</v>
      </c>
      <c r="FS237" s="3">
        <v>0</v>
      </c>
      <c r="FT237" s="3">
        <v>9347162</v>
      </c>
      <c r="FU237" s="3">
        <v>17166073</v>
      </c>
      <c r="FV237" s="3">
        <v>24507662</v>
      </c>
      <c r="FW237" s="3">
        <v>0</v>
      </c>
      <c r="FX237" s="3">
        <v>0</v>
      </c>
      <c r="FY237" s="3">
        <v>95381</v>
      </c>
      <c r="FZ237" s="3">
        <v>0</v>
      </c>
      <c r="GA237" s="3">
        <v>15350394</v>
      </c>
      <c r="GB237" s="3">
        <v>4247796</v>
      </c>
      <c r="GC237" s="3">
        <v>18167194</v>
      </c>
      <c r="GD237" s="3">
        <v>2118545</v>
      </c>
      <c r="GE237" s="3">
        <v>32276141</v>
      </c>
      <c r="GF237" s="3">
        <v>14833514</v>
      </c>
      <c r="GG237" s="3">
        <v>10433293</v>
      </c>
      <c r="GH237" s="3">
        <v>4662516</v>
      </c>
      <c r="GI237" s="3">
        <v>7824776</v>
      </c>
      <c r="GJ237" s="3">
        <v>14321864</v>
      </c>
      <c r="GK237" s="3">
        <v>2948455</v>
      </c>
      <c r="GL237" s="3">
        <v>176214</v>
      </c>
      <c r="GM237" s="3">
        <v>537397</v>
      </c>
      <c r="GN237" s="3">
        <v>177860</v>
      </c>
      <c r="GO237" s="3">
        <v>2808177</v>
      </c>
      <c r="GP237" s="3">
        <v>37395942</v>
      </c>
      <c r="GQ237" s="3">
        <v>0</v>
      </c>
      <c r="GR237" s="3">
        <v>10855220</v>
      </c>
      <c r="GS237" s="3">
        <v>4584971</v>
      </c>
      <c r="GT237" s="3">
        <v>211718</v>
      </c>
      <c r="GU237" s="3">
        <v>0</v>
      </c>
      <c r="GV237" s="3">
        <v>53047851</v>
      </c>
      <c r="GW237" s="3">
        <v>5660763</v>
      </c>
      <c r="GX237" s="3">
        <v>1132631</v>
      </c>
      <c r="GY237" s="3">
        <v>437133</v>
      </c>
      <c r="GZ237" s="3">
        <v>45817324</v>
      </c>
      <c r="HA237" s="3">
        <v>53047851</v>
      </c>
      <c r="HB237" s="3">
        <v>3395524</v>
      </c>
      <c r="HC237" s="3">
        <v>60862028</v>
      </c>
      <c r="HD237" s="3">
        <v>-48837848</v>
      </c>
      <c r="HE237" s="3">
        <v>40619097</v>
      </c>
      <c r="HF237" s="3">
        <v>0</v>
      </c>
      <c r="HG237" s="3">
        <v>0</v>
      </c>
      <c r="HH237" s="3">
        <v>0</v>
      </c>
      <c r="HI237" s="3">
        <v>0</v>
      </c>
      <c r="HJ237" s="3">
        <v>611767</v>
      </c>
      <c r="HK237" s="3">
        <v>689684</v>
      </c>
      <c r="HL237" s="3">
        <v>330</v>
      </c>
      <c r="HM237" s="3">
        <v>0</v>
      </c>
      <c r="HN237" s="3">
        <v>57774</v>
      </c>
      <c r="HO237" s="3">
        <v>241086</v>
      </c>
      <c r="HP237" s="3">
        <v>159309</v>
      </c>
      <c r="HQ237" s="3">
        <v>2958</v>
      </c>
      <c r="HR237" s="3">
        <v>14</v>
      </c>
      <c r="HS237" s="3">
        <v>76189</v>
      </c>
      <c r="HT237" s="3">
        <v>59086</v>
      </c>
      <c r="HU237" s="3">
        <v>11613</v>
      </c>
      <c r="HV237" s="3">
        <v>847</v>
      </c>
      <c r="HW237" s="3">
        <v>2891</v>
      </c>
      <c r="HX237" s="3">
        <v>96096</v>
      </c>
      <c r="HY237" s="3">
        <v>164590</v>
      </c>
      <c r="HZ237" s="3">
        <v>155819</v>
      </c>
      <c r="IA237" s="3">
        <v>0</v>
      </c>
      <c r="IB237" s="3">
        <v>122024</v>
      </c>
      <c r="IC237" s="3">
        <v>34937</v>
      </c>
      <c r="ID237" s="3">
        <v>38301</v>
      </c>
      <c r="IE237" s="3">
        <v>17342445.146033399</v>
      </c>
      <c r="IF237" s="3">
        <v>7625150.7216501804</v>
      </c>
      <c r="IG237" s="3">
        <v>3338188.4522149898</v>
      </c>
      <c r="IH237" s="3">
        <v>40041313.718634501</v>
      </c>
      <c r="II237" s="3">
        <v>0</v>
      </c>
      <c r="IJ237" s="3">
        <v>4404167.8722271901</v>
      </c>
      <c r="IK237" s="3">
        <v>14341597.2049601</v>
      </c>
      <c r="IL237" s="3">
        <v>414604.88569525501</v>
      </c>
      <c r="IM237" s="3">
        <v>2757185.9985843515</v>
      </c>
    </row>
    <row r="238" spans="1:247" x14ac:dyDescent="0.25">
      <c r="A238">
        <v>106500939</v>
      </c>
      <c r="B238" s="33" t="s">
        <v>1960</v>
      </c>
      <c r="C238" s="56">
        <v>45292</v>
      </c>
      <c r="D238" s="56">
        <v>45657</v>
      </c>
      <c r="E238">
        <v>366</v>
      </c>
      <c r="F238" s="33" t="s">
        <v>2698</v>
      </c>
      <c r="G238" t="s">
        <v>1179</v>
      </c>
      <c r="H238">
        <v>511</v>
      </c>
      <c r="I238" s="33" t="s">
        <v>1046</v>
      </c>
      <c r="J238" t="s">
        <v>1047</v>
      </c>
      <c r="K238" s="33" t="s">
        <v>1023</v>
      </c>
      <c r="L238" s="33" t="s">
        <v>811</v>
      </c>
      <c r="N238" t="s">
        <v>430</v>
      </c>
      <c r="O238" s="33" t="s">
        <v>2380</v>
      </c>
      <c r="P238" t="s">
        <v>406</v>
      </c>
      <c r="Q238" t="s">
        <v>34</v>
      </c>
      <c r="R238" s="33" t="s">
        <v>2181</v>
      </c>
      <c r="S238" s="33" t="s">
        <v>1424</v>
      </c>
      <c r="T238" s="33" t="s">
        <v>1194</v>
      </c>
      <c r="U238" s="33">
        <v>95355</v>
      </c>
      <c r="V238" s="33" t="s">
        <v>2850</v>
      </c>
      <c r="W238">
        <v>2</v>
      </c>
      <c r="X238" s="3">
        <v>419</v>
      </c>
      <c r="Y238" s="3">
        <v>153354</v>
      </c>
      <c r="Z238" s="3">
        <v>419</v>
      </c>
      <c r="AA238" s="3">
        <v>153354</v>
      </c>
      <c r="AB238" s="3">
        <v>325</v>
      </c>
      <c r="AC238" s="3">
        <v>294.93442622950801</v>
      </c>
      <c r="AD238" s="3">
        <v>492.28535707292502</v>
      </c>
      <c r="AE238" s="3">
        <v>31786</v>
      </c>
      <c r="AF238" s="3">
        <v>24329</v>
      </c>
      <c r="AG238" s="3">
        <v>5517</v>
      </c>
      <c r="AH238" s="3">
        <v>21404</v>
      </c>
      <c r="AI238" s="3">
        <v>0</v>
      </c>
      <c r="AJ238" s="3">
        <v>8037</v>
      </c>
      <c r="AK238" s="3">
        <v>15656</v>
      </c>
      <c r="AL238" s="3">
        <v>86</v>
      </c>
      <c r="AM238" s="3">
        <v>1131</v>
      </c>
      <c r="AN238" s="3">
        <v>107946</v>
      </c>
      <c r="AO238" s="3">
        <v>180176.44068869</v>
      </c>
      <c r="AP238" s="89">
        <v>50407.970841084498</v>
      </c>
      <c r="AQ238" s="89">
        <v>35717.092384643802</v>
      </c>
      <c r="AR238" s="89">
        <v>6824.8937919627315</v>
      </c>
      <c r="AS238" s="89">
        <v>35470.801400862103</v>
      </c>
      <c r="AT238" s="89">
        <v>0</v>
      </c>
      <c r="AU238" s="89">
        <v>12381.843387959729</v>
      </c>
      <c r="AV238" s="89">
        <v>34647.119119418414</v>
      </c>
      <c r="AW238" s="89">
        <v>306.05662537341499</v>
      </c>
      <c r="AX238" s="89">
        <v>3234.4463299131808</v>
      </c>
      <c r="AY238" s="3">
        <v>5992</v>
      </c>
      <c r="AZ238" s="3">
        <v>4461</v>
      </c>
      <c r="BA238" s="3">
        <v>938</v>
      </c>
      <c r="BB238" s="3">
        <v>4591</v>
      </c>
      <c r="BC238" s="3">
        <v>0</v>
      </c>
      <c r="BD238" s="3">
        <v>1547</v>
      </c>
      <c r="BE238" s="3">
        <v>4280</v>
      </c>
      <c r="BF238" s="3">
        <v>29</v>
      </c>
      <c r="BG238" s="3">
        <v>283</v>
      </c>
      <c r="BH238" s="3">
        <v>22121</v>
      </c>
      <c r="BI238" s="3">
        <v>419</v>
      </c>
      <c r="BJ238" s="3">
        <v>0</v>
      </c>
      <c r="BK238" s="3">
        <v>0</v>
      </c>
      <c r="BL238" s="3">
        <v>0</v>
      </c>
      <c r="BM238" s="3">
        <v>0</v>
      </c>
      <c r="BN238" s="3">
        <v>0</v>
      </c>
      <c r="BO238" s="3">
        <v>153354</v>
      </c>
      <c r="BP238" s="3">
        <v>0</v>
      </c>
      <c r="BQ238" s="3">
        <v>0</v>
      </c>
      <c r="BR238" s="3">
        <v>0</v>
      </c>
      <c r="BS238" s="3">
        <v>0</v>
      </c>
      <c r="BT238" s="3">
        <v>0</v>
      </c>
      <c r="BU238" s="3">
        <v>107946</v>
      </c>
      <c r="BV238" s="3">
        <v>0</v>
      </c>
      <c r="BW238" s="3">
        <v>0</v>
      </c>
      <c r="BX238" s="3">
        <v>0</v>
      </c>
      <c r="BY238" s="3">
        <v>0</v>
      </c>
      <c r="BZ238" s="57">
        <v>0</v>
      </c>
      <c r="CA238" s="3">
        <v>0</v>
      </c>
      <c r="CB238" s="3">
        <v>22121</v>
      </c>
      <c r="CC238" s="3">
        <v>0</v>
      </c>
      <c r="CD238" s="3">
        <v>0</v>
      </c>
      <c r="CE238" s="3">
        <v>0</v>
      </c>
      <c r="CF238" s="3">
        <v>0</v>
      </c>
      <c r="CG238" s="3">
        <v>0</v>
      </c>
      <c r="CH238" s="3">
        <v>18</v>
      </c>
      <c r="CI238" s="3">
        <v>2773</v>
      </c>
      <c r="CJ238" s="3">
        <v>1154</v>
      </c>
      <c r="CK238" s="3">
        <v>14223</v>
      </c>
      <c r="CL238" s="3">
        <v>9461</v>
      </c>
      <c r="CM238" s="3">
        <v>3272</v>
      </c>
      <c r="CN238" s="3">
        <v>34850</v>
      </c>
      <c r="CO238" s="3">
        <v>0</v>
      </c>
      <c r="CP238" s="3">
        <v>4987</v>
      </c>
      <c r="CQ238" s="3">
        <v>22189</v>
      </c>
      <c r="CR238" s="3">
        <v>462</v>
      </c>
      <c r="CS238" s="3">
        <v>3555</v>
      </c>
      <c r="CT238" s="3">
        <v>92999</v>
      </c>
      <c r="CU238" s="3">
        <v>91011</v>
      </c>
      <c r="CV238" s="3">
        <v>8646</v>
      </c>
      <c r="CW238" s="3">
        <v>0</v>
      </c>
      <c r="CX238" s="3">
        <v>3191</v>
      </c>
      <c r="CY238" s="3">
        <v>7551</v>
      </c>
      <c r="CZ238" s="3">
        <v>21</v>
      </c>
      <c r="DA238" s="3">
        <v>595991</v>
      </c>
      <c r="DB238" s="3">
        <v>470186</v>
      </c>
      <c r="DC238" s="3">
        <v>5363</v>
      </c>
      <c r="DD238" s="3">
        <v>6274</v>
      </c>
      <c r="DE238" s="3">
        <v>1132</v>
      </c>
      <c r="DF238" s="3">
        <v>527</v>
      </c>
      <c r="DG238" s="3">
        <v>3533868001</v>
      </c>
      <c r="DH238" s="3">
        <v>2655120919</v>
      </c>
      <c r="DI238" s="3">
        <v>75585036</v>
      </c>
      <c r="DJ238" s="3">
        <v>954332118</v>
      </c>
      <c r="DK238" s="3">
        <v>11043098</v>
      </c>
      <c r="DL238" s="3">
        <v>965375216</v>
      </c>
      <c r="DM238" s="3">
        <v>851359518</v>
      </c>
      <c r="DN238" s="3">
        <v>114015698</v>
      </c>
      <c r="DO238" s="3">
        <v>39070652</v>
      </c>
      <c r="DP238" s="3">
        <v>14704315</v>
      </c>
      <c r="DQ238" s="3">
        <v>0</v>
      </c>
      <c r="DR238" s="3">
        <v>0</v>
      </c>
      <c r="DS238" s="3">
        <v>138382035</v>
      </c>
      <c r="DT238" s="3">
        <v>626330633</v>
      </c>
      <c r="DU238" s="3">
        <v>454423942</v>
      </c>
      <c r="DV238" s="3">
        <v>103724184</v>
      </c>
      <c r="DW238" s="3">
        <v>405584827</v>
      </c>
      <c r="DX238" s="3">
        <v>0</v>
      </c>
      <c r="DY238" s="3">
        <v>158493159</v>
      </c>
      <c r="DZ238" s="3">
        <v>349996781</v>
      </c>
      <c r="EA238" s="3">
        <v>1436070</v>
      </c>
      <c r="EB238" s="3">
        <v>17195724</v>
      </c>
      <c r="EC238" s="3">
        <v>2117185320</v>
      </c>
      <c r="ED238" s="3">
        <v>366938614</v>
      </c>
      <c r="EE238" s="3">
        <v>212710010</v>
      </c>
      <c r="EF238" s="3">
        <v>24589490</v>
      </c>
      <c r="EG238" s="3">
        <v>266552103</v>
      </c>
      <c r="EH238" s="3">
        <v>0</v>
      </c>
      <c r="EI238" s="3">
        <v>85682214</v>
      </c>
      <c r="EJ238" s="3">
        <v>424554839</v>
      </c>
      <c r="EK238" s="3">
        <v>3674613</v>
      </c>
      <c r="EL238" s="3">
        <v>31980798</v>
      </c>
      <c r="EM238" s="3">
        <v>1416682681</v>
      </c>
      <c r="EN238" s="3">
        <v>826664793</v>
      </c>
      <c r="EO238" s="3">
        <v>564343888</v>
      </c>
      <c r="EP238" s="3">
        <v>36501611</v>
      </c>
      <c r="EQ238" s="3">
        <v>631996502</v>
      </c>
      <c r="ER238" s="3">
        <v>0</v>
      </c>
      <c r="ES238" s="3">
        <v>0</v>
      </c>
      <c r="ET238" s="3">
        <v>171544582</v>
      </c>
      <c r="EU238" s="3">
        <v>350343327</v>
      </c>
      <c r="EV238" s="3">
        <v>29819684</v>
      </c>
      <c r="EW238" s="3">
        <v>0</v>
      </c>
      <c r="EX238" s="3">
        <v>34221252</v>
      </c>
      <c r="EY238" s="3">
        <v>0</v>
      </c>
      <c r="EZ238" s="3">
        <v>9685280</v>
      </c>
      <c r="FA238" s="3">
        <v>40836956</v>
      </c>
      <c r="FB238" s="3">
        <v>0</v>
      </c>
      <c r="FC238" s="3">
        <v>0</v>
      </c>
      <c r="FD238" s="3">
        <v>34748080</v>
      </c>
      <c r="FE238" s="3">
        <v>164901160</v>
      </c>
      <c r="FF238" s="3">
        <v>143127216</v>
      </c>
      <c r="FG238" s="3">
        <v>88274447</v>
      </c>
      <c r="FH238" s="3">
        <v>37690562</v>
      </c>
      <c r="FI238" s="3">
        <v>0</v>
      </c>
      <c r="FJ238" s="3">
        <v>69232198</v>
      </c>
      <c r="FK238" s="3">
        <v>446186075</v>
      </c>
      <c r="FL238" s="3">
        <v>1447665</v>
      </c>
      <c r="FM238" s="3">
        <v>3472795</v>
      </c>
      <c r="FN238" s="3">
        <v>0</v>
      </c>
      <c r="FO238" s="3">
        <v>-102319230</v>
      </c>
      <c r="FP238" s="3">
        <v>1066367</v>
      </c>
      <c r="FQ238" s="3">
        <v>30668375</v>
      </c>
      <c r="FR238" s="3">
        <v>0</v>
      </c>
      <c r="FS238" s="3">
        <v>0</v>
      </c>
      <c r="FT238" s="3">
        <v>168215949</v>
      </c>
      <c r="FU238" s="3">
        <v>64498485</v>
      </c>
      <c r="FV238" s="3">
        <v>286288753</v>
      </c>
      <c r="FW238" s="3">
        <v>35322075</v>
      </c>
      <c r="FX238" s="3">
        <v>0</v>
      </c>
      <c r="FY238" s="3">
        <v>889097</v>
      </c>
      <c r="FZ238" s="3">
        <v>623585</v>
      </c>
      <c r="GA238" s="3">
        <v>110496698</v>
      </c>
      <c r="GB238" s="3">
        <v>26177260</v>
      </c>
      <c r="GC238" s="3">
        <v>133114022</v>
      </c>
      <c r="GD238" s="3">
        <v>25733594</v>
      </c>
      <c r="GE238" s="3">
        <v>263940774</v>
      </c>
      <c r="GF238" s="3">
        <v>122271502</v>
      </c>
      <c r="GG238" s="3">
        <v>38113544</v>
      </c>
      <c r="GH238" s="3">
        <v>21056665</v>
      </c>
      <c r="GI238" s="3">
        <v>154182097</v>
      </c>
      <c r="GJ238" s="3">
        <v>147829276</v>
      </c>
      <c r="GK238" s="3">
        <v>32029484</v>
      </c>
      <c r="GL238" s="3">
        <v>2814663</v>
      </c>
      <c r="GM238" s="3">
        <v>2651151</v>
      </c>
      <c r="GN238" s="3">
        <v>5676937</v>
      </c>
      <c r="GO238" s="3">
        <v>60793425</v>
      </c>
      <c r="GP238" s="3">
        <v>225322087</v>
      </c>
      <c r="GQ238" s="3">
        <v>0</v>
      </c>
      <c r="GR238" s="3">
        <v>170541875</v>
      </c>
      <c r="GS238" s="3">
        <v>19492628</v>
      </c>
      <c r="GT238" s="3">
        <v>1412190</v>
      </c>
      <c r="GU238" s="3">
        <v>189035</v>
      </c>
      <c r="GV238" s="3">
        <v>416957815</v>
      </c>
      <c r="GW238" s="3">
        <v>47997681</v>
      </c>
      <c r="GX238" s="3">
        <v>327207</v>
      </c>
      <c r="GY238" s="3">
        <v>101495716</v>
      </c>
      <c r="GZ238" s="3">
        <v>267137211</v>
      </c>
      <c r="HA238" s="3">
        <v>416957815</v>
      </c>
      <c r="HB238" s="3">
        <v>806421</v>
      </c>
      <c r="HC238" s="3">
        <v>582871466</v>
      </c>
      <c r="HD238" s="3">
        <v>-459968303</v>
      </c>
      <c r="HE238" s="3">
        <v>589599942</v>
      </c>
      <c r="HF238" s="3">
        <v>0</v>
      </c>
      <c r="HG238" s="3">
        <v>99190616</v>
      </c>
      <c r="HH238" s="3">
        <v>2336124</v>
      </c>
      <c r="HI238" s="3">
        <v>0</v>
      </c>
      <c r="HJ238" s="3">
        <v>4451829</v>
      </c>
      <c r="HK238" s="3">
        <v>5074558</v>
      </c>
      <c r="HL238" s="3">
        <v>2420</v>
      </c>
      <c r="HM238" s="3">
        <v>0</v>
      </c>
      <c r="HN238" s="3">
        <v>223275</v>
      </c>
      <c r="HO238" s="3">
        <v>1688962</v>
      </c>
      <c r="HP238" s="3">
        <v>1883092</v>
      </c>
      <c r="HQ238" s="3">
        <v>0</v>
      </c>
      <c r="HR238" s="3">
        <v>13038</v>
      </c>
      <c r="HS238" s="3">
        <v>277905</v>
      </c>
      <c r="HT238" s="3">
        <v>307181</v>
      </c>
      <c r="HU238" s="3">
        <v>17825</v>
      </c>
      <c r="HV238" s="3">
        <v>34817</v>
      </c>
      <c r="HW238" s="3">
        <v>5734</v>
      </c>
      <c r="HX238" s="3">
        <v>1625523</v>
      </c>
      <c r="HY238" s="3">
        <v>465309</v>
      </c>
      <c r="HZ238" s="3">
        <v>1305755</v>
      </c>
      <c r="IA238" s="3">
        <v>8020</v>
      </c>
      <c r="IB238" s="3">
        <v>779980</v>
      </c>
      <c r="IC238" s="3">
        <v>64336</v>
      </c>
      <c r="ID238" s="3">
        <v>202906</v>
      </c>
      <c r="IE238" s="3">
        <v>236188917.49746931</v>
      </c>
      <c r="IF238" s="3">
        <v>158637395.07147801</v>
      </c>
      <c r="IG238" s="3">
        <v>30511634.034495801</v>
      </c>
      <c r="IH238" s="3">
        <v>159827050.305094</v>
      </c>
      <c r="II238" s="3">
        <v>0</v>
      </c>
      <c r="IJ238" s="3">
        <v>58062320.164041899</v>
      </c>
      <c r="IK238" s="3">
        <v>184180179.97260201</v>
      </c>
      <c r="IL238" s="3">
        <v>1215266.3430268499</v>
      </c>
      <c r="IM238" s="3">
        <v>11693656.611791266</v>
      </c>
    </row>
    <row r="239" spans="1:247" x14ac:dyDescent="0.25">
      <c r="A239">
        <v>106190521</v>
      </c>
      <c r="B239" s="33" t="s">
        <v>1425</v>
      </c>
      <c r="C239" s="56">
        <v>45292</v>
      </c>
      <c r="D239" s="56">
        <v>45657</v>
      </c>
      <c r="E239">
        <v>366</v>
      </c>
      <c r="F239" s="33" t="s">
        <v>2532</v>
      </c>
      <c r="G239" t="s">
        <v>475</v>
      </c>
      <c r="H239">
        <v>929</v>
      </c>
      <c r="I239" s="33" t="s">
        <v>1024</v>
      </c>
      <c r="J239" t="s">
        <v>2736</v>
      </c>
      <c r="K239" s="33" t="s">
        <v>1023</v>
      </c>
      <c r="L239" s="33" t="s">
        <v>811</v>
      </c>
      <c r="N239" t="s">
        <v>1032</v>
      </c>
      <c r="O239" s="33" t="s">
        <v>2736</v>
      </c>
      <c r="P239" t="s">
        <v>1038</v>
      </c>
      <c r="Q239" t="s">
        <v>1033</v>
      </c>
      <c r="R239" s="33" t="s">
        <v>2182</v>
      </c>
      <c r="S239" s="33" t="s">
        <v>3219</v>
      </c>
      <c r="T239" s="33" t="s">
        <v>1426</v>
      </c>
      <c r="U239" s="33">
        <v>90247</v>
      </c>
      <c r="V239" s="33" t="s">
        <v>2851</v>
      </c>
      <c r="W239">
        <v>0</v>
      </c>
      <c r="X239" s="3">
        <v>172</v>
      </c>
      <c r="Y239" s="3">
        <v>62952</v>
      </c>
      <c r="Z239" s="3">
        <v>172</v>
      </c>
      <c r="AA239" s="3">
        <v>62952</v>
      </c>
      <c r="AB239" s="3">
        <v>137</v>
      </c>
      <c r="AC239" s="3">
        <v>132.98907103825101</v>
      </c>
      <c r="AD239" s="3">
        <v>180.931105641893</v>
      </c>
      <c r="AE239" s="3">
        <v>7652</v>
      </c>
      <c r="AF239" s="3">
        <v>5968</v>
      </c>
      <c r="AG239" s="3">
        <v>2125</v>
      </c>
      <c r="AH239" s="3">
        <v>30607</v>
      </c>
      <c r="AI239" s="3">
        <v>0</v>
      </c>
      <c r="AJ239" s="3">
        <v>1422</v>
      </c>
      <c r="AK239" s="3">
        <v>507</v>
      </c>
      <c r="AL239" s="3">
        <v>60</v>
      </c>
      <c r="AM239" s="3">
        <v>333</v>
      </c>
      <c r="AN239" s="3">
        <v>48674</v>
      </c>
      <c r="AO239" s="3">
        <v>66220.784664933002</v>
      </c>
      <c r="AP239" s="89">
        <v>8883.0121835401005</v>
      </c>
      <c r="AQ239" s="89">
        <v>7844.7905828011199</v>
      </c>
      <c r="AR239" s="89">
        <v>3023.0952468655901</v>
      </c>
      <c r="AS239" s="89">
        <v>41726.26918157145</v>
      </c>
      <c r="AT239" s="89">
        <v>0</v>
      </c>
      <c r="AU239" s="89">
        <v>2178.6897611991303</v>
      </c>
      <c r="AV239" s="89">
        <v>911.51825684504297</v>
      </c>
      <c r="AW239" s="89">
        <v>237.25093187834301</v>
      </c>
      <c r="AX239" s="89">
        <v>1316.7423838826357</v>
      </c>
      <c r="AY239" s="3">
        <v>1435</v>
      </c>
      <c r="AZ239" s="3">
        <v>1219</v>
      </c>
      <c r="BA239" s="3">
        <v>321</v>
      </c>
      <c r="BB239" s="3">
        <v>2448</v>
      </c>
      <c r="BC239" s="3">
        <v>0</v>
      </c>
      <c r="BD239" s="3">
        <v>150</v>
      </c>
      <c r="BE239" s="3">
        <v>113</v>
      </c>
      <c r="BF239" s="3">
        <v>14</v>
      </c>
      <c r="BG239" s="3">
        <v>77</v>
      </c>
      <c r="BH239" s="3">
        <v>5777</v>
      </c>
      <c r="BI239" s="3">
        <v>103</v>
      </c>
      <c r="BJ239" s="3">
        <v>0</v>
      </c>
      <c r="BK239" s="3">
        <v>0</v>
      </c>
      <c r="BL239" s="3">
        <v>0</v>
      </c>
      <c r="BM239" s="3">
        <v>69</v>
      </c>
      <c r="BN239" s="3">
        <v>0</v>
      </c>
      <c r="BO239" s="3">
        <v>37698</v>
      </c>
      <c r="BP239" s="3">
        <v>0</v>
      </c>
      <c r="BQ239" s="3">
        <v>0</v>
      </c>
      <c r="BR239" s="3">
        <v>0</v>
      </c>
      <c r="BS239" s="3">
        <v>25254</v>
      </c>
      <c r="BT239" s="3">
        <v>0</v>
      </c>
      <c r="BU239" s="3">
        <v>26409</v>
      </c>
      <c r="BV239" s="3">
        <v>0</v>
      </c>
      <c r="BW239" s="3">
        <v>0</v>
      </c>
      <c r="BX239" s="3">
        <v>0</v>
      </c>
      <c r="BY239" s="3">
        <v>22265</v>
      </c>
      <c r="BZ239" s="57">
        <v>0.45743107203024203</v>
      </c>
      <c r="CA239" s="3">
        <v>0</v>
      </c>
      <c r="CB239" s="3">
        <v>5722</v>
      </c>
      <c r="CC239" s="3">
        <v>0</v>
      </c>
      <c r="CD239" s="3">
        <v>0</v>
      </c>
      <c r="CE239" s="3">
        <v>0</v>
      </c>
      <c r="CF239" s="3">
        <v>55</v>
      </c>
      <c r="CG239" s="3">
        <v>0</v>
      </c>
      <c r="CH239" s="3">
        <v>0</v>
      </c>
      <c r="CI239" s="3">
        <v>0</v>
      </c>
      <c r="CJ239" s="3">
        <v>0</v>
      </c>
      <c r="CK239" s="3">
        <v>2998</v>
      </c>
      <c r="CL239" s="3">
        <v>4654</v>
      </c>
      <c r="CM239" s="3">
        <v>2468</v>
      </c>
      <c r="CN239" s="3">
        <v>20187</v>
      </c>
      <c r="CO239" s="3">
        <v>0</v>
      </c>
      <c r="CP239" s="3">
        <v>1713</v>
      </c>
      <c r="CQ239" s="3">
        <v>1263</v>
      </c>
      <c r="CR239" s="3">
        <v>659</v>
      </c>
      <c r="CS239" s="3">
        <v>3660</v>
      </c>
      <c r="CT239" s="3">
        <v>37602</v>
      </c>
      <c r="CU239" s="3">
        <v>38804</v>
      </c>
      <c r="CV239" s="3">
        <v>350</v>
      </c>
      <c r="CW239" s="3">
        <v>0</v>
      </c>
      <c r="CX239" s="3">
        <v>2671</v>
      </c>
      <c r="CY239" s="3">
        <v>9034</v>
      </c>
      <c r="CZ239" s="3">
        <v>4</v>
      </c>
      <c r="DA239" s="3">
        <v>54651</v>
      </c>
      <c r="DB239" s="3">
        <v>69562</v>
      </c>
      <c r="DC239" s="3">
        <v>550</v>
      </c>
      <c r="DD239" s="3">
        <v>773</v>
      </c>
      <c r="DE239" s="3">
        <v>0</v>
      </c>
      <c r="DF239" s="3">
        <v>0</v>
      </c>
      <c r="DG239" s="3">
        <v>798036009</v>
      </c>
      <c r="DH239" s="3">
        <v>665160417</v>
      </c>
      <c r="DI239" s="3">
        <v>73261236</v>
      </c>
      <c r="DJ239" s="3">
        <v>206136828</v>
      </c>
      <c r="DK239" s="3">
        <v>438496</v>
      </c>
      <c r="DL239" s="3">
        <v>206575324</v>
      </c>
      <c r="DM239" s="3">
        <v>184828744</v>
      </c>
      <c r="DN239" s="3">
        <v>21746580</v>
      </c>
      <c r="DO239" s="3">
        <v>649177</v>
      </c>
      <c r="DP239" s="3">
        <v>2126939</v>
      </c>
      <c r="DQ239" s="3">
        <v>0</v>
      </c>
      <c r="DR239" s="3">
        <v>0</v>
      </c>
      <c r="DS239" s="3">
        <v>20268818</v>
      </c>
      <c r="DT239" s="3">
        <v>120805118</v>
      </c>
      <c r="DU239" s="3">
        <v>101757817</v>
      </c>
      <c r="DV239" s="3">
        <v>27364911</v>
      </c>
      <c r="DW239" s="3">
        <v>301061100</v>
      </c>
      <c r="DX239" s="3">
        <v>0</v>
      </c>
      <c r="DY239" s="3">
        <v>18880082</v>
      </c>
      <c r="DZ239" s="3">
        <v>9423534</v>
      </c>
      <c r="EA239" s="3">
        <v>1110660</v>
      </c>
      <c r="EB239" s="3">
        <v>6174012</v>
      </c>
      <c r="EC239" s="3">
        <v>586577234</v>
      </c>
      <c r="ED239" s="3">
        <v>19434471</v>
      </c>
      <c r="EE239" s="3">
        <v>32000354</v>
      </c>
      <c r="EF239" s="3">
        <v>11565316</v>
      </c>
      <c r="EG239" s="3">
        <v>109373000</v>
      </c>
      <c r="EH239" s="3">
        <v>0</v>
      </c>
      <c r="EI239" s="3">
        <v>10046670</v>
      </c>
      <c r="EJ239" s="3">
        <v>7518721</v>
      </c>
      <c r="EK239" s="3">
        <v>3281092</v>
      </c>
      <c r="EL239" s="3">
        <v>18239151</v>
      </c>
      <c r="EM239" s="3">
        <v>211458775</v>
      </c>
      <c r="EN239" s="3">
        <v>114719618</v>
      </c>
      <c r="EO239" s="3">
        <v>113063741</v>
      </c>
      <c r="EP239" s="3">
        <v>26886962</v>
      </c>
      <c r="EQ239" s="3">
        <v>348317493</v>
      </c>
      <c r="ER239" s="3">
        <v>-6927051</v>
      </c>
      <c r="ES239" s="3">
        <v>0</v>
      </c>
      <c r="ET239" s="3">
        <v>20935872</v>
      </c>
      <c r="EU239" s="3">
        <v>11240975</v>
      </c>
      <c r="EV239" s="3">
        <v>20156770</v>
      </c>
      <c r="EW239" s="3">
        <v>0</v>
      </c>
      <c r="EX239" s="3">
        <v>12259278</v>
      </c>
      <c r="EY239" s="3">
        <v>0</v>
      </c>
      <c r="EZ239" s="3">
        <v>4506759</v>
      </c>
      <c r="FA239" s="3">
        <v>0</v>
      </c>
      <c r="FB239" s="3">
        <v>73261236</v>
      </c>
      <c r="FC239" s="3">
        <v>0</v>
      </c>
      <c r="FD239" s="3">
        <v>0</v>
      </c>
      <c r="FE239" s="3">
        <v>24198031</v>
      </c>
      <c r="FF239" s="3">
        <v>20316368</v>
      </c>
      <c r="FG239" s="3">
        <v>11315034</v>
      </c>
      <c r="FH239" s="3">
        <v>137754356</v>
      </c>
      <c r="FI239" s="3">
        <v>0</v>
      </c>
      <c r="FJ239" s="3">
        <v>4882057</v>
      </c>
      <c r="FK239" s="3">
        <v>4510321</v>
      </c>
      <c r="FL239" s="3">
        <v>0</v>
      </c>
      <c r="FM239" s="3">
        <v>3160661</v>
      </c>
      <c r="FN239" s="3">
        <v>0</v>
      </c>
      <c r="FO239" s="3">
        <v>0</v>
      </c>
      <c r="FP239" s="3">
        <v>0</v>
      </c>
      <c r="FQ239" s="3">
        <v>0</v>
      </c>
      <c r="FR239" s="3">
        <v>0</v>
      </c>
      <c r="FS239" s="3">
        <v>0</v>
      </c>
      <c r="FT239" s="3">
        <v>34221785</v>
      </c>
      <c r="FU239" s="3">
        <v>13380551</v>
      </c>
      <c r="FV239" s="3">
        <v>32390040</v>
      </c>
      <c r="FW239" s="3">
        <v>29473229</v>
      </c>
      <c r="FX239" s="3">
        <v>10750322</v>
      </c>
      <c r="FY239" s="3">
        <v>0</v>
      </c>
      <c r="FZ239" s="3">
        <v>0</v>
      </c>
      <c r="GA239" s="3">
        <v>18871611</v>
      </c>
      <c r="GB239" s="3">
        <v>5679905</v>
      </c>
      <c r="GC239" s="3">
        <v>27174134</v>
      </c>
      <c r="GD239" s="3">
        <v>12887167</v>
      </c>
      <c r="GE239" s="3">
        <v>46060443</v>
      </c>
      <c r="GF239" s="3">
        <v>13743403</v>
      </c>
      <c r="GG239" s="3">
        <v>4198487</v>
      </c>
      <c r="GH239" s="3">
        <v>14931369</v>
      </c>
      <c r="GI239" s="3">
        <v>12472021</v>
      </c>
      <c r="GJ239" s="3">
        <v>59528140</v>
      </c>
      <c r="GK239" s="3">
        <v>2467036</v>
      </c>
      <c r="GL239" s="3">
        <v>9507587</v>
      </c>
      <c r="GM239" s="3">
        <v>944219</v>
      </c>
      <c r="GN239" s="3">
        <v>1591621</v>
      </c>
      <c r="GO239" s="3">
        <v>19384418</v>
      </c>
      <c r="GP239" s="3">
        <v>320501141</v>
      </c>
      <c r="GQ239" s="3">
        <v>0</v>
      </c>
      <c r="GR239" s="3">
        <v>17205107</v>
      </c>
      <c r="GS239" s="3">
        <v>5411851</v>
      </c>
      <c r="GT239" s="3">
        <v>0</v>
      </c>
      <c r="GU239" s="3">
        <v>0</v>
      </c>
      <c r="GV239" s="3">
        <v>343118099</v>
      </c>
      <c r="GW239" s="3">
        <v>202646431</v>
      </c>
      <c r="GX239" s="3">
        <v>0</v>
      </c>
      <c r="GY239" s="3">
        <v>5097426</v>
      </c>
      <c r="GZ239" s="3">
        <v>135374242</v>
      </c>
      <c r="HA239" s="3">
        <v>343118099</v>
      </c>
      <c r="HB239" s="3">
        <v>22013334</v>
      </c>
      <c r="HC239" s="3">
        <v>82316264</v>
      </c>
      <c r="HD239" s="3">
        <v>-61830373</v>
      </c>
      <c r="HE239" s="3">
        <v>35312998</v>
      </c>
      <c r="HF239" s="3">
        <v>0</v>
      </c>
      <c r="HG239" s="3">
        <v>0</v>
      </c>
      <c r="HH239" s="3">
        <v>204570432</v>
      </c>
      <c r="HI239" s="3">
        <v>99187395</v>
      </c>
      <c r="HJ239" s="3">
        <v>1172029</v>
      </c>
      <c r="HK239" s="3">
        <v>1275220</v>
      </c>
      <c r="HL239" s="3">
        <v>557</v>
      </c>
      <c r="HM239" s="3">
        <v>0</v>
      </c>
      <c r="HN239" s="3">
        <v>109933</v>
      </c>
      <c r="HO239" s="3">
        <v>272700</v>
      </c>
      <c r="HP239" s="3">
        <v>213517</v>
      </c>
      <c r="HQ239" s="3">
        <v>78229</v>
      </c>
      <c r="HR239" s="3">
        <v>125846</v>
      </c>
      <c r="HS239" s="3">
        <v>107960</v>
      </c>
      <c r="HT239" s="3">
        <v>68891</v>
      </c>
      <c r="HU239" s="3">
        <v>79332</v>
      </c>
      <c r="HV239" s="3">
        <v>114968</v>
      </c>
      <c r="HW239" s="3">
        <v>653</v>
      </c>
      <c r="HX239" s="3">
        <v>487328</v>
      </c>
      <c r="HY239" s="3">
        <v>131013</v>
      </c>
      <c r="HZ239" s="3">
        <v>259600</v>
      </c>
      <c r="IA239" s="3">
        <v>0</v>
      </c>
      <c r="IB239" s="3">
        <v>118416</v>
      </c>
      <c r="IC239" s="3">
        <v>36880</v>
      </c>
      <c r="ID239" s="3">
        <v>138792</v>
      </c>
      <c r="IE239" s="3">
        <v>32403064.903714199</v>
      </c>
      <c r="IF239" s="3">
        <v>30905500.559582401</v>
      </c>
      <c r="IG239" s="3">
        <v>8995025.4503193703</v>
      </c>
      <c r="IH239" s="3">
        <v>94832870.488500506</v>
      </c>
      <c r="II239" s="3">
        <v>0</v>
      </c>
      <c r="IJ239" s="3">
        <v>6683672.0586056896</v>
      </c>
      <c r="IK239" s="3">
        <v>3914593.5344995689</v>
      </c>
      <c r="IL239" s="3">
        <v>1014736.4671542</v>
      </c>
      <c r="IM239" s="3">
        <v>5640784.5376240704</v>
      </c>
    </row>
    <row r="240" spans="1:247" x14ac:dyDescent="0.25">
      <c r="A240">
        <v>106190525</v>
      </c>
      <c r="B240" s="33" t="s">
        <v>2515</v>
      </c>
      <c r="C240" s="56">
        <v>45108</v>
      </c>
      <c r="D240" s="56">
        <v>45473</v>
      </c>
      <c r="E240">
        <v>366</v>
      </c>
      <c r="F240" s="33" t="s">
        <v>2532</v>
      </c>
      <c r="G240" t="s">
        <v>475</v>
      </c>
      <c r="H240">
        <v>933</v>
      </c>
      <c r="I240" s="33" t="s">
        <v>1046</v>
      </c>
      <c r="J240" t="s">
        <v>3060</v>
      </c>
      <c r="K240" s="33" t="s">
        <v>1023</v>
      </c>
      <c r="L240" s="33" t="s">
        <v>811</v>
      </c>
      <c r="M240" t="s">
        <v>2658</v>
      </c>
      <c r="N240" t="s">
        <v>430</v>
      </c>
      <c r="O240" s="33" t="s">
        <v>1163</v>
      </c>
      <c r="P240" t="s">
        <v>406</v>
      </c>
      <c r="Q240" t="s">
        <v>34</v>
      </c>
      <c r="R240" s="33" t="s">
        <v>2070</v>
      </c>
      <c r="S240" s="33" t="s">
        <v>1199</v>
      </c>
      <c r="T240" s="33" t="s">
        <v>1164</v>
      </c>
      <c r="U240" s="33">
        <v>90806</v>
      </c>
      <c r="V240" s="33" t="s">
        <v>2852</v>
      </c>
      <c r="W240">
        <v>2</v>
      </c>
      <c r="X240" s="3">
        <v>453</v>
      </c>
      <c r="Y240" s="3">
        <v>165798</v>
      </c>
      <c r="Z240" s="3">
        <v>453</v>
      </c>
      <c r="AA240" s="3">
        <v>165798</v>
      </c>
      <c r="AB240" s="3">
        <v>310</v>
      </c>
      <c r="AC240" s="3">
        <v>282.45355191256829</v>
      </c>
      <c r="AD240" s="3">
        <v>465.34059459926101</v>
      </c>
      <c r="AE240" s="3">
        <v>27540</v>
      </c>
      <c r="AF240" s="3">
        <v>25120</v>
      </c>
      <c r="AG240" s="3">
        <v>5682</v>
      </c>
      <c r="AH240" s="3">
        <v>26592</v>
      </c>
      <c r="AI240" s="3">
        <v>11</v>
      </c>
      <c r="AJ240" s="3">
        <v>1328</v>
      </c>
      <c r="AK240" s="3">
        <v>15415</v>
      </c>
      <c r="AL240" s="3">
        <v>502</v>
      </c>
      <c r="AM240" s="3">
        <v>1188</v>
      </c>
      <c r="AN240" s="3">
        <v>103378</v>
      </c>
      <c r="AO240" s="3">
        <v>170314.657623329</v>
      </c>
      <c r="AP240" s="89">
        <v>41787.694559301803</v>
      </c>
      <c r="AQ240" s="89">
        <v>34008.039180040803</v>
      </c>
      <c r="AR240" s="89">
        <v>9017.2727853041797</v>
      </c>
      <c r="AS240" s="89">
        <v>44810.154767988097</v>
      </c>
      <c r="AT240" s="89">
        <v>22.9010177281681</v>
      </c>
      <c r="AU240" s="89">
        <v>1961.21570585324</v>
      </c>
      <c r="AV240" s="89">
        <v>36014.0352139311</v>
      </c>
      <c r="AW240" s="89">
        <v>1178.51842009596</v>
      </c>
      <c r="AX240" s="89">
        <v>1980.5904117559101</v>
      </c>
      <c r="AY240" s="3">
        <v>4319</v>
      </c>
      <c r="AZ240" s="3">
        <v>4182</v>
      </c>
      <c r="BA240" s="3">
        <v>851</v>
      </c>
      <c r="BB240" s="3">
        <v>4286</v>
      </c>
      <c r="BC240" s="3">
        <v>2</v>
      </c>
      <c r="BD240" s="3">
        <v>209</v>
      </c>
      <c r="BE240" s="3">
        <v>2954</v>
      </c>
      <c r="BF240" s="3">
        <v>106</v>
      </c>
      <c r="BG240" s="3">
        <v>197</v>
      </c>
      <c r="BH240" s="3">
        <v>17106</v>
      </c>
      <c r="BI240" s="3">
        <v>369</v>
      </c>
      <c r="BJ240" s="3">
        <v>0</v>
      </c>
      <c r="BK240" s="3">
        <v>0</v>
      </c>
      <c r="BL240" s="3">
        <v>42</v>
      </c>
      <c r="BM240" s="3">
        <v>42</v>
      </c>
      <c r="BN240" s="3">
        <v>0</v>
      </c>
      <c r="BO240" s="3">
        <v>135054</v>
      </c>
      <c r="BP240" s="3">
        <v>0</v>
      </c>
      <c r="BQ240" s="3">
        <v>0</v>
      </c>
      <c r="BR240" s="3">
        <v>15372</v>
      </c>
      <c r="BS240" s="3">
        <v>15372</v>
      </c>
      <c r="BT240" s="3">
        <v>0</v>
      </c>
      <c r="BU240" s="3">
        <v>97346</v>
      </c>
      <c r="BV240" s="3">
        <v>0</v>
      </c>
      <c r="BW240" s="3">
        <v>0</v>
      </c>
      <c r="BX240" s="3">
        <v>6032</v>
      </c>
      <c r="BY240" s="3">
        <v>0</v>
      </c>
      <c r="BZ240" s="57">
        <v>0</v>
      </c>
      <c r="CA240" s="3">
        <v>0</v>
      </c>
      <c r="CB240" s="3">
        <v>16642</v>
      </c>
      <c r="CC240" s="3">
        <v>0</v>
      </c>
      <c r="CD240" s="3">
        <v>0</v>
      </c>
      <c r="CE240" s="3">
        <v>464</v>
      </c>
      <c r="CF240" s="3">
        <v>0</v>
      </c>
      <c r="CG240" s="3">
        <v>0</v>
      </c>
      <c r="CH240" s="3">
        <v>0</v>
      </c>
      <c r="CI240" s="3">
        <v>0</v>
      </c>
      <c r="CJ240" s="3">
        <v>0</v>
      </c>
      <c r="CK240" s="3">
        <v>40474</v>
      </c>
      <c r="CL240" s="3">
        <v>29014</v>
      </c>
      <c r="CM240" s="3">
        <v>10745</v>
      </c>
      <c r="CN240" s="3">
        <v>68907</v>
      </c>
      <c r="CO240" s="3">
        <v>71</v>
      </c>
      <c r="CP240" s="3">
        <v>2086</v>
      </c>
      <c r="CQ240" s="3">
        <v>77940</v>
      </c>
      <c r="CR240" s="3">
        <v>3108</v>
      </c>
      <c r="CS240" s="3">
        <v>3276</v>
      </c>
      <c r="CT240" s="3">
        <v>235621</v>
      </c>
      <c r="CU240" s="3">
        <v>103024</v>
      </c>
      <c r="CV240" s="3">
        <v>25837</v>
      </c>
      <c r="CW240" s="3">
        <v>0</v>
      </c>
      <c r="CX240" s="3">
        <v>109854</v>
      </c>
      <c r="CY240" s="3">
        <v>6830</v>
      </c>
      <c r="CZ240" s="3">
        <v>26</v>
      </c>
      <c r="DA240" s="3">
        <v>848865</v>
      </c>
      <c r="DB240" s="3">
        <v>600666</v>
      </c>
      <c r="DC240" s="3">
        <v>4596</v>
      </c>
      <c r="DD240" s="3">
        <v>5642</v>
      </c>
      <c r="DE240" s="3">
        <v>0</v>
      </c>
      <c r="DF240" s="3">
        <v>0</v>
      </c>
      <c r="DG240" s="3">
        <v>4620116610</v>
      </c>
      <c r="DH240" s="3">
        <v>3845818309</v>
      </c>
      <c r="DI240" s="3">
        <v>51067192</v>
      </c>
      <c r="DJ240" s="3">
        <v>825365493</v>
      </c>
      <c r="DK240" s="3">
        <v>19151794</v>
      </c>
      <c r="DL240" s="3">
        <v>844517287</v>
      </c>
      <c r="DM240" s="3">
        <v>792990187</v>
      </c>
      <c r="DN240" s="3">
        <v>51527100</v>
      </c>
      <c r="DO240" s="3">
        <v>19971357</v>
      </c>
      <c r="DP240" s="3">
        <v>30391614</v>
      </c>
      <c r="DQ240" s="3">
        <v>0</v>
      </c>
      <c r="DR240" s="3">
        <v>0</v>
      </c>
      <c r="DS240" s="3">
        <v>41106843</v>
      </c>
      <c r="DT240" s="3">
        <v>639382627</v>
      </c>
      <c r="DU240" s="3">
        <v>772470253</v>
      </c>
      <c r="DV240" s="3">
        <v>145729753</v>
      </c>
      <c r="DW240" s="3">
        <v>720922895</v>
      </c>
      <c r="DX240" s="3">
        <v>438624</v>
      </c>
      <c r="DY240" s="3">
        <v>43865124</v>
      </c>
      <c r="DZ240" s="3">
        <v>419808057</v>
      </c>
      <c r="EA240" s="3">
        <v>12771839</v>
      </c>
      <c r="EB240" s="3">
        <v>48940306</v>
      </c>
      <c r="EC240" s="3">
        <v>2804329478</v>
      </c>
      <c r="ED240" s="3">
        <v>330781713</v>
      </c>
      <c r="EE240" s="3">
        <v>273317909</v>
      </c>
      <c r="EF240" s="3">
        <v>85541795</v>
      </c>
      <c r="EG240" s="3">
        <v>493903613</v>
      </c>
      <c r="EH240" s="3">
        <v>474552</v>
      </c>
      <c r="EI240" s="3">
        <v>20915727</v>
      </c>
      <c r="EJ240" s="3">
        <v>560988709</v>
      </c>
      <c r="EK240" s="3">
        <v>17211921</v>
      </c>
      <c r="EL240" s="3">
        <v>32651193</v>
      </c>
      <c r="EM240" s="3">
        <v>1815787132</v>
      </c>
      <c r="EN240" s="3">
        <v>838777563</v>
      </c>
      <c r="EO240" s="3">
        <v>811079852</v>
      </c>
      <c r="EP240" s="3">
        <v>195378794</v>
      </c>
      <c r="EQ240" s="3">
        <v>1055886324</v>
      </c>
      <c r="ER240" s="3">
        <v>0</v>
      </c>
      <c r="ES240" s="3">
        <v>873743</v>
      </c>
      <c r="ET240" s="3">
        <v>56536615</v>
      </c>
      <c r="EU240" s="3">
        <v>770787610</v>
      </c>
      <c r="EV240" s="3">
        <v>8931320</v>
      </c>
      <c r="EW240" s="3">
        <v>0</v>
      </c>
      <c r="EX240" s="3">
        <v>34120539</v>
      </c>
      <c r="EY240" s="3">
        <v>-223401</v>
      </c>
      <c r="EZ240" s="3">
        <v>73669350</v>
      </c>
      <c r="FA240" s="3">
        <v>27253456</v>
      </c>
      <c r="FB240" s="3">
        <v>0</v>
      </c>
      <c r="FC240" s="3">
        <v>0</v>
      </c>
      <c r="FD240" s="3">
        <v>23813736</v>
      </c>
      <c r="FE240" s="3">
        <v>129879215</v>
      </c>
      <c r="FF240" s="3">
        <v>259458958</v>
      </c>
      <c r="FG240" s="3">
        <v>32991069</v>
      </c>
      <c r="FH240" s="3">
        <v>156511914</v>
      </c>
      <c r="FI240" s="3">
        <v>39433</v>
      </c>
      <c r="FJ240" s="3">
        <v>8113974</v>
      </c>
      <c r="FK240" s="3">
        <v>230275681</v>
      </c>
      <c r="FL240" s="3">
        <v>3357161</v>
      </c>
      <c r="FM240" s="3">
        <v>4738088</v>
      </c>
      <c r="FN240" s="3">
        <v>0</v>
      </c>
      <c r="FO240" s="3">
        <v>0</v>
      </c>
      <c r="FP240" s="3">
        <v>1763022</v>
      </c>
      <c r="FQ240" s="3">
        <v>1098329</v>
      </c>
      <c r="FR240" s="3">
        <v>0</v>
      </c>
      <c r="FS240" s="3">
        <v>0</v>
      </c>
      <c r="FT240" s="3">
        <v>135401605</v>
      </c>
      <c r="FU240" s="3">
        <v>83364018</v>
      </c>
      <c r="FV240" s="3">
        <v>280289114</v>
      </c>
      <c r="FW240" s="3">
        <v>20926852</v>
      </c>
      <c r="FX240" s="3">
        <v>126550</v>
      </c>
      <c r="FY240" s="3">
        <v>661212</v>
      </c>
      <c r="FZ240" s="3">
        <v>9704029</v>
      </c>
      <c r="GA240" s="3">
        <v>113888032</v>
      </c>
      <c r="GB240" s="3">
        <v>17869905</v>
      </c>
      <c r="GC240" s="3">
        <v>111401626</v>
      </c>
      <c r="GD240" s="3">
        <v>19357244</v>
      </c>
      <c r="GE240" s="3">
        <v>258809006</v>
      </c>
      <c r="GF240" s="3">
        <v>99664836</v>
      </c>
      <c r="GG240" s="3">
        <v>6275859</v>
      </c>
      <c r="GH240" s="3">
        <v>47676478</v>
      </c>
      <c r="GI240" s="3">
        <v>146764825</v>
      </c>
      <c r="GJ240" s="3">
        <v>138475298</v>
      </c>
      <c r="GK240" s="3">
        <v>17801667</v>
      </c>
      <c r="GL240" s="3">
        <v>4327700</v>
      </c>
      <c r="GM240" s="3">
        <v>5603152</v>
      </c>
      <c r="GN240" s="3">
        <v>204</v>
      </c>
      <c r="GO240" s="3">
        <v>67591162</v>
      </c>
      <c r="GP240" s="3">
        <v>1472667296</v>
      </c>
      <c r="GQ240" s="3">
        <v>0</v>
      </c>
      <c r="GR240" s="3">
        <v>81820516</v>
      </c>
      <c r="GS240" s="3">
        <v>6815377</v>
      </c>
      <c r="GT240" s="3">
        <v>7233260</v>
      </c>
      <c r="GU240" s="3">
        <v>1157346</v>
      </c>
      <c r="GV240" s="3">
        <v>1569693795</v>
      </c>
      <c r="GW240" s="3">
        <v>109981477</v>
      </c>
      <c r="GX240" s="3">
        <v>30824879</v>
      </c>
      <c r="GY240" s="3">
        <v>0</v>
      </c>
      <c r="GZ240" s="3">
        <v>1428887439</v>
      </c>
      <c r="HA240" s="3">
        <v>1569693795</v>
      </c>
      <c r="HB240" s="3">
        <v>1062093</v>
      </c>
      <c r="HC240" s="3">
        <v>1091021122</v>
      </c>
      <c r="HD240" s="3">
        <v>-915342431</v>
      </c>
      <c r="HE240" s="3">
        <v>527707287</v>
      </c>
      <c r="HF240" s="3">
        <v>0</v>
      </c>
      <c r="HG240" s="3">
        <v>0</v>
      </c>
      <c r="HH240" s="3">
        <v>1268545016</v>
      </c>
      <c r="HI240" s="3">
        <v>0</v>
      </c>
      <c r="HJ240" s="3">
        <v>4957840</v>
      </c>
      <c r="HK240" s="3">
        <v>5553315</v>
      </c>
      <c r="HL240" s="3">
        <v>2555</v>
      </c>
      <c r="HM240" s="3">
        <v>71</v>
      </c>
      <c r="HN240" s="3">
        <v>279362</v>
      </c>
      <c r="HO240" s="3">
        <v>1360637</v>
      </c>
      <c r="HP240" s="3">
        <v>1733551</v>
      </c>
      <c r="HQ240" s="3">
        <v>30501</v>
      </c>
      <c r="HR240" s="3">
        <v>602138</v>
      </c>
      <c r="HS240" s="3">
        <v>541763</v>
      </c>
      <c r="HT240" s="3">
        <v>17408</v>
      </c>
      <c r="HU240" s="3">
        <v>154169</v>
      </c>
      <c r="HV240" s="3">
        <v>77476</v>
      </c>
      <c r="HW240" s="3">
        <v>160835</v>
      </c>
      <c r="HX240" s="3">
        <v>1495504</v>
      </c>
      <c r="HY240" s="3">
        <v>827707</v>
      </c>
      <c r="HZ240" s="3">
        <v>1486111</v>
      </c>
      <c r="IA240" s="3">
        <v>57414</v>
      </c>
      <c r="IB240" s="3">
        <v>545041</v>
      </c>
      <c r="IC240" s="3">
        <v>189406</v>
      </c>
      <c r="ID240" s="3">
        <v>337811</v>
      </c>
      <c r="IE240" s="3">
        <v>162495988.12864283</v>
      </c>
      <c r="IF240" s="3">
        <v>175162468.61580899</v>
      </c>
      <c r="IG240" s="3">
        <v>38736425.540337697</v>
      </c>
      <c r="IH240" s="3">
        <v>203475252.26739299</v>
      </c>
      <c r="II240" s="3">
        <v>152950.82527498499</v>
      </c>
      <c r="IJ240" s="3">
        <v>10850355.9253264</v>
      </c>
      <c r="IK240" s="3">
        <v>164276847.82203701</v>
      </c>
      <c r="IL240" s="3">
        <v>5022077.7121246001</v>
      </c>
      <c r="IM240" s="3">
        <v>13666026.1630542</v>
      </c>
    </row>
    <row r="241" spans="1:247" x14ac:dyDescent="0.25">
      <c r="A241">
        <v>106196168</v>
      </c>
      <c r="B241" s="33" t="s">
        <v>2578</v>
      </c>
      <c r="C241" s="56">
        <v>45108</v>
      </c>
      <c r="D241" s="56">
        <v>45473</v>
      </c>
      <c r="E241">
        <v>366</v>
      </c>
      <c r="F241" s="33" t="s">
        <v>2532</v>
      </c>
      <c r="G241" t="s">
        <v>475</v>
      </c>
      <c r="H241">
        <v>933</v>
      </c>
      <c r="I241" s="33" t="s">
        <v>1046</v>
      </c>
      <c r="J241" t="s">
        <v>3060</v>
      </c>
      <c r="K241" s="33" t="s">
        <v>1023</v>
      </c>
      <c r="L241" s="33" t="s">
        <v>811</v>
      </c>
      <c r="M241" t="s">
        <v>2658</v>
      </c>
      <c r="N241" t="s">
        <v>1032</v>
      </c>
      <c r="O241" s="33" t="s">
        <v>1163</v>
      </c>
      <c r="P241" t="s">
        <v>406</v>
      </c>
      <c r="Q241" t="s">
        <v>34</v>
      </c>
      <c r="R241" s="33" t="s">
        <v>2070</v>
      </c>
      <c r="S241" s="33" t="s">
        <v>1199</v>
      </c>
      <c r="T241" s="33" t="s">
        <v>1164</v>
      </c>
      <c r="U241" s="33">
        <v>90806</v>
      </c>
      <c r="V241" s="33" t="s">
        <v>2852</v>
      </c>
      <c r="W241">
        <v>0</v>
      </c>
      <c r="X241" s="3">
        <v>355</v>
      </c>
      <c r="Y241" s="3">
        <v>129930</v>
      </c>
      <c r="Z241" s="3">
        <v>355</v>
      </c>
      <c r="AA241" s="3">
        <v>129930</v>
      </c>
      <c r="AB241" s="3">
        <v>176</v>
      </c>
      <c r="AC241" s="3">
        <v>160.013661202186</v>
      </c>
      <c r="AD241" s="3">
        <v>187.36759967272451</v>
      </c>
      <c r="AE241" s="3">
        <v>36</v>
      </c>
      <c r="AF241" s="3">
        <v>31</v>
      </c>
      <c r="AG241" s="3">
        <v>21394</v>
      </c>
      <c r="AH241" s="3">
        <v>17840</v>
      </c>
      <c r="AI241" s="3">
        <v>0</v>
      </c>
      <c r="AJ241" s="3">
        <v>453</v>
      </c>
      <c r="AK241" s="3">
        <v>16985</v>
      </c>
      <c r="AL241" s="3">
        <v>243</v>
      </c>
      <c r="AM241" s="3">
        <v>1583</v>
      </c>
      <c r="AN241" s="3">
        <v>58565</v>
      </c>
      <c r="AO241" s="3">
        <v>68576.541480217202</v>
      </c>
      <c r="AP241" s="89">
        <v>54.039961339629301</v>
      </c>
      <c r="AQ241" s="89">
        <v>34.1333419517021</v>
      </c>
      <c r="AR241" s="89">
        <v>23499.028927466399</v>
      </c>
      <c r="AS241" s="89">
        <v>22708.793832512001</v>
      </c>
      <c r="AT241" s="89">
        <v>0</v>
      </c>
      <c r="AU241" s="89">
        <v>571.96742336644661</v>
      </c>
      <c r="AV241" s="89">
        <v>20379.506996165299</v>
      </c>
      <c r="AW241" s="89">
        <v>270.129836561807</v>
      </c>
      <c r="AX241" s="89">
        <v>1621.62578796045</v>
      </c>
      <c r="AY241" s="3">
        <v>10</v>
      </c>
      <c r="AZ241" s="3">
        <v>4</v>
      </c>
      <c r="BA241" s="3">
        <v>4553</v>
      </c>
      <c r="BB241" s="3">
        <v>3773</v>
      </c>
      <c r="BC241" s="3">
        <v>0</v>
      </c>
      <c r="BD241" s="3">
        <v>108</v>
      </c>
      <c r="BE241" s="3">
        <v>3957</v>
      </c>
      <c r="BF241" s="3">
        <v>74</v>
      </c>
      <c r="BG241" s="3">
        <v>435</v>
      </c>
      <c r="BH241" s="3">
        <v>12914</v>
      </c>
      <c r="BI241" s="3">
        <v>355</v>
      </c>
      <c r="BJ241" s="3">
        <v>0</v>
      </c>
      <c r="BK241" s="3">
        <v>0</v>
      </c>
      <c r="BL241" s="3">
        <v>0</v>
      </c>
      <c r="BM241" s="3">
        <v>0</v>
      </c>
      <c r="BN241" s="3">
        <v>0</v>
      </c>
      <c r="BO241" s="3">
        <v>129930</v>
      </c>
      <c r="BP241" s="3">
        <v>0</v>
      </c>
      <c r="BQ241" s="3">
        <v>0</v>
      </c>
      <c r="BR241" s="3">
        <v>0</v>
      </c>
      <c r="BS241" s="3">
        <v>0</v>
      </c>
      <c r="BT241" s="3">
        <v>0</v>
      </c>
      <c r="BU241" s="3">
        <v>58565</v>
      </c>
      <c r="BV241" s="3">
        <v>0</v>
      </c>
      <c r="BW241" s="3">
        <v>0</v>
      </c>
      <c r="BX241" s="3">
        <v>0</v>
      </c>
      <c r="BY241" s="3">
        <v>0</v>
      </c>
      <c r="BZ241" s="57">
        <v>0</v>
      </c>
      <c r="CA241" s="3">
        <v>0</v>
      </c>
      <c r="CB241" s="3">
        <v>12914</v>
      </c>
      <c r="CC241" s="3">
        <v>0</v>
      </c>
      <c r="CD241" s="3">
        <v>0</v>
      </c>
      <c r="CE241" s="3">
        <v>0</v>
      </c>
      <c r="CF241" s="3">
        <v>0</v>
      </c>
      <c r="CG241" s="3">
        <v>0</v>
      </c>
      <c r="CH241" s="3">
        <v>48</v>
      </c>
      <c r="CI241" s="3">
        <v>8656</v>
      </c>
      <c r="CJ241" s="3">
        <v>4495</v>
      </c>
      <c r="CK241" s="3">
        <v>168</v>
      </c>
      <c r="CL241" s="3">
        <v>62</v>
      </c>
      <c r="CM241" s="3">
        <v>24713</v>
      </c>
      <c r="CN241" s="3">
        <v>54305</v>
      </c>
      <c r="CO241" s="3">
        <v>0</v>
      </c>
      <c r="CP241" s="3">
        <v>725</v>
      </c>
      <c r="CQ241" s="3">
        <v>36832</v>
      </c>
      <c r="CR241" s="3">
        <v>163</v>
      </c>
      <c r="CS241" s="3">
        <v>274</v>
      </c>
      <c r="CT241" s="3">
        <v>117242</v>
      </c>
      <c r="CU241" s="3">
        <v>0</v>
      </c>
      <c r="CV241" s="3">
        <v>70548</v>
      </c>
      <c r="CW241" s="3">
        <v>0</v>
      </c>
      <c r="CX241" s="3">
        <v>43567</v>
      </c>
      <c r="CY241" s="3">
        <v>0</v>
      </c>
      <c r="CZ241" s="3">
        <v>16</v>
      </c>
      <c r="DA241" s="3">
        <v>170124</v>
      </c>
      <c r="DB241" s="3">
        <v>219261</v>
      </c>
      <c r="DC241" s="3">
        <v>1671</v>
      </c>
      <c r="DD241" s="3">
        <v>3127</v>
      </c>
      <c r="DE241" s="3">
        <v>3618</v>
      </c>
      <c r="DF241" s="3">
        <v>1602</v>
      </c>
      <c r="DG241" s="3">
        <v>1653947923</v>
      </c>
      <c r="DH241" s="3">
        <v>1199914551</v>
      </c>
      <c r="DI241" s="3">
        <v>0</v>
      </c>
      <c r="DJ241" s="3">
        <v>454033372</v>
      </c>
      <c r="DK241" s="3">
        <v>14379546</v>
      </c>
      <c r="DL241" s="3">
        <v>468412918</v>
      </c>
      <c r="DM241" s="3">
        <v>532633894</v>
      </c>
      <c r="DN241" s="3">
        <v>-64220976</v>
      </c>
      <c r="DO241" s="3">
        <v>38531698</v>
      </c>
      <c r="DP241" s="3">
        <v>40377547</v>
      </c>
      <c r="DQ241" s="3">
        <v>0</v>
      </c>
      <c r="DR241" s="3">
        <v>0</v>
      </c>
      <c r="DS241" s="3">
        <v>-66066825</v>
      </c>
      <c r="DT241" s="3">
        <v>379717</v>
      </c>
      <c r="DU241" s="3">
        <v>781277</v>
      </c>
      <c r="DV241" s="3">
        <v>574064275</v>
      </c>
      <c r="DW241" s="3">
        <v>341961978</v>
      </c>
      <c r="DX241" s="3">
        <v>0</v>
      </c>
      <c r="DY241" s="3">
        <v>11087180</v>
      </c>
      <c r="DZ241" s="3">
        <v>434530545</v>
      </c>
      <c r="EA241" s="3">
        <v>4757150</v>
      </c>
      <c r="EB241" s="3">
        <v>44924685</v>
      </c>
      <c r="EC241" s="3">
        <v>1412486807</v>
      </c>
      <c r="ED241" s="3">
        <v>190280</v>
      </c>
      <c r="EE241" s="3">
        <v>78968</v>
      </c>
      <c r="EF241" s="3">
        <v>56484150</v>
      </c>
      <c r="EG241" s="3">
        <v>93326366</v>
      </c>
      <c r="EH241" s="3">
        <v>0</v>
      </c>
      <c r="EI241" s="3">
        <v>2911729</v>
      </c>
      <c r="EJ241" s="3">
        <v>86842330</v>
      </c>
      <c r="EK241" s="3">
        <v>531114</v>
      </c>
      <c r="EL241" s="3">
        <v>1096179</v>
      </c>
      <c r="EM241" s="3">
        <v>241461116</v>
      </c>
      <c r="EN241" s="3">
        <v>412735</v>
      </c>
      <c r="EO241" s="3">
        <v>620831</v>
      </c>
      <c r="EP241" s="3">
        <v>509919053</v>
      </c>
      <c r="EQ241" s="3">
        <v>299726906</v>
      </c>
      <c r="ER241" s="3">
        <v>-13817317</v>
      </c>
      <c r="ES241" s="3">
        <v>0</v>
      </c>
      <c r="ET241" s="3">
        <v>11194949</v>
      </c>
      <c r="EU241" s="3">
        <v>340620666</v>
      </c>
      <c r="EV241" s="3">
        <v>5196156</v>
      </c>
      <c r="EW241" s="3">
        <v>0</v>
      </c>
      <c r="EX241" s="3">
        <v>6172046</v>
      </c>
      <c r="EY241" s="3">
        <v>0</v>
      </c>
      <c r="EZ241" s="3">
        <v>39868526</v>
      </c>
      <c r="FA241" s="3">
        <v>0</v>
      </c>
      <c r="FB241" s="3">
        <v>0</v>
      </c>
      <c r="FC241" s="3">
        <v>0</v>
      </c>
      <c r="FD241" s="3">
        <v>0</v>
      </c>
      <c r="FE241" s="3">
        <v>144688</v>
      </c>
      <c r="FF241" s="3">
        <v>239269</v>
      </c>
      <c r="FG241" s="3">
        <v>128981608</v>
      </c>
      <c r="FH241" s="3">
        <v>139614506</v>
      </c>
      <c r="FI241" s="3">
        <v>0</v>
      </c>
      <c r="FJ241" s="3">
        <v>2744516</v>
      </c>
      <c r="FK241" s="3">
        <v>178984041</v>
      </c>
      <c r="FL241" s="3">
        <v>370178</v>
      </c>
      <c r="FM241" s="3">
        <v>2954566</v>
      </c>
      <c r="FN241" s="3">
        <v>0</v>
      </c>
      <c r="FO241" s="3">
        <v>0</v>
      </c>
      <c r="FP241" s="3">
        <v>6875765</v>
      </c>
      <c r="FQ241" s="3">
        <v>0</v>
      </c>
      <c r="FR241" s="3">
        <v>0</v>
      </c>
      <c r="FS241" s="3">
        <v>0</v>
      </c>
      <c r="FT241" s="3">
        <v>105956277</v>
      </c>
      <c r="FU241" s="3">
        <v>27723279</v>
      </c>
      <c r="FV241" s="3">
        <v>117357009</v>
      </c>
      <c r="FW241" s="3">
        <v>0</v>
      </c>
      <c r="FX241" s="3">
        <v>0</v>
      </c>
      <c r="FY241" s="3">
        <v>0</v>
      </c>
      <c r="FZ241" s="3">
        <v>9509902</v>
      </c>
      <c r="GA241" s="3">
        <v>103778085</v>
      </c>
      <c r="GB241" s="3">
        <v>14775860</v>
      </c>
      <c r="GC241" s="3">
        <v>124906556</v>
      </c>
      <c r="GD241" s="3">
        <v>28626926</v>
      </c>
      <c r="GE241" s="3">
        <v>178870961</v>
      </c>
      <c r="GF241" s="3">
        <v>70754494</v>
      </c>
      <c r="GG241" s="3">
        <v>6608973</v>
      </c>
      <c r="GH241" s="3">
        <v>25816567</v>
      </c>
      <c r="GI241" s="3">
        <v>48122824</v>
      </c>
      <c r="GJ241" s="3">
        <v>107339730</v>
      </c>
      <c r="GK241" s="3">
        <v>21152626</v>
      </c>
      <c r="GL241" s="3">
        <v>4235396</v>
      </c>
      <c r="GM241" s="3">
        <v>9290925</v>
      </c>
      <c r="GN241" s="3">
        <v>32</v>
      </c>
      <c r="GO241" s="3">
        <v>60441366</v>
      </c>
      <c r="GP241" s="3">
        <v>96319484</v>
      </c>
      <c r="GQ241" s="3">
        <v>0</v>
      </c>
      <c r="GR241" s="3">
        <v>233355877</v>
      </c>
      <c r="GS241" s="3">
        <v>6579750</v>
      </c>
      <c r="GT241" s="3">
        <v>8103012</v>
      </c>
      <c r="GU241" s="3">
        <v>84810</v>
      </c>
      <c r="GV241" s="3">
        <v>344442933</v>
      </c>
      <c r="GW241" s="3">
        <v>632389710</v>
      </c>
      <c r="GX241" s="3">
        <v>31437804</v>
      </c>
      <c r="GY241" s="3">
        <v>0</v>
      </c>
      <c r="GZ241" s="3">
        <v>-319384581</v>
      </c>
      <c r="HA241" s="3">
        <v>344442933</v>
      </c>
      <c r="HB241" s="3">
        <v>102748</v>
      </c>
      <c r="HC241" s="3">
        <v>427802541</v>
      </c>
      <c r="HD241" s="3">
        <v>-341497635</v>
      </c>
      <c r="HE241" s="3">
        <v>682889509</v>
      </c>
      <c r="HF241" s="3">
        <v>0</v>
      </c>
      <c r="HG241" s="3">
        <v>0</v>
      </c>
      <c r="HH241" s="3">
        <v>0</v>
      </c>
      <c r="HI241" s="3">
        <v>527940460</v>
      </c>
      <c r="HJ241" s="3">
        <v>3297002</v>
      </c>
      <c r="HK241" s="3">
        <v>3787503</v>
      </c>
      <c r="HL241" s="3">
        <v>1791</v>
      </c>
      <c r="HM241" s="3">
        <v>54</v>
      </c>
      <c r="HN241" s="3">
        <v>241926</v>
      </c>
      <c r="HO241" s="3">
        <v>912503</v>
      </c>
      <c r="HP241" s="3">
        <v>1197806</v>
      </c>
      <c r="HQ241" s="3">
        <v>12045</v>
      </c>
      <c r="HR241" s="3">
        <v>310719</v>
      </c>
      <c r="HS241" s="3">
        <v>417980</v>
      </c>
      <c r="HT241" s="3">
        <v>19502</v>
      </c>
      <c r="HU241" s="3">
        <v>121801</v>
      </c>
      <c r="HV241" s="3">
        <v>32100</v>
      </c>
      <c r="HW241" s="3">
        <v>30620</v>
      </c>
      <c r="HX241" s="3">
        <v>1054181</v>
      </c>
      <c r="HY241" s="3">
        <v>333726</v>
      </c>
      <c r="HZ241" s="3">
        <v>927224</v>
      </c>
      <c r="IA241" s="3">
        <v>49382</v>
      </c>
      <c r="IB241" s="3">
        <v>337586</v>
      </c>
      <c r="IC241" s="3">
        <v>106790</v>
      </c>
      <c r="ID241" s="3">
        <v>452546</v>
      </c>
      <c r="IE241" s="3">
        <v>178605.033138614</v>
      </c>
      <c r="IF241" s="3">
        <v>269552.44805205398</v>
      </c>
      <c r="IG241" s="3">
        <v>197578447.505207</v>
      </c>
      <c r="IH241" s="3">
        <v>136394909.28017601</v>
      </c>
      <c r="II241" s="3">
        <v>0</v>
      </c>
      <c r="IJ241" s="3">
        <v>4386471.518007</v>
      </c>
      <c r="IK241" s="3">
        <v>163368964.42779383</v>
      </c>
      <c r="IL241" s="3">
        <v>1657044.80368447</v>
      </c>
      <c r="IM241" s="3">
        <v>14420352.9839414</v>
      </c>
    </row>
    <row r="242" spans="1:247" x14ac:dyDescent="0.25">
      <c r="A242">
        <v>106300225</v>
      </c>
      <c r="B242" s="33" t="s">
        <v>2579</v>
      </c>
      <c r="C242" s="56">
        <v>45108</v>
      </c>
      <c r="D242" s="56">
        <v>45473</v>
      </c>
      <c r="E242">
        <v>366</v>
      </c>
      <c r="F242" s="33" t="s">
        <v>2689</v>
      </c>
      <c r="G242" t="s">
        <v>1027</v>
      </c>
      <c r="H242">
        <v>1014</v>
      </c>
      <c r="I242" s="33" t="s">
        <v>1046</v>
      </c>
      <c r="J242" t="s">
        <v>3060</v>
      </c>
      <c r="K242" s="33" t="s">
        <v>1023</v>
      </c>
      <c r="L242" s="33" t="s">
        <v>811</v>
      </c>
      <c r="N242" t="s">
        <v>430</v>
      </c>
      <c r="O242" s="33" t="s">
        <v>1163</v>
      </c>
      <c r="P242" t="s">
        <v>1028</v>
      </c>
      <c r="Q242" t="s">
        <v>34</v>
      </c>
      <c r="R242" s="33" t="s">
        <v>2213</v>
      </c>
      <c r="S242" s="33" t="s">
        <v>1478</v>
      </c>
      <c r="T242" s="33" t="s">
        <v>1227</v>
      </c>
      <c r="U242" s="33" t="s">
        <v>2214</v>
      </c>
      <c r="V242" s="33" t="s">
        <v>1479</v>
      </c>
      <c r="W242">
        <v>0</v>
      </c>
      <c r="X242" s="3">
        <v>221</v>
      </c>
      <c r="Y242" s="3">
        <v>80886</v>
      </c>
      <c r="Z242" s="3">
        <v>221</v>
      </c>
      <c r="AA242" s="3">
        <v>80886</v>
      </c>
      <c r="AB242" s="3">
        <v>163</v>
      </c>
      <c r="AC242" s="3">
        <v>148.95355191256832</v>
      </c>
      <c r="AD242" s="3">
        <v>273.49824003221198</v>
      </c>
      <c r="AE242" s="3">
        <v>15379</v>
      </c>
      <c r="AF242" s="3">
        <v>16670</v>
      </c>
      <c r="AG242" s="3">
        <v>773</v>
      </c>
      <c r="AH242" s="3">
        <v>7020</v>
      </c>
      <c r="AI242" s="3">
        <v>0</v>
      </c>
      <c r="AJ242" s="3">
        <v>305</v>
      </c>
      <c r="AK242" s="3">
        <v>14031</v>
      </c>
      <c r="AL242" s="3">
        <v>260</v>
      </c>
      <c r="AM242" s="3">
        <v>79</v>
      </c>
      <c r="AN242" s="3">
        <v>54517</v>
      </c>
      <c r="AO242" s="3">
        <v>100100.35585178999</v>
      </c>
      <c r="AP242" s="89">
        <v>23181.524786654416</v>
      </c>
      <c r="AQ242" s="89">
        <v>30638.796849949598</v>
      </c>
      <c r="AR242" s="89">
        <v>1228.4921666987718</v>
      </c>
      <c r="AS242" s="89">
        <v>10942.100484071099</v>
      </c>
      <c r="AT242" s="89">
        <v>0</v>
      </c>
      <c r="AU242" s="89">
        <v>559.04345339275903</v>
      </c>
      <c r="AV242" s="89">
        <v>32361.125175611742</v>
      </c>
      <c r="AW242" s="89">
        <v>688.87579112358173</v>
      </c>
      <c r="AX242" s="89">
        <v>196.52326443274421</v>
      </c>
      <c r="AY242" s="3">
        <v>3041</v>
      </c>
      <c r="AZ242" s="3">
        <v>3427</v>
      </c>
      <c r="BA242" s="3">
        <v>192</v>
      </c>
      <c r="BB242" s="3">
        <v>1712</v>
      </c>
      <c r="BC242" s="3">
        <v>0</v>
      </c>
      <c r="BD242" s="3">
        <v>81</v>
      </c>
      <c r="BE242" s="3">
        <v>3733</v>
      </c>
      <c r="BF242" s="3">
        <v>51</v>
      </c>
      <c r="BG242" s="3">
        <v>19</v>
      </c>
      <c r="BH242" s="3">
        <v>12256</v>
      </c>
      <c r="BI242" s="3">
        <v>221</v>
      </c>
      <c r="BJ242" s="3">
        <v>0</v>
      </c>
      <c r="BK242" s="3">
        <v>0</v>
      </c>
      <c r="BL242" s="3">
        <v>0</v>
      </c>
      <c r="BM242" s="3">
        <v>0</v>
      </c>
      <c r="BN242" s="3">
        <v>0</v>
      </c>
      <c r="BO242" s="3">
        <v>80886</v>
      </c>
      <c r="BP242" s="3">
        <v>0</v>
      </c>
      <c r="BQ242" s="3">
        <v>0</v>
      </c>
      <c r="BR242" s="3">
        <v>0</v>
      </c>
      <c r="BS242" s="3">
        <v>0</v>
      </c>
      <c r="BT242" s="3">
        <v>0</v>
      </c>
      <c r="BU242" s="3">
        <v>54517</v>
      </c>
      <c r="BV242" s="3">
        <v>0</v>
      </c>
      <c r="BW242" s="3">
        <v>0</v>
      </c>
      <c r="BX242" s="3">
        <v>0</v>
      </c>
      <c r="BY242" s="3">
        <v>0</v>
      </c>
      <c r="BZ242" s="57">
        <v>0</v>
      </c>
      <c r="CA242" s="3">
        <v>0</v>
      </c>
      <c r="CB242" s="3">
        <v>12256</v>
      </c>
      <c r="CC242" s="3">
        <v>0</v>
      </c>
      <c r="CD242" s="3">
        <v>0</v>
      </c>
      <c r="CE242" s="3">
        <v>0</v>
      </c>
      <c r="CF242" s="3">
        <v>0</v>
      </c>
      <c r="CG242" s="3">
        <v>0</v>
      </c>
      <c r="CH242" s="3">
        <v>24</v>
      </c>
      <c r="CI242" s="3">
        <v>2713</v>
      </c>
      <c r="CJ242" s="3">
        <v>1516</v>
      </c>
      <c r="CK242" s="3">
        <v>19823</v>
      </c>
      <c r="CL242" s="3">
        <v>43905</v>
      </c>
      <c r="CM242" s="3">
        <v>2138</v>
      </c>
      <c r="CN242" s="3">
        <v>17546</v>
      </c>
      <c r="CO242" s="3">
        <v>0</v>
      </c>
      <c r="CP242" s="3">
        <v>939</v>
      </c>
      <c r="CQ242" s="3">
        <v>63831</v>
      </c>
      <c r="CR242" s="3">
        <v>609</v>
      </c>
      <c r="CS242" s="3">
        <v>2149</v>
      </c>
      <c r="CT242" s="3">
        <v>150940</v>
      </c>
      <c r="CU242" s="3">
        <v>45707</v>
      </c>
      <c r="CV242" s="3">
        <v>0</v>
      </c>
      <c r="CW242" s="3">
        <v>0</v>
      </c>
      <c r="CX242" s="3">
        <v>105032</v>
      </c>
      <c r="CY242" s="3">
        <v>9283</v>
      </c>
      <c r="CZ242" s="3">
        <v>8</v>
      </c>
      <c r="DA242" s="3">
        <v>461445</v>
      </c>
      <c r="DB242" s="3">
        <v>422070</v>
      </c>
      <c r="DC242" s="3">
        <v>2961</v>
      </c>
      <c r="DD242" s="3">
        <v>4118</v>
      </c>
      <c r="DE242" s="3">
        <v>1178</v>
      </c>
      <c r="DF242" s="3">
        <v>457</v>
      </c>
      <c r="DG242" s="3">
        <v>2899618739</v>
      </c>
      <c r="DH242" s="3">
        <v>2478725509</v>
      </c>
      <c r="DI242" s="3">
        <v>95622065</v>
      </c>
      <c r="DJ242" s="3">
        <v>516515295</v>
      </c>
      <c r="DK242" s="3">
        <v>3922137</v>
      </c>
      <c r="DL242" s="3">
        <v>520437432</v>
      </c>
      <c r="DM242" s="3">
        <v>489903571</v>
      </c>
      <c r="DN242" s="3">
        <v>30533861</v>
      </c>
      <c r="DO242" s="3">
        <v>8455576</v>
      </c>
      <c r="DP242" s="3">
        <v>7363448</v>
      </c>
      <c r="DQ242" s="3">
        <v>0</v>
      </c>
      <c r="DR242" s="3">
        <v>0</v>
      </c>
      <c r="DS242" s="3">
        <v>31625989</v>
      </c>
      <c r="DT242" s="3">
        <v>421439006</v>
      </c>
      <c r="DU242" s="3">
        <v>518245035</v>
      </c>
      <c r="DV242" s="3">
        <v>22530220</v>
      </c>
      <c r="DW242" s="3">
        <v>194501375</v>
      </c>
      <c r="DX242" s="3">
        <v>0</v>
      </c>
      <c r="DY242" s="3">
        <v>8154323</v>
      </c>
      <c r="DZ242" s="3">
        <v>405577239</v>
      </c>
      <c r="EA242" s="3">
        <v>4496611</v>
      </c>
      <c r="EB242" s="3">
        <v>4256519</v>
      </c>
      <c r="EC242" s="3">
        <v>1579200328</v>
      </c>
      <c r="ED242" s="3">
        <v>213816782</v>
      </c>
      <c r="EE242" s="3">
        <v>434268723</v>
      </c>
      <c r="EF242" s="3">
        <v>13275988</v>
      </c>
      <c r="EG242" s="3">
        <v>108668652</v>
      </c>
      <c r="EH242" s="3">
        <v>0</v>
      </c>
      <c r="EI242" s="3">
        <v>6791975</v>
      </c>
      <c r="EJ242" s="3">
        <v>529846879</v>
      </c>
      <c r="EK242" s="3">
        <v>7417260</v>
      </c>
      <c r="EL242" s="3">
        <v>6332152</v>
      </c>
      <c r="EM242" s="3">
        <v>1320418411</v>
      </c>
      <c r="EN242" s="3">
        <v>561984471</v>
      </c>
      <c r="EO242" s="3">
        <v>880195978</v>
      </c>
      <c r="EP242" s="3">
        <v>31526077</v>
      </c>
      <c r="EQ242" s="3">
        <v>264671889</v>
      </c>
      <c r="ER242" s="3">
        <v>0</v>
      </c>
      <c r="ES242" s="3">
        <v>0</v>
      </c>
      <c r="ET242" s="3">
        <v>12800514</v>
      </c>
      <c r="EU242" s="3">
        <v>700985932</v>
      </c>
      <c r="EV242" s="3">
        <v>5504637</v>
      </c>
      <c r="EW242" s="3">
        <v>0</v>
      </c>
      <c r="EX242" s="3">
        <v>14023904</v>
      </c>
      <c r="EY242" s="3">
        <v>0</v>
      </c>
      <c r="EZ242" s="3">
        <v>7032107</v>
      </c>
      <c r="FA242" s="3">
        <v>75524124</v>
      </c>
      <c r="FB242" s="3">
        <v>0</v>
      </c>
      <c r="FC242" s="3">
        <v>0</v>
      </c>
      <c r="FD242" s="3">
        <v>20097941</v>
      </c>
      <c r="FE242" s="3">
        <v>72622882</v>
      </c>
      <c r="FF242" s="3">
        <v>146985322</v>
      </c>
      <c r="FG242" s="3">
        <v>4057836</v>
      </c>
      <c r="FH242" s="3">
        <v>38214372</v>
      </c>
      <c r="FI242" s="3">
        <v>0</v>
      </c>
      <c r="FJ242" s="3">
        <v>2130052</v>
      </c>
      <c r="FK242" s="3">
        <v>251260982</v>
      </c>
      <c r="FL242" s="3">
        <v>592273</v>
      </c>
      <c r="FM242" s="3">
        <v>651576</v>
      </c>
      <c r="FN242" s="3">
        <v>0</v>
      </c>
      <c r="FO242" s="3">
        <v>244267</v>
      </c>
      <c r="FP242" s="3">
        <v>716971</v>
      </c>
      <c r="FQ242" s="3">
        <v>312246</v>
      </c>
      <c r="FR242" s="3">
        <v>0</v>
      </c>
      <c r="FS242" s="3">
        <v>0</v>
      </c>
      <c r="FT242" s="3">
        <v>71666743</v>
      </c>
      <c r="FU242" s="3">
        <v>31171567</v>
      </c>
      <c r="FV242" s="3">
        <v>172785461</v>
      </c>
      <c r="FW242" s="3">
        <v>19851884</v>
      </c>
      <c r="FX242" s="3">
        <v>28103467</v>
      </c>
      <c r="FY242" s="3">
        <v>238860</v>
      </c>
      <c r="FZ242" s="3">
        <v>0</v>
      </c>
      <c r="GA242" s="3">
        <v>63380486</v>
      </c>
      <c r="GB242" s="3">
        <v>14269950</v>
      </c>
      <c r="GC242" s="3">
        <v>66124473</v>
      </c>
      <c r="GD242" s="3">
        <v>22310680</v>
      </c>
      <c r="GE242" s="3">
        <v>142340627</v>
      </c>
      <c r="GF242" s="3">
        <v>53529362</v>
      </c>
      <c r="GG242" s="3">
        <v>7706103</v>
      </c>
      <c r="GH242" s="3">
        <v>18731246</v>
      </c>
      <c r="GI242" s="3">
        <v>94715083</v>
      </c>
      <c r="GJ242" s="3">
        <v>114304342</v>
      </c>
      <c r="GK242" s="3">
        <v>15243463</v>
      </c>
      <c r="GL242" s="3">
        <v>2905428</v>
      </c>
      <c r="GM242" s="3">
        <v>9331187</v>
      </c>
      <c r="GN242" s="3">
        <v>466</v>
      </c>
      <c r="GO242" s="3">
        <v>31096264</v>
      </c>
      <c r="GP242" s="3">
        <v>252771935</v>
      </c>
      <c r="GQ242" s="3">
        <v>0</v>
      </c>
      <c r="GR242" s="3">
        <v>104916147</v>
      </c>
      <c r="GS242" s="3">
        <v>7838034</v>
      </c>
      <c r="GT242" s="3">
        <v>4910066</v>
      </c>
      <c r="GU242" s="3">
        <v>13824938</v>
      </c>
      <c r="GV242" s="3">
        <v>384261120</v>
      </c>
      <c r="GW242" s="3">
        <v>56634598</v>
      </c>
      <c r="GX242" s="3">
        <v>23575548</v>
      </c>
      <c r="GY242" s="3">
        <v>0</v>
      </c>
      <c r="GZ242" s="3">
        <v>304050974</v>
      </c>
      <c r="HA242" s="3">
        <v>384261120</v>
      </c>
      <c r="HB242" s="3">
        <v>538659</v>
      </c>
      <c r="HC242" s="3">
        <v>520063197</v>
      </c>
      <c r="HD242" s="3">
        <v>-442171366</v>
      </c>
      <c r="HE242" s="3">
        <v>336955562</v>
      </c>
      <c r="HF242" s="3">
        <v>0</v>
      </c>
      <c r="HG242" s="3">
        <v>0</v>
      </c>
      <c r="HH242" s="3">
        <v>164062417</v>
      </c>
      <c r="HI242" s="3">
        <v>0</v>
      </c>
      <c r="HJ242" s="3">
        <v>2856441</v>
      </c>
      <c r="HK242" s="3">
        <v>3173372</v>
      </c>
      <c r="HL242" s="3">
        <v>1435</v>
      </c>
      <c r="HM242" s="3">
        <v>0</v>
      </c>
      <c r="HN242" s="3">
        <v>119375</v>
      </c>
      <c r="HO242" s="3">
        <v>582483</v>
      </c>
      <c r="HP242" s="3">
        <v>1033513</v>
      </c>
      <c r="HQ242" s="3">
        <v>1660</v>
      </c>
      <c r="HR242" s="3">
        <v>328726</v>
      </c>
      <c r="HS242" s="3">
        <v>328042</v>
      </c>
      <c r="HT242" s="3">
        <v>171480</v>
      </c>
      <c r="HU242" s="3">
        <v>103511</v>
      </c>
      <c r="HV242" s="3">
        <v>91530</v>
      </c>
      <c r="HW242" s="3">
        <v>96121</v>
      </c>
      <c r="HX242" s="3">
        <v>833139</v>
      </c>
      <c r="HY242" s="3">
        <v>353582</v>
      </c>
      <c r="HZ242" s="3">
        <v>831169</v>
      </c>
      <c r="IA242" s="3">
        <v>0</v>
      </c>
      <c r="IB242" s="3">
        <v>385380</v>
      </c>
      <c r="IC242" s="3">
        <v>135756</v>
      </c>
      <c r="ID242" s="3">
        <v>269109</v>
      </c>
      <c r="IE242" s="3">
        <v>106470038.51117</v>
      </c>
      <c r="IF242" s="3">
        <v>159643057.823944</v>
      </c>
      <c r="IG242" s="3">
        <v>6001186.3200827101</v>
      </c>
      <c r="IH242" s="3">
        <v>50811854.153656997</v>
      </c>
      <c r="II242" s="3">
        <v>0</v>
      </c>
      <c r="IJ242" s="3">
        <v>2505027.03591175</v>
      </c>
      <c r="IK242" s="3">
        <v>156778802.72652799</v>
      </c>
      <c r="IL242" s="3">
        <v>1996786.6930904901</v>
      </c>
      <c r="IM242" s="3">
        <v>1774680.73561592</v>
      </c>
    </row>
    <row r="243" spans="1:247" x14ac:dyDescent="0.25">
      <c r="A243">
        <v>106301317</v>
      </c>
      <c r="B243" s="33" t="s">
        <v>2516</v>
      </c>
      <c r="C243" s="56">
        <v>45108</v>
      </c>
      <c r="D243" s="56">
        <v>45473</v>
      </c>
      <c r="E243">
        <v>366</v>
      </c>
      <c r="F243" s="33" t="s">
        <v>2689</v>
      </c>
      <c r="G243" t="s">
        <v>1027</v>
      </c>
      <c r="H243">
        <v>1017</v>
      </c>
      <c r="I243" s="33" t="s">
        <v>1046</v>
      </c>
      <c r="J243" t="s">
        <v>3060</v>
      </c>
      <c r="K243" s="33" t="s">
        <v>1023</v>
      </c>
      <c r="L243" s="33" t="s">
        <v>811</v>
      </c>
      <c r="N243" t="s">
        <v>430</v>
      </c>
      <c r="O243" s="33" t="s">
        <v>1163</v>
      </c>
      <c r="P243" t="s">
        <v>1028</v>
      </c>
      <c r="Q243" t="s">
        <v>34</v>
      </c>
      <c r="R243" s="33" t="s">
        <v>2253</v>
      </c>
      <c r="S243" s="33" t="s">
        <v>1543</v>
      </c>
      <c r="T243" s="33" t="s">
        <v>1544</v>
      </c>
      <c r="U243" s="33">
        <v>92653</v>
      </c>
      <c r="V243" s="33" t="s">
        <v>1479</v>
      </c>
      <c r="W243">
        <v>0</v>
      </c>
      <c r="X243" s="3">
        <v>252</v>
      </c>
      <c r="Y243" s="3">
        <v>92232</v>
      </c>
      <c r="Z243" s="3">
        <v>252</v>
      </c>
      <c r="AA243" s="3">
        <v>92232</v>
      </c>
      <c r="AB243" s="3">
        <v>136</v>
      </c>
      <c r="AC243" s="3">
        <v>123.69945355191257</v>
      </c>
      <c r="AD243" s="3">
        <v>227.41427888787666</v>
      </c>
      <c r="AE243" s="3">
        <v>11579</v>
      </c>
      <c r="AF243" s="3">
        <v>15572</v>
      </c>
      <c r="AG243" s="3">
        <v>779</v>
      </c>
      <c r="AH243" s="3">
        <v>3040</v>
      </c>
      <c r="AI243" s="3">
        <v>0</v>
      </c>
      <c r="AJ243" s="3">
        <v>963</v>
      </c>
      <c r="AK243" s="3">
        <v>12844</v>
      </c>
      <c r="AL243" s="3">
        <v>187</v>
      </c>
      <c r="AM243" s="3">
        <v>310</v>
      </c>
      <c r="AN243" s="3">
        <v>45274</v>
      </c>
      <c r="AO243" s="3">
        <v>83233.626072962899</v>
      </c>
      <c r="AP243" s="89">
        <v>20086.000230498201</v>
      </c>
      <c r="AQ243" s="89">
        <v>28087.617171890201</v>
      </c>
      <c r="AR243" s="89">
        <v>1147.7669935618883</v>
      </c>
      <c r="AS243" s="89">
        <v>5473.0789519445298</v>
      </c>
      <c r="AT243" s="89">
        <v>0</v>
      </c>
      <c r="AU243" s="89">
        <v>1548.77446028129</v>
      </c>
      <c r="AV243" s="89">
        <v>25856.150009652902</v>
      </c>
      <c r="AW243" s="89">
        <v>414.6847327788505</v>
      </c>
      <c r="AX243" s="89">
        <v>554.63305199624006</v>
      </c>
      <c r="AY243" s="3">
        <v>2648</v>
      </c>
      <c r="AZ243" s="3">
        <v>3704</v>
      </c>
      <c r="BA243" s="3">
        <v>158</v>
      </c>
      <c r="BB243" s="3">
        <v>630</v>
      </c>
      <c r="BC243" s="3">
        <v>0</v>
      </c>
      <c r="BD243" s="3">
        <v>346</v>
      </c>
      <c r="BE243" s="3">
        <v>3546</v>
      </c>
      <c r="BF243" s="3">
        <v>50</v>
      </c>
      <c r="BG243" s="3">
        <v>64</v>
      </c>
      <c r="BH243" s="3">
        <v>11146</v>
      </c>
      <c r="BI243" s="3">
        <v>252</v>
      </c>
      <c r="BJ243" s="3">
        <v>0</v>
      </c>
      <c r="BK243" s="3">
        <v>0</v>
      </c>
      <c r="BL243" s="3">
        <v>0</v>
      </c>
      <c r="BM243" s="3">
        <v>0</v>
      </c>
      <c r="BN243" s="3">
        <v>0</v>
      </c>
      <c r="BO243" s="3">
        <v>92232</v>
      </c>
      <c r="BP243" s="3">
        <v>0</v>
      </c>
      <c r="BQ243" s="3">
        <v>0</v>
      </c>
      <c r="BR243" s="3">
        <v>0</v>
      </c>
      <c r="BS243" s="3">
        <v>0</v>
      </c>
      <c r="BT243" s="3">
        <v>0</v>
      </c>
      <c r="BU243" s="3">
        <v>45274</v>
      </c>
      <c r="BV243" s="3">
        <v>0</v>
      </c>
      <c r="BW243" s="3">
        <v>0</v>
      </c>
      <c r="BX243" s="3">
        <v>0</v>
      </c>
      <c r="BY243" s="3">
        <v>0</v>
      </c>
      <c r="BZ243" s="57">
        <v>0</v>
      </c>
      <c r="CA243" s="3">
        <v>0</v>
      </c>
      <c r="CB243" s="3">
        <v>11146</v>
      </c>
      <c r="CC243" s="3">
        <v>0</v>
      </c>
      <c r="CD243" s="3">
        <v>0</v>
      </c>
      <c r="CE243" s="3">
        <v>0</v>
      </c>
      <c r="CF243" s="3">
        <v>0</v>
      </c>
      <c r="CG243" s="3">
        <v>0</v>
      </c>
      <c r="CH243" s="3">
        <v>24</v>
      </c>
      <c r="CI243" s="3">
        <v>3426</v>
      </c>
      <c r="CJ243" s="3">
        <v>1806</v>
      </c>
      <c r="CK243" s="3">
        <v>111360</v>
      </c>
      <c r="CL243" s="3">
        <v>58938</v>
      </c>
      <c r="CM243" s="3">
        <v>5934</v>
      </c>
      <c r="CN243" s="3">
        <v>14936</v>
      </c>
      <c r="CO243" s="3">
        <v>0</v>
      </c>
      <c r="CP243" s="3">
        <v>6240</v>
      </c>
      <c r="CQ243" s="3">
        <v>87200</v>
      </c>
      <c r="CR243" s="3">
        <v>926</v>
      </c>
      <c r="CS243" s="3">
        <v>4003</v>
      </c>
      <c r="CT243" s="3">
        <v>289537</v>
      </c>
      <c r="CU243" s="3">
        <v>39428</v>
      </c>
      <c r="CV243" s="3">
        <v>23046</v>
      </c>
      <c r="CW243" s="3">
        <v>0</v>
      </c>
      <c r="CX243" s="3">
        <v>131002</v>
      </c>
      <c r="CY243" s="3">
        <v>6474</v>
      </c>
      <c r="CZ243" s="3">
        <v>13</v>
      </c>
      <c r="DA243" s="3">
        <v>295275</v>
      </c>
      <c r="DB243" s="3">
        <v>322395</v>
      </c>
      <c r="DC243" s="3">
        <v>1869</v>
      </c>
      <c r="DD243" s="3">
        <v>2620</v>
      </c>
      <c r="DE243" s="3">
        <v>1290</v>
      </c>
      <c r="DF243" s="3">
        <v>539</v>
      </c>
      <c r="DG243" s="3">
        <v>2297501382</v>
      </c>
      <c r="DH243" s="3">
        <v>1906925225</v>
      </c>
      <c r="DI243" s="3">
        <v>58786238</v>
      </c>
      <c r="DJ243" s="3">
        <v>449362395</v>
      </c>
      <c r="DK243" s="3">
        <v>3338344</v>
      </c>
      <c r="DL243" s="3">
        <v>452700739</v>
      </c>
      <c r="DM243" s="3">
        <v>425265115</v>
      </c>
      <c r="DN243" s="3">
        <v>27435624</v>
      </c>
      <c r="DO243" s="3">
        <v>12286526</v>
      </c>
      <c r="DP243" s="3">
        <v>4231739</v>
      </c>
      <c r="DQ243" s="3">
        <v>0</v>
      </c>
      <c r="DR243" s="3">
        <v>0</v>
      </c>
      <c r="DS243" s="3">
        <v>35490411</v>
      </c>
      <c r="DT243" s="3">
        <v>321251901</v>
      </c>
      <c r="DU243" s="3">
        <v>451519937</v>
      </c>
      <c r="DV243" s="3">
        <v>18454945</v>
      </c>
      <c r="DW243" s="3">
        <v>82758177</v>
      </c>
      <c r="DX243" s="3">
        <v>0</v>
      </c>
      <c r="DY243" s="3">
        <v>16221737</v>
      </c>
      <c r="DZ243" s="3">
        <v>347607124</v>
      </c>
      <c r="EA243" s="3">
        <v>5845327</v>
      </c>
      <c r="EB243" s="3">
        <v>6041033</v>
      </c>
      <c r="EC243" s="3">
        <v>1249700181</v>
      </c>
      <c r="ED243" s="3">
        <v>236021245</v>
      </c>
      <c r="EE243" s="3">
        <v>362898194</v>
      </c>
      <c r="EF243" s="3">
        <v>8736296</v>
      </c>
      <c r="EG243" s="3">
        <v>66235914</v>
      </c>
      <c r="EH243" s="3">
        <v>0</v>
      </c>
      <c r="EI243" s="3">
        <v>9867372</v>
      </c>
      <c r="EJ243" s="3">
        <v>352157898</v>
      </c>
      <c r="EK243" s="3">
        <v>7117068</v>
      </c>
      <c r="EL243" s="3">
        <v>4767214</v>
      </c>
      <c r="EM243" s="3">
        <v>1047801201</v>
      </c>
      <c r="EN243" s="3">
        <v>485418556</v>
      </c>
      <c r="EO243" s="3">
        <v>746042839</v>
      </c>
      <c r="EP243" s="3">
        <v>22358095</v>
      </c>
      <c r="EQ243" s="3">
        <v>131069148</v>
      </c>
      <c r="ER243" s="3">
        <v>0</v>
      </c>
      <c r="ES243" s="3">
        <v>0</v>
      </c>
      <c r="ET243" s="3">
        <v>21538325</v>
      </c>
      <c r="EU243" s="3">
        <v>471282811</v>
      </c>
      <c r="EV243" s="3">
        <v>9556060</v>
      </c>
      <c r="EW243" s="3">
        <v>0</v>
      </c>
      <c r="EX243" s="3">
        <v>13933221</v>
      </c>
      <c r="EY243" s="3">
        <v>0</v>
      </c>
      <c r="EZ243" s="3">
        <v>5726170</v>
      </c>
      <c r="FA243" s="3">
        <v>49816196</v>
      </c>
      <c r="FB243" s="3">
        <v>0</v>
      </c>
      <c r="FC243" s="3">
        <v>0</v>
      </c>
      <c r="FD243" s="3">
        <v>8970042</v>
      </c>
      <c r="FE243" s="3">
        <v>70476104</v>
      </c>
      <c r="FF243" s="3">
        <v>116247939</v>
      </c>
      <c r="FG243" s="3">
        <v>4824378</v>
      </c>
      <c r="FH243" s="3">
        <v>17589615</v>
      </c>
      <c r="FI243" s="3">
        <v>0</v>
      </c>
      <c r="FJ243" s="3">
        <v>4481251</v>
      </c>
      <c r="FK243" s="3">
        <v>234228489</v>
      </c>
      <c r="FL243" s="3">
        <v>750919</v>
      </c>
      <c r="FM243" s="3">
        <v>763700</v>
      </c>
      <c r="FN243" s="3">
        <v>0</v>
      </c>
      <c r="FO243" s="3">
        <v>0</v>
      </c>
      <c r="FP243" s="3">
        <v>4894952</v>
      </c>
      <c r="FQ243" s="3">
        <v>261410</v>
      </c>
      <c r="FR243" s="3">
        <v>0</v>
      </c>
      <c r="FS243" s="3">
        <v>0</v>
      </c>
      <c r="FT243" s="3">
        <v>68782341</v>
      </c>
      <c r="FU243" s="3">
        <v>33507193</v>
      </c>
      <c r="FV243" s="3">
        <v>135327133</v>
      </c>
      <c r="FW243" s="3">
        <v>11572625</v>
      </c>
      <c r="FX243" s="3">
        <v>18146171</v>
      </c>
      <c r="FY243" s="3">
        <v>151741</v>
      </c>
      <c r="FZ243" s="3">
        <v>0</v>
      </c>
      <c r="GA243" s="3">
        <v>67812447</v>
      </c>
      <c r="GB243" s="3">
        <v>15026414</v>
      </c>
      <c r="GC243" s="3">
        <v>56197089</v>
      </c>
      <c r="GD243" s="3">
        <v>18741961</v>
      </c>
      <c r="GE243" s="3">
        <v>135294659</v>
      </c>
      <c r="GF243" s="3">
        <v>53663890</v>
      </c>
      <c r="GG243" s="3">
        <v>5835551</v>
      </c>
      <c r="GH243" s="3">
        <v>18362120</v>
      </c>
      <c r="GI243" s="3">
        <v>67186360</v>
      </c>
      <c r="GJ243" s="3">
        <v>99976246</v>
      </c>
      <c r="GK243" s="3">
        <v>14571196</v>
      </c>
      <c r="GL243" s="3">
        <v>4282301</v>
      </c>
      <c r="GM243" s="3">
        <v>3853064</v>
      </c>
      <c r="GN243" s="3">
        <v>686</v>
      </c>
      <c r="GO243" s="3">
        <v>22239042</v>
      </c>
      <c r="GP243" s="3">
        <v>661747796</v>
      </c>
      <c r="GQ243" s="3">
        <v>0</v>
      </c>
      <c r="GR243" s="3">
        <v>132568378</v>
      </c>
      <c r="GS243" s="3">
        <v>15845706</v>
      </c>
      <c r="GT243" s="3">
        <v>4332151</v>
      </c>
      <c r="GU243" s="3">
        <v>1966627</v>
      </c>
      <c r="GV243" s="3">
        <v>816460658</v>
      </c>
      <c r="GW243" s="3">
        <v>59785974</v>
      </c>
      <c r="GX243" s="3">
        <v>32201331</v>
      </c>
      <c r="GY243" s="3">
        <v>0</v>
      </c>
      <c r="GZ243" s="3">
        <v>724473353</v>
      </c>
      <c r="HA243" s="3">
        <v>816460658</v>
      </c>
      <c r="HB243" s="3">
        <v>16451663</v>
      </c>
      <c r="HC243" s="3">
        <v>426147848</v>
      </c>
      <c r="HD243" s="3">
        <v>-354326047</v>
      </c>
      <c r="HE243" s="3">
        <v>456653835</v>
      </c>
      <c r="HF243" s="3">
        <v>0</v>
      </c>
      <c r="HG243" s="3">
        <v>0</v>
      </c>
      <c r="HH243" s="3">
        <v>566131296</v>
      </c>
      <c r="HI243" s="3">
        <v>0</v>
      </c>
      <c r="HJ243" s="3">
        <v>2655366</v>
      </c>
      <c r="HK243" s="3">
        <v>2987997</v>
      </c>
      <c r="HL243" s="3">
        <v>1404</v>
      </c>
      <c r="HM243" s="3">
        <v>0</v>
      </c>
      <c r="HN243" s="3">
        <v>116432</v>
      </c>
      <c r="HO243" s="3">
        <v>592778</v>
      </c>
      <c r="HP243" s="3">
        <v>887436</v>
      </c>
      <c r="HQ243" s="3">
        <v>17661</v>
      </c>
      <c r="HR243" s="3">
        <v>210457</v>
      </c>
      <c r="HS243" s="3">
        <v>371066</v>
      </c>
      <c r="HT243" s="3">
        <v>209942</v>
      </c>
      <c r="HU243" s="3">
        <v>181022</v>
      </c>
      <c r="HV243" s="3">
        <v>49638</v>
      </c>
      <c r="HW243" s="3">
        <v>18934</v>
      </c>
      <c r="HX243" s="3">
        <v>787246</v>
      </c>
      <c r="HY243" s="3">
        <v>357883</v>
      </c>
      <c r="HZ243" s="3">
        <v>732180</v>
      </c>
      <c r="IA243" s="3">
        <v>0</v>
      </c>
      <c r="IB243" s="3">
        <v>419090</v>
      </c>
      <c r="IC243" s="3">
        <v>129627</v>
      </c>
      <c r="ID243" s="3">
        <v>212739</v>
      </c>
      <c r="IE243" s="3">
        <v>102340943.469688</v>
      </c>
      <c r="IF243" s="3">
        <v>149564572.60432899</v>
      </c>
      <c r="IG243" s="3">
        <v>4993560.6587647405</v>
      </c>
      <c r="IH243" s="3">
        <v>27362157.95395337</v>
      </c>
      <c r="II243" s="3">
        <v>0</v>
      </c>
      <c r="IJ243" s="3">
        <v>4791158.6059873104</v>
      </c>
      <c r="IK243" s="3">
        <v>128508996.12264299</v>
      </c>
      <c r="IL243" s="3">
        <v>2380491.0454572001</v>
      </c>
      <c r="IM243" s="3">
        <v>1984890.53917811</v>
      </c>
    </row>
    <row r="244" spans="1:247" x14ac:dyDescent="0.25">
      <c r="A244">
        <v>106334018</v>
      </c>
      <c r="B244" s="33" t="s">
        <v>2580</v>
      </c>
      <c r="C244" s="56">
        <v>45292</v>
      </c>
      <c r="D244" s="56">
        <v>45657</v>
      </c>
      <c r="E244">
        <v>366</v>
      </c>
      <c r="F244" s="33" t="s">
        <v>2704</v>
      </c>
      <c r="G244" t="s">
        <v>1063</v>
      </c>
      <c r="H244">
        <v>1109</v>
      </c>
      <c r="I244" s="33" t="s">
        <v>1024</v>
      </c>
      <c r="J244" t="s">
        <v>2896</v>
      </c>
      <c r="K244" s="33" t="s">
        <v>1023</v>
      </c>
      <c r="L244" s="33" t="s">
        <v>811</v>
      </c>
      <c r="N244" t="s">
        <v>430</v>
      </c>
      <c r="O244" s="33" t="s">
        <v>3092</v>
      </c>
      <c r="P244" t="s">
        <v>407</v>
      </c>
      <c r="Q244" t="s">
        <v>34</v>
      </c>
      <c r="R244" s="33" t="s">
        <v>2184</v>
      </c>
      <c r="S244" s="33" t="s">
        <v>3081</v>
      </c>
      <c r="T244" s="33" t="s">
        <v>1256</v>
      </c>
      <c r="U244" s="33">
        <v>92543</v>
      </c>
      <c r="V244" s="33" t="s">
        <v>2548</v>
      </c>
      <c r="W244">
        <v>0</v>
      </c>
      <c r="X244" s="3">
        <v>84</v>
      </c>
      <c r="Y244" s="3">
        <v>30744</v>
      </c>
      <c r="Z244" s="3">
        <v>84</v>
      </c>
      <c r="AA244" s="3">
        <v>30744</v>
      </c>
      <c r="AB244" s="3">
        <v>44</v>
      </c>
      <c r="AC244" s="3">
        <v>40.043715846994502</v>
      </c>
      <c r="AD244" s="3">
        <v>62.650898899279497</v>
      </c>
      <c r="AE244" s="3">
        <v>1603</v>
      </c>
      <c r="AF244" s="3">
        <v>3571</v>
      </c>
      <c r="AG244" s="3">
        <v>6629</v>
      </c>
      <c r="AH244" s="3">
        <v>2031</v>
      </c>
      <c r="AI244" s="3">
        <v>0</v>
      </c>
      <c r="AJ244" s="3">
        <v>148</v>
      </c>
      <c r="AK244" s="3">
        <v>594</v>
      </c>
      <c r="AL244" s="3">
        <v>0</v>
      </c>
      <c r="AM244" s="3">
        <v>80</v>
      </c>
      <c r="AN244" s="3">
        <v>14656</v>
      </c>
      <c r="AO244" s="3">
        <v>22930.228997136299</v>
      </c>
      <c r="AP244" s="89">
        <v>2117.3584811371966</v>
      </c>
      <c r="AQ244" s="89">
        <v>5169.4619830368902</v>
      </c>
      <c r="AR244" s="89">
        <v>7253.2224301349097</v>
      </c>
      <c r="AS244" s="89">
        <v>4618.8325273299597</v>
      </c>
      <c r="AT244" s="89">
        <v>0</v>
      </c>
      <c r="AU244" s="89">
        <v>392.10460278182001</v>
      </c>
      <c r="AV244" s="89">
        <v>1324.8527295591675</v>
      </c>
      <c r="AW244" s="89">
        <v>0</v>
      </c>
      <c r="AX244" s="89">
        <v>513.65185485471454</v>
      </c>
      <c r="AY244" s="3">
        <v>364</v>
      </c>
      <c r="AZ244" s="3">
        <v>811</v>
      </c>
      <c r="BA244" s="3">
        <v>1506</v>
      </c>
      <c r="BB244" s="3">
        <v>461</v>
      </c>
      <c r="BC244" s="3">
        <v>0</v>
      </c>
      <c r="BD244" s="3">
        <v>34</v>
      </c>
      <c r="BE244" s="3">
        <v>135</v>
      </c>
      <c r="BF244" s="3">
        <v>0</v>
      </c>
      <c r="BG244" s="3">
        <v>18</v>
      </c>
      <c r="BH244" s="3">
        <v>3329</v>
      </c>
      <c r="BI244" s="3">
        <v>84</v>
      </c>
      <c r="BJ244" s="3">
        <v>0</v>
      </c>
      <c r="BK244" s="3">
        <v>0</v>
      </c>
      <c r="BL244" s="3">
        <v>0</v>
      </c>
      <c r="BM244" s="3">
        <v>0</v>
      </c>
      <c r="BN244" s="3">
        <v>0</v>
      </c>
      <c r="BO244" s="3">
        <v>30744</v>
      </c>
      <c r="BP244" s="3">
        <v>0</v>
      </c>
      <c r="BQ244" s="3">
        <v>0</v>
      </c>
      <c r="BR244" s="3">
        <v>0</v>
      </c>
      <c r="BS244" s="3">
        <v>0</v>
      </c>
      <c r="BT244" s="3">
        <v>0</v>
      </c>
      <c r="BU244" s="3">
        <v>14656</v>
      </c>
      <c r="BV244" s="3">
        <v>0</v>
      </c>
      <c r="BW244" s="3">
        <v>0</v>
      </c>
      <c r="BX244" s="3">
        <v>0</v>
      </c>
      <c r="BY244" s="3">
        <v>0</v>
      </c>
      <c r="BZ244" s="57">
        <v>0</v>
      </c>
      <c r="CA244" s="3">
        <v>0</v>
      </c>
      <c r="CB244" s="3">
        <v>3329</v>
      </c>
      <c r="CC244" s="3">
        <v>0</v>
      </c>
      <c r="CD244" s="3">
        <v>0</v>
      </c>
      <c r="CE244" s="3">
        <v>0</v>
      </c>
      <c r="CF244" s="3">
        <v>0</v>
      </c>
      <c r="CG244" s="3">
        <v>0</v>
      </c>
      <c r="CH244" s="3">
        <v>0</v>
      </c>
      <c r="CI244" s="3">
        <v>0</v>
      </c>
      <c r="CJ244" s="3">
        <v>0</v>
      </c>
      <c r="CK244" s="3">
        <v>1290</v>
      </c>
      <c r="CL244" s="3">
        <v>3706</v>
      </c>
      <c r="CM244" s="3">
        <v>1216</v>
      </c>
      <c r="CN244" s="3">
        <v>8809</v>
      </c>
      <c r="CO244" s="3">
        <v>0</v>
      </c>
      <c r="CP244" s="3">
        <v>840</v>
      </c>
      <c r="CQ244" s="3">
        <v>2241</v>
      </c>
      <c r="CR244" s="3">
        <v>0</v>
      </c>
      <c r="CS244" s="3">
        <v>1575</v>
      </c>
      <c r="CT244" s="3">
        <v>19677</v>
      </c>
      <c r="CU244" s="3">
        <v>21385</v>
      </c>
      <c r="CV244" s="3">
        <v>0</v>
      </c>
      <c r="CW244" s="3">
        <v>0</v>
      </c>
      <c r="CX244" s="3">
        <v>294</v>
      </c>
      <c r="CY244" s="3">
        <v>0</v>
      </c>
      <c r="CZ244" s="3">
        <v>2</v>
      </c>
      <c r="DA244" s="3">
        <v>63195</v>
      </c>
      <c r="DB244" s="3">
        <v>24045</v>
      </c>
      <c r="DC244" s="3">
        <v>355</v>
      </c>
      <c r="DD244" s="3">
        <v>169</v>
      </c>
      <c r="DE244" s="3">
        <v>0</v>
      </c>
      <c r="DF244" s="3">
        <v>0</v>
      </c>
      <c r="DG244" s="3">
        <v>225095721</v>
      </c>
      <c r="DH244" s="3">
        <v>176242704</v>
      </c>
      <c r="DI244" s="3">
        <v>0</v>
      </c>
      <c r="DJ244" s="3">
        <v>48853017</v>
      </c>
      <c r="DK244" s="3">
        <v>0</v>
      </c>
      <c r="DL244" s="3">
        <v>48853017</v>
      </c>
      <c r="DM244" s="3">
        <v>63100959</v>
      </c>
      <c r="DN244" s="3">
        <v>-14247942</v>
      </c>
      <c r="DO244" s="3">
        <v>380767</v>
      </c>
      <c r="DP244" s="3">
        <v>0</v>
      </c>
      <c r="DQ244" s="3">
        <v>0</v>
      </c>
      <c r="DR244" s="3">
        <v>0</v>
      </c>
      <c r="DS244" s="3">
        <v>-13867175</v>
      </c>
      <c r="DT244" s="3">
        <v>18454017</v>
      </c>
      <c r="DU244" s="3">
        <v>42848149</v>
      </c>
      <c r="DV244" s="3">
        <v>45745699</v>
      </c>
      <c r="DW244" s="3">
        <v>25947989</v>
      </c>
      <c r="DX244" s="3">
        <v>0</v>
      </c>
      <c r="DY244" s="3">
        <v>2189502</v>
      </c>
      <c r="DZ244" s="3">
        <v>7622806</v>
      </c>
      <c r="EA244" s="3">
        <v>0</v>
      </c>
      <c r="EB244" s="3">
        <v>1063183</v>
      </c>
      <c r="EC244" s="3">
        <v>143871345</v>
      </c>
      <c r="ED244" s="3">
        <v>5921385</v>
      </c>
      <c r="EE244" s="3">
        <v>19179820</v>
      </c>
      <c r="EF244" s="3">
        <v>4307662</v>
      </c>
      <c r="EG244" s="3">
        <v>33062063</v>
      </c>
      <c r="EH244" s="3">
        <v>0</v>
      </c>
      <c r="EI244" s="3">
        <v>3611267</v>
      </c>
      <c r="EJ244" s="3">
        <v>9379038</v>
      </c>
      <c r="EK244" s="3">
        <v>0</v>
      </c>
      <c r="EL244" s="3">
        <v>5763141</v>
      </c>
      <c r="EM244" s="3">
        <v>81224376</v>
      </c>
      <c r="EN244" s="3">
        <v>17994140</v>
      </c>
      <c r="EO244" s="3">
        <v>46279730</v>
      </c>
      <c r="EP244" s="3">
        <v>39982489</v>
      </c>
      <c r="EQ244" s="3">
        <v>47108879</v>
      </c>
      <c r="ER244" s="3">
        <v>0</v>
      </c>
      <c r="ES244" s="3">
        <v>0</v>
      </c>
      <c r="ET244" s="3">
        <v>3608659</v>
      </c>
      <c r="EU244" s="3">
        <v>11922784</v>
      </c>
      <c r="EV244" s="3">
        <v>8994481</v>
      </c>
      <c r="EW244" s="3">
        <v>0</v>
      </c>
      <c r="EX244" s="3">
        <v>0</v>
      </c>
      <c r="EY244" s="3">
        <v>0</v>
      </c>
      <c r="EZ244" s="3">
        <v>351542</v>
      </c>
      <c r="FA244" s="3">
        <v>0</v>
      </c>
      <c r="FB244" s="3">
        <v>0</v>
      </c>
      <c r="FC244" s="3">
        <v>0</v>
      </c>
      <c r="FD244" s="3">
        <v>0</v>
      </c>
      <c r="FE244" s="3">
        <v>5896554</v>
      </c>
      <c r="FF244" s="3">
        <v>14960852</v>
      </c>
      <c r="FG244" s="3">
        <v>9966504</v>
      </c>
      <c r="FH244" s="3">
        <v>11821293</v>
      </c>
      <c r="FI244" s="3">
        <v>0</v>
      </c>
      <c r="FJ244" s="3">
        <v>1610104</v>
      </c>
      <c r="FK244" s="3">
        <v>4335471</v>
      </c>
      <c r="FL244" s="3">
        <v>0</v>
      </c>
      <c r="FM244" s="3">
        <v>262239</v>
      </c>
      <c r="FN244" s="3">
        <v>0</v>
      </c>
      <c r="FO244" s="3">
        <v>0</v>
      </c>
      <c r="FP244" s="3">
        <v>0</v>
      </c>
      <c r="FQ244" s="3">
        <v>0</v>
      </c>
      <c r="FR244" s="3">
        <v>0</v>
      </c>
      <c r="FS244" s="3">
        <v>0</v>
      </c>
      <c r="FT244" s="3">
        <v>15676021</v>
      </c>
      <c r="FU244" s="3">
        <v>5881502</v>
      </c>
      <c r="FV244" s="3">
        <v>12186903</v>
      </c>
      <c r="FW244" s="3">
        <v>0</v>
      </c>
      <c r="FX244" s="3">
        <v>0</v>
      </c>
      <c r="FY244" s="3">
        <v>0</v>
      </c>
      <c r="FZ244" s="3">
        <v>0</v>
      </c>
      <c r="GA244" s="3">
        <v>9877816</v>
      </c>
      <c r="GB244" s="3">
        <v>1975528</v>
      </c>
      <c r="GC244" s="3">
        <v>15724762</v>
      </c>
      <c r="GD244" s="3">
        <v>1778427</v>
      </c>
      <c r="GE244" s="3">
        <v>26279186</v>
      </c>
      <c r="GF244" s="3">
        <v>6803534</v>
      </c>
      <c r="GG244" s="3">
        <v>725625</v>
      </c>
      <c r="GH244" s="3">
        <v>0</v>
      </c>
      <c r="GI244" s="3">
        <v>6377942</v>
      </c>
      <c r="GJ244" s="3">
        <v>4999803</v>
      </c>
      <c r="GK244" s="3">
        <v>1412345</v>
      </c>
      <c r="GL244" s="3">
        <v>2818823</v>
      </c>
      <c r="GM244" s="3">
        <v>313662</v>
      </c>
      <c r="GN244" s="3">
        <v>0</v>
      </c>
      <c r="GO244" s="3">
        <v>13370039</v>
      </c>
      <c r="GP244" s="3">
        <v>25030834</v>
      </c>
      <c r="GQ244" s="3">
        <v>0</v>
      </c>
      <c r="GR244" s="3">
        <v>976672</v>
      </c>
      <c r="GS244" s="3">
        <v>450556</v>
      </c>
      <c r="GT244" s="3">
        <v>0</v>
      </c>
      <c r="GU244" s="3">
        <v>0</v>
      </c>
      <c r="GV244" s="3">
        <v>26458062</v>
      </c>
      <c r="GW244" s="3">
        <v>79672879</v>
      </c>
      <c r="GX244" s="3">
        <v>0</v>
      </c>
      <c r="GY244" s="3">
        <v>0</v>
      </c>
      <c r="GZ244" s="3">
        <v>-53214817</v>
      </c>
      <c r="HA244" s="3">
        <v>26458062</v>
      </c>
      <c r="HB244" s="3">
        <v>200</v>
      </c>
      <c r="HC244" s="3">
        <v>56856972</v>
      </c>
      <c r="HD244" s="3">
        <v>-32501211</v>
      </c>
      <c r="HE244" s="3">
        <v>10303369</v>
      </c>
      <c r="HF244" s="3">
        <v>0</v>
      </c>
      <c r="HG244" s="3">
        <v>0</v>
      </c>
      <c r="HH244" s="3">
        <v>0</v>
      </c>
      <c r="HI244" s="3">
        <v>48210036</v>
      </c>
      <c r="HJ244" s="3">
        <v>558123</v>
      </c>
      <c r="HK244" s="3">
        <v>635892</v>
      </c>
      <c r="HL244" s="3">
        <v>306</v>
      </c>
      <c r="HM244" s="3">
        <v>0</v>
      </c>
      <c r="HN244" s="3">
        <v>14534</v>
      </c>
      <c r="HO244" s="3">
        <v>145117</v>
      </c>
      <c r="HP244" s="3">
        <v>198719</v>
      </c>
      <c r="HQ244" s="3">
        <v>18829</v>
      </c>
      <c r="HR244" s="3">
        <v>56460</v>
      </c>
      <c r="HS244" s="3">
        <v>55538</v>
      </c>
      <c r="HT244" s="3">
        <v>68926</v>
      </c>
      <c r="HU244" s="3">
        <v>0</v>
      </c>
      <c r="HV244" s="3">
        <v>0</v>
      </c>
      <c r="HW244" s="3">
        <v>0</v>
      </c>
      <c r="HX244" s="3">
        <v>210644</v>
      </c>
      <c r="HY244" s="3">
        <v>83210</v>
      </c>
      <c r="HZ244" s="3">
        <v>102059</v>
      </c>
      <c r="IA244" s="3">
        <v>0</v>
      </c>
      <c r="IB244" s="3">
        <v>117107</v>
      </c>
      <c r="IC244" s="3">
        <v>15678</v>
      </c>
      <c r="ID244" s="3">
        <v>29425</v>
      </c>
      <c r="IE244" s="3">
        <v>6833142.9641459864</v>
      </c>
      <c r="IF244" s="3">
        <v>17388266.2510598</v>
      </c>
      <c r="IG244" s="3">
        <v>14031431.011845799</v>
      </c>
      <c r="IH244" s="3">
        <v>16542255.247223772</v>
      </c>
      <c r="II244" s="3">
        <v>0</v>
      </c>
      <c r="IJ244" s="3">
        <v>1626126.36620254</v>
      </c>
      <c r="IK244" s="3">
        <v>4766117.5272558648</v>
      </c>
      <c r="IL244" s="3">
        <v>0</v>
      </c>
      <c r="IM244" s="3">
        <v>1913619.6322662036</v>
      </c>
    </row>
    <row r="245" spans="1:247" x14ac:dyDescent="0.25">
      <c r="A245">
        <v>106340947</v>
      </c>
      <c r="B245" s="33" t="s">
        <v>1428</v>
      </c>
      <c r="C245" s="56">
        <v>45108</v>
      </c>
      <c r="D245" s="56">
        <v>45473</v>
      </c>
      <c r="E245">
        <v>366</v>
      </c>
      <c r="F245" s="33" t="s">
        <v>2705</v>
      </c>
      <c r="G245" t="s">
        <v>1093</v>
      </c>
      <c r="H245">
        <v>311</v>
      </c>
      <c r="I245" s="33" t="s">
        <v>1046</v>
      </c>
      <c r="J245" t="s">
        <v>1764</v>
      </c>
      <c r="K245" s="33" t="s">
        <v>1023</v>
      </c>
      <c r="L245" s="33" t="s">
        <v>811</v>
      </c>
      <c r="N245" t="s">
        <v>430</v>
      </c>
      <c r="O245" s="33" t="s">
        <v>2788</v>
      </c>
      <c r="P245" t="s">
        <v>406</v>
      </c>
      <c r="Q245" t="s">
        <v>34</v>
      </c>
      <c r="R245" s="33" t="s">
        <v>2185</v>
      </c>
      <c r="S245" s="33" t="s">
        <v>1429</v>
      </c>
      <c r="T245" s="33" t="s">
        <v>1260</v>
      </c>
      <c r="U245" s="33">
        <v>95819</v>
      </c>
      <c r="V245" s="33" t="s">
        <v>2853</v>
      </c>
      <c r="W245">
        <v>0</v>
      </c>
      <c r="X245" s="3">
        <v>313</v>
      </c>
      <c r="Y245" s="3">
        <v>114558</v>
      </c>
      <c r="Z245" s="3">
        <v>313</v>
      </c>
      <c r="AA245" s="3">
        <v>114558</v>
      </c>
      <c r="AB245" s="3">
        <v>205</v>
      </c>
      <c r="AC245" s="3">
        <v>187.65846994535519</v>
      </c>
      <c r="AD245" s="3">
        <v>281.68677736391896</v>
      </c>
      <c r="AE245" s="3">
        <v>17758</v>
      </c>
      <c r="AF245" s="3">
        <v>19090</v>
      </c>
      <c r="AG245" s="3">
        <v>2547</v>
      </c>
      <c r="AH245" s="3">
        <v>15217</v>
      </c>
      <c r="AI245" s="3">
        <v>0</v>
      </c>
      <c r="AJ245" s="3">
        <v>1821</v>
      </c>
      <c r="AK245" s="3">
        <v>11960</v>
      </c>
      <c r="AL245" s="3">
        <v>285</v>
      </c>
      <c r="AM245" s="3">
        <v>5</v>
      </c>
      <c r="AN245" s="3">
        <v>68683</v>
      </c>
      <c r="AO245" s="3">
        <v>103097.360515194</v>
      </c>
      <c r="AP245" s="89">
        <v>27003.7898080296</v>
      </c>
      <c r="AQ245" s="89">
        <v>25023.345138379402</v>
      </c>
      <c r="AR245" s="89">
        <v>3357.5161277257516</v>
      </c>
      <c r="AS245" s="89">
        <v>23771.107105248298</v>
      </c>
      <c r="AT245" s="89">
        <v>0</v>
      </c>
      <c r="AU245" s="89">
        <v>2474.2358150978898</v>
      </c>
      <c r="AV245" s="89">
        <v>20926.867032293801</v>
      </c>
      <c r="AW245" s="89">
        <v>707.620419250194</v>
      </c>
      <c r="AX245" s="89">
        <v>40.270669818932802</v>
      </c>
      <c r="AY245" s="3">
        <v>3469</v>
      </c>
      <c r="AZ245" s="3">
        <v>3818</v>
      </c>
      <c r="BA245" s="3">
        <v>533</v>
      </c>
      <c r="BB245" s="3">
        <v>3312</v>
      </c>
      <c r="BC245" s="3">
        <v>0</v>
      </c>
      <c r="BD245" s="3">
        <v>346</v>
      </c>
      <c r="BE245" s="3">
        <v>2562</v>
      </c>
      <c r="BF245" s="3">
        <v>78</v>
      </c>
      <c r="BG245" s="3">
        <v>2</v>
      </c>
      <c r="BH245" s="3">
        <v>14120</v>
      </c>
      <c r="BI245" s="3">
        <v>283</v>
      </c>
      <c r="BJ245" s="3">
        <v>0</v>
      </c>
      <c r="BK245" s="3">
        <v>0</v>
      </c>
      <c r="BL245" s="3">
        <v>30</v>
      </c>
      <c r="BM245" s="3">
        <v>0</v>
      </c>
      <c r="BN245" s="3">
        <v>0</v>
      </c>
      <c r="BO245" s="3">
        <v>103578</v>
      </c>
      <c r="BP245" s="3">
        <v>0</v>
      </c>
      <c r="BQ245" s="3">
        <v>0</v>
      </c>
      <c r="BR245" s="3">
        <v>10980</v>
      </c>
      <c r="BS245" s="3">
        <v>0</v>
      </c>
      <c r="BT245" s="3">
        <v>0</v>
      </c>
      <c r="BU245" s="3">
        <v>62400</v>
      </c>
      <c r="BV245" s="3">
        <v>0</v>
      </c>
      <c r="BW245" s="3">
        <v>0</v>
      </c>
      <c r="BX245" s="3">
        <v>6283</v>
      </c>
      <c r="BY245" s="3">
        <v>0</v>
      </c>
      <c r="BZ245" s="57">
        <v>0</v>
      </c>
      <c r="CA245" s="3">
        <v>0</v>
      </c>
      <c r="CB245" s="3">
        <v>13648</v>
      </c>
      <c r="CC245" s="3">
        <v>0</v>
      </c>
      <c r="CD245" s="3">
        <v>0</v>
      </c>
      <c r="CE245" s="3">
        <v>472</v>
      </c>
      <c r="CF245" s="3">
        <v>0</v>
      </c>
      <c r="CG245" s="3">
        <v>0</v>
      </c>
      <c r="CH245" s="3">
        <v>0</v>
      </c>
      <c r="CI245" s="3">
        <v>0</v>
      </c>
      <c r="CJ245" s="3">
        <v>0</v>
      </c>
      <c r="CK245" s="3">
        <v>26559</v>
      </c>
      <c r="CL245" s="3">
        <v>21453</v>
      </c>
      <c r="CM245" s="3">
        <v>3550</v>
      </c>
      <c r="CN245" s="3">
        <v>27671</v>
      </c>
      <c r="CO245" s="3">
        <v>0</v>
      </c>
      <c r="CP245" s="3">
        <v>2413</v>
      </c>
      <c r="CQ245" s="3">
        <v>34222</v>
      </c>
      <c r="CR245" s="3">
        <v>2299</v>
      </c>
      <c r="CS245" s="3">
        <v>72</v>
      </c>
      <c r="CT245" s="3">
        <v>118239</v>
      </c>
      <c r="CU245" s="3">
        <v>44381</v>
      </c>
      <c r="CV245" s="3">
        <v>12987</v>
      </c>
      <c r="CW245" s="3">
        <v>0</v>
      </c>
      <c r="CX245" s="3">
        <v>54325</v>
      </c>
      <c r="CY245" s="3">
        <v>3836</v>
      </c>
      <c r="CZ245" s="3">
        <v>15</v>
      </c>
      <c r="DA245" s="3">
        <v>863700</v>
      </c>
      <c r="DB245" s="3">
        <v>803385</v>
      </c>
      <c r="DC245" s="3">
        <v>3694</v>
      </c>
      <c r="DD245" s="3">
        <v>12463</v>
      </c>
      <c r="DE245" s="3">
        <v>440</v>
      </c>
      <c r="DF245" s="3">
        <v>230</v>
      </c>
      <c r="DG245" s="3">
        <v>3706531200</v>
      </c>
      <c r="DH245" s="3">
        <v>3022310830</v>
      </c>
      <c r="DI245" s="3">
        <v>94490024</v>
      </c>
      <c r="DJ245" s="3">
        <v>778710394</v>
      </c>
      <c r="DK245" s="3">
        <v>3515868</v>
      </c>
      <c r="DL245" s="3">
        <v>782226262</v>
      </c>
      <c r="DM245" s="3">
        <v>732995820</v>
      </c>
      <c r="DN245" s="3">
        <v>49230442</v>
      </c>
      <c r="DO245" s="3">
        <v>14491795</v>
      </c>
      <c r="DP245" s="3">
        <v>3298132</v>
      </c>
      <c r="DQ245" s="3">
        <v>0</v>
      </c>
      <c r="DR245" s="3">
        <v>0</v>
      </c>
      <c r="DS245" s="3">
        <v>60424105</v>
      </c>
      <c r="DT245" s="3">
        <v>607723605</v>
      </c>
      <c r="DU245" s="3">
        <v>796580828</v>
      </c>
      <c r="DV245" s="3">
        <v>73749983</v>
      </c>
      <c r="DW245" s="3">
        <v>387896986</v>
      </c>
      <c r="DX245" s="3">
        <v>0</v>
      </c>
      <c r="DY245" s="3">
        <v>73569348</v>
      </c>
      <c r="DZ245" s="3">
        <v>519959011</v>
      </c>
      <c r="EA245" s="3">
        <v>9617503</v>
      </c>
      <c r="EB245" s="3">
        <v>177227</v>
      </c>
      <c r="EC245" s="3">
        <v>2469274491</v>
      </c>
      <c r="ED245" s="3">
        <v>316414276</v>
      </c>
      <c r="EE245" s="3">
        <v>247584546</v>
      </c>
      <c r="EF245" s="3">
        <v>23469003</v>
      </c>
      <c r="EG245" s="3">
        <v>218052991</v>
      </c>
      <c r="EH245" s="3">
        <v>0</v>
      </c>
      <c r="EI245" s="3">
        <v>26391067</v>
      </c>
      <c r="EJ245" s="3">
        <v>389833053</v>
      </c>
      <c r="EK245" s="3">
        <v>14261590</v>
      </c>
      <c r="EL245" s="3">
        <v>1250183</v>
      </c>
      <c r="EM245" s="3">
        <v>1237256709</v>
      </c>
      <c r="EN245" s="3">
        <v>778478596</v>
      </c>
      <c r="EO245" s="3">
        <v>858438472</v>
      </c>
      <c r="EP245" s="3">
        <v>74049410</v>
      </c>
      <c r="EQ245" s="3">
        <v>454119399</v>
      </c>
      <c r="ER245" s="3">
        <v>0</v>
      </c>
      <c r="ES245" s="3">
        <v>0</v>
      </c>
      <c r="ET245" s="3">
        <v>80501021</v>
      </c>
      <c r="EU245" s="3">
        <v>677549059</v>
      </c>
      <c r="EV245" s="3">
        <v>14425894</v>
      </c>
      <c r="EW245" s="3">
        <v>0</v>
      </c>
      <c r="EX245" s="3">
        <v>45412091</v>
      </c>
      <c r="EY245" s="3">
        <v>0</v>
      </c>
      <c r="EZ245" s="3">
        <v>39336888</v>
      </c>
      <c r="FA245" s="3">
        <v>2598991</v>
      </c>
      <c r="FB245" s="3">
        <v>0</v>
      </c>
      <c r="FC245" s="3">
        <v>0</v>
      </c>
      <c r="FD245" s="3">
        <v>91891033</v>
      </c>
      <c r="FE245" s="3">
        <v>134728805</v>
      </c>
      <c r="FF245" s="3">
        <v>170390188</v>
      </c>
      <c r="FG245" s="3">
        <v>17020033</v>
      </c>
      <c r="FH245" s="3">
        <v>128277420</v>
      </c>
      <c r="FI245" s="3">
        <v>0</v>
      </c>
      <c r="FJ245" s="3">
        <v>17149097</v>
      </c>
      <c r="FK245" s="3">
        <v>308878597</v>
      </c>
      <c r="FL245" s="3">
        <v>1437003</v>
      </c>
      <c r="FM245" s="3">
        <v>829251</v>
      </c>
      <c r="FN245" s="3">
        <v>0</v>
      </c>
      <c r="FO245" s="3">
        <v>-29973233</v>
      </c>
      <c r="FP245" s="3">
        <v>430316</v>
      </c>
      <c r="FQ245" s="3">
        <v>8331681</v>
      </c>
      <c r="FR245" s="3">
        <v>0</v>
      </c>
      <c r="FS245" s="3">
        <v>0</v>
      </c>
      <c r="FT245" s="3">
        <v>118602038</v>
      </c>
      <c r="FU245" s="3">
        <v>35257302</v>
      </c>
      <c r="FV245" s="3">
        <v>257371237</v>
      </c>
      <c r="FW245" s="3">
        <v>44687887</v>
      </c>
      <c r="FX245" s="3">
        <v>0</v>
      </c>
      <c r="FY245" s="3">
        <v>45075</v>
      </c>
      <c r="FZ245" s="3">
        <v>2887463</v>
      </c>
      <c r="GA245" s="3">
        <v>83296348</v>
      </c>
      <c r="GB245" s="3">
        <v>18708212</v>
      </c>
      <c r="GC245" s="3">
        <v>148901303</v>
      </c>
      <c r="GD245" s="3">
        <v>23238955</v>
      </c>
      <c r="GE245" s="3">
        <v>207547009</v>
      </c>
      <c r="GF245" s="3">
        <v>104600426</v>
      </c>
      <c r="GG245" s="3">
        <v>29974111</v>
      </c>
      <c r="GH245" s="3">
        <v>16748751</v>
      </c>
      <c r="GI245" s="3">
        <v>143497930</v>
      </c>
      <c r="GJ245" s="3">
        <v>137899115</v>
      </c>
      <c r="GK245" s="3">
        <v>24617459</v>
      </c>
      <c r="GL245" s="3">
        <v>3020130</v>
      </c>
      <c r="GM245" s="3">
        <v>3887204</v>
      </c>
      <c r="GN245" s="3">
        <v>3335272</v>
      </c>
      <c r="GO245" s="3">
        <v>57868413</v>
      </c>
      <c r="GP245" s="3">
        <v>192354655</v>
      </c>
      <c r="GQ245" s="3">
        <v>86817178</v>
      </c>
      <c r="GR245" s="3">
        <v>267244219</v>
      </c>
      <c r="GS245" s="3">
        <v>5833256</v>
      </c>
      <c r="GT245" s="3">
        <v>41769461</v>
      </c>
      <c r="GU245" s="3">
        <v>0</v>
      </c>
      <c r="GV245" s="3">
        <v>594018769</v>
      </c>
      <c r="GW245" s="3">
        <v>111286885</v>
      </c>
      <c r="GX245" s="3">
        <v>0</v>
      </c>
      <c r="GY245" s="3">
        <v>54577360</v>
      </c>
      <c r="GZ245" s="3">
        <v>428154524</v>
      </c>
      <c r="HA245" s="3">
        <v>594018769</v>
      </c>
      <c r="HB245" s="3">
        <v>46024811</v>
      </c>
      <c r="HC245" s="3">
        <v>599014462</v>
      </c>
      <c r="HD245" s="3">
        <v>-501284438</v>
      </c>
      <c r="HE245" s="3">
        <v>378552841</v>
      </c>
      <c r="HF245" s="3">
        <v>0</v>
      </c>
      <c r="HG245" s="3">
        <v>57550918</v>
      </c>
      <c r="HH245" s="3">
        <v>0</v>
      </c>
      <c r="HI245" s="3">
        <v>2666233</v>
      </c>
      <c r="HJ245" s="3">
        <v>3147471</v>
      </c>
      <c r="HK245" s="3">
        <v>3603335</v>
      </c>
      <c r="HL245" s="3">
        <v>1680</v>
      </c>
      <c r="HM245" s="3">
        <v>6</v>
      </c>
      <c r="HN245" s="3">
        <v>306149</v>
      </c>
      <c r="HO245" s="3">
        <v>771780</v>
      </c>
      <c r="HP245" s="3">
        <v>1036560</v>
      </c>
      <c r="HQ245" s="3">
        <v>0</v>
      </c>
      <c r="HR245" s="3">
        <v>132497</v>
      </c>
      <c r="HS245" s="3">
        <v>226217</v>
      </c>
      <c r="HT245" s="3">
        <v>252457</v>
      </c>
      <c r="HU245" s="3">
        <v>313316</v>
      </c>
      <c r="HV245" s="3">
        <v>54871</v>
      </c>
      <c r="HW245" s="3">
        <v>53624</v>
      </c>
      <c r="HX245" s="3">
        <v>977269</v>
      </c>
      <c r="HY245" s="3">
        <v>252942</v>
      </c>
      <c r="HZ245" s="3">
        <v>1019340</v>
      </c>
      <c r="IA245" s="3">
        <v>21336</v>
      </c>
      <c r="IB245" s="3">
        <v>537061</v>
      </c>
      <c r="IC245" s="3">
        <v>83713</v>
      </c>
      <c r="ID245" s="3">
        <v>232351</v>
      </c>
      <c r="IE245" s="3">
        <v>181878964.64307699</v>
      </c>
      <c r="IF245" s="3">
        <v>205501496.09035599</v>
      </c>
      <c r="IG245" s="3">
        <v>19133604.2822919</v>
      </c>
      <c r="IH245" s="3">
        <v>119256613.87562612</v>
      </c>
      <c r="II245" s="3">
        <v>0</v>
      </c>
      <c r="IJ245" s="3">
        <v>19673143.109142099</v>
      </c>
      <c r="IK245" s="3">
        <v>179055573.895264</v>
      </c>
      <c r="IL245" s="3">
        <v>4699628.4869917016</v>
      </c>
      <c r="IM245" s="3">
        <v>280927.61725149403</v>
      </c>
    </row>
    <row r="246" spans="1:247" x14ac:dyDescent="0.25">
      <c r="A246">
        <v>106150761</v>
      </c>
      <c r="B246" s="33" t="s">
        <v>1430</v>
      </c>
      <c r="C246" s="56">
        <v>45108</v>
      </c>
      <c r="D246" s="56">
        <v>45473</v>
      </c>
      <c r="E246">
        <v>366</v>
      </c>
      <c r="F246" s="33" t="s">
        <v>2679</v>
      </c>
      <c r="G246" t="s">
        <v>1079</v>
      </c>
      <c r="H246">
        <v>617</v>
      </c>
      <c r="I246" s="33" t="s">
        <v>1046</v>
      </c>
      <c r="J246" t="s">
        <v>1764</v>
      </c>
      <c r="K246" s="33" t="s">
        <v>1023</v>
      </c>
      <c r="L246" s="33" t="s">
        <v>811</v>
      </c>
      <c r="N246" t="s">
        <v>430</v>
      </c>
      <c r="O246" s="33" t="s">
        <v>2788</v>
      </c>
      <c r="P246" t="s">
        <v>1028</v>
      </c>
      <c r="Q246" t="s">
        <v>34</v>
      </c>
      <c r="R246" s="33" t="s">
        <v>2186</v>
      </c>
      <c r="S246" s="33" t="s">
        <v>2462</v>
      </c>
      <c r="T246" s="33" t="s">
        <v>1081</v>
      </c>
      <c r="U246" s="33">
        <v>93301</v>
      </c>
      <c r="V246" s="33" t="s">
        <v>2854</v>
      </c>
      <c r="W246">
        <v>0</v>
      </c>
      <c r="X246" s="3">
        <v>229</v>
      </c>
      <c r="Y246" s="3">
        <v>83814</v>
      </c>
      <c r="Z246" s="3">
        <v>229</v>
      </c>
      <c r="AA246" s="3">
        <v>83814</v>
      </c>
      <c r="AB246" s="3">
        <v>134</v>
      </c>
      <c r="AC246" s="3">
        <v>122.207650273224</v>
      </c>
      <c r="AD246" s="3">
        <v>236.61450655036199</v>
      </c>
      <c r="AE246" s="3">
        <v>10688</v>
      </c>
      <c r="AF246" s="3">
        <v>7736</v>
      </c>
      <c r="AG246" s="3">
        <v>2942</v>
      </c>
      <c r="AH246" s="3">
        <v>14444</v>
      </c>
      <c r="AI246" s="3">
        <v>0</v>
      </c>
      <c r="AJ246" s="3">
        <v>373</v>
      </c>
      <c r="AK246" s="3">
        <v>8251</v>
      </c>
      <c r="AL246" s="3">
        <v>287</v>
      </c>
      <c r="AM246" s="3">
        <v>7</v>
      </c>
      <c r="AN246" s="3">
        <v>44728</v>
      </c>
      <c r="AO246" s="3">
        <v>86600.909397432493</v>
      </c>
      <c r="AP246" s="89">
        <v>16412.890411114498</v>
      </c>
      <c r="AQ246" s="89">
        <v>13181.7680338343</v>
      </c>
      <c r="AR246" s="89">
        <v>4961.4964198985663</v>
      </c>
      <c r="AS246" s="89">
        <v>31483.806096095301</v>
      </c>
      <c r="AT246" s="89">
        <v>0</v>
      </c>
      <c r="AU246" s="89">
        <v>1005.3110750157</v>
      </c>
      <c r="AV246" s="89">
        <v>18681.523629918102</v>
      </c>
      <c r="AW246" s="89">
        <v>1151.6382497796058</v>
      </c>
      <c r="AX246" s="89">
        <v>71.107058810408105</v>
      </c>
      <c r="AY246" s="3">
        <v>2227</v>
      </c>
      <c r="AZ246" s="3">
        <v>1532</v>
      </c>
      <c r="BA246" s="3">
        <v>704</v>
      </c>
      <c r="BB246" s="3">
        <v>3650</v>
      </c>
      <c r="BC246" s="3">
        <v>0</v>
      </c>
      <c r="BD246" s="3">
        <v>110</v>
      </c>
      <c r="BE246" s="3">
        <v>2689</v>
      </c>
      <c r="BF246" s="3">
        <v>107</v>
      </c>
      <c r="BG246" s="3">
        <v>2</v>
      </c>
      <c r="BH246" s="3">
        <v>11021</v>
      </c>
      <c r="BI246" s="3">
        <v>229</v>
      </c>
      <c r="BJ246" s="3">
        <v>0</v>
      </c>
      <c r="BK246" s="3">
        <v>0</v>
      </c>
      <c r="BL246" s="3">
        <v>0</v>
      </c>
      <c r="BM246" s="3">
        <v>0</v>
      </c>
      <c r="BN246" s="3">
        <v>0</v>
      </c>
      <c r="BO246" s="3">
        <v>83814</v>
      </c>
      <c r="BP246" s="3">
        <v>0</v>
      </c>
      <c r="BQ246" s="3">
        <v>0</v>
      </c>
      <c r="BR246" s="3">
        <v>0</v>
      </c>
      <c r="BS246" s="3">
        <v>0</v>
      </c>
      <c r="BT246" s="3">
        <v>0</v>
      </c>
      <c r="BU246" s="3">
        <v>44728</v>
      </c>
      <c r="BV246" s="3">
        <v>0</v>
      </c>
      <c r="BW246" s="3">
        <v>0</v>
      </c>
      <c r="BX246" s="3">
        <v>0</v>
      </c>
      <c r="BY246" s="3">
        <v>0</v>
      </c>
      <c r="BZ246" s="57">
        <v>0</v>
      </c>
      <c r="CA246" s="3">
        <v>0</v>
      </c>
      <c r="CB246" s="3">
        <v>11021</v>
      </c>
      <c r="CC246" s="3">
        <v>0</v>
      </c>
      <c r="CD246" s="3">
        <v>0</v>
      </c>
      <c r="CE246" s="3">
        <v>0</v>
      </c>
      <c r="CF246" s="3">
        <v>0</v>
      </c>
      <c r="CG246" s="3">
        <v>0</v>
      </c>
      <c r="CH246" s="3">
        <v>0</v>
      </c>
      <c r="CI246" s="3">
        <v>0</v>
      </c>
      <c r="CJ246" s="3">
        <v>0</v>
      </c>
      <c r="CK246" s="3">
        <v>15367</v>
      </c>
      <c r="CL246" s="3">
        <v>12214</v>
      </c>
      <c r="CM246" s="3">
        <v>5450</v>
      </c>
      <c r="CN246" s="3">
        <v>38254</v>
      </c>
      <c r="CO246" s="3">
        <v>0</v>
      </c>
      <c r="CP246" s="3">
        <v>2492</v>
      </c>
      <c r="CQ246" s="3">
        <v>20214</v>
      </c>
      <c r="CR246" s="3">
        <v>2738</v>
      </c>
      <c r="CS246" s="3">
        <v>51</v>
      </c>
      <c r="CT246" s="3">
        <v>96780</v>
      </c>
      <c r="CU246" s="3">
        <v>82860</v>
      </c>
      <c r="CV246" s="3">
        <v>0</v>
      </c>
      <c r="CW246" s="3">
        <v>11779</v>
      </c>
      <c r="CX246" s="3">
        <v>1530</v>
      </c>
      <c r="CY246" s="3">
        <v>3749</v>
      </c>
      <c r="CZ246" s="3">
        <v>12</v>
      </c>
      <c r="DA246" s="3">
        <v>247785</v>
      </c>
      <c r="DB246" s="3">
        <v>407910</v>
      </c>
      <c r="DC246" s="3">
        <v>2786</v>
      </c>
      <c r="DD246" s="3">
        <v>4413</v>
      </c>
      <c r="DE246" s="3">
        <v>1582</v>
      </c>
      <c r="DF246" s="3">
        <v>676</v>
      </c>
      <c r="DG246" s="3">
        <v>1761063240</v>
      </c>
      <c r="DH246" s="3">
        <v>1370381934</v>
      </c>
      <c r="DI246" s="3">
        <v>48447099</v>
      </c>
      <c r="DJ246" s="3">
        <v>439128405</v>
      </c>
      <c r="DK246" s="3">
        <v>3390192</v>
      </c>
      <c r="DL246" s="3">
        <v>442518597</v>
      </c>
      <c r="DM246" s="3">
        <v>407231662</v>
      </c>
      <c r="DN246" s="3">
        <v>35286935</v>
      </c>
      <c r="DO246" s="3">
        <v>21196607</v>
      </c>
      <c r="DP246" s="3">
        <v>205646</v>
      </c>
      <c r="DQ246" s="3">
        <v>0</v>
      </c>
      <c r="DR246" s="3">
        <v>0</v>
      </c>
      <c r="DS246" s="3">
        <v>56277896</v>
      </c>
      <c r="DT246" s="3">
        <v>226284462</v>
      </c>
      <c r="DU246" s="3">
        <v>166479710</v>
      </c>
      <c r="DV246" s="3">
        <v>56095338</v>
      </c>
      <c r="DW246" s="3">
        <v>281481655</v>
      </c>
      <c r="DX246" s="3">
        <v>0</v>
      </c>
      <c r="DY246" s="3">
        <v>7763375</v>
      </c>
      <c r="DZ246" s="3">
        <v>164869615</v>
      </c>
      <c r="EA246" s="3">
        <v>6407833</v>
      </c>
      <c r="EB246" s="3">
        <v>179322</v>
      </c>
      <c r="EC246" s="3">
        <v>909561310</v>
      </c>
      <c r="ED246" s="3">
        <v>121206376</v>
      </c>
      <c r="EE246" s="3">
        <v>117193625</v>
      </c>
      <c r="EF246" s="3">
        <v>38505892</v>
      </c>
      <c r="EG246" s="3">
        <v>332068182</v>
      </c>
      <c r="EH246" s="3">
        <v>0</v>
      </c>
      <c r="EI246" s="3">
        <v>13160504</v>
      </c>
      <c r="EJ246" s="3">
        <v>208420363</v>
      </c>
      <c r="EK246" s="3">
        <v>19304730</v>
      </c>
      <c r="EL246" s="3">
        <v>1642258</v>
      </c>
      <c r="EM246" s="3">
        <v>851501930</v>
      </c>
      <c r="EN246" s="3">
        <v>290108541</v>
      </c>
      <c r="EO246" s="3">
        <v>251146134</v>
      </c>
      <c r="EP246" s="3">
        <v>70108717</v>
      </c>
      <c r="EQ246" s="3">
        <v>457125739</v>
      </c>
      <c r="ER246" s="3">
        <v>0</v>
      </c>
      <c r="ES246" s="3">
        <v>0</v>
      </c>
      <c r="ET246" s="3">
        <v>16996696</v>
      </c>
      <c r="EU246" s="3">
        <v>218370533</v>
      </c>
      <c r="EV246" s="3">
        <v>15806840</v>
      </c>
      <c r="EW246" s="3">
        <v>0</v>
      </c>
      <c r="EX246" s="3">
        <v>23102256</v>
      </c>
      <c r="EY246" s="3">
        <v>0</v>
      </c>
      <c r="EZ246" s="3">
        <v>27616478</v>
      </c>
      <c r="FA246" s="3">
        <v>26943529</v>
      </c>
      <c r="FB246" s="3">
        <v>170275</v>
      </c>
      <c r="FC246" s="3">
        <v>0</v>
      </c>
      <c r="FD246" s="3">
        <v>21333295</v>
      </c>
      <c r="FE246" s="3">
        <v>51720946</v>
      </c>
      <c r="FF246" s="3">
        <v>57510651</v>
      </c>
      <c r="FG246" s="3">
        <v>20503364</v>
      </c>
      <c r="FH246" s="3">
        <v>141483947</v>
      </c>
      <c r="FI246" s="3">
        <v>0</v>
      </c>
      <c r="FJ246" s="3">
        <v>3414797</v>
      </c>
      <c r="FK246" s="3">
        <v>163273679</v>
      </c>
      <c r="FL246" s="3">
        <v>1052248</v>
      </c>
      <c r="FM246" s="3">
        <v>168773</v>
      </c>
      <c r="FN246" s="3">
        <v>0</v>
      </c>
      <c r="FO246" s="3">
        <v>-21855015</v>
      </c>
      <c r="FP246" s="3">
        <v>0</v>
      </c>
      <c r="FQ246" s="3">
        <v>19192693</v>
      </c>
      <c r="FR246" s="3">
        <v>0</v>
      </c>
      <c r="FS246" s="3">
        <v>0</v>
      </c>
      <c r="FT246" s="3">
        <v>70889144</v>
      </c>
      <c r="FU246" s="3">
        <v>44921422</v>
      </c>
      <c r="FV246" s="3">
        <v>103731073</v>
      </c>
      <c r="FW246" s="3">
        <v>24889313</v>
      </c>
      <c r="FX246" s="3">
        <v>0</v>
      </c>
      <c r="FY246" s="3">
        <v>0</v>
      </c>
      <c r="FZ246" s="3">
        <v>0</v>
      </c>
      <c r="GA246" s="3">
        <v>56824849</v>
      </c>
      <c r="GB246" s="3">
        <v>15808763</v>
      </c>
      <c r="GC246" s="3">
        <v>77835516</v>
      </c>
      <c r="GD246" s="3">
        <v>12331582</v>
      </c>
      <c r="GE246" s="3">
        <v>113540419</v>
      </c>
      <c r="GF246" s="3">
        <v>56181381</v>
      </c>
      <c r="GG246" s="3">
        <v>24348686</v>
      </c>
      <c r="GH246" s="3">
        <v>28863763</v>
      </c>
      <c r="GI246" s="3">
        <v>42004478</v>
      </c>
      <c r="GJ246" s="3">
        <v>81410837</v>
      </c>
      <c r="GK246" s="3">
        <v>14132011</v>
      </c>
      <c r="GL246" s="3">
        <v>578666</v>
      </c>
      <c r="GM246" s="3">
        <v>3559891</v>
      </c>
      <c r="GN246" s="3">
        <v>0</v>
      </c>
      <c r="GO246" s="3">
        <v>42611530</v>
      </c>
      <c r="GP246" s="3">
        <v>105125304</v>
      </c>
      <c r="GQ246" s="3">
        <v>296713495</v>
      </c>
      <c r="GR246" s="3">
        <v>81405969</v>
      </c>
      <c r="GS246" s="3">
        <v>189749848</v>
      </c>
      <c r="GT246" s="3">
        <v>61574695</v>
      </c>
      <c r="GU246" s="3">
        <v>0</v>
      </c>
      <c r="GV246" s="3">
        <v>734569311</v>
      </c>
      <c r="GW246" s="3">
        <v>108757660</v>
      </c>
      <c r="GX246" s="3">
        <v>188883</v>
      </c>
      <c r="GY246" s="3">
        <v>190036992</v>
      </c>
      <c r="GZ246" s="3">
        <v>435585776</v>
      </c>
      <c r="HA246" s="3">
        <v>734569311</v>
      </c>
      <c r="HB246" s="3">
        <v>7978857</v>
      </c>
      <c r="HC246" s="3">
        <v>232549672</v>
      </c>
      <c r="HD246" s="3">
        <v>-189072301</v>
      </c>
      <c r="HE246" s="3">
        <v>150149785</v>
      </c>
      <c r="HF246" s="3">
        <v>0</v>
      </c>
      <c r="HG246" s="3">
        <v>201163460</v>
      </c>
      <c r="HH246" s="3">
        <v>0</v>
      </c>
      <c r="HI246" s="3">
        <v>818543</v>
      </c>
      <c r="HJ246" s="3">
        <v>2110163</v>
      </c>
      <c r="HK246" s="3">
        <v>2387947</v>
      </c>
      <c r="HL246" s="3">
        <v>1123</v>
      </c>
      <c r="HM246" s="3">
        <v>0</v>
      </c>
      <c r="HN246" s="3">
        <v>198915</v>
      </c>
      <c r="HO246" s="3">
        <v>537175</v>
      </c>
      <c r="HP246" s="3">
        <v>584238</v>
      </c>
      <c r="HQ246" s="3">
        <v>17336</v>
      </c>
      <c r="HR246" s="3">
        <v>105700</v>
      </c>
      <c r="HS246" s="3">
        <v>250102</v>
      </c>
      <c r="HT246" s="3">
        <v>213462</v>
      </c>
      <c r="HU246" s="3">
        <v>151995</v>
      </c>
      <c r="HV246" s="3">
        <v>50819</v>
      </c>
      <c r="HW246" s="3">
        <v>421</v>
      </c>
      <c r="HX246" s="3">
        <v>551564</v>
      </c>
      <c r="HY246" s="3">
        <v>289579</v>
      </c>
      <c r="HZ246" s="3">
        <v>489194</v>
      </c>
      <c r="IA246" s="3">
        <v>0</v>
      </c>
      <c r="IB246" s="3">
        <v>405989</v>
      </c>
      <c r="IC246" s="3">
        <v>160253</v>
      </c>
      <c r="ID246" s="3">
        <v>213584</v>
      </c>
      <c r="IE246" s="3">
        <v>79685503.417499006</v>
      </c>
      <c r="IF246" s="3">
        <v>65051074.830340803</v>
      </c>
      <c r="IG246" s="3">
        <v>21693655.809321299</v>
      </c>
      <c r="IH246" s="3">
        <v>140697314.249964</v>
      </c>
      <c r="II246" s="3">
        <v>0</v>
      </c>
      <c r="IJ246" s="3">
        <v>4798197.964464996</v>
      </c>
      <c r="IK246" s="3">
        <v>85601680.863991901</v>
      </c>
      <c r="IL246" s="3">
        <v>5896323.8818088202</v>
      </c>
      <c r="IM246" s="3">
        <v>417718.98260882398</v>
      </c>
    </row>
    <row r="247" spans="1:247" x14ac:dyDescent="0.25">
      <c r="A247">
        <v>106344029</v>
      </c>
      <c r="B247" s="33" t="s">
        <v>1431</v>
      </c>
      <c r="C247" s="56">
        <v>45108</v>
      </c>
      <c r="D247" s="56">
        <v>45473</v>
      </c>
      <c r="E247">
        <v>366</v>
      </c>
      <c r="F247" s="33" t="s">
        <v>2705</v>
      </c>
      <c r="G247" t="s">
        <v>1093</v>
      </c>
      <c r="H247">
        <v>309</v>
      </c>
      <c r="I247" s="33" t="s">
        <v>1046</v>
      </c>
      <c r="J247" t="s">
        <v>1764</v>
      </c>
      <c r="K247" s="33" t="s">
        <v>1023</v>
      </c>
      <c r="L247" s="33" t="s">
        <v>811</v>
      </c>
      <c r="N247" t="s">
        <v>430</v>
      </c>
      <c r="O247" s="33" t="s">
        <v>2788</v>
      </c>
      <c r="P247" t="s">
        <v>1042</v>
      </c>
      <c r="Q247" t="s">
        <v>34</v>
      </c>
      <c r="R247" s="33" t="s">
        <v>2187</v>
      </c>
      <c r="S247" s="33" t="s">
        <v>1432</v>
      </c>
      <c r="T247" s="33" t="s">
        <v>1433</v>
      </c>
      <c r="U247" s="33">
        <v>95630</v>
      </c>
      <c r="V247" s="33" t="s">
        <v>2855</v>
      </c>
      <c r="W247">
        <v>0</v>
      </c>
      <c r="X247" s="3">
        <v>106</v>
      </c>
      <c r="Y247" s="3">
        <v>38796</v>
      </c>
      <c r="Z247" s="3">
        <v>106</v>
      </c>
      <c r="AA247" s="3">
        <v>38796</v>
      </c>
      <c r="AB247" s="3">
        <v>81</v>
      </c>
      <c r="AC247" s="3">
        <v>74.5</v>
      </c>
      <c r="AD247" s="3">
        <v>143.10811505286401</v>
      </c>
      <c r="AE247" s="3">
        <v>8641</v>
      </c>
      <c r="AF247" s="3">
        <v>6305</v>
      </c>
      <c r="AG247" s="3">
        <v>1148</v>
      </c>
      <c r="AH247" s="3">
        <v>4322</v>
      </c>
      <c r="AI247" s="3">
        <v>0</v>
      </c>
      <c r="AJ247" s="3">
        <v>922</v>
      </c>
      <c r="AK247" s="3">
        <v>5703</v>
      </c>
      <c r="AL247" s="3">
        <v>216</v>
      </c>
      <c r="AM247" s="3">
        <v>10</v>
      </c>
      <c r="AN247" s="3">
        <v>27267</v>
      </c>
      <c r="AO247" s="3">
        <v>52377.570109348097</v>
      </c>
      <c r="AP247" s="89">
        <v>13176.8907476196</v>
      </c>
      <c r="AQ247" s="89">
        <v>9993.2033544403403</v>
      </c>
      <c r="AR247" s="89">
        <v>2181.4582597686845</v>
      </c>
      <c r="AS247" s="89">
        <v>10217.439756149301</v>
      </c>
      <c r="AT247" s="89">
        <v>0</v>
      </c>
      <c r="AU247" s="89">
        <v>1876.25970008274</v>
      </c>
      <c r="AV247" s="89">
        <v>13690.776566147</v>
      </c>
      <c r="AW247" s="89">
        <v>855.38862437599369</v>
      </c>
      <c r="AX247" s="89">
        <v>39.105705183898102</v>
      </c>
      <c r="AY247" s="3">
        <v>2141</v>
      </c>
      <c r="AZ247" s="3">
        <v>1589</v>
      </c>
      <c r="BA247" s="3">
        <v>286</v>
      </c>
      <c r="BB247" s="3">
        <v>1226</v>
      </c>
      <c r="BC247" s="3">
        <v>0</v>
      </c>
      <c r="BD247" s="3">
        <v>246</v>
      </c>
      <c r="BE247" s="3">
        <v>2111</v>
      </c>
      <c r="BF247" s="3">
        <v>67</v>
      </c>
      <c r="BG247" s="3">
        <v>4</v>
      </c>
      <c r="BH247" s="3">
        <v>7670</v>
      </c>
      <c r="BI247" s="3">
        <v>106</v>
      </c>
      <c r="BJ247" s="3">
        <v>0</v>
      </c>
      <c r="BK247" s="3">
        <v>0</v>
      </c>
      <c r="BL247" s="3">
        <v>0</v>
      </c>
      <c r="BM247" s="3">
        <v>0</v>
      </c>
      <c r="BN247" s="3">
        <v>0</v>
      </c>
      <c r="BO247" s="3">
        <v>38796</v>
      </c>
      <c r="BP247" s="3">
        <v>0</v>
      </c>
      <c r="BQ247" s="3">
        <v>0</v>
      </c>
      <c r="BR247" s="3">
        <v>0</v>
      </c>
      <c r="BS247" s="3">
        <v>0</v>
      </c>
      <c r="BT247" s="3">
        <v>0</v>
      </c>
      <c r="BU247" s="3">
        <v>27267</v>
      </c>
      <c r="BV247" s="3">
        <v>0</v>
      </c>
      <c r="BW247" s="3">
        <v>0</v>
      </c>
      <c r="BX247" s="3">
        <v>0</v>
      </c>
      <c r="BY247" s="3">
        <v>0</v>
      </c>
      <c r="BZ247" s="57">
        <v>0</v>
      </c>
      <c r="CA247" s="3">
        <v>0</v>
      </c>
      <c r="CB247" s="3">
        <v>7670</v>
      </c>
      <c r="CC247" s="3">
        <v>0</v>
      </c>
      <c r="CD247" s="3">
        <v>0</v>
      </c>
      <c r="CE247" s="3">
        <v>0</v>
      </c>
      <c r="CF247" s="3">
        <v>0</v>
      </c>
      <c r="CG247" s="3">
        <v>0</v>
      </c>
      <c r="CH247" s="3">
        <v>0</v>
      </c>
      <c r="CI247" s="3">
        <v>0</v>
      </c>
      <c r="CJ247" s="3">
        <v>0</v>
      </c>
      <c r="CK247" s="3">
        <v>8661</v>
      </c>
      <c r="CL247" s="3">
        <v>6854</v>
      </c>
      <c r="CM247" s="3">
        <v>2529</v>
      </c>
      <c r="CN247" s="3">
        <v>15861</v>
      </c>
      <c r="CO247" s="3">
        <v>0</v>
      </c>
      <c r="CP247" s="3">
        <v>2194</v>
      </c>
      <c r="CQ247" s="3">
        <v>19066</v>
      </c>
      <c r="CR247" s="3">
        <v>1784</v>
      </c>
      <c r="CS247" s="3">
        <v>20</v>
      </c>
      <c r="CT247" s="3">
        <v>56969</v>
      </c>
      <c r="CU247" s="3">
        <v>53551</v>
      </c>
      <c r="CV247" s="3">
        <v>0</v>
      </c>
      <c r="CW247" s="3">
        <v>0</v>
      </c>
      <c r="CX247" s="3">
        <v>6194</v>
      </c>
      <c r="CY247" s="3">
        <v>2151</v>
      </c>
      <c r="CZ247" s="3">
        <v>5</v>
      </c>
      <c r="DA247" s="3">
        <v>174000</v>
      </c>
      <c r="DB247" s="3">
        <v>201840</v>
      </c>
      <c r="DC247" s="3">
        <v>1766</v>
      </c>
      <c r="DD247" s="3">
        <v>1904</v>
      </c>
      <c r="DE247" s="3">
        <v>599</v>
      </c>
      <c r="DF247" s="3">
        <v>219</v>
      </c>
      <c r="DG247" s="3">
        <v>1252774127</v>
      </c>
      <c r="DH247" s="3">
        <v>984051576</v>
      </c>
      <c r="DI247" s="3">
        <v>33749763</v>
      </c>
      <c r="DJ247" s="3">
        <v>302472314</v>
      </c>
      <c r="DK247" s="3">
        <v>769981</v>
      </c>
      <c r="DL247" s="3">
        <v>303242295</v>
      </c>
      <c r="DM247" s="3">
        <v>257378513</v>
      </c>
      <c r="DN247" s="3">
        <v>45863782</v>
      </c>
      <c r="DO247" s="3">
        <v>64104309</v>
      </c>
      <c r="DP247" s="3">
        <v>37023</v>
      </c>
      <c r="DQ247" s="3">
        <v>0</v>
      </c>
      <c r="DR247" s="3">
        <v>0</v>
      </c>
      <c r="DS247" s="3">
        <v>109931068</v>
      </c>
      <c r="DT247" s="3">
        <v>205233368</v>
      </c>
      <c r="DU247" s="3">
        <v>143721322</v>
      </c>
      <c r="DV247" s="3">
        <v>23185389</v>
      </c>
      <c r="DW247" s="3">
        <v>101321030</v>
      </c>
      <c r="DX247" s="3">
        <v>0</v>
      </c>
      <c r="DY247" s="3">
        <v>23922064</v>
      </c>
      <c r="DZ247" s="3">
        <v>149560143</v>
      </c>
      <c r="EA247" s="3">
        <v>4990935</v>
      </c>
      <c r="EB247" s="3">
        <v>241710</v>
      </c>
      <c r="EC247" s="3">
        <v>652175961</v>
      </c>
      <c r="ED247" s="3">
        <v>107732454</v>
      </c>
      <c r="EE247" s="3">
        <v>84071921</v>
      </c>
      <c r="EF247" s="3">
        <v>20872066</v>
      </c>
      <c r="EG247" s="3">
        <v>138207318</v>
      </c>
      <c r="EH247" s="3">
        <v>0</v>
      </c>
      <c r="EI247" s="3">
        <v>24759069</v>
      </c>
      <c r="EJ247" s="3">
        <v>209477995</v>
      </c>
      <c r="EK247" s="3">
        <v>14773829</v>
      </c>
      <c r="EL247" s="3">
        <v>703514</v>
      </c>
      <c r="EM247" s="3">
        <v>600598166</v>
      </c>
      <c r="EN247" s="3">
        <v>263681074</v>
      </c>
      <c r="EO247" s="3">
        <v>195455693</v>
      </c>
      <c r="EP247" s="3">
        <v>33942728</v>
      </c>
      <c r="EQ247" s="3">
        <v>185174676</v>
      </c>
      <c r="ER247" s="3">
        <v>0</v>
      </c>
      <c r="ES247" s="3">
        <v>0</v>
      </c>
      <c r="ET247" s="3">
        <v>40628903</v>
      </c>
      <c r="EU247" s="3">
        <v>207782184</v>
      </c>
      <c r="EV247" s="3">
        <v>13402677</v>
      </c>
      <c r="EW247" s="3">
        <v>0</v>
      </c>
      <c r="EX247" s="3">
        <v>22175224</v>
      </c>
      <c r="EY247" s="3">
        <v>0</v>
      </c>
      <c r="EZ247" s="3">
        <v>21808417</v>
      </c>
      <c r="FA247" s="3">
        <v>1124021</v>
      </c>
      <c r="FB247" s="3">
        <v>121374</v>
      </c>
      <c r="FC247" s="3">
        <v>0</v>
      </c>
      <c r="FD247" s="3">
        <v>32504368</v>
      </c>
      <c r="FE247" s="3">
        <v>39433487</v>
      </c>
      <c r="FF247" s="3">
        <v>28327364</v>
      </c>
      <c r="FG247" s="3">
        <v>7609064</v>
      </c>
      <c r="FH247" s="3">
        <v>46621410</v>
      </c>
      <c r="FI247" s="3">
        <v>0</v>
      </c>
      <c r="FJ247" s="3">
        <v>7027812</v>
      </c>
      <c r="FK247" s="3">
        <v>172669738</v>
      </c>
      <c r="FL247" s="3">
        <v>643701</v>
      </c>
      <c r="FM247" s="3">
        <v>139738</v>
      </c>
      <c r="FN247" s="3">
        <v>0</v>
      </c>
      <c r="FO247" s="3">
        <v>-10540843</v>
      </c>
      <c r="FP247" s="3">
        <v>6164</v>
      </c>
      <c r="FQ247" s="3">
        <v>62713021</v>
      </c>
      <c r="FR247" s="3">
        <v>0</v>
      </c>
      <c r="FS247" s="3">
        <v>0</v>
      </c>
      <c r="FT247" s="3">
        <v>49821532</v>
      </c>
      <c r="FU247" s="3">
        <v>28931747</v>
      </c>
      <c r="FV247" s="3">
        <v>54607696</v>
      </c>
      <c r="FW247" s="3">
        <v>15926003</v>
      </c>
      <c r="FX247" s="3">
        <v>0</v>
      </c>
      <c r="FY247" s="3">
        <v>0</v>
      </c>
      <c r="FZ247" s="3">
        <v>0</v>
      </c>
      <c r="GA247" s="3">
        <v>30375058</v>
      </c>
      <c r="GB247" s="3">
        <v>9446713</v>
      </c>
      <c r="GC247" s="3">
        <v>60661077</v>
      </c>
      <c r="GD247" s="3">
        <v>7608687</v>
      </c>
      <c r="GE247" s="3">
        <v>86084367</v>
      </c>
      <c r="GF247" s="3">
        <v>41871742</v>
      </c>
      <c r="GG247" s="3">
        <v>14692017</v>
      </c>
      <c r="GH247" s="3">
        <v>9925864</v>
      </c>
      <c r="GI247" s="3">
        <v>23532357</v>
      </c>
      <c r="GJ247" s="3">
        <v>48834797</v>
      </c>
      <c r="GK247" s="3">
        <v>7781851</v>
      </c>
      <c r="GL247" s="3">
        <v>754051</v>
      </c>
      <c r="GM247" s="3">
        <v>2014075</v>
      </c>
      <c r="GN247" s="3">
        <v>728949</v>
      </c>
      <c r="GO247" s="3">
        <v>21158443</v>
      </c>
      <c r="GP247" s="3">
        <v>62921294</v>
      </c>
      <c r="GQ247" s="3">
        <v>675157077</v>
      </c>
      <c r="GR247" s="3">
        <v>102437492</v>
      </c>
      <c r="GS247" s="3">
        <v>19874440</v>
      </c>
      <c r="GT247" s="3">
        <v>15802994</v>
      </c>
      <c r="GU247" s="3">
        <v>0</v>
      </c>
      <c r="GV247" s="3">
        <v>876193297</v>
      </c>
      <c r="GW247" s="3">
        <v>41531191</v>
      </c>
      <c r="GX247" s="3">
        <v>0</v>
      </c>
      <c r="GY247" s="3">
        <v>11574678</v>
      </c>
      <c r="GZ247" s="3">
        <v>823087428</v>
      </c>
      <c r="HA247" s="3">
        <v>876193297</v>
      </c>
      <c r="HB247" s="3">
        <v>10942531</v>
      </c>
      <c r="HC247" s="3">
        <v>182908019</v>
      </c>
      <c r="HD247" s="3">
        <v>-148274659</v>
      </c>
      <c r="HE247" s="3">
        <v>134243594</v>
      </c>
      <c r="HF247" s="3">
        <v>0</v>
      </c>
      <c r="HG247" s="3">
        <v>12578473</v>
      </c>
      <c r="HH247" s="3">
        <v>0</v>
      </c>
      <c r="HI247" s="3">
        <v>1915656</v>
      </c>
      <c r="HJ247" s="3">
        <v>1307343</v>
      </c>
      <c r="HK247" s="3">
        <v>1483190</v>
      </c>
      <c r="HL247" s="3">
        <v>681</v>
      </c>
      <c r="HM247" s="3">
        <v>0</v>
      </c>
      <c r="HN247" s="3">
        <v>136196</v>
      </c>
      <c r="HO247" s="3">
        <v>293027</v>
      </c>
      <c r="HP247" s="3">
        <v>394564</v>
      </c>
      <c r="HQ247" s="3">
        <v>0</v>
      </c>
      <c r="HR247" s="3">
        <v>104198</v>
      </c>
      <c r="HS247" s="3">
        <v>100943</v>
      </c>
      <c r="HT247" s="3">
        <v>131141</v>
      </c>
      <c r="HU247" s="3">
        <v>80304</v>
      </c>
      <c r="HV247" s="3">
        <v>58617</v>
      </c>
      <c r="HW247" s="3">
        <v>8353</v>
      </c>
      <c r="HX247" s="3">
        <v>416691</v>
      </c>
      <c r="HY247" s="3">
        <v>202713</v>
      </c>
      <c r="HZ247" s="3">
        <v>283982</v>
      </c>
      <c r="IA247" s="3">
        <v>0</v>
      </c>
      <c r="IB247" s="3">
        <v>234542</v>
      </c>
      <c r="IC247" s="3">
        <v>61075</v>
      </c>
      <c r="ID247" s="3">
        <v>108340</v>
      </c>
      <c r="IE247" s="3">
        <v>64105490.701591797</v>
      </c>
      <c r="IF247" s="3">
        <v>46659400.466489099</v>
      </c>
      <c r="IG247" s="3">
        <v>9024387.2439154107</v>
      </c>
      <c r="IH247" s="3">
        <v>49063128.322944</v>
      </c>
      <c r="II247" s="3">
        <v>0</v>
      </c>
      <c r="IJ247" s="3">
        <v>9971465.5706860404</v>
      </c>
      <c r="IK247" s="3">
        <v>73542586.439601198</v>
      </c>
      <c r="IL247" s="3">
        <v>4048460.9045302002</v>
      </c>
      <c r="IM247" s="3">
        <v>193612.35024226201</v>
      </c>
    </row>
    <row r="248" spans="1:247" x14ac:dyDescent="0.25">
      <c r="A248">
        <v>106240942</v>
      </c>
      <c r="B248" s="33" t="s">
        <v>1889</v>
      </c>
      <c r="C248" s="56">
        <v>45108</v>
      </c>
      <c r="D248" s="56">
        <v>45473</v>
      </c>
      <c r="E248">
        <v>366</v>
      </c>
      <c r="F248" s="33" t="s">
        <v>2719</v>
      </c>
      <c r="G248" t="s">
        <v>1179</v>
      </c>
      <c r="H248">
        <v>515</v>
      </c>
      <c r="I248" s="33" t="s">
        <v>1046</v>
      </c>
      <c r="J248" t="s">
        <v>1764</v>
      </c>
      <c r="K248" s="33" t="s">
        <v>1023</v>
      </c>
      <c r="L248" s="33" t="s">
        <v>811</v>
      </c>
      <c r="N248" t="s">
        <v>1032</v>
      </c>
      <c r="O248" s="33" t="s">
        <v>1764</v>
      </c>
      <c r="P248" t="s">
        <v>1038</v>
      </c>
      <c r="Q248" t="s">
        <v>34</v>
      </c>
      <c r="R248" s="33" t="s">
        <v>2188</v>
      </c>
      <c r="S248" s="33" t="s">
        <v>1438</v>
      </c>
      <c r="T248" s="33" t="s">
        <v>1409</v>
      </c>
      <c r="U248" s="33">
        <v>95340</v>
      </c>
      <c r="V248" s="33" t="s">
        <v>1918</v>
      </c>
      <c r="W248">
        <v>0</v>
      </c>
      <c r="X248" s="3">
        <v>186</v>
      </c>
      <c r="Y248" s="3">
        <v>68076</v>
      </c>
      <c r="Z248" s="3">
        <v>186</v>
      </c>
      <c r="AA248" s="3">
        <v>68076</v>
      </c>
      <c r="AB248" s="3">
        <v>140</v>
      </c>
      <c r="AC248" s="3">
        <v>127.398907103825</v>
      </c>
      <c r="AD248" s="3">
        <v>259.71357663080198</v>
      </c>
      <c r="AE248" s="3">
        <v>15642</v>
      </c>
      <c r="AF248" s="3">
        <v>6399</v>
      </c>
      <c r="AG248" s="3">
        <v>2083</v>
      </c>
      <c r="AH248" s="3">
        <v>15330</v>
      </c>
      <c r="AI248" s="3">
        <v>0</v>
      </c>
      <c r="AJ248" s="3">
        <v>1924</v>
      </c>
      <c r="AK248" s="3">
        <v>4850</v>
      </c>
      <c r="AL248" s="3">
        <v>400</v>
      </c>
      <c r="AM248" s="3">
        <v>0</v>
      </c>
      <c r="AN248" s="3">
        <v>46628</v>
      </c>
      <c r="AO248" s="3">
        <v>95055.169046873503</v>
      </c>
      <c r="AP248" s="89">
        <v>26351.904359738099</v>
      </c>
      <c r="AQ248" s="89">
        <v>10344.0178599969</v>
      </c>
      <c r="AR248" s="89">
        <v>4061.3297435629001</v>
      </c>
      <c r="AS248" s="89">
        <v>35557.152973643337</v>
      </c>
      <c r="AT248" s="89">
        <v>0</v>
      </c>
      <c r="AU248" s="89">
        <v>4215.6481628933925</v>
      </c>
      <c r="AV248" s="89">
        <v>12739.7570166405</v>
      </c>
      <c r="AW248" s="89">
        <v>1345.0093788531999</v>
      </c>
      <c r="AX248" s="89">
        <v>0</v>
      </c>
      <c r="AY248" s="3">
        <v>2928</v>
      </c>
      <c r="AZ248" s="3">
        <v>1041</v>
      </c>
      <c r="BA248" s="3">
        <v>496</v>
      </c>
      <c r="BB248" s="3">
        <v>4331</v>
      </c>
      <c r="BC248" s="3">
        <v>0</v>
      </c>
      <c r="BD248" s="3">
        <v>381</v>
      </c>
      <c r="BE248" s="3">
        <v>1489</v>
      </c>
      <c r="BF248" s="3">
        <v>100</v>
      </c>
      <c r="BG248" s="3">
        <v>0</v>
      </c>
      <c r="BH248" s="3">
        <v>10766</v>
      </c>
      <c r="BI248" s="3">
        <v>186</v>
      </c>
      <c r="BJ248" s="3">
        <v>0</v>
      </c>
      <c r="BK248" s="3">
        <v>0</v>
      </c>
      <c r="BL248" s="3">
        <v>0</v>
      </c>
      <c r="BM248" s="3">
        <v>0</v>
      </c>
      <c r="BN248" s="3">
        <v>0</v>
      </c>
      <c r="BO248" s="3">
        <v>68076</v>
      </c>
      <c r="BP248" s="3">
        <v>0</v>
      </c>
      <c r="BQ248" s="3">
        <v>0</v>
      </c>
      <c r="BR248" s="3">
        <v>0</v>
      </c>
      <c r="BS248" s="3">
        <v>0</v>
      </c>
      <c r="BT248" s="3">
        <v>0</v>
      </c>
      <c r="BU248" s="3">
        <v>46628</v>
      </c>
      <c r="BV248" s="3">
        <v>0</v>
      </c>
      <c r="BW248" s="3">
        <v>0</v>
      </c>
      <c r="BX248" s="3">
        <v>0</v>
      </c>
      <c r="BY248" s="3">
        <v>0</v>
      </c>
      <c r="BZ248" s="57">
        <v>0</v>
      </c>
      <c r="CA248" s="3">
        <v>0</v>
      </c>
      <c r="CB248" s="3">
        <v>10766</v>
      </c>
      <c r="CC248" s="3">
        <v>0</v>
      </c>
      <c r="CD248" s="3">
        <v>0</v>
      </c>
      <c r="CE248" s="3">
        <v>0</v>
      </c>
      <c r="CF248" s="3">
        <v>0</v>
      </c>
      <c r="CG248" s="3">
        <v>0</v>
      </c>
      <c r="CH248" s="3">
        <v>0</v>
      </c>
      <c r="CI248" s="3">
        <v>0</v>
      </c>
      <c r="CJ248" s="3">
        <v>0</v>
      </c>
      <c r="CK248" s="3">
        <v>26899</v>
      </c>
      <c r="CL248" s="3">
        <v>6646</v>
      </c>
      <c r="CM248" s="3">
        <v>11935</v>
      </c>
      <c r="CN248" s="3">
        <v>65667</v>
      </c>
      <c r="CO248" s="3">
        <v>0</v>
      </c>
      <c r="CP248" s="3">
        <v>3566</v>
      </c>
      <c r="CQ248" s="3">
        <v>16905</v>
      </c>
      <c r="CR248" s="3">
        <v>2514</v>
      </c>
      <c r="CS248" s="3">
        <v>29</v>
      </c>
      <c r="CT248" s="3">
        <v>134161</v>
      </c>
      <c r="CU248" s="3">
        <v>71621</v>
      </c>
      <c r="CV248" s="3">
        <v>45778</v>
      </c>
      <c r="CW248" s="3">
        <v>12488</v>
      </c>
      <c r="CX248" s="3">
        <v>6814</v>
      </c>
      <c r="CY248" s="3">
        <v>0</v>
      </c>
      <c r="CZ248" s="3">
        <v>7</v>
      </c>
      <c r="DA248" s="3">
        <v>187230</v>
      </c>
      <c r="DB248" s="3">
        <v>243825</v>
      </c>
      <c r="DC248" s="3">
        <v>2443</v>
      </c>
      <c r="DD248" s="3">
        <v>2979</v>
      </c>
      <c r="DE248" s="3">
        <v>1587</v>
      </c>
      <c r="DF248" s="3">
        <v>759</v>
      </c>
      <c r="DG248" s="3">
        <v>2064869320</v>
      </c>
      <c r="DH248" s="3">
        <v>1636195408</v>
      </c>
      <c r="DI248" s="3">
        <v>4910566</v>
      </c>
      <c r="DJ248" s="3">
        <v>433584478</v>
      </c>
      <c r="DK248" s="3">
        <v>2953158</v>
      </c>
      <c r="DL248" s="3">
        <v>436537636</v>
      </c>
      <c r="DM248" s="3">
        <v>388851815</v>
      </c>
      <c r="DN248" s="3">
        <v>47685821</v>
      </c>
      <c r="DO248" s="3">
        <v>9825849</v>
      </c>
      <c r="DP248" s="3">
        <v>59778</v>
      </c>
      <c r="DQ248" s="3">
        <v>0</v>
      </c>
      <c r="DR248" s="3">
        <v>0</v>
      </c>
      <c r="DS248" s="3">
        <v>57451892</v>
      </c>
      <c r="DT248" s="3">
        <v>341297058</v>
      </c>
      <c r="DU248" s="3">
        <v>131567996</v>
      </c>
      <c r="DV248" s="3">
        <v>44377861</v>
      </c>
      <c r="DW248" s="3">
        <v>333214323</v>
      </c>
      <c r="DX248" s="3">
        <v>0</v>
      </c>
      <c r="DY248" s="3">
        <v>40340691</v>
      </c>
      <c r="DZ248" s="3">
        <v>112069444</v>
      </c>
      <c r="EA248" s="3">
        <v>10025746</v>
      </c>
      <c r="EB248" s="3">
        <v>0</v>
      </c>
      <c r="EC248" s="3">
        <v>1012893119</v>
      </c>
      <c r="ED248" s="3">
        <v>233682320</v>
      </c>
      <c r="EE248" s="3">
        <v>81112376</v>
      </c>
      <c r="EF248" s="3">
        <v>42147884</v>
      </c>
      <c r="EG248" s="3">
        <v>439659301</v>
      </c>
      <c r="EH248" s="3">
        <v>0</v>
      </c>
      <c r="EI248" s="3">
        <v>48049205</v>
      </c>
      <c r="EJ248" s="3">
        <v>182309419</v>
      </c>
      <c r="EK248" s="3">
        <v>23686060</v>
      </c>
      <c r="EL248" s="3">
        <v>1329636</v>
      </c>
      <c r="EM248" s="3">
        <v>1051976201</v>
      </c>
      <c r="EN248" s="3">
        <v>476167098</v>
      </c>
      <c r="EO248" s="3">
        <v>184159313</v>
      </c>
      <c r="EP248" s="3">
        <v>70356473</v>
      </c>
      <c r="EQ248" s="3">
        <v>624275048</v>
      </c>
      <c r="ER248" s="3">
        <v>-7494171</v>
      </c>
      <c r="ES248" s="3">
        <v>0</v>
      </c>
      <c r="ET248" s="3">
        <v>75514314</v>
      </c>
      <c r="EU248" s="3">
        <v>133251577</v>
      </c>
      <c r="EV248" s="3">
        <v>19661467</v>
      </c>
      <c r="EW248" s="3">
        <v>0</v>
      </c>
      <c r="EX248" s="3">
        <v>37258054</v>
      </c>
      <c r="EY248" s="3">
        <v>0</v>
      </c>
      <c r="EZ248" s="3">
        <v>23046235</v>
      </c>
      <c r="FA248" s="3">
        <v>-446936</v>
      </c>
      <c r="FB248" s="3">
        <v>4825005</v>
      </c>
      <c r="FC248" s="3">
        <v>0</v>
      </c>
      <c r="FD248" s="3">
        <v>532497</v>
      </c>
      <c r="FE248" s="3">
        <v>88650787</v>
      </c>
      <c r="FF248" s="3">
        <v>24827975</v>
      </c>
      <c r="FG248" s="3">
        <v>13228991</v>
      </c>
      <c r="FH248" s="3">
        <v>146556398</v>
      </c>
      <c r="FI248" s="3">
        <v>0</v>
      </c>
      <c r="FJ248" s="3">
        <v>11815353</v>
      </c>
      <c r="FK248" s="3">
        <v>149457845</v>
      </c>
      <c r="FL248" s="3">
        <v>-1127833</v>
      </c>
      <c r="FM248" s="3">
        <v>174962</v>
      </c>
      <c r="FN248" s="3">
        <v>0</v>
      </c>
      <c r="FO248" s="3">
        <v>-3645276</v>
      </c>
      <c r="FP248" s="3">
        <v>0</v>
      </c>
      <c r="FQ248" s="3">
        <v>7718013</v>
      </c>
      <c r="FR248" s="3">
        <v>0</v>
      </c>
      <c r="FS248" s="3">
        <v>0</v>
      </c>
      <c r="FT248" s="3">
        <v>71798770</v>
      </c>
      <c r="FU248" s="3">
        <v>37335348</v>
      </c>
      <c r="FV248" s="3">
        <v>104535861</v>
      </c>
      <c r="FW248" s="3">
        <v>0</v>
      </c>
      <c r="FX248" s="3">
        <v>0</v>
      </c>
      <c r="FY248" s="3">
        <v>194667</v>
      </c>
      <c r="FZ248" s="3">
        <v>3685158</v>
      </c>
      <c r="GA248" s="3">
        <v>49743208</v>
      </c>
      <c r="GB248" s="3">
        <v>15447009</v>
      </c>
      <c r="GC248" s="3">
        <v>87004255</v>
      </c>
      <c r="GD248" s="3">
        <v>19107539</v>
      </c>
      <c r="GE248" s="3">
        <v>112571235</v>
      </c>
      <c r="GF248" s="3">
        <v>60010109</v>
      </c>
      <c r="GG248" s="3">
        <v>22752722</v>
      </c>
      <c r="GH248" s="3">
        <v>19423813</v>
      </c>
      <c r="GI248" s="3">
        <v>46014523</v>
      </c>
      <c r="GJ248" s="3">
        <v>58339345</v>
      </c>
      <c r="GK248" s="3">
        <v>17938601</v>
      </c>
      <c r="GL248" s="3">
        <v>2146968</v>
      </c>
      <c r="GM248" s="3">
        <v>2321068</v>
      </c>
      <c r="GN248" s="3">
        <v>3599466</v>
      </c>
      <c r="GO248" s="3">
        <v>43733965</v>
      </c>
      <c r="GP248" s="3">
        <v>127196782</v>
      </c>
      <c r="GQ248" s="3">
        <v>106102843</v>
      </c>
      <c r="GR248" s="3">
        <v>221041029</v>
      </c>
      <c r="GS248" s="3">
        <v>1379842</v>
      </c>
      <c r="GT248" s="3">
        <v>64389450</v>
      </c>
      <c r="GU248" s="3">
        <v>0</v>
      </c>
      <c r="GV248" s="3">
        <v>520109946</v>
      </c>
      <c r="GW248" s="3">
        <v>122747845</v>
      </c>
      <c r="GX248" s="3">
        <v>1737429</v>
      </c>
      <c r="GY248" s="3">
        <v>44675517</v>
      </c>
      <c r="GZ248" s="3">
        <v>350949155</v>
      </c>
      <c r="HA248" s="3">
        <v>520109946</v>
      </c>
      <c r="HB248" s="3">
        <v>24237020</v>
      </c>
      <c r="HC248" s="3">
        <v>298507513</v>
      </c>
      <c r="HD248" s="3">
        <v>-249531229</v>
      </c>
      <c r="HE248" s="3">
        <v>298176039</v>
      </c>
      <c r="HF248" s="3">
        <v>0</v>
      </c>
      <c r="HG248" s="3">
        <v>57609451</v>
      </c>
      <c r="HH248" s="3">
        <v>0</v>
      </c>
      <c r="HI248" s="3">
        <v>2211379</v>
      </c>
      <c r="HJ248" s="3">
        <v>2167984</v>
      </c>
      <c r="HK248" s="3">
        <v>2464680</v>
      </c>
      <c r="HL248" s="3">
        <v>1130</v>
      </c>
      <c r="HM248" s="3">
        <v>24</v>
      </c>
      <c r="HN248" s="3">
        <v>242291</v>
      </c>
      <c r="HO248" s="3">
        <v>421963</v>
      </c>
      <c r="HP248" s="3">
        <v>611279</v>
      </c>
      <c r="HQ248" s="3">
        <v>36121</v>
      </c>
      <c r="HR248" s="3">
        <v>115315</v>
      </c>
      <c r="HS248" s="3">
        <v>220523</v>
      </c>
      <c r="HT248" s="3">
        <v>207694</v>
      </c>
      <c r="HU248" s="3">
        <v>198144</v>
      </c>
      <c r="HV248" s="3">
        <v>92678</v>
      </c>
      <c r="HW248" s="3">
        <v>21976</v>
      </c>
      <c r="HX248" s="3">
        <v>655895</v>
      </c>
      <c r="HY248" s="3">
        <v>335977</v>
      </c>
      <c r="HZ248" s="3">
        <v>479454</v>
      </c>
      <c r="IA248" s="3">
        <v>50968</v>
      </c>
      <c r="IB248" s="3">
        <v>351424</v>
      </c>
      <c r="IC248" s="3">
        <v>109815</v>
      </c>
      <c r="ID248" s="3">
        <v>184451</v>
      </c>
      <c r="IE248" s="3">
        <v>107456567.64995401</v>
      </c>
      <c r="IF248" s="3">
        <v>39747343.393653795</v>
      </c>
      <c r="IG248" s="3">
        <v>16170596.593214201</v>
      </c>
      <c r="IH248" s="3">
        <v>144440566.11404499</v>
      </c>
      <c r="II248" s="3">
        <v>0</v>
      </c>
      <c r="IJ248" s="3">
        <v>16518983.4670843</v>
      </c>
      <c r="IK248" s="3">
        <v>55015785.638621897</v>
      </c>
      <c r="IL248" s="3">
        <v>6300321.5430817399</v>
      </c>
      <c r="IM248" s="3">
        <v>248492.600344729</v>
      </c>
    </row>
    <row r="249" spans="1:247" x14ac:dyDescent="0.25">
      <c r="A249">
        <v>106470871</v>
      </c>
      <c r="B249" s="33" t="s">
        <v>2607</v>
      </c>
      <c r="C249" s="56">
        <v>45108</v>
      </c>
      <c r="D249" s="56">
        <v>45473</v>
      </c>
      <c r="E249">
        <v>366</v>
      </c>
      <c r="F249" s="33" t="s">
        <v>2709</v>
      </c>
      <c r="G249" t="s">
        <v>1086</v>
      </c>
      <c r="H249">
        <v>205</v>
      </c>
      <c r="I249" s="33" t="s">
        <v>1046</v>
      </c>
      <c r="J249" t="s">
        <v>1764</v>
      </c>
      <c r="K249" s="33" t="s">
        <v>1023</v>
      </c>
      <c r="L249" s="33" t="s">
        <v>811</v>
      </c>
      <c r="M249" t="s">
        <v>1792</v>
      </c>
      <c r="N249" t="s">
        <v>1032</v>
      </c>
      <c r="O249" s="33" t="s">
        <v>2788</v>
      </c>
      <c r="P249" t="s">
        <v>1080</v>
      </c>
      <c r="Q249" t="s">
        <v>34</v>
      </c>
      <c r="R249" s="33" t="s">
        <v>2757</v>
      </c>
      <c r="S249" s="33" t="s">
        <v>1434</v>
      </c>
      <c r="T249" s="33" t="s">
        <v>1435</v>
      </c>
      <c r="U249" s="33">
        <v>96067</v>
      </c>
      <c r="V249" s="33" t="s">
        <v>2517</v>
      </c>
      <c r="W249">
        <v>3</v>
      </c>
      <c r="X249" s="3">
        <v>25</v>
      </c>
      <c r="Y249" s="3">
        <v>9150</v>
      </c>
      <c r="Z249" s="3">
        <v>25</v>
      </c>
      <c r="AA249" s="3">
        <v>9150</v>
      </c>
      <c r="AB249" s="3">
        <v>8</v>
      </c>
      <c r="AC249" s="3">
        <v>6.34426229508197</v>
      </c>
      <c r="AD249" s="3">
        <v>31.2018610967001</v>
      </c>
      <c r="AE249" s="3">
        <v>1323</v>
      </c>
      <c r="AF249" s="3">
        <v>136</v>
      </c>
      <c r="AG249" s="3">
        <v>67</v>
      </c>
      <c r="AH249" s="3">
        <v>373</v>
      </c>
      <c r="AI249" s="3">
        <v>0</v>
      </c>
      <c r="AJ249" s="3">
        <v>85</v>
      </c>
      <c r="AK249" s="3">
        <v>319</v>
      </c>
      <c r="AL249" s="3">
        <v>19</v>
      </c>
      <c r="AM249" s="3">
        <v>0</v>
      </c>
      <c r="AN249" s="3">
        <v>2322</v>
      </c>
      <c r="AO249" s="3">
        <v>11419.881161392237</v>
      </c>
      <c r="AP249" s="89">
        <v>5575.3509344545701</v>
      </c>
      <c r="AQ249" s="89">
        <v>629.40905058021895</v>
      </c>
      <c r="AR249" s="89">
        <v>236.63676067071401</v>
      </c>
      <c r="AS249" s="89">
        <v>2373.15050859239</v>
      </c>
      <c r="AT249" s="89">
        <v>0</v>
      </c>
      <c r="AU249" s="89">
        <v>328.45000791764397</v>
      </c>
      <c r="AV249" s="89">
        <v>2173.427195292214</v>
      </c>
      <c r="AW249" s="89">
        <v>152.13244215759556</v>
      </c>
      <c r="AX249" s="89">
        <v>0</v>
      </c>
      <c r="AY249" s="3">
        <v>382</v>
      </c>
      <c r="AZ249" s="3">
        <v>37</v>
      </c>
      <c r="BA249" s="3">
        <v>25</v>
      </c>
      <c r="BB249" s="3">
        <v>163</v>
      </c>
      <c r="BC249" s="3">
        <v>0</v>
      </c>
      <c r="BD249" s="3">
        <v>32</v>
      </c>
      <c r="BE249" s="3">
        <v>133</v>
      </c>
      <c r="BF249" s="3">
        <v>6</v>
      </c>
      <c r="BG249" s="3">
        <v>0</v>
      </c>
      <c r="BH249" s="3">
        <v>778</v>
      </c>
      <c r="BI249" s="3">
        <v>25</v>
      </c>
      <c r="BJ249" s="3">
        <v>0</v>
      </c>
      <c r="BK249" s="3">
        <v>0</v>
      </c>
      <c r="BL249" s="3">
        <v>0</v>
      </c>
      <c r="BM249" s="3">
        <v>0</v>
      </c>
      <c r="BN249" s="3">
        <v>0</v>
      </c>
      <c r="BO249" s="3">
        <v>9150</v>
      </c>
      <c r="BP249" s="3">
        <v>0</v>
      </c>
      <c r="BQ249" s="3">
        <v>0</v>
      </c>
      <c r="BR249" s="3">
        <v>0</v>
      </c>
      <c r="BS249" s="3">
        <v>0</v>
      </c>
      <c r="BT249" s="3">
        <v>0</v>
      </c>
      <c r="BU249" s="3">
        <v>2322</v>
      </c>
      <c r="BV249" s="3">
        <v>0</v>
      </c>
      <c r="BW249" s="3">
        <v>0</v>
      </c>
      <c r="BX249" s="3">
        <v>0</v>
      </c>
      <c r="BY249" s="3">
        <v>0</v>
      </c>
      <c r="BZ249" s="57">
        <v>0</v>
      </c>
      <c r="CA249" s="3">
        <v>0</v>
      </c>
      <c r="CB249" s="3">
        <v>778</v>
      </c>
      <c r="CC249" s="3">
        <v>0</v>
      </c>
      <c r="CD249" s="3">
        <v>0</v>
      </c>
      <c r="CE249" s="3">
        <v>0</v>
      </c>
      <c r="CF249" s="3">
        <v>0</v>
      </c>
      <c r="CG249" s="3">
        <v>0</v>
      </c>
      <c r="CH249" s="3">
        <v>0</v>
      </c>
      <c r="CI249" s="3">
        <v>0</v>
      </c>
      <c r="CJ249" s="3">
        <v>0</v>
      </c>
      <c r="CK249" s="3">
        <v>24287</v>
      </c>
      <c r="CL249" s="3">
        <v>9173</v>
      </c>
      <c r="CM249" s="3">
        <v>1753</v>
      </c>
      <c r="CN249" s="3">
        <v>17362</v>
      </c>
      <c r="CO249" s="3">
        <v>0</v>
      </c>
      <c r="CP249" s="3">
        <v>2935</v>
      </c>
      <c r="CQ249" s="3">
        <v>18497</v>
      </c>
      <c r="CR249" s="3">
        <v>1452</v>
      </c>
      <c r="CS249" s="3">
        <v>126</v>
      </c>
      <c r="CT249" s="3">
        <v>75585</v>
      </c>
      <c r="CU249" s="3">
        <v>11127</v>
      </c>
      <c r="CV249" s="3">
        <v>22898</v>
      </c>
      <c r="CW249" s="3">
        <v>0</v>
      </c>
      <c r="CX249" s="3">
        <v>39236</v>
      </c>
      <c r="CY249" s="3">
        <v>0</v>
      </c>
      <c r="CZ249" s="3">
        <v>2</v>
      </c>
      <c r="DA249" s="3">
        <v>30165</v>
      </c>
      <c r="DB249" s="3">
        <v>109800</v>
      </c>
      <c r="DC249" s="3">
        <v>217</v>
      </c>
      <c r="DD249" s="3">
        <v>1725</v>
      </c>
      <c r="DE249" s="3">
        <v>97</v>
      </c>
      <c r="DF249" s="3">
        <v>33</v>
      </c>
      <c r="DG249" s="3">
        <v>173339622</v>
      </c>
      <c r="DH249" s="3">
        <v>97307381</v>
      </c>
      <c r="DI249" s="3">
        <v>433434</v>
      </c>
      <c r="DJ249" s="3">
        <v>76465675</v>
      </c>
      <c r="DK249" s="3">
        <v>296393</v>
      </c>
      <c r="DL249" s="3">
        <v>76762068</v>
      </c>
      <c r="DM249" s="3">
        <v>70001405</v>
      </c>
      <c r="DN249" s="3">
        <v>6760663</v>
      </c>
      <c r="DO249" s="3">
        <v>3989900</v>
      </c>
      <c r="DP249" s="3">
        <v>104728</v>
      </c>
      <c r="DQ249" s="3">
        <v>0</v>
      </c>
      <c r="DR249" s="3">
        <v>0</v>
      </c>
      <c r="DS249" s="3">
        <v>10645835</v>
      </c>
      <c r="DT249" s="3">
        <v>18710380</v>
      </c>
      <c r="DU249" s="3">
        <v>2047935</v>
      </c>
      <c r="DV249" s="3">
        <v>1258421</v>
      </c>
      <c r="DW249" s="3">
        <v>5368936</v>
      </c>
      <c r="DX249" s="3">
        <v>0</v>
      </c>
      <c r="DY249" s="3">
        <v>2582839</v>
      </c>
      <c r="DZ249" s="3">
        <v>4931405</v>
      </c>
      <c r="EA249" s="3">
        <v>345162</v>
      </c>
      <c r="EB249" s="3">
        <v>0</v>
      </c>
      <c r="EC249" s="3">
        <v>35245078</v>
      </c>
      <c r="ED249" s="3">
        <v>60138399</v>
      </c>
      <c r="EE249" s="3">
        <v>7429924</v>
      </c>
      <c r="EF249" s="3">
        <v>3186186</v>
      </c>
      <c r="EG249" s="3">
        <v>28790027</v>
      </c>
      <c r="EH249" s="3">
        <v>0</v>
      </c>
      <c r="EI249" s="3">
        <v>7397555</v>
      </c>
      <c r="EJ249" s="3">
        <v>28667497</v>
      </c>
      <c r="EK249" s="3">
        <v>2418540</v>
      </c>
      <c r="EL249" s="3">
        <v>66416</v>
      </c>
      <c r="EM249" s="3">
        <v>138094544</v>
      </c>
      <c r="EN249" s="3">
        <v>50065233</v>
      </c>
      <c r="EO249" s="3">
        <v>5000837</v>
      </c>
      <c r="EP249" s="3">
        <v>679526</v>
      </c>
      <c r="EQ249" s="3">
        <v>21261193</v>
      </c>
      <c r="ER249" s="3">
        <v>-42030</v>
      </c>
      <c r="ES249" s="3">
        <v>0</v>
      </c>
      <c r="ET249" s="3">
        <v>3896531</v>
      </c>
      <c r="EU249" s="3">
        <v>6178143</v>
      </c>
      <c r="EV249" s="3">
        <v>3768925</v>
      </c>
      <c r="EW249" s="3">
        <v>0</v>
      </c>
      <c r="EX249" s="3">
        <v>3275999</v>
      </c>
      <c r="EY249" s="3">
        <v>0</v>
      </c>
      <c r="EZ249" s="3">
        <v>3223024</v>
      </c>
      <c r="FA249" s="3">
        <v>8</v>
      </c>
      <c r="FB249" s="3">
        <v>278763</v>
      </c>
      <c r="FC249" s="3">
        <v>0</v>
      </c>
      <c r="FD249" s="3">
        <v>154663</v>
      </c>
      <c r="FE249" s="3">
        <v>24318809</v>
      </c>
      <c r="FF249" s="3">
        <v>4140676</v>
      </c>
      <c r="FG249" s="3">
        <v>3327375</v>
      </c>
      <c r="FH249" s="3">
        <v>12414687</v>
      </c>
      <c r="FI249" s="3">
        <v>0</v>
      </c>
      <c r="FJ249" s="3">
        <v>5700942</v>
      </c>
      <c r="FK249" s="3">
        <v>26436500</v>
      </c>
      <c r="FL249" s="3">
        <v>83421</v>
      </c>
      <c r="FM249" s="3">
        <v>43265</v>
      </c>
      <c r="FN249" s="3">
        <v>0</v>
      </c>
      <c r="FO249" s="3">
        <v>452055</v>
      </c>
      <c r="FP249" s="3">
        <v>36054</v>
      </c>
      <c r="FQ249" s="3">
        <v>3358025</v>
      </c>
      <c r="FR249" s="3">
        <v>0</v>
      </c>
      <c r="FS249" s="3">
        <v>0</v>
      </c>
      <c r="FT249" s="3">
        <v>6085978</v>
      </c>
      <c r="FU249" s="3">
        <v>13132019</v>
      </c>
      <c r="FV249" s="3">
        <v>19970428</v>
      </c>
      <c r="FW249" s="3">
        <v>0</v>
      </c>
      <c r="FX249" s="3">
        <v>0</v>
      </c>
      <c r="FY249" s="3">
        <v>0</v>
      </c>
      <c r="FZ249" s="3">
        <v>0</v>
      </c>
      <c r="GA249" s="3">
        <v>12067389</v>
      </c>
      <c r="GB249" s="3">
        <v>3152923</v>
      </c>
      <c r="GC249" s="3">
        <v>11986511</v>
      </c>
      <c r="GD249" s="3">
        <v>3606157</v>
      </c>
      <c r="GE249" s="3">
        <v>24988874</v>
      </c>
      <c r="GF249" s="3">
        <v>13965171</v>
      </c>
      <c r="GG249" s="3">
        <v>3070231</v>
      </c>
      <c r="GH249" s="3">
        <v>3497361</v>
      </c>
      <c r="GI249" s="3">
        <v>6564987</v>
      </c>
      <c r="GJ249" s="3">
        <v>10491582</v>
      </c>
      <c r="GK249" s="3">
        <v>4081649</v>
      </c>
      <c r="GL249" s="3">
        <v>146854</v>
      </c>
      <c r="GM249" s="3">
        <v>586023</v>
      </c>
      <c r="GN249" s="3">
        <v>288507</v>
      </c>
      <c r="GO249" s="3">
        <v>2320166</v>
      </c>
      <c r="GP249" s="3">
        <v>18956195</v>
      </c>
      <c r="GQ249" s="3">
        <v>38107909</v>
      </c>
      <c r="GR249" s="3">
        <v>23089784</v>
      </c>
      <c r="GS249" s="3">
        <v>562788</v>
      </c>
      <c r="GT249" s="3">
        <v>5973207</v>
      </c>
      <c r="GU249" s="3">
        <v>1055000</v>
      </c>
      <c r="GV249" s="3">
        <v>87744883</v>
      </c>
      <c r="GW249" s="3">
        <v>8732920</v>
      </c>
      <c r="GX249" s="3">
        <v>0</v>
      </c>
      <c r="GY249" s="3">
        <v>5192334</v>
      </c>
      <c r="GZ249" s="3">
        <v>73819629</v>
      </c>
      <c r="HA249" s="3">
        <v>87744883</v>
      </c>
      <c r="HB249" s="3">
        <v>5125796</v>
      </c>
      <c r="HC249" s="3">
        <v>27308875</v>
      </c>
      <c r="HD249" s="3">
        <v>-18025148</v>
      </c>
      <c r="HE249" s="3">
        <v>41175949</v>
      </c>
      <c r="HF249" s="3">
        <v>0</v>
      </c>
      <c r="HG249" s="3">
        <v>4964383</v>
      </c>
      <c r="HH249" s="3">
        <v>0</v>
      </c>
      <c r="HI249" s="3">
        <v>120510</v>
      </c>
      <c r="HJ249" s="3">
        <v>433429</v>
      </c>
      <c r="HK249" s="3">
        <v>500861</v>
      </c>
      <c r="HL249" s="3">
        <v>233</v>
      </c>
      <c r="HM249" s="3">
        <v>0</v>
      </c>
      <c r="HN249" s="3">
        <v>51402</v>
      </c>
      <c r="HO249" s="3">
        <v>119730</v>
      </c>
      <c r="HP249" s="3">
        <v>76233</v>
      </c>
      <c r="HQ249" s="3">
        <v>4341</v>
      </c>
      <c r="HR249" s="3">
        <v>1913</v>
      </c>
      <c r="HS249" s="3">
        <v>84870</v>
      </c>
      <c r="HT249" s="3">
        <v>35792</v>
      </c>
      <c r="HU249" s="3">
        <v>42190</v>
      </c>
      <c r="HV249" s="3">
        <v>16589</v>
      </c>
      <c r="HW249" s="3">
        <v>369</v>
      </c>
      <c r="HX249" s="3">
        <v>51473</v>
      </c>
      <c r="HY249" s="3">
        <v>107235</v>
      </c>
      <c r="HZ249" s="3">
        <v>119116</v>
      </c>
      <c r="IA249" s="3">
        <v>0</v>
      </c>
      <c r="IB249" s="3">
        <v>75655</v>
      </c>
      <c r="IC249" s="3">
        <v>43642</v>
      </c>
      <c r="ID249" s="3">
        <v>36308</v>
      </c>
      <c r="IE249" s="3">
        <v>31707436.666617099</v>
      </c>
      <c r="IF249" s="3">
        <v>3811328.6951168501</v>
      </c>
      <c r="IG249" s="3">
        <v>1787308.5258619301</v>
      </c>
      <c r="IH249" s="3">
        <v>13736333.899600601</v>
      </c>
      <c r="II249" s="3">
        <v>0</v>
      </c>
      <c r="IJ249" s="3">
        <v>4013412.9491451601</v>
      </c>
      <c r="IK249" s="3">
        <v>13511116.731850401</v>
      </c>
      <c r="IL249" s="3">
        <v>1111366.68496037</v>
      </c>
      <c r="IM249" s="3">
        <v>26707.846847571898</v>
      </c>
    </row>
    <row r="250" spans="1:247" x14ac:dyDescent="0.25">
      <c r="A250">
        <v>106450949</v>
      </c>
      <c r="B250" s="33" t="s">
        <v>1919</v>
      </c>
      <c r="C250" s="56">
        <v>45108</v>
      </c>
      <c r="D250" s="56">
        <v>45473</v>
      </c>
      <c r="E250">
        <v>366</v>
      </c>
      <c r="F250" s="33" t="s">
        <v>2721</v>
      </c>
      <c r="G250" t="s">
        <v>1086</v>
      </c>
      <c r="H250">
        <v>209</v>
      </c>
      <c r="I250" s="33" t="s">
        <v>1046</v>
      </c>
      <c r="J250" t="s">
        <v>1764</v>
      </c>
      <c r="K250" s="33" t="s">
        <v>1023</v>
      </c>
      <c r="L250" s="33" t="s">
        <v>811</v>
      </c>
      <c r="N250" t="s">
        <v>430</v>
      </c>
      <c r="O250" s="33" t="s">
        <v>2788</v>
      </c>
      <c r="P250" t="s">
        <v>1028</v>
      </c>
      <c r="Q250" t="s">
        <v>34</v>
      </c>
      <c r="R250" s="33" t="s">
        <v>2189</v>
      </c>
      <c r="S250" s="33" t="s">
        <v>1436</v>
      </c>
      <c r="T250" s="33" t="s">
        <v>1437</v>
      </c>
      <c r="U250" s="33">
        <v>96001</v>
      </c>
      <c r="V250" s="33" t="s">
        <v>1806</v>
      </c>
      <c r="W250">
        <v>2</v>
      </c>
      <c r="X250" s="3">
        <v>266</v>
      </c>
      <c r="Y250" s="3">
        <v>97356</v>
      </c>
      <c r="Z250" s="3">
        <v>266</v>
      </c>
      <c r="AA250" s="3">
        <v>97356</v>
      </c>
      <c r="AB250" s="3">
        <v>188</v>
      </c>
      <c r="AC250" s="3">
        <v>184.09562841530101</v>
      </c>
      <c r="AD250" s="3">
        <v>329.52495831086401</v>
      </c>
      <c r="AE250" s="3">
        <v>29945</v>
      </c>
      <c r="AF250" s="3">
        <v>6571</v>
      </c>
      <c r="AG250" s="3">
        <v>2662</v>
      </c>
      <c r="AH250" s="3">
        <v>14392</v>
      </c>
      <c r="AI250" s="3">
        <v>0</v>
      </c>
      <c r="AJ250" s="3">
        <v>4627</v>
      </c>
      <c r="AK250" s="3">
        <v>8725</v>
      </c>
      <c r="AL250" s="3">
        <v>427</v>
      </c>
      <c r="AM250" s="3">
        <v>30</v>
      </c>
      <c r="AN250" s="3">
        <v>67379</v>
      </c>
      <c r="AO250" s="3">
        <v>120606.134741776</v>
      </c>
      <c r="AP250" s="89">
        <v>50056.127128564702</v>
      </c>
      <c r="AQ250" s="89">
        <v>10163.1253221975</v>
      </c>
      <c r="AR250" s="89">
        <v>3872.5971501128402</v>
      </c>
      <c r="AS250" s="89">
        <v>28586.240828104401</v>
      </c>
      <c r="AT250" s="89">
        <v>0</v>
      </c>
      <c r="AU250" s="89">
        <v>7430.2839941349603</v>
      </c>
      <c r="AV250" s="89">
        <v>19376.644354635544</v>
      </c>
      <c r="AW250" s="89">
        <v>952.62730864259004</v>
      </c>
      <c r="AX250" s="89">
        <v>658.77939374777702</v>
      </c>
      <c r="AY250" s="3">
        <v>5613</v>
      </c>
      <c r="AZ250" s="3">
        <v>1074</v>
      </c>
      <c r="BA250" s="3">
        <v>432</v>
      </c>
      <c r="BB250" s="3">
        <v>3179</v>
      </c>
      <c r="BC250" s="3">
        <v>0</v>
      </c>
      <c r="BD250" s="3">
        <v>813</v>
      </c>
      <c r="BE250" s="3">
        <v>2261</v>
      </c>
      <c r="BF250" s="3">
        <v>106</v>
      </c>
      <c r="BG250" s="3">
        <v>10</v>
      </c>
      <c r="BH250" s="3">
        <v>13488</v>
      </c>
      <c r="BI250" s="3">
        <v>266</v>
      </c>
      <c r="BJ250" s="3">
        <v>0</v>
      </c>
      <c r="BK250" s="3">
        <v>0</v>
      </c>
      <c r="BL250" s="3">
        <v>0</v>
      </c>
      <c r="BM250" s="3">
        <v>0</v>
      </c>
      <c r="BN250" s="3">
        <v>0</v>
      </c>
      <c r="BO250" s="3">
        <v>97356</v>
      </c>
      <c r="BP250" s="3">
        <v>0</v>
      </c>
      <c r="BQ250" s="3">
        <v>0</v>
      </c>
      <c r="BR250" s="3">
        <v>0</v>
      </c>
      <c r="BS250" s="3">
        <v>0</v>
      </c>
      <c r="BT250" s="3">
        <v>0</v>
      </c>
      <c r="BU250" s="3">
        <v>67379</v>
      </c>
      <c r="BV250" s="3">
        <v>0</v>
      </c>
      <c r="BW250" s="3">
        <v>0</v>
      </c>
      <c r="BX250" s="3">
        <v>0</v>
      </c>
      <c r="BY250" s="3">
        <v>0</v>
      </c>
      <c r="BZ250" s="57">
        <v>0</v>
      </c>
      <c r="CA250" s="3">
        <v>0</v>
      </c>
      <c r="CB250" s="3">
        <v>13488</v>
      </c>
      <c r="CC250" s="3">
        <v>0</v>
      </c>
      <c r="CD250" s="3">
        <v>0</v>
      </c>
      <c r="CE250" s="3">
        <v>0</v>
      </c>
      <c r="CF250" s="3">
        <v>0</v>
      </c>
      <c r="CG250" s="3">
        <v>0</v>
      </c>
      <c r="CH250" s="3">
        <v>0</v>
      </c>
      <c r="CI250" s="3">
        <v>0</v>
      </c>
      <c r="CJ250" s="3">
        <v>0</v>
      </c>
      <c r="CK250" s="3">
        <v>71761</v>
      </c>
      <c r="CL250" s="3">
        <v>10506</v>
      </c>
      <c r="CM250" s="3">
        <v>4188</v>
      </c>
      <c r="CN250" s="3">
        <v>46756</v>
      </c>
      <c r="CO250" s="3">
        <v>0</v>
      </c>
      <c r="CP250" s="3">
        <v>7796</v>
      </c>
      <c r="CQ250" s="3">
        <v>37146</v>
      </c>
      <c r="CR250" s="3">
        <v>2484</v>
      </c>
      <c r="CS250" s="3">
        <v>3401</v>
      </c>
      <c r="CT250" s="3">
        <v>184038</v>
      </c>
      <c r="CU250" s="3">
        <v>58229</v>
      </c>
      <c r="CV250" s="3">
        <v>36814</v>
      </c>
      <c r="CW250" s="3">
        <v>15212</v>
      </c>
      <c r="CX250" s="3">
        <v>68427</v>
      </c>
      <c r="CY250" s="3">
        <v>0</v>
      </c>
      <c r="CZ250" s="3">
        <v>6</v>
      </c>
      <c r="DA250" s="3">
        <v>513255</v>
      </c>
      <c r="DB250" s="3">
        <v>553110</v>
      </c>
      <c r="DC250" s="3">
        <v>3625</v>
      </c>
      <c r="DD250" s="3">
        <v>5137</v>
      </c>
      <c r="DE250" s="3">
        <v>1150</v>
      </c>
      <c r="DF250" s="3">
        <v>526</v>
      </c>
      <c r="DG250" s="3">
        <v>2627577429</v>
      </c>
      <c r="DH250" s="3">
        <v>1956250890</v>
      </c>
      <c r="DI250" s="3">
        <v>2868279</v>
      </c>
      <c r="DJ250" s="3">
        <v>674194818</v>
      </c>
      <c r="DK250" s="3">
        <v>3865138</v>
      </c>
      <c r="DL250" s="3">
        <v>678059956</v>
      </c>
      <c r="DM250" s="3">
        <v>602177277</v>
      </c>
      <c r="DN250" s="3">
        <v>75882679</v>
      </c>
      <c r="DO250" s="3">
        <v>113099456</v>
      </c>
      <c r="DP250" s="3">
        <v>1918702</v>
      </c>
      <c r="DQ250" s="3">
        <v>0</v>
      </c>
      <c r="DR250" s="3">
        <v>0</v>
      </c>
      <c r="DS250" s="3">
        <v>187063433</v>
      </c>
      <c r="DT250" s="3">
        <v>670972029</v>
      </c>
      <c r="DU250" s="3">
        <v>132406352</v>
      </c>
      <c r="DV250" s="3">
        <v>60724299</v>
      </c>
      <c r="DW250" s="3">
        <v>292065962</v>
      </c>
      <c r="DX250" s="3">
        <v>0</v>
      </c>
      <c r="DY250" s="3">
        <v>103723135</v>
      </c>
      <c r="DZ250" s="3">
        <v>196283191</v>
      </c>
      <c r="EA250" s="3">
        <v>11570652</v>
      </c>
      <c r="EB250" s="3">
        <v>202424</v>
      </c>
      <c r="EC250" s="3">
        <v>1467948044</v>
      </c>
      <c r="ED250" s="3">
        <v>450626274</v>
      </c>
      <c r="EE250" s="3">
        <v>72381709</v>
      </c>
      <c r="EF250" s="3">
        <v>27615576</v>
      </c>
      <c r="EG250" s="3">
        <v>288052710</v>
      </c>
      <c r="EH250" s="3">
        <v>0</v>
      </c>
      <c r="EI250" s="3">
        <v>62841021</v>
      </c>
      <c r="EJ250" s="3">
        <v>239626217</v>
      </c>
      <c r="EK250" s="3">
        <v>14243210</v>
      </c>
      <c r="EL250" s="3">
        <v>4242668</v>
      </c>
      <c r="EM250" s="3">
        <v>1159629385</v>
      </c>
      <c r="EN250" s="3">
        <v>895817286</v>
      </c>
      <c r="EO250" s="3">
        <v>173498341</v>
      </c>
      <c r="EP250" s="3">
        <v>61120661</v>
      </c>
      <c r="EQ250" s="3">
        <v>416211193</v>
      </c>
      <c r="ER250" s="3">
        <v>0</v>
      </c>
      <c r="ES250" s="3">
        <v>0</v>
      </c>
      <c r="ET250" s="3">
        <v>132798703</v>
      </c>
      <c r="EU250" s="3">
        <v>187106955</v>
      </c>
      <c r="EV250" s="3">
        <v>23516723</v>
      </c>
      <c r="EW250" s="3">
        <v>0</v>
      </c>
      <c r="EX250" s="3">
        <v>34347284</v>
      </c>
      <c r="EY250" s="3">
        <v>0</v>
      </c>
      <c r="EZ250" s="3">
        <v>31833744</v>
      </c>
      <c r="FA250" s="3">
        <v>169280</v>
      </c>
      <c r="FB250" s="3">
        <v>245380</v>
      </c>
      <c r="FC250" s="3">
        <v>0</v>
      </c>
      <c r="FD250" s="3">
        <v>2453619</v>
      </c>
      <c r="FE250" s="3">
        <v>213261765</v>
      </c>
      <c r="FF250" s="3">
        <v>28248814</v>
      </c>
      <c r="FG250" s="3">
        <v>18915621</v>
      </c>
      <c r="FH250" s="3">
        <v>151286905</v>
      </c>
      <c r="FI250" s="3">
        <v>0</v>
      </c>
      <c r="FJ250" s="3">
        <v>30910427</v>
      </c>
      <c r="FK250" s="3">
        <v>229025821</v>
      </c>
      <c r="FL250" s="3">
        <v>1714951</v>
      </c>
      <c r="FM250" s="3">
        <v>830514</v>
      </c>
      <c r="FN250" s="3">
        <v>0</v>
      </c>
      <c r="FO250" s="3">
        <v>-5696354</v>
      </c>
      <c r="FP250" s="3">
        <v>320047</v>
      </c>
      <c r="FQ250" s="3">
        <v>108429391</v>
      </c>
      <c r="FR250" s="3">
        <v>0</v>
      </c>
      <c r="FS250" s="3">
        <v>0</v>
      </c>
      <c r="FT250" s="3">
        <v>117291362</v>
      </c>
      <c r="FU250" s="3">
        <v>76003412</v>
      </c>
      <c r="FV250" s="3">
        <v>184596420</v>
      </c>
      <c r="FW250" s="3">
        <v>0</v>
      </c>
      <c r="FX250" s="3">
        <v>0</v>
      </c>
      <c r="FY250" s="3">
        <v>108145</v>
      </c>
      <c r="FZ250" s="3">
        <v>5204377</v>
      </c>
      <c r="GA250" s="3">
        <v>72088699</v>
      </c>
      <c r="GB250" s="3">
        <v>18167101</v>
      </c>
      <c r="GC250" s="3">
        <v>113075579</v>
      </c>
      <c r="GD250" s="3">
        <v>15642182</v>
      </c>
      <c r="GE250" s="3">
        <v>180638340</v>
      </c>
      <c r="GF250" s="3">
        <v>93695499</v>
      </c>
      <c r="GG250" s="3">
        <v>44253073</v>
      </c>
      <c r="GH250" s="3">
        <v>21703219</v>
      </c>
      <c r="GI250" s="3">
        <v>105082823</v>
      </c>
      <c r="GJ250" s="3">
        <v>75819944</v>
      </c>
      <c r="GK250" s="3">
        <v>16743122</v>
      </c>
      <c r="GL250" s="3">
        <v>1474102</v>
      </c>
      <c r="GM250" s="3">
        <v>3500058</v>
      </c>
      <c r="GN250" s="3">
        <v>1784454</v>
      </c>
      <c r="GO250" s="3">
        <v>57482643</v>
      </c>
      <c r="GP250" s="3">
        <v>181409105</v>
      </c>
      <c r="GQ250" s="3">
        <v>1245882258</v>
      </c>
      <c r="GR250" s="3">
        <v>112871629</v>
      </c>
      <c r="GS250" s="3">
        <v>11375195</v>
      </c>
      <c r="GT250" s="3">
        <v>42961557</v>
      </c>
      <c r="GU250" s="3">
        <v>8750000</v>
      </c>
      <c r="GV250" s="3">
        <v>1603249744</v>
      </c>
      <c r="GW250" s="3">
        <v>109023965</v>
      </c>
      <c r="GX250" s="3">
        <v>226368</v>
      </c>
      <c r="GY250" s="3">
        <v>67772812</v>
      </c>
      <c r="GZ250" s="3">
        <v>1426226599</v>
      </c>
      <c r="HA250" s="3">
        <v>1603249744</v>
      </c>
      <c r="HB250" s="3">
        <v>37924364</v>
      </c>
      <c r="HC250" s="3">
        <v>402277274</v>
      </c>
      <c r="HD250" s="3">
        <v>-314263526</v>
      </c>
      <c r="HE250" s="3">
        <v>176814073</v>
      </c>
      <c r="HF250" s="3">
        <v>0</v>
      </c>
      <c r="HG250" s="3">
        <v>69666025</v>
      </c>
      <c r="HH250" s="3">
        <v>0</v>
      </c>
      <c r="HI250" s="3">
        <v>1418957</v>
      </c>
      <c r="HJ250" s="3">
        <v>2985144</v>
      </c>
      <c r="HK250" s="3">
        <v>3383843</v>
      </c>
      <c r="HL250" s="3">
        <v>1556</v>
      </c>
      <c r="HM250" s="3">
        <v>16</v>
      </c>
      <c r="HN250" s="3">
        <v>307580</v>
      </c>
      <c r="HO250" s="3">
        <v>687349</v>
      </c>
      <c r="HP250" s="3">
        <v>988895</v>
      </c>
      <c r="HQ250" s="3">
        <v>23599</v>
      </c>
      <c r="HR250" s="3">
        <v>148345</v>
      </c>
      <c r="HS250" s="3">
        <v>256333</v>
      </c>
      <c r="HT250" s="3">
        <v>211001</v>
      </c>
      <c r="HU250" s="3">
        <v>214695</v>
      </c>
      <c r="HV250" s="3">
        <v>103350</v>
      </c>
      <c r="HW250" s="3">
        <v>43997</v>
      </c>
      <c r="HX250" s="3">
        <v>951419</v>
      </c>
      <c r="HY250" s="3">
        <v>500898</v>
      </c>
      <c r="HZ250" s="3">
        <v>691310</v>
      </c>
      <c r="IA250" s="3">
        <v>57555</v>
      </c>
      <c r="IB250" s="3">
        <v>437052</v>
      </c>
      <c r="IC250" s="3">
        <v>93282</v>
      </c>
      <c r="ID250" s="3">
        <v>232724</v>
      </c>
      <c r="IE250" s="3">
        <v>255393379.60521799</v>
      </c>
      <c r="IF250" s="3">
        <v>46631235.854847379</v>
      </c>
      <c r="IG250" s="3">
        <v>20115418.478974398</v>
      </c>
      <c r="IH250" s="3">
        <v>132095838.427968</v>
      </c>
      <c r="II250" s="3">
        <v>0</v>
      </c>
      <c r="IJ250" s="3">
        <v>37927467.087056398</v>
      </c>
      <c r="IK250" s="3">
        <v>99258688.79531455</v>
      </c>
      <c r="IL250" s="3">
        <v>5877941.7187141692</v>
      </c>
      <c r="IM250" s="3">
        <v>1012169.03190707</v>
      </c>
    </row>
    <row r="251" spans="1:247" x14ac:dyDescent="0.25">
      <c r="A251">
        <v>106340950</v>
      </c>
      <c r="B251" s="33" t="s">
        <v>2758</v>
      </c>
      <c r="C251" s="56">
        <v>45108</v>
      </c>
      <c r="D251" s="56">
        <v>45473</v>
      </c>
      <c r="E251">
        <v>366</v>
      </c>
      <c r="F251" s="33" t="s">
        <v>2705</v>
      </c>
      <c r="G251" t="s">
        <v>1093</v>
      </c>
      <c r="H251">
        <v>309</v>
      </c>
      <c r="I251" s="33" t="s">
        <v>1046</v>
      </c>
      <c r="J251" t="s">
        <v>1764</v>
      </c>
      <c r="K251" s="33" t="s">
        <v>1023</v>
      </c>
      <c r="L251" s="33" t="s">
        <v>811</v>
      </c>
      <c r="N251" t="s">
        <v>1032</v>
      </c>
      <c r="O251" s="33" t="s">
        <v>2788</v>
      </c>
      <c r="P251" t="s">
        <v>406</v>
      </c>
      <c r="Q251" t="s">
        <v>34</v>
      </c>
      <c r="R251" s="33" t="s">
        <v>2191</v>
      </c>
      <c r="S251" s="33" t="s">
        <v>1439</v>
      </c>
      <c r="T251" s="33" t="s">
        <v>1178</v>
      </c>
      <c r="U251" s="33">
        <v>95608</v>
      </c>
      <c r="V251" s="33" t="s">
        <v>2463</v>
      </c>
      <c r="W251">
        <v>2</v>
      </c>
      <c r="X251" s="3">
        <v>384</v>
      </c>
      <c r="Y251" s="3">
        <v>140544</v>
      </c>
      <c r="Z251" s="3">
        <v>384</v>
      </c>
      <c r="AA251" s="3">
        <v>140544</v>
      </c>
      <c r="AB251" s="3">
        <v>295</v>
      </c>
      <c r="AC251" s="3">
        <v>275.45628415300502</v>
      </c>
      <c r="AD251" s="3">
        <v>395.54498536194711</v>
      </c>
      <c r="AE251" s="3">
        <v>23432</v>
      </c>
      <c r="AF251" s="3">
        <v>23309</v>
      </c>
      <c r="AG251" s="3">
        <v>8636</v>
      </c>
      <c r="AH251" s="3">
        <v>27292</v>
      </c>
      <c r="AI251" s="3">
        <v>0</v>
      </c>
      <c r="AJ251" s="3">
        <v>3065</v>
      </c>
      <c r="AK251" s="3">
        <v>14062</v>
      </c>
      <c r="AL251" s="3">
        <v>1014</v>
      </c>
      <c r="AM251" s="3">
        <v>7</v>
      </c>
      <c r="AN251" s="3">
        <v>100817</v>
      </c>
      <c r="AO251" s="3">
        <v>144769.46464247265</v>
      </c>
      <c r="AP251" s="89">
        <v>31903.627811976701</v>
      </c>
      <c r="AQ251" s="89">
        <v>30509.302233185899</v>
      </c>
      <c r="AR251" s="89">
        <v>10818.6071044695</v>
      </c>
      <c r="AS251" s="89">
        <v>40850.267743314398</v>
      </c>
      <c r="AT251" s="89">
        <v>0</v>
      </c>
      <c r="AU251" s="89">
        <v>3930.7972882404601</v>
      </c>
      <c r="AV251" s="89">
        <v>23762.721997618111</v>
      </c>
      <c r="AW251" s="89">
        <v>2125.8725554808698</v>
      </c>
      <c r="AX251" s="89">
        <v>37.109229180731496</v>
      </c>
      <c r="AY251" s="3">
        <v>4734</v>
      </c>
      <c r="AZ251" s="3">
        <v>4710</v>
      </c>
      <c r="BA251" s="3">
        <v>1124</v>
      </c>
      <c r="BB251" s="3">
        <v>5988</v>
      </c>
      <c r="BC251" s="3">
        <v>0</v>
      </c>
      <c r="BD251" s="3">
        <v>587</v>
      </c>
      <c r="BE251" s="3">
        <v>3131</v>
      </c>
      <c r="BF251" s="3">
        <v>292</v>
      </c>
      <c r="BG251" s="3">
        <v>4</v>
      </c>
      <c r="BH251" s="3">
        <v>20570</v>
      </c>
      <c r="BI251" s="3">
        <v>384</v>
      </c>
      <c r="BJ251" s="3">
        <v>0</v>
      </c>
      <c r="BK251" s="3">
        <v>0</v>
      </c>
      <c r="BL251" s="3">
        <v>0</v>
      </c>
      <c r="BM251" s="3">
        <v>0</v>
      </c>
      <c r="BN251" s="3">
        <v>0</v>
      </c>
      <c r="BO251" s="3">
        <v>140544</v>
      </c>
      <c r="BP251" s="3">
        <v>0</v>
      </c>
      <c r="BQ251" s="3">
        <v>0</v>
      </c>
      <c r="BR251" s="3">
        <v>0</v>
      </c>
      <c r="BS251" s="3">
        <v>0</v>
      </c>
      <c r="BT251" s="3">
        <v>0</v>
      </c>
      <c r="BU251" s="3">
        <v>100817</v>
      </c>
      <c r="BV251" s="3">
        <v>0</v>
      </c>
      <c r="BW251" s="3">
        <v>0</v>
      </c>
      <c r="BX251" s="3">
        <v>0</v>
      </c>
      <c r="BY251" s="3">
        <v>0</v>
      </c>
      <c r="BZ251" s="57">
        <v>0</v>
      </c>
      <c r="CA251" s="3">
        <v>0</v>
      </c>
      <c r="CB251" s="3">
        <v>20570</v>
      </c>
      <c r="CC251" s="3">
        <v>0</v>
      </c>
      <c r="CD251" s="3">
        <v>0</v>
      </c>
      <c r="CE251" s="3">
        <v>0</v>
      </c>
      <c r="CF251" s="3">
        <v>0</v>
      </c>
      <c r="CG251" s="3">
        <v>0</v>
      </c>
      <c r="CH251" s="3">
        <v>0</v>
      </c>
      <c r="CI251" s="3">
        <v>0</v>
      </c>
      <c r="CJ251" s="3">
        <v>0</v>
      </c>
      <c r="CK251" s="3">
        <v>27696</v>
      </c>
      <c r="CL251" s="3">
        <v>25113</v>
      </c>
      <c r="CM251" s="3">
        <v>7170</v>
      </c>
      <c r="CN251" s="3">
        <v>39510</v>
      </c>
      <c r="CO251" s="3">
        <v>0</v>
      </c>
      <c r="CP251" s="3">
        <v>2095</v>
      </c>
      <c r="CQ251" s="3">
        <v>25665</v>
      </c>
      <c r="CR251" s="3">
        <v>4381</v>
      </c>
      <c r="CS251" s="3">
        <v>44</v>
      </c>
      <c r="CT251" s="3">
        <v>131674</v>
      </c>
      <c r="CU251" s="3">
        <v>78167</v>
      </c>
      <c r="CV251" s="3">
        <v>471</v>
      </c>
      <c r="CW251" s="3">
        <v>30198</v>
      </c>
      <c r="CX251" s="3">
        <v>21616</v>
      </c>
      <c r="CY251" s="3">
        <v>4475</v>
      </c>
      <c r="CZ251" s="3">
        <v>10</v>
      </c>
      <c r="DA251" s="3">
        <v>570465</v>
      </c>
      <c r="DB251" s="3">
        <v>374700</v>
      </c>
      <c r="DC251" s="3">
        <v>4290</v>
      </c>
      <c r="DD251" s="3">
        <v>3585</v>
      </c>
      <c r="DE251" s="3">
        <v>983</v>
      </c>
      <c r="DF251" s="3">
        <v>423</v>
      </c>
      <c r="DG251" s="3">
        <v>3587631818</v>
      </c>
      <c r="DH251" s="3">
        <v>2857554658</v>
      </c>
      <c r="DI251" s="3">
        <v>88989565</v>
      </c>
      <c r="DJ251" s="3">
        <v>819066725</v>
      </c>
      <c r="DK251" s="3">
        <v>8639383</v>
      </c>
      <c r="DL251" s="3">
        <v>827706108</v>
      </c>
      <c r="DM251" s="3">
        <v>806907840</v>
      </c>
      <c r="DN251" s="3">
        <v>20798268</v>
      </c>
      <c r="DO251" s="3">
        <v>6519039</v>
      </c>
      <c r="DP251" s="3">
        <v>1582992</v>
      </c>
      <c r="DQ251" s="3">
        <v>0</v>
      </c>
      <c r="DR251" s="3">
        <v>0</v>
      </c>
      <c r="DS251" s="3">
        <v>25734315</v>
      </c>
      <c r="DT251" s="3">
        <v>591944722</v>
      </c>
      <c r="DU251" s="3">
        <v>566539619</v>
      </c>
      <c r="DV251" s="3">
        <v>180579929</v>
      </c>
      <c r="DW251" s="3">
        <v>651665676</v>
      </c>
      <c r="DX251" s="3">
        <v>0</v>
      </c>
      <c r="DY251" s="3">
        <v>79181652</v>
      </c>
      <c r="DZ251" s="3">
        <v>398896183</v>
      </c>
      <c r="EA251" s="3">
        <v>29355927</v>
      </c>
      <c r="EB251" s="3">
        <v>251810</v>
      </c>
      <c r="EC251" s="3">
        <v>2498415518</v>
      </c>
      <c r="ED251" s="3">
        <v>214012264</v>
      </c>
      <c r="EE251" s="3">
        <v>175007786</v>
      </c>
      <c r="EF251" s="3">
        <v>45638610</v>
      </c>
      <c r="EG251" s="3">
        <v>323738008</v>
      </c>
      <c r="EH251" s="3">
        <v>0</v>
      </c>
      <c r="EI251" s="3">
        <v>22367132</v>
      </c>
      <c r="EJ251" s="3">
        <v>275179987</v>
      </c>
      <c r="EK251" s="3">
        <v>32189398</v>
      </c>
      <c r="EL251" s="3">
        <v>1083115</v>
      </c>
      <c r="EM251" s="3">
        <v>1089216300</v>
      </c>
      <c r="EN251" s="3">
        <v>664968005</v>
      </c>
      <c r="EO251" s="3">
        <v>616531420</v>
      </c>
      <c r="EP251" s="3">
        <v>167585228</v>
      </c>
      <c r="EQ251" s="3">
        <v>698739903</v>
      </c>
      <c r="ER251" s="3">
        <v>-12513229</v>
      </c>
      <c r="ES251" s="3">
        <v>0</v>
      </c>
      <c r="ET251" s="3">
        <v>85487222</v>
      </c>
      <c r="EU251" s="3">
        <v>440005880</v>
      </c>
      <c r="EV251" s="3">
        <v>24129901</v>
      </c>
      <c r="EW251" s="3">
        <v>0</v>
      </c>
      <c r="EX251" s="3">
        <v>100699654</v>
      </c>
      <c r="EY251" s="3">
        <v>0</v>
      </c>
      <c r="EZ251" s="3">
        <v>71920674</v>
      </c>
      <c r="FA251" s="3">
        <v>3289596</v>
      </c>
      <c r="FB251" s="3">
        <v>309228</v>
      </c>
      <c r="FC251" s="3">
        <v>0</v>
      </c>
      <c r="FD251" s="3">
        <v>85390741</v>
      </c>
      <c r="FE251" s="3">
        <v>126750716</v>
      </c>
      <c r="FF251" s="3">
        <v>107383825</v>
      </c>
      <c r="FG251" s="3">
        <v>49473221</v>
      </c>
      <c r="FH251" s="3">
        <v>227733889</v>
      </c>
      <c r="FI251" s="3">
        <v>0</v>
      </c>
      <c r="FJ251" s="3">
        <v>13697332</v>
      </c>
      <c r="FK251" s="3">
        <v>293449809</v>
      </c>
      <c r="FL251" s="3">
        <v>375197</v>
      </c>
      <c r="FM251" s="3">
        <v>202736</v>
      </c>
      <c r="FN251" s="3">
        <v>0</v>
      </c>
      <c r="FO251" s="3">
        <v>-29016197</v>
      </c>
      <c r="FP251" s="3">
        <v>1013676</v>
      </c>
      <c r="FQ251" s="3">
        <v>1048723</v>
      </c>
      <c r="FR251" s="3">
        <v>0</v>
      </c>
      <c r="FS251" s="3">
        <v>0</v>
      </c>
      <c r="FT251" s="3">
        <v>177422876</v>
      </c>
      <c r="FU251" s="3">
        <v>75066857</v>
      </c>
      <c r="FV251" s="3">
        <v>177980392</v>
      </c>
      <c r="FW251" s="3">
        <v>40646961</v>
      </c>
      <c r="FX251" s="3">
        <v>0</v>
      </c>
      <c r="FY251" s="3">
        <v>5112</v>
      </c>
      <c r="FZ251" s="3">
        <v>703116</v>
      </c>
      <c r="GA251" s="3">
        <v>92310704</v>
      </c>
      <c r="GB251" s="3">
        <v>20846189</v>
      </c>
      <c r="GC251" s="3">
        <v>198985599</v>
      </c>
      <c r="GD251" s="3">
        <v>22940034</v>
      </c>
      <c r="GE251" s="3">
        <v>259581459</v>
      </c>
      <c r="GF251" s="3">
        <v>134016554</v>
      </c>
      <c r="GG251" s="3">
        <v>49352212</v>
      </c>
      <c r="GH251" s="3">
        <v>20481101</v>
      </c>
      <c r="GI251" s="3">
        <v>89170787</v>
      </c>
      <c r="GJ251" s="3">
        <v>137198816</v>
      </c>
      <c r="GK251" s="3">
        <v>22917762</v>
      </c>
      <c r="GL251" s="3">
        <v>2251270</v>
      </c>
      <c r="GM251" s="3">
        <v>3443250</v>
      </c>
      <c r="GN251" s="3">
        <v>3743914</v>
      </c>
      <c r="GO251" s="3">
        <v>84750715</v>
      </c>
      <c r="GP251" s="3">
        <v>214674609</v>
      </c>
      <c r="GQ251" s="3">
        <v>7013555</v>
      </c>
      <c r="GR251" s="3">
        <v>219930972</v>
      </c>
      <c r="GS251" s="3">
        <v>8520482</v>
      </c>
      <c r="GT251" s="3">
        <v>40997156</v>
      </c>
      <c r="GU251" s="3">
        <v>13633000</v>
      </c>
      <c r="GV251" s="3">
        <v>504769774</v>
      </c>
      <c r="GW251" s="3">
        <v>144043174</v>
      </c>
      <c r="GX251" s="3">
        <v>224312</v>
      </c>
      <c r="GY251" s="3">
        <v>60094341</v>
      </c>
      <c r="GZ251" s="3">
        <v>300407947</v>
      </c>
      <c r="HA251" s="3">
        <v>504769774</v>
      </c>
      <c r="HB251" s="3">
        <v>28044605</v>
      </c>
      <c r="HC251" s="3">
        <v>633277616</v>
      </c>
      <c r="HD251" s="3">
        <v>-533191667</v>
      </c>
      <c r="HE251" s="3">
        <v>308480704</v>
      </c>
      <c r="HF251" s="3">
        <v>0</v>
      </c>
      <c r="HG251" s="3">
        <v>63767551</v>
      </c>
      <c r="HH251" s="3">
        <v>0</v>
      </c>
      <c r="HI251" s="3">
        <v>2251441</v>
      </c>
      <c r="HJ251" s="3">
        <v>3743209</v>
      </c>
      <c r="HK251" s="3">
        <v>4290552</v>
      </c>
      <c r="HL251" s="3">
        <v>1997</v>
      </c>
      <c r="HM251" s="3">
        <v>2</v>
      </c>
      <c r="HN251" s="3">
        <v>357524</v>
      </c>
      <c r="HO251" s="3">
        <v>887919</v>
      </c>
      <c r="HP251" s="3">
        <v>1357747</v>
      </c>
      <c r="HQ251" s="3">
        <v>6052</v>
      </c>
      <c r="HR251" s="3">
        <v>198517</v>
      </c>
      <c r="HS251" s="3">
        <v>261696</v>
      </c>
      <c r="HT251" s="3">
        <v>305263</v>
      </c>
      <c r="HU251" s="3">
        <v>231176</v>
      </c>
      <c r="HV251" s="3">
        <v>101236</v>
      </c>
      <c r="HW251" s="3">
        <v>36079</v>
      </c>
      <c r="HX251" s="3">
        <v>1375951</v>
      </c>
      <c r="HY251" s="3">
        <v>512172</v>
      </c>
      <c r="HZ251" s="3">
        <v>824561</v>
      </c>
      <c r="IA251" s="3">
        <v>144</v>
      </c>
      <c r="IB251" s="3">
        <v>622255</v>
      </c>
      <c r="IC251" s="3">
        <v>115014</v>
      </c>
      <c r="ID251" s="3">
        <v>293112</v>
      </c>
      <c r="IE251" s="3">
        <v>179330007.163681</v>
      </c>
      <c r="IF251" s="3">
        <v>164998509.54931599</v>
      </c>
      <c r="IG251" s="3">
        <v>50334909.832802802</v>
      </c>
      <c r="IH251" s="3">
        <v>217032859.91394201</v>
      </c>
      <c r="II251" s="3">
        <v>0</v>
      </c>
      <c r="IJ251" s="3">
        <v>22595181.229911335</v>
      </c>
      <c r="IK251" s="3">
        <v>149985776.52997324</v>
      </c>
      <c r="IL251" s="3">
        <v>13694184.385593362</v>
      </c>
      <c r="IM251" s="3">
        <v>297028.39477959101</v>
      </c>
    </row>
    <row r="252" spans="1:247" x14ac:dyDescent="0.25">
      <c r="A252">
        <v>106013687</v>
      </c>
      <c r="B252" s="33" t="s">
        <v>1890</v>
      </c>
      <c r="C252" s="56">
        <v>45292</v>
      </c>
      <c r="D252" s="56">
        <v>45657</v>
      </c>
      <c r="E252">
        <v>366</v>
      </c>
      <c r="F252" s="33" t="s">
        <v>2690</v>
      </c>
      <c r="G252" t="s">
        <v>1030</v>
      </c>
      <c r="H252">
        <v>417</v>
      </c>
      <c r="I252" s="33" t="s">
        <v>1046</v>
      </c>
      <c r="J252" t="s">
        <v>1047</v>
      </c>
      <c r="K252" s="33" t="s">
        <v>1023</v>
      </c>
      <c r="L252" s="33" t="s">
        <v>1025</v>
      </c>
      <c r="N252" t="s">
        <v>430</v>
      </c>
      <c r="O252" s="33" t="s">
        <v>1047</v>
      </c>
      <c r="P252" t="s">
        <v>1080</v>
      </c>
      <c r="Q252" t="s">
        <v>34</v>
      </c>
      <c r="R252" s="33" t="s">
        <v>2192</v>
      </c>
      <c r="S252" s="33" t="s">
        <v>1920</v>
      </c>
      <c r="T252" s="33" t="s">
        <v>1035</v>
      </c>
      <c r="U252" s="33">
        <v>94609</v>
      </c>
      <c r="V252" s="33" t="s">
        <v>2808</v>
      </c>
      <c r="W252">
        <v>0</v>
      </c>
      <c r="X252" s="3">
        <v>24</v>
      </c>
      <c r="Y252" s="3">
        <v>8784</v>
      </c>
      <c r="Z252" s="3">
        <v>24</v>
      </c>
      <c r="AA252" s="3">
        <v>8784</v>
      </c>
      <c r="AB252" s="3">
        <v>8</v>
      </c>
      <c r="AC252" s="3">
        <v>6.8825136612021902</v>
      </c>
      <c r="AD252" s="3">
        <v>10.8090672599921</v>
      </c>
      <c r="AE252" s="3">
        <v>28</v>
      </c>
      <c r="AF252" s="3">
        <v>24</v>
      </c>
      <c r="AG252" s="3">
        <v>0</v>
      </c>
      <c r="AH252" s="3">
        <v>0</v>
      </c>
      <c r="AI252" s="3">
        <v>0</v>
      </c>
      <c r="AJ252" s="3">
        <v>391</v>
      </c>
      <c r="AK252" s="3">
        <v>2050</v>
      </c>
      <c r="AL252" s="3">
        <v>26</v>
      </c>
      <c r="AM252" s="3">
        <v>0</v>
      </c>
      <c r="AN252" s="3">
        <v>2519</v>
      </c>
      <c r="AO252" s="3">
        <v>3956.1186171571089</v>
      </c>
      <c r="AP252" s="89">
        <v>28</v>
      </c>
      <c r="AQ252" s="89">
        <v>24</v>
      </c>
      <c r="AR252" s="89">
        <v>0</v>
      </c>
      <c r="AS252" s="89">
        <v>0</v>
      </c>
      <c r="AT252" s="89">
        <v>0</v>
      </c>
      <c r="AU252" s="89">
        <v>489.18419812084898</v>
      </c>
      <c r="AV252" s="89">
        <v>3378.1366222117754</v>
      </c>
      <c r="AW252" s="89">
        <v>40.293359375000001</v>
      </c>
      <c r="AX252" s="89">
        <v>0</v>
      </c>
      <c r="AY252" s="3">
        <v>2</v>
      </c>
      <c r="AZ252" s="3">
        <v>2</v>
      </c>
      <c r="BA252" s="3">
        <v>0</v>
      </c>
      <c r="BB252" s="3">
        <v>0</v>
      </c>
      <c r="BC252" s="3">
        <v>0</v>
      </c>
      <c r="BD252" s="3">
        <v>42</v>
      </c>
      <c r="BE252" s="3">
        <v>171</v>
      </c>
      <c r="BF252" s="3">
        <v>2</v>
      </c>
      <c r="BG252" s="3">
        <v>0</v>
      </c>
      <c r="BH252" s="3">
        <v>219</v>
      </c>
      <c r="BI252" s="3">
        <v>0</v>
      </c>
      <c r="BJ252" s="3">
        <v>0</v>
      </c>
      <c r="BK252" s="3">
        <v>24</v>
      </c>
      <c r="BL252" s="3">
        <v>0</v>
      </c>
      <c r="BM252" s="3">
        <v>0</v>
      </c>
      <c r="BN252" s="3">
        <v>0</v>
      </c>
      <c r="BO252" s="3">
        <v>0</v>
      </c>
      <c r="BP252" s="3">
        <v>0</v>
      </c>
      <c r="BQ252" s="3">
        <v>8784</v>
      </c>
      <c r="BR252" s="3">
        <v>0</v>
      </c>
      <c r="BS252" s="3">
        <v>0</v>
      </c>
      <c r="BT252" s="3">
        <v>0</v>
      </c>
      <c r="BU252" s="3">
        <v>0</v>
      </c>
      <c r="BV252" s="3">
        <v>0</v>
      </c>
      <c r="BW252" s="3">
        <v>2519</v>
      </c>
      <c r="BX252" s="3">
        <v>0</v>
      </c>
      <c r="BY252" s="3">
        <v>0</v>
      </c>
      <c r="BZ252" s="57">
        <v>0</v>
      </c>
      <c r="CA252" s="3">
        <v>0</v>
      </c>
      <c r="CB252" s="3">
        <v>0</v>
      </c>
      <c r="CC252" s="3">
        <v>0</v>
      </c>
      <c r="CD252" s="3">
        <v>219</v>
      </c>
      <c r="CE252" s="3">
        <v>0</v>
      </c>
      <c r="CF252" s="3">
        <v>0</v>
      </c>
      <c r="CG252" s="3">
        <v>0</v>
      </c>
      <c r="CH252" s="3">
        <v>0</v>
      </c>
      <c r="CI252" s="3">
        <v>0</v>
      </c>
      <c r="CJ252" s="3">
        <v>0</v>
      </c>
      <c r="CK252" s="3">
        <v>0</v>
      </c>
      <c r="CL252" s="3">
        <v>0</v>
      </c>
      <c r="CM252" s="3">
        <v>0</v>
      </c>
      <c r="CN252" s="3">
        <v>0</v>
      </c>
      <c r="CO252" s="3">
        <v>0</v>
      </c>
      <c r="CP252" s="3">
        <v>125</v>
      </c>
      <c r="CQ252" s="3">
        <v>2786</v>
      </c>
      <c r="CR252" s="3">
        <v>14</v>
      </c>
      <c r="CS252" s="3">
        <v>0</v>
      </c>
      <c r="CT252" s="3">
        <v>2925</v>
      </c>
      <c r="CU252" s="3">
        <v>1</v>
      </c>
      <c r="CV252" s="3">
        <v>2</v>
      </c>
      <c r="CW252" s="3">
        <v>0</v>
      </c>
      <c r="CX252" s="3">
        <v>0</v>
      </c>
      <c r="CY252" s="3">
        <v>0</v>
      </c>
      <c r="CZ252" s="3">
        <v>0</v>
      </c>
      <c r="DA252" s="3">
        <v>0</v>
      </c>
      <c r="DB252" s="3">
        <v>0</v>
      </c>
      <c r="DC252" s="3">
        <v>0</v>
      </c>
      <c r="DD252" s="3">
        <v>0</v>
      </c>
      <c r="DE252" s="3">
        <v>0</v>
      </c>
      <c r="DF252" s="3">
        <v>0</v>
      </c>
      <c r="DG252" s="3">
        <v>12441591</v>
      </c>
      <c r="DH252" s="3">
        <v>7055339</v>
      </c>
      <c r="DI252" s="3">
        <v>0</v>
      </c>
      <c r="DJ252" s="3">
        <v>5386252</v>
      </c>
      <c r="DK252" s="3">
        <v>0</v>
      </c>
      <c r="DL252" s="3">
        <v>5386252</v>
      </c>
      <c r="DM252" s="3">
        <v>5681037</v>
      </c>
      <c r="DN252" s="3">
        <v>-294785</v>
      </c>
      <c r="DO252" s="3">
        <v>210</v>
      </c>
      <c r="DP252" s="3">
        <v>0</v>
      </c>
      <c r="DQ252" s="3">
        <v>0</v>
      </c>
      <c r="DR252" s="3">
        <v>0</v>
      </c>
      <c r="DS252" s="3">
        <v>-294575</v>
      </c>
      <c r="DT252" s="3">
        <v>96995</v>
      </c>
      <c r="DU252" s="3">
        <v>82783</v>
      </c>
      <c r="DV252" s="3">
        <v>0</v>
      </c>
      <c r="DW252" s="3">
        <v>0</v>
      </c>
      <c r="DX252" s="3">
        <v>0</v>
      </c>
      <c r="DY252" s="3">
        <v>1234600</v>
      </c>
      <c r="DZ252" s="3">
        <v>6441061</v>
      </c>
      <c r="EA252" s="3">
        <v>66560</v>
      </c>
      <c r="EB252" s="3">
        <v>0</v>
      </c>
      <c r="EC252" s="3">
        <v>7921999</v>
      </c>
      <c r="ED252" s="3">
        <v>0</v>
      </c>
      <c r="EE252" s="3">
        <v>0</v>
      </c>
      <c r="EF252" s="3">
        <v>0</v>
      </c>
      <c r="EG252" s="3">
        <v>0</v>
      </c>
      <c r="EH252" s="3">
        <v>0</v>
      </c>
      <c r="EI252" s="3">
        <v>310021</v>
      </c>
      <c r="EJ252" s="3">
        <v>4172980</v>
      </c>
      <c r="EK252" s="3">
        <v>36591</v>
      </c>
      <c r="EL252" s="3">
        <v>0</v>
      </c>
      <c r="EM252" s="3">
        <v>4519592</v>
      </c>
      <c r="EN252" s="3">
        <v>88756</v>
      </c>
      <c r="EO252" s="3">
        <v>71969</v>
      </c>
      <c r="EP252" s="3">
        <v>9464</v>
      </c>
      <c r="EQ252" s="3">
        <v>7292</v>
      </c>
      <c r="ER252" s="3">
        <v>0</v>
      </c>
      <c r="ES252" s="3">
        <v>0</v>
      </c>
      <c r="ET252" s="3">
        <v>1002091</v>
      </c>
      <c r="EU252" s="3">
        <v>5709430</v>
      </c>
      <c r="EV252" s="3">
        <v>52839</v>
      </c>
      <c r="EW252" s="3">
        <v>0</v>
      </c>
      <c r="EX252" s="3">
        <v>112105</v>
      </c>
      <c r="EY252" s="3">
        <v>0</v>
      </c>
      <c r="EZ252" s="3">
        <v>1393</v>
      </c>
      <c r="FA252" s="3">
        <v>0</v>
      </c>
      <c r="FB252" s="3">
        <v>0</v>
      </c>
      <c r="FC252" s="3">
        <v>0</v>
      </c>
      <c r="FD252" s="3">
        <v>0</v>
      </c>
      <c r="FE252" s="3">
        <v>8239</v>
      </c>
      <c r="FF252" s="3">
        <v>10814</v>
      </c>
      <c r="FG252" s="3">
        <v>-10172</v>
      </c>
      <c r="FH252" s="3">
        <v>-7292</v>
      </c>
      <c r="FI252" s="3">
        <v>0</v>
      </c>
      <c r="FJ252" s="3">
        <v>530636</v>
      </c>
      <c r="FK252" s="3">
        <v>4854027</v>
      </c>
      <c r="FL252" s="3">
        <v>0</v>
      </c>
      <c r="FM252" s="3">
        <v>0</v>
      </c>
      <c r="FN252" s="3">
        <v>0</v>
      </c>
      <c r="FO252" s="3">
        <v>0</v>
      </c>
      <c r="FP252" s="3">
        <v>210</v>
      </c>
      <c r="FQ252" s="3">
        <v>0</v>
      </c>
      <c r="FR252" s="3">
        <v>0</v>
      </c>
      <c r="FS252" s="3">
        <v>0</v>
      </c>
      <c r="FT252" s="3">
        <v>3763487</v>
      </c>
      <c r="FU252" s="3">
        <v>382665</v>
      </c>
      <c r="FV252" s="3">
        <v>460132</v>
      </c>
      <c r="FW252" s="3">
        <v>0</v>
      </c>
      <c r="FX252" s="3">
        <v>0</v>
      </c>
      <c r="FY252" s="3">
        <v>2246</v>
      </c>
      <c r="FZ252" s="3">
        <v>2630</v>
      </c>
      <c r="GA252" s="3">
        <v>451316</v>
      </c>
      <c r="GB252" s="3">
        <v>116681</v>
      </c>
      <c r="GC252" s="3">
        <v>292830</v>
      </c>
      <c r="GD252" s="3">
        <v>209050</v>
      </c>
      <c r="GE252" s="3">
        <v>2897148</v>
      </c>
      <c r="GF252" s="3">
        <v>1013352</v>
      </c>
      <c r="GG252" s="3">
        <v>173740</v>
      </c>
      <c r="GH252" s="3">
        <v>599</v>
      </c>
      <c r="GI252" s="3">
        <v>440957</v>
      </c>
      <c r="GJ252" s="3">
        <v>929423</v>
      </c>
      <c r="GK252" s="3">
        <v>145062</v>
      </c>
      <c r="GL252" s="3">
        <v>0</v>
      </c>
      <c r="GM252" s="3">
        <v>8830</v>
      </c>
      <c r="GN252" s="3">
        <v>33202</v>
      </c>
      <c r="GO252" s="3">
        <v>38724</v>
      </c>
      <c r="GP252" s="3">
        <v>805571</v>
      </c>
      <c r="GQ252" s="3">
        <v>0</v>
      </c>
      <c r="GR252" s="3">
        <v>0</v>
      </c>
      <c r="GS252" s="3">
        <v>0</v>
      </c>
      <c r="GT252" s="3">
        <v>4673</v>
      </c>
      <c r="GU252" s="3">
        <v>1878</v>
      </c>
      <c r="GV252" s="3">
        <v>812122</v>
      </c>
      <c r="GW252" s="3">
        <v>76617</v>
      </c>
      <c r="GX252" s="3">
        <v>633</v>
      </c>
      <c r="GY252" s="3">
        <v>21582</v>
      </c>
      <c r="GZ252" s="3">
        <v>713290</v>
      </c>
      <c r="HA252" s="3">
        <v>812122</v>
      </c>
      <c r="HB252" s="3">
        <v>0</v>
      </c>
      <c r="HC252" s="3">
        <v>1894499</v>
      </c>
      <c r="HD252" s="3">
        <v>-1477342</v>
      </c>
      <c r="HE252" s="3">
        <v>73442</v>
      </c>
      <c r="HF252" s="3">
        <v>0</v>
      </c>
      <c r="HG252" s="3">
        <v>0</v>
      </c>
      <c r="HH252" s="3">
        <v>4673</v>
      </c>
      <c r="HI252" s="3">
        <v>7537</v>
      </c>
      <c r="HJ252" s="3">
        <v>34960</v>
      </c>
      <c r="HK252" s="3">
        <v>40259</v>
      </c>
      <c r="HL252" s="3">
        <v>19</v>
      </c>
      <c r="HM252" s="3">
        <v>0</v>
      </c>
      <c r="HN252" s="3">
        <v>2891</v>
      </c>
      <c r="HO252" s="3">
        <v>9440</v>
      </c>
      <c r="HP252" s="3">
        <v>18043</v>
      </c>
      <c r="HQ252" s="3">
        <v>2627</v>
      </c>
      <c r="HR252" s="3">
        <v>255</v>
      </c>
      <c r="HS252" s="3">
        <v>1704</v>
      </c>
      <c r="HT252" s="3">
        <v>0</v>
      </c>
      <c r="HU252" s="3">
        <v>0</v>
      </c>
      <c r="HV252" s="3">
        <v>0</v>
      </c>
      <c r="HW252" s="3">
        <v>0</v>
      </c>
      <c r="HX252" s="3">
        <v>33488</v>
      </c>
      <c r="HY252" s="3">
        <v>1472</v>
      </c>
      <c r="HZ252" s="3">
        <v>0</v>
      </c>
      <c r="IA252" s="3">
        <v>0</v>
      </c>
      <c r="IB252" s="3">
        <v>0</v>
      </c>
      <c r="IC252" s="3">
        <v>0</v>
      </c>
      <c r="ID252" s="3">
        <v>0</v>
      </c>
      <c r="IE252" s="3">
        <v>44289.527265041899</v>
      </c>
      <c r="IF252" s="3">
        <v>37800.092124150397</v>
      </c>
      <c r="IG252" s="3">
        <v>0</v>
      </c>
      <c r="IH252" s="3">
        <v>0</v>
      </c>
      <c r="II252" s="3">
        <v>0</v>
      </c>
      <c r="IJ252" s="3">
        <v>705299.59166613</v>
      </c>
      <c r="IK252" s="3">
        <v>4846547.3298806399</v>
      </c>
      <c r="IL252" s="3">
        <v>47100.459064037699</v>
      </c>
      <c r="IM252" s="3">
        <v>0</v>
      </c>
    </row>
    <row r="253" spans="1:247" x14ac:dyDescent="0.25">
      <c r="A253">
        <v>106340951</v>
      </c>
      <c r="B253" s="33" t="s">
        <v>1961</v>
      </c>
      <c r="C253" s="56">
        <v>45108</v>
      </c>
      <c r="D253" s="56">
        <v>45473</v>
      </c>
      <c r="E253">
        <v>366</v>
      </c>
      <c r="F253" s="33" t="s">
        <v>2705</v>
      </c>
      <c r="G253" t="s">
        <v>1093</v>
      </c>
      <c r="H253">
        <v>311</v>
      </c>
      <c r="I253" s="33" t="s">
        <v>1046</v>
      </c>
      <c r="J253" t="s">
        <v>1764</v>
      </c>
      <c r="K253" s="33" t="s">
        <v>1023</v>
      </c>
      <c r="L253" s="33" t="s">
        <v>811</v>
      </c>
      <c r="N253" t="s">
        <v>1032</v>
      </c>
      <c r="O253" s="33" t="s">
        <v>1764</v>
      </c>
      <c r="P253" t="s">
        <v>406</v>
      </c>
      <c r="Q253" t="s">
        <v>1039</v>
      </c>
      <c r="R253" s="33" t="s">
        <v>2193</v>
      </c>
      <c r="S253" s="33" t="s">
        <v>1440</v>
      </c>
      <c r="T253" s="33" t="s">
        <v>1260</v>
      </c>
      <c r="U253" s="33">
        <v>95823</v>
      </c>
      <c r="V253" s="33" t="s">
        <v>2464</v>
      </c>
      <c r="W253">
        <v>0</v>
      </c>
      <c r="X253" s="3">
        <v>329</v>
      </c>
      <c r="Y253" s="3">
        <v>120414</v>
      </c>
      <c r="Z253" s="3">
        <v>329</v>
      </c>
      <c r="AA253" s="3">
        <v>120414</v>
      </c>
      <c r="AB253" s="3">
        <v>265</v>
      </c>
      <c r="AC253" s="3">
        <v>251.087431693989</v>
      </c>
      <c r="AD253" s="3">
        <v>436.77553695802601</v>
      </c>
      <c r="AE253" s="3">
        <v>13753</v>
      </c>
      <c r="AF253" s="3">
        <v>12298</v>
      </c>
      <c r="AG253" s="3">
        <v>11755</v>
      </c>
      <c r="AH253" s="3">
        <v>43092</v>
      </c>
      <c r="AI253" s="3">
        <v>0</v>
      </c>
      <c r="AJ253" s="3">
        <v>791</v>
      </c>
      <c r="AK253" s="3">
        <v>5033</v>
      </c>
      <c r="AL253" s="3">
        <v>433</v>
      </c>
      <c r="AM253" s="3">
        <v>4743</v>
      </c>
      <c r="AN253" s="3">
        <v>91898</v>
      </c>
      <c r="AO253" s="3">
        <v>159859.8465266375</v>
      </c>
      <c r="AP253" s="89">
        <v>20567.316481413702</v>
      </c>
      <c r="AQ253" s="89">
        <v>18429.444047077199</v>
      </c>
      <c r="AR253" s="89">
        <v>17454.141938820801</v>
      </c>
      <c r="AS253" s="89">
        <v>81291.857281204895</v>
      </c>
      <c r="AT253" s="89">
        <v>0</v>
      </c>
      <c r="AU253" s="89">
        <v>1857.6927562235562</v>
      </c>
      <c r="AV253" s="89">
        <v>10608.2611477555</v>
      </c>
      <c r="AW253" s="89">
        <v>1498.3757420644799</v>
      </c>
      <c r="AX253" s="89">
        <v>5003.7090531923604</v>
      </c>
      <c r="AY253" s="3">
        <v>1675</v>
      </c>
      <c r="AZ253" s="3">
        <v>2084</v>
      </c>
      <c r="BA253" s="3">
        <v>890</v>
      </c>
      <c r="BB253" s="3">
        <v>3391</v>
      </c>
      <c r="BC253" s="3">
        <v>0</v>
      </c>
      <c r="BD253" s="3">
        <v>141</v>
      </c>
      <c r="BE253" s="3">
        <v>1599</v>
      </c>
      <c r="BF253" s="3">
        <v>74</v>
      </c>
      <c r="BG253" s="3">
        <v>8</v>
      </c>
      <c r="BH253" s="3">
        <v>9862</v>
      </c>
      <c r="BI253" s="3">
        <v>158</v>
      </c>
      <c r="BJ253" s="3">
        <v>0</v>
      </c>
      <c r="BK253" s="3">
        <v>0</v>
      </c>
      <c r="BL253" s="3">
        <v>0</v>
      </c>
      <c r="BM253" s="3">
        <v>171</v>
      </c>
      <c r="BN253" s="3">
        <v>0</v>
      </c>
      <c r="BO253" s="3">
        <v>57828</v>
      </c>
      <c r="BP253" s="3">
        <v>0</v>
      </c>
      <c r="BQ253" s="3">
        <v>0</v>
      </c>
      <c r="BR253" s="3">
        <v>0</v>
      </c>
      <c r="BS253" s="3">
        <v>62586</v>
      </c>
      <c r="BT253" s="3">
        <v>0</v>
      </c>
      <c r="BU253" s="3">
        <v>32570</v>
      </c>
      <c r="BV253" s="3">
        <v>0</v>
      </c>
      <c r="BW253" s="3">
        <v>0</v>
      </c>
      <c r="BX253" s="3">
        <v>0</v>
      </c>
      <c r="BY253" s="3">
        <v>59328</v>
      </c>
      <c r="BZ253" s="57">
        <v>0.64558532285795123</v>
      </c>
      <c r="CA253" s="3">
        <v>0</v>
      </c>
      <c r="CB253" s="3">
        <v>8938</v>
      </c>
      <c r="CC253" s="3">
        <v>0</v>
      </c>
      <c r="CD253" s="3">
        <v>0</v>
      </c>
      <c r="CE253" s="3">
        <v>0</v>
      </c>
      <c r="CF253" s="3">
        <v>924</v>
      </c>
      <c r="CG253" s="3">
        <v>0</v>
      </c>
      <c r="CH253" s="3">
        <v>0</v>
      </c>
      <c r="CI253" s="3">
        <v>0</v>
      </c>
      <c r="CJ253" s="3">
        <v>0</v>
      </c>
      <c r="CK253" s="3">
        <v>7669</v>
      </c>
      <c r="CL253" s="3">
        <v>10513</v>
      </c>
      <c r="CM253" s="3">
        <v>4396</v>
      </c>
      <c r="CN253" s="3">
        <v>35803</v>
      </c>
      <c r="CO253" s="3">
        <v>0</v>
      </c>
      <c r="CP253" s="3">
        <v>1445</v>
      </c>
      <c r="CQ253" s="3">
        <v>14495</v>
      </c>
      <c r="CR253" s="3">
        <v>1855</v>
      </c>
      <c r="CS253" s="3">
        <v>456</v>
      </c>
      <c r="CT253" s="3">
        <v>76632</v>
      </c>
      <c r="CU253" s="3">
        <v>62673</v>
      </c>
      <c r="CV253" s="3">
        <v>14995</v>
      </c>
      <c r="CW253" s="3">
        <v>0</v>
      </c>
      <c r="CX253" s="3">
        <v>0</v>
      </c>
      <c r="CY253" s="3">
        <v>1679</v>
      </c>
      <c r="CZ253" s="3">
        <v>15</v>
      </c>
      <c r="DA253" s="3">
        <v>126390</v>
      </c>
      <c r="DB253" s="3">
        <v>245700</v>
      </c>
      <c r="DC253" s="3">
        <v>1652</v>
      </c>
      <c r="DD253" s="3">
        <v>4320</v>
      </c>
      <c r="DE253" s="3">
        <v>1015</v>
      </c>
      <c r="DF253" s="3">
        <v>428</v>
      </c>
      <c r="DG253" s="3">
        <v>1528037968</v>
      </c>
      <c r="DH253" s="3">
        <v>1186251029</v>
      </c>
      <c r="DI253" s="3">
        <v>36425318</v>
      </c>
      <c r="DJ253" s="3">
        <v>378212257</v>
      </c>
      <c r="DK253" s="3">
        <v>4083976</v>
      </c>
      <c r="DL253" s="3">
        <v>382296233</v>
      </c>
      <c r="DM253" s="3">
        <v>381463353</v>
      </c>
      <c r="DN253" s="3">
        <v>832880</v>
      </c>
      <c r="DO253" s="3">
        <v>3635923</v>
      </c>
      <c r="DP253" s="3">
        <v>981447</v>
      </c>
      <c r="DQ253" s="3">
        <v>0</v>
      </c>
      <c r="DR253" s="3">
        <v>0</v>
      </c>
      <c r="DS253" s="3">
        <v>3487356</v>
      </c>
      <c r="DT253" s="3">
        <v>175594397</v>
      </c>
      <c r="DU253" s="3">
        <v>173304825</v>
      </c>
      <c r="DV253" s="3">
        <v>65113166</v>
      </c>
      <c r="DW253" s="3">
        <v>323864113</v>
      </c>
      <c r="DX253" s="3">
        <v>0</v>
      </c>
      <c r="DY253" s="3">
        <v>15528461</v>
      </c>
      <c r="DZ253" s="3">
        <v>110446448</v>
      </c>
      <c r="EA253" s="3">
        <v>5595538</v>
      </c>
      <c r="EB253" s="3">
        <v>8970217</v>
      </c>
      <c r="EC253" s="3">
        <v>878417165</v>
      </c>
      <c r="ED253" s="3">
        <v>87003257</v>
      </c>
      <c r="EE253" s="3">
        <v>86405012</v>
      </c>
      <c r="EF253" s="3">
        <v>31568624</v>
      </c>
      <c r="EG253" s="3">
        <v>287096512</v>
      </c>
      <c r="EH253" s="3">
        <v>0</v>
      </c>
      <c r="EI253" s="3">
        <v>20940704</v>
      </c>
      <c r="EJ253" s="3">
        <v>122346074</v>
      </c>
      <c r="EK253" s="3">
        <v>13767553</v>
      </c>
      <c r="EL253" s="3">
        <v>493067</v>
      </c>
      <c r="EM253" s="3">
        <v>649620803</v>
      </c>
      <c r="EN253" s="3">
        <v>214561604</v>
      </c>
      <c r="EO253" s="3">
        <v>208276169</v>
      </c>
      <c r="EP253" s="3">
        <v>74149850</v>
      </c>
      <c r="EQ253" s="3">
        <v>450229888</v>
      </c>
      <c r="ER253" s="3">
        <v>-7954914</v>
      </c>
      <c r="ES253" s="3">
        <v>0</v>
      </c>
      <c r="ET253" s="3">
        <v>29252303</v>
      </c>
      <c r="EU253" s="3">
        <v>153079498</v>
      </c>
      <c r="EV253" s="3">
        <v>9272147</v>
      </c>
      <c r="EW253" s="3">
        <v>0</v>
      </c>
      <c r="EX253" s="3">
        <v>29889248</v>
      </c>
      <c r="EY253" s="3">
        <v>0</v>
      </c>
      <c r="EZ253" s="3">
        <v>25495236</v>
      </c>
      <c r="FA253" s="3">
        <v>988959</v>
      </c>
      <c r="FB253" s="3">
        <v>63879</v>
      </c>
      <c r="FC253" s="3">
        <v>0</v>
      </c>
      <c r="FD253" s="3">
        <v>35372480</v>
      </c>
      <c r="FE253" s="3">
        <v>42018983</v>
      </c>
      <c r="FF253" s="3">
        <v>46314569</v>
      </c>
      <c r="FG253" s="3">
        <v>20952769</v>
      </c>
      <c r="FH253" s="3">
        <v>149718384</v>
      </c>
      <c r="FI253" s="3">
        <v>0</v>
      </c>
      <c r="FJ253" s="3">
        <v>6583390</v>
      </c>
      <c r="FK253" s="3">
        <v>109067604</v>
      </c>
      <c r="FL253" s="3">
        <v>159499</v>
      </c>
      <c r="FM253" s="3">
        <v>3397059</v>
      </c>
      <c r="FN253" s="3">
        <v>0</v>
      </c>
      <c r="FO253" s="3">
        <v>-11093342</v>
      </c>
      <c r="FP253" s="3">
        <v>128710</v>
      </c>
      <c r="FQ253" s="3">
        <v>90430</v>
      </c>
      <c r="FR253" s="3">
        <v>0</v>
      </c>
      <c r="FS253" s="3">
        <v>0</v>
      </c>
      <c r="FT253" s="3">
        <v>86272407</v>
      </c>
      <c r="FU253" s="3">
        <v>29231874</v>
      </c>
      <c r="FV253" s="3">
        <v>72373137</v>
      </c>
      <c r="FW253" s="3">
        <v>17589913</v>
      </c>
      <c r="FX253" s="3">
        <v>0</v>
      </c>
      <c r="FY253" s="3">
        <v>0</v>
      </c>
      <c r="FZ253" s="3">
        <v>3602705</v>
      </c>
      <c r="GA253" s="3">
        <v>56453342</v>
      </c>
      <c r="GB253" s="3">
        <v>10655394</v>
      </c>
      <c r="GC253" s="3">
        <v>80850476</v>
      </c>
      <c r="GD253" s="3">
        <v>24434105</v>
      </c>
      <c r="GE253" s="3">
        <v>125966702</v>
      </c>
      <c r="GF253" s="3">
        <v>62483627</v>
      </c>
      <c r="GG253" s="3">
        <v>18048926</v>
      </c>
      <c r="GH253" s="3">
        <v>10225282</v>
      </c>
      <c r="GI253" s="3">
        <v>33550046</v>
      </c>
      <c r="GJ253" s="3">
        <v>66449938</v>
      </c>
      <c r="GK253" s="3">
        <v>10284717</v>
      </c>
      <c r="GL253" s="3">
        <v>1435064</v>
      </c>
      <c r="GM253" s="3">
        <v>2660761</v>
      </c>
      <c r="GN253" s="3">
        <v>14465858</v>
      </c>
      <c r="GO253" s="3">
        <v>35892432</v>
      </c>
      <c r="GP253" s="3">
        <v>91541377</v>
      </c>
      <c r="GQ253" s="3">
        <v>0</v>
      </c>
      <c r="GR253" s="3">
        <v>88230959</v>
      </c>
      <c r="GS253" s="3">
        <v>2960828</v>
      </c>
      <c r="GT253" s="3">
        <v>32027252</v>
      </c>
      <c r="GU253" s="3">
        <v>0</v>
      </c>
      <c r="GV253" s="3">
        <v>214760416</v>
      </c>
      <c r="GW253" s="3">
        <v>82416437</v>
      </c>
      <c r="GX253" s="3">
        <v>123570</v>
      </c>
      <c r="GY253" s="3">
        <v>277109470</v>
      </c>
      <c r="GZ253" s="3">
        <v>-144889061</v>
      </c>
      <c r="HA253" s="3">
        <v>214760416</v>
      </c>
      <c r="HB253" s="3">
        <v>0</v>
      </c>
      <c r="HC253" s="3">
        <v>281037573</v>
      </c>
      <c r="HD253" s="3">
        <v>-232075146</v>
      </c>
      <c r="HE253" s="3">
        <v>127089464</v>
      </c>
      <c r="HF253" s="3">
        <v>0</v>
      </c>
      <c r="HG253" s="3">
        <v>275667877</v>
      </c>
      <c r="HH253" s="3">
        <v>0</v>
      </c>
      <c r="HI253" s="3">
        <v>848561</v>
      </c>
      <c r="HJ253" s="3">
        <v>2019108</v>
      </c>
      <c r="HK253" s="3">
        <v>2284596</v>
      </c>
      <c r="HL253" s="3">
        <v>1063</v>
      </c>
      <c r="HM253" s="3">
        <v>16</v>
      </c>
      <c r="HN253" s="3">
        <v>167318</v>
      </c>
      <c r="HO253" s="3">
        <v>412007</v>
      </c>
      <c r="HP253" s="3">
        <v>576919</v>
      </c>
      <c r="HQ253" s="3">
        <v>35212</v>
      </c>
      <c r="HR253" s="3">
        <v>252606</v>
      </c>
      <c r="HS253" s="3">
        <v>143586</v>
      </c>
      <c r="HT253" s="3">
        <v>250265</v>
      </c>
      <c r="HU253" s="3">
        <v>108250</v>
      </c>
      <c r="HV253" s="3">
        <v>57828</v>
      </c>
      <c r="HW253" s="3">
        <v>15117</v>
      </c>
      <c r="HX253" s="3">
        <v>802308</v>
      </c>
      <c r="HY253" s="3">
        <v>238005</v>
      </c>
      <c r="HZ253" s="3">
        <v>353168</v>
      </c>
      <c r="IA253" s="3">
        <v>12987</v>
      </c>
      <c r="IB253" s="3">
        <v>408026</v>
      </c>
      <c r="IC253" s="3">
        <v>79373</v>
      </c>
      <c r="ID253" s="3">
        <v>125241</v>
      </c>
      <c r="IE253" s="3">
        <v>64853715.119323231</v>
      </c>
      <c r="IF253" s="3">
        <v>64140511.257133603</v>
      </c>
      <c r="IG253" s="3">
        <v>23877491.555527128</v>
      </c>
      <c r="IH253" s="3">
        <v>150888881.60011399</v>
      </c>
      <c r="II253" s="3">
        <v>0</v>
      </c>
      <c r="IJ253" s="3">
        <v>9006785.8624113798</v>
      </c>
      <c r="IK253" s="3">
        <v>57492744.789322406</v>
      </c>
      <c r="IL253" s="3">
        <v>4782100.5573169803</v>
      </c>
      <c r="IM253" s="3">
        <v>2337146.258851382</v>
      </c>
    </row>
    <row r="254" spans="1:247" x14ac:dyDescent="0.25">
      <c r="A254">
        <v>106190958</v>
      </c>
      <c r="B254" s="33" t="s">
        <v>1443</v>
      </c>
      <c r="C254" s="56">
        <v>45108</v>
      </c>
      <c r="D254" s="56">
        <v>45473</v>
      </c>
      <c r="E254">
        <v>366</v>
      </c>
      <c r="F254" s="33" t="s">
        <v>2532</v>
      </c>
      <c r="G254" t="s">
        <v>475</v>
      </c>
      <c r="H254">
        <v>921</v>
      </c>
      <c r="I254" s="33" t="s">
        <v>891</v>
      </c>
      <c r="J254" t="s">
        <v>3050</v>
      </c>
      <c r="K254" s="33" t="s">
        <v>891</v>
      </c>
      <c r="L254" s="33" t="s">
        <v>1025</v>
      </c>
      <c r="N254" t="s">
        <v>430</v>
      </c>
      <c r="O254" s="33" t="s">
        <v>1787</v>
      </c>
      <c r="P254" t="s">
        <v>1048</v>
      </c>
      <c r="Q254" t="s">
        <v>1049</v>
      </c>
      <c r="R254" s="33" t="s">
        <v>2195</v>
      </c>
      <c r="S254" s="33" t="s">
        <v>3093</v>
      </c>
      <c r="T254" s="33" t="s">
        <v>1149</v>
      </c>
      <c r="U254" s="33">
        <v>90650</v>
      </c>
      <c r="V254" s="33" t="s">
        <v>3039</v>
      </c>
      <c r="W254">
        <v>0</v>
      </c>
      <c r="X254" s="3">
        <v>1106</v>
      </c>
      <c r="Y254" s="3">
        <v>404796</v>
      </c>
      <c r="Z254" s="3">
        <v>1106</v>
      </c>
      <c r="AA254" s="3">
        <v>404796</v>
      </c>
      <c r="AB254" s="3">
        <v>1042</v>
      </c>
      <c r="AC254" s="3">
        <v>821.23497267759558</v>
      </c>
      <c r="AD254" s="3">
        <v>821.23497267759558</v>
      </c>
      <c r="AE254" s="3">
        <v>180521</v>
      </c>
      <c r="AF254" s="3">
        <v>0</v>
      </c>
      <c r="AG254" s="3">
        <v>0</v>
      </c>
      <c r="AH254" s="3">
        <v>0</v>
      </c>
      <c r="AI254" s="3">
        <v>0</v>
      </c>
      <c r="AJ254" s="3">
        <v>130</v>
      </c>
      <c r="AK254" s="3">
        <v>0</v>
      </c>
      <c r="AL254" s="3">
        <v>0</v>
      </c>
      <c r="AM254" s="3">
        <v>119921</v>
      </c>
      <c r="AN254" s="3">
        <v>300572</v>
      </c>
      <c r="AO254" s="3">
        <v>300572</v>
      </c>
      <c r="AP254" s="89">
        <v>0</v>
      </c>
      <c r="AQ254" s="89">
        <v>0</v>
      </c>
      <c r="AR254" s="89">
        <v>0</v>
      </c>
      <c r="AS254" s="89">
        <v>0</v>
      </c>
      <c r="AT254" s="89">
        <v>0</v>
      </c>
      <c r="AU254" s="89">
        <v>0</v>
      </c>
      <c r="AV254" s="89">
        <v>0</v>
      </c>
      <c r="AW254" s="89">
        <v>0</v>
      </c>
      <c r="AX254" s="89">
        <v>0</v>
      </c>
      <c r="AY254" s="3">
        <v>189</v>
      </c>
      <c r="AZ254" s="3">
        <v>0</v>
      </c>
      <c r="BA254" s="3">
        <v>0</v>
      </c>
      <c r="BB254" s="3">
        <v>0</v>
      </c>
      <c r="BC254" s="3">
        <v>0</v>
      </c>
      <c r="BD254" s="3">
        <v>12</v>
      </c>
      <c r="BE254" s="3">
        <v>0</v>
      </c>
      <c r="BF254" s="3">
        <v>0</v>
      </c>
      <c r="BG254" s="3">
        <v>1400</v>
      </c>
      <c r="BH254" s="3">
        <v>1601</v>
      </c>
      <c r="BI254" s="3">
        <v>0</v>
      </c>
      <c r="BJ254" s="3">
        <v>1004</v>
      </c>
      <c r="BK254" s="3">
        <v>0</v>
      </c>
      <c r="BL254" s="3">
        <v>0</v>
      </c>
      <c r="BM254" s="3">
        <v>102</v>
      </c>
      <c r="BN254" s="3">
        <v>0</v>
      </c>
      <c r="BO254" s="3">
        <v>0</v>
      </c>
      <c r="BP254" s="3">
        <v>367464</v>
      </c>
      <c r="BQ254" s="3">
        <v>0</v>
      </c>
      <c r="BR254" s="3">
        <v>0</v>
      </c>
      <c r="BS254" s="3">
        <v>37332</v>
      </c>
      <c r="BT254" s="3">
        <v>0</v>
      </c>
      <c r="BU254" s="3">
        <v>0</v>
      </c>
      <c r="BV254" s="3">
        <v>279858</v>
      </c>
      <c r="BW254" s="3">
        <v>0</v>
      </c>
      <c r="BX254" s="3">
        <v>0</v>
      </c>
      <c r="BY254" s="3">
        <v>20714</v>
      </c>
      <c r="BZ254" s="57">
        <v>6.8915268221923537E-2</v>
      </c>
      <c r="CA254" s="3">
        <v>0</v>
      </c>
      <c r="CB254" s="3">
        <v>0</v>
      </c>
      <c r="CC254" s="3">
        <v>1491</v>
      </c>
      <c r="CD254" s="3">
        <v>0</v>
      </c>
      <c r="CE254" s="3">
        <v>0</v>
      </c>
      <c r="CF254" s="3">
        <v>110</v>
      </c>
      <c r="CG254" s="3">
        <v>0</v>
      </c>
      <c r="CH254" s="3">
        <v>0</v>
      </c>
      <c r="CI254" s="3">
        <v>0</v>
      </c>
      <c r="CJ254" s="3">
        <v>0</v>
      </c>
      <c r="CK254" s="3">
        <v>0</v>
      </c>
      <c r="CL254" s="3">
        <v>0</v>
      </c>
      <c r="CM254" s="3">
        <v>0</v>
      </c>
      <c r="CN254" s="3">
        <v>0</v>
      </c>
      <c r="CO254" s="3">
        <v>0</v>
      </c>
      <c r="CP254" s="3">
        <v>0</v>
      </c>
      <c r="CQ254" s="3">
        <v>0</v>
      </c>
      <c r="CR254" s="3">
        <v>0</v>
      </c>
      <c r="CS254" s="3">
        <v>0</v>
      </c>
      <c r="CT254" s="3">
        <v>0</v>
      </c>
      <c r="CU254" s="3">
        <v>0</v>
      </c>
      <c r="CV254" s="3">
        <v>0</v>
      </c>
      <c r="CW254" s="3">
        <v>0</v>
      </c>
      <c r="CX254" s="3">
        <v>0</v>
      </c>
      <c r="CY254" s="3">
        <v>0</v>
      </c>
      <c r="CZ254" s="3">
        <v>0</v>
      </c>
      <c r="DA254" s="3">
        <v>0</v>
      </c>
      <c r="DB254" s="3">
        <v>0</v>
      </c>
      <c r="DC254" s="3">
        <v>0</v>
      </c>
      <c r="DD254" s="3">
        <v>0</v>
      </c>
      <c r="DE254" s="3">
        <v>0</v>
      </c>
      <c r="DF254" s="3">
        <v>0</v>
      </c>
      <c r="DG254" s="3">
        <v>394259039</v>
      </c>
      <c r="DH254" s="3">
        <v>16770</v>
      </c>
      <c r="DI254" s="3">
        <v>0</v>
      </c>
      <c r="DJ254" s="3">
        <v>394242269</v>
      </c>
      <c r="DK254" s="3">
        <v>0</v>
      </c>
      <c r="DL254" s="3">
        <v>394242269</v>
      </c>
      <c r="DM254" s="3">
        <v>394259038</v>
      </c>
      <c r="DN254" s="3">
        <v>-16769</v>
      </c>
      <c r="DO254" s="3">
        <v>16769</v>
      </c>
      <c r="DP254" s="3">
        <v>0</v>
      </c>
      <c r="DQ254" s="3">
        <v>0</v>
      </c>
      <c r="DR254" s="3">
        <v>0</v>
      </c>
      <c r="DS254" s="3">
        <v>0</v>
      </c>
      <c r="DT254" s="3">
        <v>0</v>
      </c>
      <c r="DU254" s="3">
        <v>0</v>
      </c>
      <c r="DV254" s="3">
        <v>0</v>
      </c>
      <c r="DW254" s="3">
        <v>0</v>
      </c>
      <c r="DX254" s="3">
        <v>0</v>
      </c>
      <c r="DY254" s="3">
        <v>0</v>
      </c>
      <c r="DZ254" s="3">
        <v>0</v>
      </c>
      <c r="EA254" s="3">
        <v>0</v>
      </c>
      <c r="EB254" s="3">
        <v>0</v>
      </c>
      <c r="EC254" s="3">
        <v>0</v>
      </c>
      <c r="ED254" s="3">
        <v>0</v>
      </c>
      <c r="EE254" s="3">
        <v>0</v>
      </c>
      <c r="EF254" s="3">
        <v>0</v>
      </c>
      <c r="EG254" s="3">
        <v>0</v>
      </c>
      <c r="EH254" s="3">
        <v>0</v>
      </c>
      <c r="EI254" s="3">
        <v>0</v>
      </c>
      <c r="EJ254" s="3">
        <v>0</v>
      </c>
      <c r="EK254" s="3">
        <v>0</v>
      </c>
      <c r="EL254" s="3">
        <v>0</v>
      </c>
      <c r="EM254" s="3">
        <v>0</v>
      </c>
      <c r="EN254" s="3">
        <v>10188</v>
      </c>
      <c r="EO254" s="3">
        <v>0</v>
      </c>
      <c r="EP254" s="3">
        <v>0</v>
      </c>
      <c r="EQ254" s="3">
        <v>0</v>
      </c>
      <c r="ER254" s="3">
        <v>0</v>
      </c>
      <c r="ES254" s="3">
        <v>0</v>
      </c>
      <c r="ET254" s="3">
        <v>0</v>
      </c>
      <c r="EU254" s="3">
        <v>0</v>
      </c>
      <c r="EV254" s="3">
        <v>0</v>
      </c>
      <c r="EW254" s="3">
        <v>0</v>
      </c>
      <c r="EX254" s="3">
        <v>0</v>
      </c>
      <c r="EY254" s="3">
        <v>0</v>
      </c>
      <c r="EZ254" s="3">
        <v>6582</v>
      </c>
      <c r="FA254" s="3">
        <v>0</v>
      </c>
      <c r="FB254" s="3">
        <v>0</v>
      </c>
      <c r="FC254" s="3">
        <v>0</v>
      </c>
      <c r="FD254" s="3">
        <v>0</v>
      </c>
      <c r="FE254" s="3">
        <v>0</v>
      </c>
      <c r="FF254" s="3">
        <v>0</v>
      </c>
      <c r="FG254" s="3">
        <v>0</v>
      </c>
      <c r="FH254" s="3">
        <v>0</v>
      </c>
      <c r="FI254" s="3">
        <v>0</v>
      </c>
      <c r="FJ254" s="3">
        <v>0</v>
      </c>
      <c r="FK254" s="3">
        <v>0</v>
      </c>
      <c r="FL254" s="3">
        <v>0</v>
      </c>
      <c r="FM254" s="3">
        <v>0</v>
      </c>
      <c r="FN254" s="3">
        <v>0</v>
      </c>
      <c r="FO254" s="3">
        <v>0</v>
      </c>
      <c r="FP254" s="3">
        <v>0</v>
      </c>
      <c r="FQ254" s="3">
        <v>0</v>
      </c>
      <c r="FR254" s="3">
        <v>0</v>
      </c>
      <c r="FS254" s="3">
        <v>0</v>
      </c>
      <c r="FT254" s="3">
        <v>0</v>
      </c>
      <c r="FU254" s="3">
        <v>0</v>
      </c>
      <c r="FV254" s="3">
        <v>0</v>
      </c>
      <c r="FW254" s="3">
        <v>0</v>
      </c>
      <c r="FX254" s="3">
        <v>0</v>
      </c>
      <c r="FY254" s="3">
        <v>0</v>
      </c>
      <c r="FZ254" s="3">
        <v>0</v>
      </c>
      <c r="GA254" s="3">
        <v>0</v>
      </c>
      <c r="GB254" s="3">
        <v>0</v>
      </c>
      <c r="GC254" s="3">
        <v>0</v>
      </c>
      <c r="GD254" s="3">
        <v>0</v>
      </c>
      <c r="GE254" s="3">
        <v>0</v>
      </c>
      <c r="GF254" s="3">
        <v>0</v>
      </c>
      <c r="GG254" s="3">
        <v>0</v>
      </c>
      <c r="GH254" s="3">
        <v>0</v>
      </c>
      <c r="GI254" s="3">
        <v>0</v>
      </c>
      <c r="GJ254" s="3">
        <v>0</v>
      </c>
      <c r="GK254" s="3">
        <v>0</v>
      </c>
      <c r="GL254" s="3">
        <v>0</v>
      </c>
      <c r="GM254" s="3">
        <v>0</v>
      </c>
      <c r="GN254" s="3">
        <v>0</v>
      </c>
      <c r="GO254" s="3">
        <v>0</v>
      </c>
      <c r="GP254" s="3">
        <v>0</v>
      </c>
      <c r="GQ254" s="3">
        <v>0</v>
      </c>
      <c r="GR254" s="3">
        <v>0</v>
      </c>
      <c r="GS254" s="3">
        <v>0</v>
      </c>
      <c r="GT254" s="3">
        <v>0</v>
      </c>
      <c r="GU254" s="3">
        <v>0</v>
      </c>
      <c r="GV254" s="3">
        <v>0</v>
      </c>
      <c r="GW254" s="3">
        <v>0</v>
      </c>
      <c r="GX254" s="3">
        <v>0</v>
      </c>
      <c r="GY254" s="3">
        <v>0</v>
      </c>
      <c r="GZ254" s="3">
        <v>0</v>
      </c>
      <c r="HA254" s="3">
        <v>0</v>
      </c>
      <c r="HB254" s="3">
        <v>0</v>
      </c>
      <c r="HC254" s="3">
        <v>0</v>
      </c>
      <c r="HD254" s="3">
        <v>0</v>
      </c>
      <c r="HE254" s="3">
        <v>0</v>
      </c>
      <c r="HF254" s="3">
        <v>0</v>
      </c>
      <c r="HG254" s="3">
        <v>0</v>
      </c>
      <c r="HH254" s="3">
        <v>0</v>
      </c>
      <c r="HI254" s="3">
        <v>0</v>
      </c>
      <c r="HJ254" s="3">
        <v>0</v>
      </c>
      <c r="HK254" s="3">
        <v>0</v>
      </c>
      <c r="HL254" s="3">
        <v>0</v>
      </c>
      <c r="HM254" s="3">
        <v>0</v>
      </c>
      <c r="HN254" s="3">
        <v>0</v>
      </c>
      <c r="HO254" s="3">
        <v>0</v>
      </c>
      <c r="HP254" s="3">
        <v>0</v>
      </c>
      <c r="HQ254" s="3">
        <v>0</v>
      </c>
      <c r="HR254" s="3">
        <v>0</v>
      </c>
      <c r="HS254" s="3">
        <v>0</v>
      </c>
      <c r="HT254" s="3">
        <v>0</v>
      </c>
      <c r="HU254" s="3">
        <v>0</v>
      </c>
      <c r="HV254" s="3">
        <v>0</v>
      </c>
      <c r="HW254" s="3">
        <v>0</v>
      </c>
      <c r="HX254" s="3">
        <v>0</v>
      </c>
      <c r="HY254" s="3">
        <v>0</v>
      </c>
      <c r="HZ254" s="3">
        <v>0</v>
      </c>
      <c r="IA254" s="3">
        <v>0</v>
      </c>
      <c r="IB254" s="3">
        <v>0</v>
      </c>
      <c r="IC254" s="3">
        <v>0</v>
      </c>
      <c r="ID254" s="3">
        <v>0</v>
      </c>
      <c r="IE254" s="3">
        <v>0</v>
      </c>
      <c r="IF254" s="3">
        <v>0</v>
      </c>
      <c r="IG254" s="3">
        <v>0</v>
      </c>
      <c r="IH254" s="3">
        <v>0</v>
      </c>
      <c r="II254" s="3">
        <v>0</v>
      </c>
      <c r="IJ254" s="3">
        <v>0</v>
      </c>
      <c r="IK254" s="3">
        <v>0</v>
      </c>
      <c r="IL254" s="3">
        <v>0</v>
      </c>
      <c r="IM254" s="3">
        <v>0</v>
      </c>
    </row>
    <row r="255" spans="1:247" x14ac:dyDescent="0.25">
      <c r="A255">
        <v>106410852</v>
      </c>
      <c r="B255" s="33" t="s">
        <v>1863</v>
      </c>
      <c r="C255" s="56">
        <v>45292</v>
      </c>
      <c r="D255" s="56">
        <v>45657</v>
      </c>
      <c r="E255">
        <v>366</v>
      </c>
      <c r="F255" s="33" t="s">
        <v>2715</v>
      </c>
      <c r="G255" t="s">
        <v>1111</v>
      </c>
      <c r="H255">
        <v>427</v>
      </c>
      <c r="I255" s="33" t="s">
        <v>1046</v>
      </c>
      <c r="J255" t="s">
        <v>1047</v>
      </c>
      <c r="K255" s="33" t="s">
        <v>1023</v>
      </c>
      <c r="L255" s="33" t="s">
        <v>811</v>
      </c>
      <c r="N255" t="s">
        <v>430</v>
      </c>
      <c r="O255" s="33" t="s">
        <v>2465</v>
      </c>
      <c r="P255" t="s">
        <v>406</v>
      </c>
      <c r="Q255" t="s">
        <v>34</v>
      </c>
      <c r="R255" s="33" t="s">
        <v>2196</v>
      </c>
      <c r="S255" s="33" t="s">
        <v>1498</v>
      </c>
      <c r="T255" s="33" t="s">
        <v>1499</v>
      </c>
      <c r="U255" s="33">
        <v>94010</v>
      </c>
      <c r="V255" s="33" t="s">
        <v>2858</v>
      </c>
      <c r="W255">
        <v>0</v>
      </c>
      <c r="X255" s="3">
        <v>301</v>
      </c>
      <c r="Y255" s="3">
        <v>110166</v>
      </c>
      <c r="Z255" s="3">
        <v>301</v>
      </c>
      <c r="AA255" s="3">
        <v>110166</v>
      </c>
      <c r="AB255" s="3">
        <v>194</v>
      </c>
      <c r="AC255" s="3">
        <v>176.45628415300499</v>
      </c>
      <c r="AD255" s="3">
        <v>376.37052307074401</v>
      </c>
      <c r="AE255" s="3">
        <v>19885</v>
      </c>
      <c r="AF255" s="3">
        <v>16371</v>
      </c>
      <c r="AG255" s="3">
        <v>5660</v>
      </c>
      <c r="AH255" s="3">
        <v>4659</v>
      </c>
      <c r="AI255" s="3">
        <v>68</v>
      </c>
      <c r="AJ255" s="3">
        <v>2131</v>
      </c>
      <c r="AK255" s="3">
        <v>14460</v>
      </c>
      <c r="AL255" s="3">
        <v>265</v>
      </c>
      <c r="AM255" s="3">
        <v>1084</v>
      </c>
      <c r="AN255" s="3">
        <v>64583</v>
      </c>
      <c r="AO255" s="3">
        <v>137751.61144389227</v>
      </c>
      <c r="AP255" s="89">
        <v>38451.120001428302</v>
      </c>
      <c r="AQ255" s="89">
        <v>28757.3455027528</v>
      </c>
      <c r="AR255" s="89">
        <v>6613.8719814499354</v>
      </c>
      <c r="AS255" s="89">
        <v>9783.4328085147608</v>
      </c>
      <c r="AT255" s="89">
        <v>68</v>
      </c>
      <c r="AU255" s="89">
        <v>5391.6744675181999</v>
      </c>
      <c r="AV255" s="89">
        <v>43929.346613429378</v>
      </c>
      <c r="AW255" s="89">
        <v>659.76974856563447</v>
      </c>
      <c r="AX255" s="89">
        <v>2379.64207231618</v>
      </c>
      <c r="AY255" s="3">
        <v>4305</v>
      </c>
      <c r="AZ255" s="3">
        <v>3262</v>
      </c>
      <c r="BA255" s="3">
        <v>761</v>
      </c>
      <c r="BB255" s="3">
        <v>959</v>
      </c>
      <c r="BC255" s="3">
        <v>3</v>
      </c>
      <c r="BD255" s="3">
        <v>423</v>
      </c>
      <c r="BE255" s="3">
        <v>4121</v>
      </c>
      <c r="BF255" s="3">
        <v>68</v>
      </c>
      <c r="BG255" s="3">
        <v>289</v>
      </c>
      <c r="BH255" s="3">
        <v>14191</v>
      </c>
      <c r="BI255" s="3">
        <v>241</v>
      </c>
      <c r="BJ255" s="3">
        <v>60</v>
      </c>
      <c r="BK255" s="3">
        <v>0</v>
      </c>
      <c r="BL255" s="3">
        <v>0</v>
      </c>
      <c r="BM255" s="3">
        <v>0</v>
      </c>
      <c r="BN255" s="3">
        <v>0</v>
      </c>
      <c r="BO255" s="3">
        <v>88206</v>
      </c>
      <c r="BP255" s="3">
        <v>21960</v>
      </c>
      <c r="BQ255" s="3">
        <v>0</v>
      </c>
      <c r="BR255" s="3">
        <v>0</v>
      </c>
      <c r="BS255" s="3">
        <v>0</v>
      </c>
      <c r="BT255" s="3">
        <v>0</v>
      </c>
      <c r="BU255" s="3">
        <v>55225</v>
      </c>
      <c r="BV255" s="3">
        <v>9358</v>
      </c>
      <c r="BW255" s="3">
        <v>0</v>
      </c>
      <c r="BX255" s="3">
        <v>0</v>
      </c>
      <c r="BY255" s="3">
        <v>0</v>
      </c>
      <c r="BZ255" s="57">
        <v>0</v>
      </c>
      <c r="CA255" s="3">
        <v>0</v>
      </c>
      <c r="CB255" s="3">
        <v>12800</v>
      </c>
      <c r="CC255" s="3">
        <v>1391</v>
      </c>
      <c r="CD255" s="3">
        <v>0</v>
      </c>
      <c r="CE255" s="3">
        <v>0</v>
      </c>
      <c r="CF255" s="3">
        <v>0</v>
      </c>
      <c r="CG255" s="3">
        <v>0</v>
      </c>
      <c r="CH255" s="3">
        <v>0</v>
      </c>
      <c r="CI255" s="3">
        <v>0</v>
      </c>
      <c r="CJ255" s="3">
        <v>0</v>
      </c>
      <c r="CK255" s="3">
        <v>16423</v>
      </c>
      <c r="CL255" s="3">
        <v>10520</v>
      </c>
      <c r="CM255" s="3">
        <v>1015</v>
      </c>
      <c r="CN255" s="3">
        <v>13995</v>
      </c>
      <c r="CO255" s="3">
        <v>0</v>
      </c>
      <c r="CP255" s="3">
        <v>2708</v>
      </c>
      <c r="CQ255" s="3">
        <v>30553</v>
      </c>
      <c r="CR255" s="3">
        <v>966</v>
      </c>
      <c r="CS255" s="3">
        <v>3342</v>
      </c>
      <c r="CT255" s="3">
        <v>79522</v>
      </c>
      <c r="CU255" s="3">
        <v>53160</v>
      </c>
      <c r="CV255" s="3">
        <v>4658</v>
      </c>
      <c r="CW255" s="3">
        <v>0</v>
      </c>
      <c r="CX255" s="3">
        <v>20808</v>
      </c>
      <c r="CY255" s="3">
        <v>16242</v>
      </c>
      <c r="CZ255" s="3">
        <v>20</v>
      </c>
      <c r="DA255" s="3">
        <v>418500</v>
      </c>
      <c r="DB255" s="3">
        <v>611623</v>
      </c>
      <c r="DC255" s="3">
        <v>2787</v>
      </c>
      <c r="DD255" s="3">
        <v>7910</v>
      </c>
      <c r="DE255" s="3">
        <v>1031</v>
      </c>
      <c r="DF255" s="3">
        <v>414</v>
      </c>
      <c r="DG255" s="3">
        <v>2548853853</v>
      </c>
      <c r="DH255" s="3">
        <v>1776440215</v>
      </c>
      <c r="DI255" s="3">
        <v>123838912</v>
      </c>
      <c r="DJ255" s="3">
        <v>896252550</v>
      </c>
      <c r="DK255" s="3">
        <v>5842031</v>
      </c>
      <c r="DL255" s="3">
        <v>902094581</v>
      </c>
      <c r="DM255" s="3">
        <v>863912125</v>
      </c>
      <c r="DN255" s="3">
        <v>38182456</v>
      </c>
      <c r="DO255" s="3">
        <v>51555407</v>
      </c>
      <c r="DP255" s="3">
        <v>23737007</v>
      </c>
      <c r="DQ255" s="3">
        <v>0</v>
      </c>
      <c r="DR255" s="3">
        <v>0</v>
      </c>
      <c r="DS255" s="3">
        <v>66000856</v>
      </c>
      <c r="DT255" s="3">
        <v>412667380</v>
      </c>
      <c r="DU255" s="3">
        <v>325437216</v>
      </c>
      <c r="DV255" s="3">
        <v>46716386</v>
      </c>
      <c r="DW255" s="3">
        <v>96879448</v>
      </c>
      <c r="DX255" s="3">
        <v>15192</v>
      </c>
      <c r="DY255" s="3">
        <v>27187502</v>
      </c>
      <c r="DZ255" s="3">
        <v>265032521</v>
      </c>
      <c r="EA255" s="3">
        <v>3386689</v>
      </c>
      <c r="EB255" s="3">
        <v>17673693</v>
      </c>
      <c r="EC255" s="3">
        <v>1194996027</v>
      </c>
      <c r="ED255" s="3">
        <v>385297063</v>
      </c>
      <c r="EE255" s="3">
        <v>246226730</v>
      </c>
      <c r="EF255" s="3">
        <v>7873048</v>
      </c>
      <c r="EG255" s="3">
        <v>106557678</v>
      </c>
      <c r="EH255" s="3">
        <v>0</v>
      </c>
      <c r="EI255" s="3">
        <v>41599997</v>
      </c>
      <c r="EJ255" s="3">
        <v>540133833</v>
      </c>
      <c r="EK255" s="3">
        <v>5045141</v>
      </c>
      <c r="EL255" s="3">
        <v>21124336</v>
      </c>
      <c r="EM255" s="3">
        <v>1353857826</v>
      </c>
      <c r="EN255" s="3">
        <v>663859435</v>
      </c>
      <c r="EO255" s="3">
        <v>455759794</v>
      </c>
      <c r="EP255" s="3">
        <v>28136792</v>
      </c>
      <c r="EQ255" s="3">
        <v>154552196</v>
      </c>
      <c r="ER255" s="3">
        <v>0</v>
      </c>
      <c r="ES255" s="3">
        <v>0</v>
      </c>
      <c r="ET255" s="3">
        <v>42082523</v>
      </c>
      <c r="EU255" s="3">
        <v>384388671</v>
      </c>
      <c r="EV255" s="3">
        <v>17232721</v>
      </c>
      <c r="EW255" s="3">
        <v>0</v>
      </c>
      <c r="EX255" s="3">
        <v>22517446</v>
      </c>
      <c r="EY255" s="3">
        <v>0</v>
      </c>
      <c r="EZ255" s="3">
        <v>7910637</v>
      </c>
      <c r="FA255" s="3">
        <v>57703259</v>
      </c>
      <c r="FB255" s="3">
        <v>0</v>
      </c>
      <c r="FC255" s="3">
        <v>0</v>
      </c>
      <c r="FD255" s="3">
        <v>66135653</v>
      </c>
      <c r="FE255" s="3">
        <v>133006236</v>
      </c>
      <c r="FF255" s="3">
        <v>173239254</v>
      </c>
      <c r="FG255" s="3">
        <v>23142358</v>
      </c>
      <c r="FH255" s="3">
        <v>46741127</v>
      </c>
      <c r="FI255" s="3">
        <v>14278</v>
      </c>
      <c r="FJ255" s="3">
        <v>24274348</v>
      </c>
      <c r="FK255" s="3">
        <v>480905243</v>
      </c>
      <c r="FL255" s="3">
        <v>3015972</v>
      </c>
      <c r="FM255" s="3">
        <v>11913734</v>
      </c>
      <c r="FN255" s="3">
        <v>0</v>
      </c>
      <c r="FO255" s="3">
        <v>10685035</v>
      </c>
      <c r="FP255" s="3">
        <v>2575444</v>
      </c>
      <c r="FQ255" s="3">
        <v>33707711</v>
      </c>
      <c r="FR255" s="3">
        <v>0</v>
      </c>
      <c r="FS255" s="3">
        <v>0</v>
      </c>
      <c r="FT255" s="3">
        <v>124547366</v>
      </c>
      <c r="FU255" s="3">
        <v>44030410</v>
      </c>
      <c r="FV255" s="3">
        <v>248281035</v>
      </c>
      <c r="FW255" s="3">
        <v>87285290</v>
      </c>
      <c r="FX255" s="3">
        <v>41290103</v>
      </c>
      <c r="FY255" s="3">
        <v>1670978</v>
      </c>
      <c r="FZ255" s="3">
        <v>927054</v>
      </c>
      <c r="GA255" s="3">
        <v>114958646</v>
      </c>
      <c r="GB255" s="3">
        <v>27752458</v>
      </c>
      <c r="GC255" s="3">
        <v>125216428</v>
      </c>
      <c r="GD255" s="3">
        <v>47952357</v>
      </c>
      <c r="GE255" s="3">
        <v>225285470</v>
      </c>
      <c r="GF255" s="3">
        <v>100097384</v>
      </c>
      <c r="GG255" s="3">
        <v>36837116</v>
      </c>
      <c r="GH255" s="3">
        <v>26386819</v>
      </c>
      <c r="GI255" s="3">
        <v>108089539</v>
      </c>
      <c r="GJ255" s="3">
        <v>259824931</v>
      </c>
      <c r="GK255" s="3">
        <v>44723208</v>
      </c>
      <c r="GL255" s="3">
        <v>5517358</v>
      </c>
      <c r="GM255" s="3">
        <v>2145377</v>
      </c>
      <c r="GN255" s="3">
        <v>13246190</v>
      </c>
      <c r="GO255" s="3">
        <v>41758733</v>
      </c>
      <c r="GP255" s="3">
        <v>173189178</v>
      </c>
      <c r="GQ255" s="3">
        <v>0</v>
      </c>
      <c r="GR255" s="3">
        <v>378337155</v>
      </c>
      <c r="GS255" s="3">
        <v>8051848</v>
      </c>
      <c r="GT255" s="3">
        <v>8080178</v>
      </c>
      <c r="GU255" s="3">
        <v>101785935</v>
      </c>
      <c r="GV255" s="3">
        <v>669444294</v>
      </c>
      <c r="GW255" s="3">
        <v>51879263</v>
      </c>
      <c r="GX255" s="3">
        <v>322932</v>
      </c>
      <c r="GY255" s="3">
        <v>361130020</v>
      </c>
      <c r="GZ255" s="3">
        <v>256112079</v>
      </c>
      <c r="HA255" s="3">
        <v>669444294</v>
      </c>
      <c r="HB255" s="3">
        <v>831058</v>
      </c>
      <c r="HC255" s="3">
        <v>388703216</v>
      </c>
      <c r="HD255" s="3">
        <v>-272067012</v>
      </c>
      <c r="HE255" s="3">
        <v>1054266727</v>
      </c>
      <c r="HF255" s="3">
        <v>0</v>
      </c>
      <c r="HG255" s="3">
        <v>283711322</v>
      </c>
      <c r="HH255" s="3">
        <v>3436006</v>
      </c>
      <c r="HI255" s="3">
        <v>87468</v>
      </c>
      <c r="HJ255" s="3">
        <v>3390199</v>
      </c>
      <c r="HK255" s="3">
        <v>3917862</v>
      </c>
      <c r="HL255" s="3">
        <v>1854</v>
      </c>
      <c r="HM255" s="3">
        <v>0</v>
      </c>
      <c r="HN255" s="3">
        <v>206009</v>
      </c>
      <c r="HO255" s="3">
        <v>1240235</v>
      </c>
      <c r="HP255" s="3">
        <v>1127294</v>
      </c>
      <c r="HQ255" s="3">
        <v>4382</v>
      </c>
      <c r="HR255" s="3">
        <v>50792</v>
      </c>
      <c r="HS255" s="3">
        <v>306640</v>
      </c>
      <c r="HT255" s="3">
        <v>373020</v>
      </c>
      <c r="HU255" s="3">
        <v>19427</v>
      </c>
      <c r="HV255" s="3">
        <v>51127</v>
      </c>
      <c r="HW255" s="3">
        <v>11273</v>
      </c>
      <c r="HX255" s="3">
        <v>1040039</v>
      </c>
      <c r="HY255" s="3">
        <v>260326</v>
      </c>
      <c r="HZ255" s="3">
        <v>1106407</v>
      </c>
      <c r="IA255" s="3">
        <v>11546</v>
      </c>
      <c r="IB255" s="3">
        <v>739070</v>
      </c>
      <c r="IC255" s="3">
        <v>84212</v>
      </c>
      <c r="ID255" s="3">
        <v>148599</v>
      </c>
      <c r="IE255" s="3">
        <v>268634242.72355396</v>
      </c>
      <c r="IF255" s="3">
        <v>192450318.52386501</v>
      </c>
      <c r="IG255" s="3">
        <v>18377499.639163028</v>
      </c>
      <c r="IH255" s="3">
        <v>68486984.306475207</v>
      </c>
      <c r="II255" s="3">
        <v>5114.3775280425998</v>
      </c>
      <c r="IJ255" s="3">
        <v>23157269.5560725</v>
      </c>
      <c r="IK255" s="3">
        <v>271058761.66624498</v>
      </c>
      <c r="IL255" s="3">
        <v>2838570.4233988598</v>
      </c>
      <c r="IM255" s="3">
        <v>13061332.7836983</v>
      </c>
    </row>
    <row r="256" spans="1:247" x14ac:dyDescent="0.25">
      <c r="A256">
        <v>106190524</v>
      </c>
      <c r="B256" s="33" t="s">
        <v>1891</v>
      </c>
      <c r="C256" s="56">
        <v>45292</v>
      </c>
      <c r="D256" s="56">
        <v>45657</v>
      </c>
      <c r="E256">
        <v>366</v>
      </c>
      <c r="F256" s="33" t="s">
        <v>2532</v>
      </c>
      <c r="G256" t="s">
        <v>475</v>
      </c>
      <c r="H256">
        <v>905</v>
      </c>
      <c r="I256" s="33" t="s">
        <v>1024</v>
      </c>
      <c r="J256" t="s">
        <v>3050</v>
      </c>
      <c r="K256" s="33" t="s">
        <v>1023</v>
      </c>
      <c r="L256" s="33" t="s">
        <v>811</v>
      </c>
      <c r="N256" t="s">
        <v>1032</v>
      </c>
      <c r="O256" s="33" t="s">
        <v>1835</v>
      </c>
      <c r="P256" t="s">
        <v>1042</v>
      </c>
      <c r="Q256" t="s">
        <v>34</v>
      </c>
      <c r="R256" s="33" t="s">
        <v>2197</v>
      </c>
      <c r="S256" s="33" t="s">
        <v>1444</v>
      </c>
      <c r="T256" s="33" t="s">
        <v>1312</v>
      </c>
      <c r="U256" s="33">
        <v>91402</v>
      </c>
      <c r="V256" s="33" t="s">
        <v>1780</v>
      </c>
      <c r="W256">
        <v>0</v>
      </c>
      <c r="X256" s="3">
        <v>145</v>
      </c>
      <c r="Y256" s="3">
        <v>53070</v>
      </c>
      <c r="Z256" s="3">
        <v>145</v>
      </c>
      <c r="AA256" s="3">
        <v>53070</v>
      </c>
      <c r="AB256" s="3">
        <v>119</v>
      </c>
      <c r="AC256" s="3">
        <v>112.77595628415301</v>
      </c>
      <c r="AD256" s="3">
        <v>141.11928296976478</v>
      </c>
      <c r="AE256" s="3">
        <v>11634</v>
      </c>
      <c r="AF256" s="3">
        <v>4214</v>
      </c>
      <c r="AG256" s="3">
        <v>16163</v>
      </c>
      <c r="AH256" s="3">
        <v>5976</v>
      </c>
      <c r="AI256" s="3">
        <v>0</v>
      </c>
      <c r="AJ256" s="3">
        <v>1707</v>
      </c>
      <c r="AK256" s="3">
        <v>584</v>
      </c>
      <c r="AL256" s="3">
        <v>596</v>
      </c>
      <c r="AM256" s="3">
        <v>402</v>
      </c>
      <c r="AN256" s="3">
        <v>41276</v>
      </c>
      <c r="AO256" s="3">
        <v>51649.657566933907</v>
      </c>
      <c r="AP256" s="89">
        <v>13541.0807803642</v>
      </c>
      <c r="AQ256" s="89">
        <v>5362.0714429566797</v>
      </c>
      <c r="AR256" s="89">
        <v>17128.353251352917</v>
      </c>
      <c r="AS256" s="89">
        <v>8477.2509199605793</v>
      </c>
      <c r="AT256" s="89">
        <v>0</v>
      </c>
      <c r="AU256" s="89">
        <v>2019.9378503724399</v>
      </c>
      <c r="AV256" s="89">
        <v>1268.7643828329813</v>
      </c>
      <c r="AW256" s="89">
        <v>1770.86985809011</v>
      </c>
      <c r="AX256" s="89">
        <v>722.26698232173021</v>
      </c>
      <c r="AY256" s="3">
        <v>1633</v>
      </c>
      <c r="AZ256" s="3">
        <v>545</v>
      </c>
      <c r="BA256" s="3">
        <v>1539</v>
      </c>
      <c r="BB256" s="3">
        <v>812</v>
      </c>
      <c r="BC256" s="3">
        <v>0</v>
      </c>
      <c r="BD256" s="3">
        <v>687</v>
      </c>
      <c r="BE256" s="3">
        <v>104</v>
      </c>
      <c r="BF256" s="3">
        <v>222</v>
      </c>
      <c r="BG256" s="3">
        <v>111</v>
      </c>
      <c r="BH256" s="3">
        <v>5653</v>
      </c>
      <c r="BI256" s="3">
        <v>85</v>
      </c>
      <c r="BJ256" s="3">
        <v>60</v>
      </c>
      <c r="BK256" s="3">
        <v>0</v>
      </c>
      <c r="BL256" s="3">
        <v>0</v>
      </c>
      <c r="BM256" s="3">
        <v>0</v>
      </c>
      <c r="BN256" s="3">
        <v>0</v>
      </c>
      <c r="BO256" s="3">
        <v>31110</v>
      </c>
      <c r="BP256" s="3">
        <v>21960</v>
      </c>
      <c r="BQ256" s="3">
        <v>0</v>
      </c>
      <c r="BR256" s="3">
        <v>0</v>
      </c>
      <c r="BS256" s="3">
        <v>0</v>
      </c>
      <c r="BT256" s="3">
        <v>0</v>
      </c>
      <c r="BU256" s="3">
        <v>21588</v>
      </c>
      <c r="BV256" s="3">
        <v>19688</v>
      </c>
      <c r="BW256" s="3">
        <v>0</v>
      </c>
      <c r="BX256" s="3">
        <v>0</v>
      </c>
      <c r="BY256" s="3">
        <v>0</v>
      </c>
      <c r="BZ256" s="57">
        <v>0</v>
      </c>
      <c r="CA256" s="3">
        <v>0</v>
      </c>
      <c r="CB256" s="3">
        <v>3638</v>
      </c>
      <c r="CC256" s="3">
        <v>2015</v>
      </c>
      <c r="CD256" s="3">
        <v>0</v>
      </c>
      <c r="CE256" s="3">
        <v>0</v>
      </c>
      <c r="CF256" s="3">
        <v>0</v>
      </c>
      <c r="CG256" s="3">
        <v>0</v>
      </c>
      <c r="CH256" s="3">
        <v>0</v>
      </c>
      <c r="CI256" s="3">
        <v>0</v>
      </c>
      <c r="CJ256" s="3">
        <v>0</v>
      </c>
      <c r="CK256" s="3">
        <v>17688</v>
      </c>
      <c r="CL256" s="3">
        <v>2863</v>
      </c>
      <c r="CM256" s="3">
        <v>609</v>
      </c>
      <c r="CN256" s="3">
        <v>6770</v>
      </c>
      <c r="CO256" s="3">
        <v>0</v>
      </c>
      <c r="CP256" s="3">
        <v>1871</v>
      </c>
      <c r="CQ256" s="3">
        <v>1305</v>
      </c>
      <c r="CR256" s="3">
        <v>958</v>
      </c>
      <c r="CS256" s="3">
        <v>272</v>
      </c>
      <c r="CT256" s="3">
        <v>32336</v>
      </c>
      <c r="CU256" s="3">
        <v>18226</v>
      </c>
      <c r="CV256" s="3">
        <v>0</v>
      </c>
      <c r="CW256" s="3">
        <v>0</v>
      </c>
      <c r="CX256" s="3">
        <v>3700</v>
      </c>
      <c r="CY256" s="3">
        <v>6698</v>
      </c>
      <c r="CZ256" s="3">
        <v>4</v>
      </c>
      <c r="DA256" s="3">
        <v>191978</v>
      </c>
      <c r="DB256" s="3">
        <v>74558</v>
      </c>
      <c r="DC256" s="3">
        <v>1400</v>
      </c>
      <c r="DD256" s="3">
        <v>670</v>
      </c>
      <c r="DE256" s="3">
        <v>0</v>
      </c>
      <c r="DF256" s="3">
        <v>0</v>
      </c>
      <c r="DG256" s="3">
        <v>697647983</v>
      </c>
      <c r="DH256" s="3">
        <v>538978447</v>
      </c>
      <c r="DI256" s="3">
        <v>16978944</v>
      </c>
      <c r="DJ256" s="3">
        <v>175648480</v>
      </c>
      <c r="DK256" s="3">
        <v>6323099</v>
      </c>
      <c r="DL256" s="3">
        <v>181971579</v>
      </c>
      <c r="DM256" s="3">
        <v>194186710</v>
      </c>
      <c r="DN256" s="3">
        <v>-12215131</v>
      </c>
      <c r="DO256" s="3">
        <v>0</v>
      </c>
      <c r="DP256" s="3">
        <v>14477</v>
      </c>
      <c r="DQ256" s="3">
        <v>0</v>
      </c>
      <c r="DR256" s="3">
        <v>0</v>
      </c>
      <c r="DS256" s="3">
        <v>-12229608</v>
      </c>
      <c r="DT256" s="3">
        <v>176921188</v>
      </c>
      <c r="DU256" s="3">
        <v>71491890</v>
      </c>
      <c r="DV256" s="3">
        <v>72439983</v>
      </c>
      <c r="DW256" s="3">
        <v>114540505</v>
      </c>
      <c r="DX256" s="3">
        <v>0</v>
      </c>
      <c r="DY256" s="3">
        <v>106809023</v>
      </c>
      <c r="DZ256" s="3">
        <v>9704399</v>
      </c>
      <c r="EA256" s="3">
        <v>3351211</v>
      </c>
      <c r="EB256" s="3">
        <v>2269566</v>
      </c>
      <c r="EC256" s="3">
        <v>557527765</v>
      </c>
      <c r="ED256" s="3">
        <v>29001461</v>
      </c>
      <c r="EE256" s="3">
        <v>19477408</v>
      </c>
      <c r="EF256" s="3">
        <v>4326559</v>
      </c>
      <c r="EG256" s="3">
        <v>47940854</v>
      </c>
      <c r="EH256" s="3">
        <v>0</v>
      </c>
      <c r="EI256" s="3">
        <v>19580894</v>
      </c>
      <c r="EJ256" s="3">
        <v>11378813</v>
      </c>
      <c r="EK256" s="3">
        <v>6606102</v>
      </c>
      <c r="EL256" s="3">
        <v>1808127</v>
      </c>
      <c r="EM256" s="3">
        <v>140120218</v>
      </c>
      <c r="EN256" s="3">
        <v>164574240</v>
      </c>
      <c r="EO256" s="3">
        <v>76255354</v>
      </c>
      <c r="EP256" s="3">
        <v>54236166</v>
      </c>
      <c r="EQ256" s="3">
        <v>109818822</v>
      </c>
      <c r="ER256" s="3">
        <v>-6360760</v>
      </c>
      <c r="ES256" s="3">
        <v>0</v>
      </c>
      <c r="ET256" s="3">
        <v>85791555</v>
      </c>
      <c r="EU256" s="3">
        <v>14093369</v>
      </c>
      <c r="EV256" s="3">
        <v>16768449</v>
      </c>
      <c r="EW256" s="3">
        <v>0</v>
      </c>
      <c r="EX256" s="3">
        <v>11554987</v>
      </c>
      <c r="EY256" s="3">
        <v>0</v>
      </c>
      <c r="EZ256" s="3">
        <v>12246265</v>
      </c>
      <c r="FA256" s="3">
        <v>0</v>
      </c>
      <c r="FB256" s="3">
        <v>16978944</v>
      </c>
      <c r="FC256" s="3">
        <v>0</v>
      </c>
      <c r="FD256" s="3">
        <v>0</v>
      </c>
      <c r="FE256" s="3">
        <v>40413357</v>
      </c>
      <c r="FF256" s="3">
        <v>14178366</v>
      </c>
      <c r="FG256" s="3">
        <v>22154508</v>
      </c>
      <c r="FH256" s="3">
        <v>71017072</v>
      </c>
      <c r="FI256" s="3">
        <v>0</v>
      </c>
      <c r="FJ256" s="3">
        <v>23516487</v>
      </c>
      <c r="FK256" s="3">
        <v>4140400</v>
      </c>
      <c r="FL256" s="3">
        <v>0</v>
      </c>
      <c r="FM256" s="3">
        <v>228290</v>
      </c>
      <c r="FN256" s="3">
        <v>0</v>
      </c>
      <c r="FO256" s="3">
        <v>0</v>
      </c>
      <c r="FP256" s="3">
        <v>0</v>
      </c>
      <c r="FQ256" s="3">
        <v>0</v>
      </c>
      <c r="FR256" s="3">
        <v>0</v>
      </c>
      <c r="FS256" s="3">
        <v>0</v>
      </c>
      <c r="FT256" s="3">
        <v>41447542</v>
      </c>
      <c r="FU256" s="3">
        <v>11449723</v>
      </c>
      <c r="FV256" s="3">
        <v>31995153</v>
      </c>
      <c r="FW256" s="3">
        <v>13163961</v>
      </c>
      <c r="FX256" s="3">
        <v>5148317</v>
      </c>
      <c r="FY256" s="3">
        <v>0</v>
      </c>
      <c r="FZ256" s="3">
        <v>7517213</v>
      </c>
      <c r="GA256" s="3">
        <v>22737798</v>
      </c>
      <c r="GB256" s="3">
        <v>4506845</v>
      </c>
      <c r="GC256" s="3">
        <v>48601280</v>
      </c>
      <c r="GD256" s="3">
        <v>7618878</v>
      </c>
      <c r="GE256" s="3">
        <v>60966195</v>
      </c>
      <c r="GF256" s="3">
        <v>14331676</v>
      </c>
      <c r="GG256" s="3">
        <v>9356726</v>
      </c>
      <c r="GH256" s="3">
        <v>7191678</v>
      </c>
      <c r="GI256" s="3">
        <v>21423667</v>
      </c>
      <c r="GJ256" s="3">
        <v>35134187</v>
      </c>
      <c r="GK256" s="3">
        <v>1977065</v>
      </c>
      <c r="GL256" s="3">
        <v>6571935</v>
      </c>
      <c r="GM256" s="3">
        <v>3861304</v>
      </c>
      <c r="GN256" s="3">
        <v>302780</v>
      </c>
      <c r="GO256" s="3">
        <v>33069497</v>
      </c>
      <c r="GP256" s="3">
        <v>122671987</v>
      </c>
      <c r="GQ256" s="3">
        <v>0</v>
      </c>
      <c r="GR256" s="3">
        <v>8416915</v>
      </c>
      <c r="GS256" s="3">
        <v>0</v>
      </c>
      <c r="GT256" s="3">
        <v>0</v>
      </c>
      <c r="GU256" s="3">
        <v>0</v>
      </c>
      <c r="GV256" s="3">
        <v>131088902</v>
      </c>
      <c r="GW256" s="3">
        <v>173018501</v>
      </c>
      <c r="GX256" s="3">
        <v>0</v>
      </c>
      <c r="GY256" s="3">
        <v>17140</v>
      </c>
      <c r="GZ256" s="3">
        <v>-41946739</v>
      </c>
      <c r="HA256" s="3">
        <v>131088902</v>
      </c>
      <c r="HB256" s="3">
        <v>19861045</v>
      </c>
      <c r="HC256" s="3">
        <v>258643467</v>
      </c>
      <c r="HD256" s="3">
        <v>-234403601</v>
      </c>
      <c r="HE256" s="3">
        <v>23092131</v>
      </c>
      <c r="HF256" s="3">
        <v>0</v>
      </c>
      <c r="HG256" s="3">
        <v>0</v>
      </c>
      <c r="HH256" s="3">
        <v>13831761</v>
      </c>
      <c r="HI256" s="3">
        <v>94657</v>
      </c>
      <c r="HJ256" s="3">
        <v>1435798</v>
      </c>
      <c r="HK256" s="3">
        <v>1623715</v>
      </c>
      <c r="HL256" s="3">
        <v>749</v>
      </c>
      <c r="HM256" s="3">
        <v>37</v>
      </c>
      <c r="HN256" s="3">
        <v>155365</v>
      </c>
      <c r="HO256" s="3">
        <v>370527</v>
      </c>
      <c r="HP256" s="3">
        <v>332284</v>
      </c>
      <c r="HQ256" s="3">
        <v>71524</v>
      </c>
      <c r="HR256" s="3">
        <v>89793</v>
      </c>
      <c r="HS256" s="3">
        <v>120044</v>
      </c>
      <c r="HT256" s="3">
        <v>141799</v>
      </c>
      <c r="HU256" s="3">
        <v>88314</v>
      </c>
      <c r="HV256" s="3">
        <v>43209</v>
      </c>
      <c r="HW256" s="3">
        <v>22939</v>
      </c>
      <c r="HX256" s="3">
        <v>646075</v>
      </c>
      <c r="HY256" s="3">
        <v>122202</v>
      </c>
      <c r="HZ256" s="3">
        <v>187193</v>
      </c>
      <c r="IA256" s="3">
        <v>23434</v>
      </c>
      <c r="IB256" s="3">
        <v>239928</v>
      </c>
      <c r="IC256" s="3">
        <v>78512</v>
      </c>
      <c r="ID256" s="3">
        <v>138454</v>
      </c>
      <c r="IE256" s="3">
        <v>55451134.914017998</v>
      </c>
      <c r="IF256" s="3">
        <v>24496338.022688799</v>
      </c>
      <c r="IG256" s="3">
        <v>20671800.299755398</v>
      </c>
      <c r="IH256" s="3">
        <v>43753204.432223499</v>
      </c>
      <c r="II256" s="3">
        <v>0</v>
      </c>
      <c r="IJ256" s="3">
        <v>34034451.156164698</v>
      </c>
      <c r="IK256" s="3">
        <v>5677316.40356299</v>
      </c>
      <c r="IL256" s="3">
        <v>2681318.9769334472</v>
      </c>
      <c r="IM256" s="3">
        <v>1098046.7946532001</v>
      </c>
    </row>
    <row r="257" spans="1:247" x14ac:dyDescent="0.25">
      <c r="A257">
        <v>106254005</v>
      </c>
      <c r="B257" s="33" t="s">
        <v>1445</v>
      </c>
      <c r="C257" s="56">
        <v>45108</v>
      </c>
      <c r="D257" s="56">
        <v>45473</v>
      </c>
      <c r="E257">
        <v>366</v>
      </c>
      <c r="F257" s="33" t="s">
        <v>2615</v>
      </c>
      <c r="G257" t="s">
        <v>1086</v>
      </c>
      <c r="H257">
        <v>201</v>
      </c>
      <c r="I257" s="33" t="s">
        <v>1037</v>
      </c>
      <c r="J257" t="s">
        <v>3050</v>
      </c>
      <c r="K257" s="33" t="s">
        <v>1023</v>
      </c>
      <c r="L257" s="33" t="s">
        <v>811</v>
      </c>
      <c r="M257" t="s">
        <v>1792</v>
      </c>
      <c r="N257" t="s">
        <v>430</v>
      </c>
      <c r="O257" s="33" t="s">
        <v>3220</v>
      </c>
      <c r="P257" t="s">
        <v>407</v>
      </c>
      <c r="Q257" t="s">
        <v>1058</v>
      </c>
      <c r="R257" s="33" t="s">
        <v>2759</v>
      </c>
      <c r="S257" s="33" t="s">
        <v>2760</v>
      </c>
      <c r="T257" s="33" t="s">
        <v>1446</v>
      </c>
      <c r="U257" s="33">
        <v>96101</v>
      </c>
      <c r="V257" s="33" t="s">
        <v>1802</v>
      </c>
      <c r="W257">
        <v>0</v>
      </c>
      <c r="X257" s="3">
        <v>58</v>
      </c>
      <c r="Y257" s="3">
        <v>21228</v>
      </c>
      <c r="Z257" s="3">
        <v>58</v>
      </c>
      <c r="AA257" s="3">
        <v>21228</v>
      </c>
      <c r="AB257" s="3">
        <v>55</v>
      </c>
      <c r="AC257" s="3">
        <v>52.584699453551913</v>
      </c>
      <c r="AD257" s="3">
        <v>158.902514397705</v>
      </c>
      <c r="AE257" s="3">
        <v>1406</v>
      </c>
      <c r="AF257" s="3">
        <v>158</v>
      </c>
      <c r="AG257" s="3">
        <v>683</v>
      </c>
      <c r="AH257" s="3">
        <v>16617</v>
      </c>
      <c r="AI257" s="3">
        <v>0</v>
      </c>
      <c r="AJ257" s="3">
        <v>168</v>
      </c>
      <c r="AK257" s="3">
        <v>0</v>
      </c>
      <c r="AL257" s="3">
        <v>0</v>
      </c>
      <c r="AM257" s="3">
        <v>214</v>
      </c>
      <c r="AN257" s="3">
        <v>19246</v>
      </c>
      <c r="AO257" s="3">
        <v>58158.320269560099</v>
      </c>
      <c r="AP257" s="89">
        <v>5036.9611912843202</v>
      </c>
      <c r="AQ257" s="89">
        <v>552.16838593194029</v>
      </c>
      <c r="AR257" s="89">
        <v>1296.1574673757557</v>
      </c>
      <c r="AS257" s="89">
        <v>35016.583473930303</v>
      </c>
      <c r="AT257" s="89">
        <v>0</v>
      </c>
      <c r="AU257" s="89">
        <v>2001.2790518996601</v>
      </c>
      <c r="AV257" s="89">
        <v>0</v>
      </c>
      <c r="AW257" s="89">
        <v>0</v>
      </c>
      <c r="AX257" s="89">
        <v>1987.5581111861859</v>
      </c>
      <c r="AY257" s="3">
        <v>226</v>
      </c>
      <c r="AZ257" s="3">
        <v>8</v>
      </c>
      <c r="BA257" s="3">
        <v>4</v>
      </c>
      <c r="BB257" s="3">
        <v>74</v>
      </c>
      <c r="BC257" s="3">
        <v>0</v>
      </c>
      <c r="BD257" s="3">
        <v>24</v>
      </c>
      <c r="BE257" s="3">
        <v>0</v>
      </c>
      <c r="BF257" s="3">
        <v>0</v>
      </c>
      <c r="BG257" s="3">
        <v>4</v>
      </c>
      <c r="BH257" s="3">
        <v>340</v>
      </c>
      <c r="BI257" s="3">
        <v>8</v>
      </c>
      <c r="BJ257" s="3">
        <v>0</v>
      </c>
      <c r="BK257" s="3">
        <v>0</v>
      </c>
      <c r="BL257" s="3">
        <v>0</v>
      </c>
      <c r="BM257" s="3">
        <v>50</v>
      </c>
      <c r="BN257" s="3">
        <v>0</v>
      </c>
      <c r="BO257" s="3">
        <v>2928</v>
      </c>
      <c r="BP257" s="3">
        <v>0</v>
      </c>
      <c r="BQ257" s="3">
        <v>0</v>
      </c>
      <c r="BR257" s="3">
        <v>0</v>
      </c>
      <c r="BS257" s="3">
        <v>18300</v>
      </c>
      <c r="BT257" s="3">
        <v>0</v>
      </c>
      <c r="BU257" s="3">
        <v>1683</v>
      </c>
      <c r="BV257" s="3">
        <v>0</v>
      </c>
      <c r="BW257" s="3">
        <v>0</v>
      </c>
      <c r="BX257" s="3">
        <v>0</v>
      </c>
      <c r="BY257" s="3">
        <v>17563</v>
      </c>
      <c r="BZ257" s="57">
        <v>0.91255325781980701</v>
      </c>
      <c r="CA257" s="3">
        <v>0</v>
      </c>
      <c r="CB257" s="3">
        <v>317</v>
      </c>
      <c r="CC257" s="3">
        <v>0</v>
      </c>
      <c r="CD257" s="3">
        <v>0</v>
      </c>
      <c r="CE257" s="3">
        <v>0</v>
      </c>
      <c r="CF257" s="3">
        <v>23</v>
      </c>
      <c r="CG257" s="3">
        <v>0</v>
      </c>
      <c r="CH257" s="3">
        <v>0</v>
      </c>
      <c r="CI257" s="3">
        <v>0</v>
      </c>
      <c r="CJ257" s="3">
        <v>0</v>
      </c>
      <c r="CK257" s="3">
        <v>8860</v>
      </c>
      <c r="CL257" s="3">
        <v>410</v>
      </c>
      <c r="CM257" s="3">
        <v>376</v>
      </c>
      <c r="CN257" s="3">
        <v>7351</v>
      </c>
      <c r="CO257" s="3">
        <v>0</v>
      </c>
      <c r="CP257" s="3">
        <v>7393</v>
      </c>
      <c r="CQ257" s="3">
        <v>0</v>
      </c>
      <c r="CR257" s="3">
        <v>0</v>
      </c>
      <c r="CS257" s="3">
        <v>778</v>
      </c>
      <c r="CT257" s="3">
        <v>25168</v>
      </c>
      <c r="CU257" s="3">
        <v>7802</v>
      </c>
      <c r="CV257" s="3">
        <v>14231</v>
      </c>
      <c r="CW257" s="3">
        <v>0</v>
      </c>
      <c r="CX257" s="3">
        <v>3026</v>
      </c>
      <c r="CY257" s="3">
        <v>0</v>
      </c>
      <c r="CZ257" s="3">
        <v>1</v>
      </c>
      <c r="DA257" s="3">
        <v>105</v>
      </c>
      <c r="DB257" s="3">
        <v>7531</v>
      </c>
      <c r="DC257" s="3">
        <v>1</v>
      </c>
      <c r="DD257" s="3">
        <v>62</v>
      </c>
      <c r="DE257" s="3">
        <v>0</v>
      </c>
      <c r="DF257" s="3">
        <v>0</v>
      </c>
      <c r="DG257" s="3">
        <v>51576180</v>
      </c>
      <c r="DH257" s="3">
        <v>8580556</v>
      </c>
      <c r="DI257" s="3">
        <v>445710</v>
      </c>
      <c r="DJ257" s="3">
        <v>43441334</v>
      </c>
      <c r="DK257" s="3">
        <v>3974022</v>
      </c>
      <c r="DL257" s="3">
        <v>47415356</v>
      </c>
      <c r="DM257" s="3">
        <v>43176501</v>
      </c>
      <c r="DN257" s="3">
        <v>4238855</v>
      </c>
      <c r="DO257" s="3">
        <v>3668046</v>
      </c>
      <c r="DP257" s="3">
        <v>0</v>
      </c>
      <c r="DQ257" s="3">
        <v>0</v>
      </c>
      <c r="DR257" s="3">
        <v>0</v>
      </c>
      <c r="DS257" s="3">
        <v>7906901</v>
      </c>
      <c r="DT257" s="3">
        <v>5616728</v>
      </c>
      <c r="DU257" s="3">
        <v>189422</v>
      </c>
      <c r="DV257" s="3">
        <v>455796</v>
      </c>
      <c r="DW257" s="3">
        <v>10037559</v>
      </c>
      <c r="DX257" s="3">
        <v>0</v>
      </c>
      <c r="DY257" s="3">
        <v>624744</v>
      </c>
      <c r="DZ257" s="3">
        <v>0</v>
      </c>
      <c r="EA257" s="3">
        <v>0</v>
      </c>
      <c r="EB257" s="3">
        <v>143561</v>
      </c>
      <c r="EC257" s="3">
        <v>17067810</v>
      </c>
      <c r="ED257" s="3">
        <v>14505065</v>
      </c>
      <c r="EE257" s="3">
        <v>472558</v>
      </c>
      <c r="EF257" s="3">
        <v>409187</v>
      </c>
      <c r="EG257" s="3">
        <v>11114335</v>
      </c>
      <c r="EH257" s="3">
        <v>0</v>
      </c>
      <c r="EI257" s="3">
        <v>6817441</v>
      </c>
      <c r="EJ257" s="3">
        <v>0</v>
      </c>
      <c r="EK257" s="3">
        <v>0</v>
      </c>
      <c r="EL257" s="3">
        <v>1189784</v>
      </c>
      <c r="EM257" s="3">
        <v>34508370</v>
      </c>
      <c r="EN257" s="3">
        <v>1494089</v>
      </c>
      <c r="EO257" s="3">
        <v>13742</v>
      </c>
      <c r="EP257" s="3">
        <v>62753</v>
      </c>
      <c r="EQ257" s="3">
        <v>1534538</v>
      </c>
      <c r="ER257" s="3">
        <v>0</v>
      </c>
      <c r="ES257" s="3">
        <v>0</v>
      </c>
      <c r="ET257" s="3">
        <v>1550928</v>
      </c>
      <c r="EU257" s="3">
        <v>0</v>
      </c>
      <c r="EV257" s="3">
        <v>2382688</v>
      </c>
      <c r="EW257" s="3">
        <v>0</v>
      </c>
      <c r="EX257" s="3">
        <v>0</v>
      </c>
      <c r="EY257" s="3">
        <v>0</v>
      </c>
      <c r="EZ257" s="3">
        <v>1541818</v>
      </c>
      <c r="FA257" s="3">
        <v>0</v>
      </c>
      <c r="FB257" s="3">
        <v>445710</v>
      </c>
      <c r="FC257" s="3">
        <v>0</v>
      </c>
      <c r="FD257" s="3">
        <v>0</v>
      </c>
      <c r="FE257" s="3">
        <v>18627704</v>
      </c>
      <c r="FF257" s="3">
        <v>648238</v>
      </c>
      <c r="FG257" s="3">
        <v>802230</v>
      </c>
      <c r="FH257" s="3">
        <v>20063066</v>
      </c>
      <c r="FI257" s="3">
        <v>0</v>
      </c>
      <c r="FJ257" s="3">
        <v>2821458</v>
      </c>
      <c r="FK257" s="3">
        <v>0</v>
      </c>
      <c r="FL257" s="3">
        <v>0</v>
      </c>
      <c r="FM257" s="3">
        <v>478638</v>
      </c>
      <c r="FN257" s="3">
        <v>0</v>
      </c>
      <c r="FO257" s="3">
        <v>0</v>
      </c>
      <c r="FP257" s="3">
        <v>0</v>
      </c>
      <c r="FQ257" s="3">
        <v>1266831</v>
      </c>
      <c r="FR257" s="3">
        <v>2196856</v>
      </c>
      <c r="FS257" s="3">
        <v>0</v>
      </c>
      <c r="FT257" s="3">
        <v>8151699</v>
      </c>
      <c r="FU257" s="3">
        <v>10032698</v>
      </c>
      <c r="FV257" s="3">
        <v>8010411</v>
      </c>
      <c r="FW257" s="3">
        <v>0</v>
      </c>
      <c r="FX257" s="3">
        <v>0</v>
      </c>
      <c r="FY257" s="3">
        <v>0</v>
      </c>
      <c r="FZ257" s="3">
        <v>0</v>
      </c>
      <c r="GA257" s="3">
        <v>9639419</v>
      </c>
      <c r="GB257" s="3">
        <v>1754302</v>
      </c>
      <c r="GC257" s="3">
        <v>3040915</v>
      </c>
      <c r="GD257" s="3">
        <v>2547057</v>
      </c>
      <c r="GE257" s="3">
        <v>16455191</v>
      </c>
      <c r="GF257" s="3">
        <v>3662538</v>
      </c>
      <c r="GG257" s="3">
        <v>5279977</v>
      </c>
      <c r="GH257" s="3">
        <v>3615890</v>
      </c>
      <c r="GI257" s="3">
        <v>6389493</v>
      </c>
      <c r="GJ257" s="3">
        <v>2215394</v>
      </c>
      <c r="GK257" s="3">
        <v>2096611</v>
      </c>
      <c r="GL257" s="3">
        <v>72247</v>
      </c>
      <c r="GM257" s="3">
        <v>234757</v>
      </c>
      <c r="GN257" s="3">
        <v>982842</v>
      </c>
      <c r="GO257" s="3">
        <v>2171561</v>
      </c>
      <c r="GP257" s="3">
        <v>46862401</v>
      </c>
      <c r="GQ257" s="3">
        <v>0</v>
      </c>
      <c r="GR257" s="3">
        <v>42127850</v>
      </c>
      <c r="GS257" s="3">
        <v>20339100</v>
      </c>
      <c r="GT257" s="3">
        <v>0</v>
      </c>
      <c r="GU257" s="3">
        <v>0</v>
      </c>
      <c r="GV257" s="3">
        <v>109329351</v>
      </c>
      <c r="GW257" s="3">
        <v>9144704</v>
      </c>
      <c r="GX257" s="3">
        <v>0</v>
      </c>
      <c r="GY257" s="3">
        <v>32581000</v>
      </c>
      <c r="GZ257" s="3">
        <v>67603647</v>
      </c>
      <c r="HA257" s="3">
        <v>109329351</v>
      </c>
      <c r="HB257" s="3">
        <v>37899626</v>
      </c>
      <c r="HC257" s="3">
        <v>17581751</v>
      </c>
      <c r="HD257" s="3">
        <v>-10896501</v>
      </c>
      <c r="HE257" s="3">
        <v>60967591</v>
      </c>
      <c r="HF257" s="3">
        <v>0</v>
      </c>
      <c r="HG257" s="3">
        <v>33120000</v>
      </c>
      <c r="HH257" s="3">
        <v>0</v>
      </c>
      <c r="HI257" s="3">
        <v>0</v>
      </c>
      <c r="HJ257" s="3">
        <v>442609</v>
      </c>
      <c r="HK257" s="3">
        <v>475223</v>
      </c>
      <c r="HL257" s="3">
        <v>213</v>
      </c>
      <c r="HM257" s="3">
        <v>0</v>
      </c>
      <c r="HN257" s="3">
        <v>48208</v>
      </c>
      <c r="HO257" s="3">
        <v>81621</v>
      </c>
      <c r="HP257" s="3">
        <v>17584</v>
      </c>
      <c r="HQ257" s="3">
        <v>16921</v>
      </c>
      <c r="HR257" s="3">
        <v>77722</v>
      </c>
      <c r="HS257" s="3">
        <v>55435</v>
      </c>
      <c r="HT257" s="3">
        <v>61308</v>
      </c>
      <c r="HU257" s="3">
        <v>51078</v>
      </c>
      <c r="HV257" s="3">
        <v>32732</v>
      </c>
      <c r="HW257" s="3">
        <v>0</v>
      </c>
      <c r="HX257" s="3">
        <v>148863</v>
      </c>
      <c r="HY257" s="3">
        <v>106411</v>
      </c>
      <c r="HZ257" s="3">
        <v>38400</v>
      </c>
      <c r="IA257" s="3">
        <v>0</v>
      </c>
      <c r="IB257" s="3">
        <v>92225</v>
      </c>
      <c r="IC257" s="3">
        <v>18341</v>
      </c>
      <c r="ID257" s="3">
        <v>38369</v>
      </c>
      <c r="IE257" s="3">
        <v>15294350.367259599</v>
      </c>
      <c r="IF257" s="3">
        <v>503163.612512986</v>
      </c>
      <c r="IG257" s="3">
        <v>657463.92797715927</v>
      </c>
      <c r="IH257" s="3">
        <v>16077318.644871101</v>
      </c>
      <c r="II257" s="3">
        <v>0</v>
      </c>
      <c r="IJ257" s="3">
        <v>5656721.7885584971</v>
      </c>
      <c r="IK257" s="3">
        <v>0</v>
      </c>
      <c r="IL257" s="3">
        <v>0</v>
      </c>
      <c r="IM257" s="3">
        <v>1013460.6588207</v>
      </c>
    </row>
    <row r="258" spans="1:247" x14ac:dyDescent="0.25">
      <c r="A258">
        <v>106190541</v>
      </c>
      <c r="B258" s="33" t="s">
        <v>1447</v>
      </c>
      <c r="C258" s="56">
        <v>45292</v>
      </c>
      <c r="D258" s="56">
        <v>45657</v>
      </c>
      <c r="E258">
        <v>366</v>
      </c>
      <c r="F258" s="33" t="s">
        <v>2532</v>
      </c>
      <c r="G258" t="s">
        <v>475</v>
      </c>
      <c r="H258">
        <v>913</v>
      </c>
      <c r="I258" s="33" t="s">
        <v>1024</v>
      </c>
      <c r="J258" t="s">
        <v>3050</v>
      </c>
      <c r="K258" s="33" t="s">
        <v>1023</v>
      </c>
      <c r="L258" s="33" t="s">
        <v>811</v>
      </c>
      <c r="N258" t="s">
        <v>430</v>
      </c>
      <c r="O258" s="33" t="s">
        <v>3094</v>
      </c>
      <c r="P258" t="s">
        <v>1080</v>
      </c>
      <c r="Q258" t="s">
        <v>34</v>
      </c>
      <c r="R258" s="33" t="s">
        <v>2199</v>
      </c>
      <c r="S258" s="33" t="s">
        <v>3040</v>
      </c>
      <c r="T258" s="33" t="s">
        <v>1448</v>
      </c>
      <c r="U258" s="33">
        <v>91016</v>
      </c>
      <c r="V258" s="33" t="s">
        <v>2859</v>
      </c>
      <c r="W258">
        <v>0</v>
      </c>
      <c r="X258" s="3">
        <v>49</v>
      </c>
      <c r="Y258" s="3">
        <v>17934</v>
      </c>
      <c r="Z258" s="3">
        <v>49</v>
      </c>
      <c r="AA258" s="3">
        <v>17934</v>
      </c>
      <c r="AB258" s="3">
        <v>23</v>
      </c>
      <c r="AC258" s="3">
        <v>22.620218579235001</v>
      </c>
      <c r="AD258" s="3">
        <v>23.1701888184175</v>
      </c>
      <c r="AE258" s="3">
        <v>7750</v>
      </c>
      <c r="AF258" s="3">
        <v>0</v>
      </c>
      <c r="AG258" s="3">
        <v>0</v>
      </c>
      <c r="AH258" s="3">
        <v>0</v>
      </c>
      <c r="AI258" s="3">
        <v>0</v>
      </c>
      <c r="AJ258" s="3">
        <v>529</v>
      </c>
      <c r="AK258" s="3">
        <v>0</v>
      </c>
      <c r="AL258" s="3">
        <v>0</v>
      </c>
      <c r="AM258" s="3">
        <v>0</v>
      </c>
      <c r="AN258" s="3">
        <v>8279</v>
      </c>
      <c r="AO258" s="3">
        <v>8480.2891075408006</v>
      </c>
      <c r="AP258" s="89">
        <v>7760.6842935000896</v>
      </c>
      <c r="AQ258" s="89">
        <v>0</v>
      </c>
      <c r="AR258" s="89">
        <v>0</v>
      </c>
      <c r="AS258" s="89">
        <v>0</v>
      </c>
      <c r="AT258" s="89">
        <v>0</v>
      </c>
      <c r="AU258" s="89">
        <v>629.09351316053596</v>
      </c>
      <c r="AV258" s="89">
        <v>0</v>
      </c>
      <c r="AW258" s="89">
        <v>0</v>
      </c>
      <c r="AX258" s="89">
        <v>0</v>
      </c>
      <c r="AY258" s="3">
        <v>264</v>
      </c>
      <c r="AZ258" s="3">
        <v>0</v>
      </c>
      <c r="BA258" s="3">
        <v>0</v>
      </c>
      <c r="BB258" s="3">
        <v>0</v>
      </c>
      <c r="BC258" s="3">
        <v>0</v>
      </c>
      <c r="BD258" s="3">
        <v>144</v>
      </c>
      <c r="BE258" s="3">
        <v>0</v>
      </c>
      <c r="BF258" s="3">
        <v>0</v>
      </c>
      <c r="BG258" s="3">
        <v>0</v>
      </c>
      <c r="BH258" s="3">
        <v>408</v>
      </c>
      <c r="BI258" s="3">
        <v>49</v>
      </c>
      <c r="BJ258" s="3">
        <v>0</v>
      </c>
      <c r="BK258" s="3">
        <v>0</v>
      </c>
      <c r="BL258" s="3">
        <v>0</v>
      </c>
      <c r="BM258" s="3">
        <v>0</v>
      </c>
      <c r="BN258" s="3">
        <v>0</v>
      </c>
      <c r="BO258" s="3">
        <v>17934</v>
      </c>
      <c r="BP258" s="3">
        <v>0</v>
      </c>
      <c r="BQ258" s="3">
        <v>0</v>
      </c>
      <c r="BR258" s="3">
        <v>0</v>
      </c>
      <c r="BS258" s="3">
        <v>0</v>
      </c>
      <c r="BT258" s="3">
        <v>0</v>
      </c>
      <c r="BU258" s="3">
        <v>8279</v>
      </c>
      <c r="BV258" s="3">
        <v>0</v>
      </c>
      <c r="BW258" s="3">
        <v>0</v>
      </c>
      <c r="BX258" s="3">
        <v>0</v>
      </c>
      <c r="BY258" s="3">
        <v>0</v>
      </c>
      <c r="BZ258" s="57">
        <v>0</v>
      </c>
      <c r="CA258" s="3">
        <v>0</v>
      </c>
      <c r="CB258" s="3">
        <v>408</v>
      </c>
      <c r="CC258" s="3">
        <v>0</v>
      </c>
      <c r="CD258" s="3">
        <v>0</v>
      </c>
      <c r="CE258" s="3">
        <v>0</v>
      </c>
      <c r="CF258" s="3">
        <v>0</v>
      </c>
      <c r="CG258" s="3">
        <v>0</v>
      </c>
      <c r="CH258" s="3">
        <v>0</v>
      </c>
      <c r="CI258" s="3">
        <v>0</v>
      </c>
      <c r="CJ258" s="3">
        <v>0</v>
      </c>
      <c r="CK258" s="3">
        <v>20</v>
      </c>
      <c r="CL258" s="3">
        <v>0</v>
      </c>
      <c r="CM258" s="3">
        <v>0</v>
      </c>
      <c r="CN258" s="3">
        <v>0</v>
      </c>
      <c r="CO258" s="3">
        <v>0</v>
      </c>
      <c r="CP258" s="3">
        <v>398</v>
      </c>
      <c r="CQ258" s="3">
        <v>0</v>
      </c>
      <c r="CR258" s="3">
        <v>0</v>
      </c>
      <c r="CS258" s="3">
        <v>0</v>
      </c>
      <c r="CT258" s="3">
        <v>418</v>
      </c>
      <c r="CU258" s="3">
        <v>0</v>
      </c>
      <c r="CV258" s="3">
        <v>0</v>
      </c>
      <c r="CW258" s="3">
        <v>0</v>
      </c>
      <c r="CX258" s="3">
        <v>310</v>
      </c>
      <c r="CY258" s="3">
        <v>0</v>
      </c>
      <c r="CZ258" s="3">
        <v>2</v>
      </c>
      <c r="DA258" s="3">
        <v>24401</v>
      </c>
      <c r="DB258" s="3">
        <v>5266</v>
      </c>
      <c r="DC258" s="3">
        <v>200</v>
      </c>
      <c r="DD258" s="3">
        <v>108</v>
      </c>
      <c r="DE258" s="3">
        <v>0</v>
      </c>
      <c r="DF258" s="3">
        <v>0</v>
      </c>
      <c r="DG258" s="3">
        <v>157489934</v>
      </c>
      <c r="DH258" s="3">
        <v>131884891</v>
      </c>
      <c r="DI258" s="3">
        <v>0</v>
      </c>
      <c r="DJ258" s="3">
        <v>25605043</v>
      </c>
      <c r="DK258" s="3">
        <v>0</v>
      </c>
      <c r="DL258" s="3">
        <v>25605043</v>
      </c>
      <c r="DM258" s="3">
        <v>23251242</v>
      </c>
      <c r="DN258" s="3">
        <v>2353801</v>
      </c>
      <c r="DO258" s="3">
        <v>110822</v>
      </c>
      <c r="DP258" s="3">
        <v>33247</v>
      </c>
      <c r="DQ258" s="3">
        <v>0</v>
      </c>
      <c r="DR258" s="3">
        <v>0</v>
      </c>
      <c r="DS258" s="3">
        <v>2431376</v>
      </c>
      <c r="DT258" s="3">
        <v>134978602</v>
      </c>
      <c r="DU258" s="3">
        <v>0</v>
      </c>
      <c r="DV258" s="3">
        <v>0</v>
      </c>
      <c r="DW258" s="3">
        <v>0</v>
      </c>
      <c r="DX258" s="3">
        <v>0</v>
      </c>
      <c r="DY258" s="3">
        <v>18773133</v>
      </c>
      <c r="DZ258" s="3">
        <v>0</v>
      </c>
      <c r="EA258" s="3">
        <v>0</v>
      </c>
      <c r="EB258" s="3">
        <v>0</v>
      </c>
      <c r="EC258" s="3">
        <v>153751735</v>
      </c>
      <c r="ED258" s="3">
        <v>186084</v>
      </c>
      <c r="EE258" s="3">
        <v>0</v>
      </c>
      <c r="EF258" s="3">
        <v>0</v>
      </c>
      <c r="EG258" s="3">
        <v>0</v>
      </c>
      <c r="EH258" s="3">
        <v>0</v>
      </c>
      <c r="EI258" s="3">
        <v>3552115</v>
      </c>
      <c r="EJ258" s="3">
        <v>0</v>
      </c>
      <c r="EK258" s="3">
        <v>0</v>
      </c>
      <c r="EL258" s="3">
        <v>0</v>
      </c>
      <c r="EM258" s="3">
        <v>3738199</v>
      </c>
      <c r="EN258" s="3">
        <v>117152090</v>
      </c>
      <c r="EO258" s="3">
        <v>0</v>
      </c>
      <c r="EP258" s="3">
        <v>0</v>
      </c>
      <c r="EQ258" s="3">
        <v>0</v>
      </c>
      <c r="ER258" s="3">
        <v>0</v>
      </c>
      <c r="ES258" s="3">
        <v>0</v>
      </c>
      <c r="ET258" s="3">
        <v>14732801</v>
      </c>
      <c r="EU258" s="3">
        <v>0</v>
      </c>
      <c r="EV258" s="3">
        <v>0</v>
      </c>
      <c r="EW258" s="3">
        <v>0</v>
      </c>
      <c r="EX258" s="3">
        <v>0</v>
      </c>
      <c r="EY258" s="3">
        <v>0</v>
      </c>
      <c r="EZ258" s="3">
        <v>0</v>
      </c>
      <c r="FA258" s="3">
        <v>0</v>
      </c>
      <c r="FB258" s="3">
        <v>0</v>
      </c>
      <c r="FC258" s="3">
        <v>0</v>
      </c>
      <c r="FD258" s="3">
        <v>0</v>
      </c>
      <c r="FE258" s="3">
        <v>18012596</v>
      </c>
      <c r="FF258" s="3">
        <v>0</v>
      </c>
      <c r="FG258" s="3">
        <v>0</v>
      </c>
      <c r="FH258" s="3">
        <v>0</v>
      </c>
      <c r="FI258" s="3">
        <v>0</v>
      </c>
      <c r="FJ258" s="3">
        <v>7592447</v>
      </c>
      <c r="FK258" s="3">
        <v>0</v>
      </c>
      <c r="FL258" s="3">
        <v>0</v>
      </c>
      <c r="FM258" s="3">
        <v>0</v>
      </c>
      <c r="FN258" s="3">
        <v>0</v>
      </c>
      <c r="FO258" s="3">
        <v>0</v>
      </c>
      <c r="FP258" s="3">
        <v>0</v>
      </c>
      <c r="FQ258" s="3">
        <v>0</v>
      </c>
      <c r="FR258" s="3">
        <v>0</v>
      </c>
      <c r="FS258" s="3">
        <v>0</v>
      </c>
      <c r="FT258" s="3">
        <v>7422696</v>
      </c>
      <c r="FU258" s="3">
        <v>0</v>
      </c>
      <c r="FV258" s="3">
        <v>7387070</v>
      </c>
      <c r="FW258" s="3">
        <v>0</v>
      </c>
      <c r="FX258" s="3">
        <v>0</v>
      </c>
      <c r="FY258" s="3">
        <v>0</v>
      </c>
      <c r="FZ258" s="3">
        <v>0</v>
      </c>
      <c r="GA258" s="3">
        <v>4016006</v>
      </c>
      <c r="GB258" s="3">
        <v>1112631</v>
      </c>
      <c r="GC258" s="3">
        <v>2683984</v>
      </c>
      <c r="GD258" s="3">
        <v>628855</v>
      </c>
      <c r="GE258" s="3">
        <v>11707793</v>
      </c>
      <c r="GF258" s="3">
        <v>1773237</v>
      </c>
      <c r="GG258" s="3">
        <v>0</v>
      </c>
      <c r="GH258" s="3">
        <v>820263</v>
      </c>
      <c r="GI258" s="3">
        <v>3970597</v>
      </c>
      <c r="GJ258" s="3">
        <v>3204310</v>
      </c>
      <c r="GK258" s="3">
        <v>522023</v>
      </c>
      <c r="GL258" s="3">
        <v>106871</v>
      </c>
      <c r="GM258" s="3">
        <v>68504</v>
      </c>
      <c r="GN258" s="3">
        <v>158183</v>
      </c>
      <c r="GO258" s="3">
        <v>919461</v>
      </c>
      <c r="GP258" s="3">
        <v>7302369</v>
      </c>
      <c r="GQ258" s="3">
        <v>0</v>
      </c>
      <c r="GR258" s="3">
        <v>5607554</v>
      </c>
      <c r="GS258" s="3">
        <v>0</v>
      </c>
      <c r="GT258" s="3">
        <v>0</v>
      </c>
      <c r="GU258" s="3">
        <v>1</v>
      </c>
      <c r="GV258" s="3">
        <v>12909924</v>
      </c>
      <c r="GW258" s="3">
        <v>2313859</v>
      </c>
      <c r="GX258" s="3">
        <v>0</v>
      </c>
      <c r="GY258" s="3">
        <v>3959294</v>
      </c>
      <c r="GZ258" s="3">
        <v>6636771</v>
      </c>
      <c r="HA258" s="3">
        <v>12909924</v>
      </c>
      <c r="HB258" s="3">
        <v>4598283</v>
      </c>
      <c r="HC258" s="3">
        <v>202537614</v>
      </c>
      <c r="HD258" s="3">
        <v>-200466512</v>
      </c>
      <c r="HE258" s="3">
        <v>11547906</v>
      </c>
      <c r="HF258" s="3">
        <v>3747000</v>
      </c>
      <c r="HG258" s="3">
        <v>0</v>
      </c>
      <c r="HH258" s="3">
        <v>0</v>
      </c>
      <c r="HI258" s="3">
        <v>0</v>
      </c>
      <c r="HJ258" s="3">
        <v>229054</v>
      </c>
      <c r="HK258" s="3">
        <v>249624</v>
      </c>
      <c r="HL258" s="3">
        <v>120</v>
      </c>
      <c r="HM258" s="3">
        <v>0</v>
      </c>
      <c r="HN258" s="3">
        <v>41251</v>
      </c>
      <c r="HO258" s="3">
        <v>43660</v>
      </c>
      <c r="HP258" s="3">
        <v>51929</v>
      </c>
      <c r="HQ258" s="3">
        <v>14852</v>
      </c>
      <c r="HR258" s="3">
        <v>26234</v>
      </c>
      <c r="HS258" s="3">
        <v>21035</v>
      </c>
      <c r="HT258" s="3">
        <v>27029</v>
      </c>
      <c r="HU258" s="3">
        <v>3064</v>
      </c>
      <c r="HV258" s="3">
        <v>0</v>
      </c>
      <c r="HW258" s="3">
        <v>0</v>
      </c>
      <c r="HX258" s="3">
        <v>93081</v>
      </c>
      <c r="HY258" s="3">
        <v>0</v>
      </c>
      <c r="HZ258" s="3">
        <v>40140</v>
      </c>
      <c r="IA258" s="3">
        <v>0</v>
      </c>
      <c r="IB258" s="3">
        <v>50763</v>
      </c>
      <c r="IC258" s="3">
        <v>16594</v>
      </c>
      <c r="ID258" s="3">
        <v>28476</v>
      </c>
      <c r="IE258" s="3">
        <v>19955223.449646071</v>
      </c>
      <c r="IF258" s="3">
        <v>0</v>
      </c>
      <c r="IG258" s="3">
        <v>0</v>
      </c>
      <c r="IH258" s="3">
        <v>0</v>
      </c>
      <c r="II258" s="3">
        <v>0</v>
      </c>
      <c r="IJ258" s="3">
        <v>3296018.5503539299</v>
      </c>
      <c r="IK258" s="3">
        <v>0</v>
      </c>
      <c r="IL258" s="3">
        <v>0</v>
      </c>
      <c r="IM258" s="3">
        <v>0</v>
      </c>
    </row>
    <row r="259" spans="1:247" x14ac:dyDescent="0.25">
      <c r="A259">
        <v>106361166</v>
      </c>
      <c r="B259" s="33" t="s">
        <v>1449</v>
      </c>
      <c r="C259" s="56">
        <v>45292</v>
      </c>
      <c r="D259" s="56">
        <v>45657</v>
      </c>
      <c r="E259">
        <v>366</v>
      </c>
      <c r="F259" s="33" t="s">
        <v>2692</v>
      </c>
      <c r="G259" t="s">
        <v>1063</v>
      </c>
      <c r="H259">
        <v>1207</v>
      </c>
      <c r="I259" s="33" t="s">
        <v>1046</v>
      </c>
      <c r="J259" t="s">
        <v>3051</v>
      </c>
      <c r="K259" s="33" t="s">
        <v>1023</v>
      </c>
      <c r="L259" s="33" t="s">
        <v>811</v>
      </c>
      <c r="N259" t="s">
        <v>1032</v>
      </c>
      <c r="O259" s="33" t="s">
        <v>3087</v>
      </c>
      <c r="P259" t="s">
        <v>1042</v>
      </c>
      <c r="Q259" t="s">
        <v>34</v>
      </c>
      <c r="R259" s="33" t="s">
        <v>2200</v>
      </c>
      <c r="S259" s="33" t="s">
        <v>2761</v>
      </c>
      <c r="T259" s="33" t="s">
        <v>1450</v>
      </c>
      <c r="U259" s="33">
        <v>91763</v>
      </c>
      <c r="V259" s="33" t="s">
        <v>2642</v>
      </c>
      <c r="W259">
        <v>0</v>
      </c>
      <c r="X259" s="3">
        <v>122</v>
      </c>
      <c r="Y259" s="3">
        <v>44652</v>
      </c>
      <c r="Z259" s="3">
        <v>122</v>
      </c>
      <c r="AA259" s="3">
        <v>44652</v>
      </c>
      <c r="AB259" s="3">
        <v>30</v>
      </c>
      <c r="AC259" s="3">
        <v>30.3251366120219</v>
      </c>
      <c r="AD259" s="3">
        <v>53.727278323591513</v>
      </c>
      <c r="AE259" s="3">
        <v>2777</v>
      </c>
      <c r="AF259" s="3">
        <v>2341</v>
      </c>
      <c r="AG259" s="3">
        <v>892</v>
      </c>
      <c r="AH259" s="3">
        <v>4240</v>
      </c>
      <c r="AI259" s="3">
        <v>0</v>
      </c>
      <c r="AJ259" s="3">
        <v>660</v>
      </c>
      <c r="AK259" s="3">
        <v>101</v>
      </c>
      <c r="AL259" s="3">
        <v>0</v>
      </c>
      <c r="AM259" s="3">
        <v>88</v>
      </c>
      <c r="AN259" s="3">
        <v>11099</v>
      </c>
      <c r="AO259" s="3">
        <v>19664.183866434494</v>
      </c>
      <c r="AP259" s="89">
        <v>3282.50105352326</v>
      </c>
      <c r="AQ259" s="89">
        <v>3215.2172775526324</v>
      </c>
      <c r="AR259" s="89">
        <v>1544.3610505709701</v>
      </c>
      <c r="AS259" s="89">
        <v>9026.9101480902791</v>
      </c>
      <c r="AT259" s="89">
        <v>0</v>
      </c>
      <c r="AU259" s="89">
        <v>1512.9781335719197</v>
      </c>
      <c r="AV259" s="89">
        <v>222.783997017085</v>
      </c>
      <c r="AW259" s="89">
        <v>0</v>
      </c>
      <c r="AX259" s="89">
        <v>707.38376908811199</v>
      </c>
      <c r="AY259" s="3">
        <v>665</v>
      </c>
      <c r="AZ259" s="3">
        <v>535</v>
      </c>
      <c r="BA259" s="3">
        <v>244</v>
      </c>
      <c r="BB259" s="3">
        <v>1191</v>
      </c>
      <c r="BC259" s="3">
        <v>0</v>
      </c>
      <c r="BD259" s="3">
        <v>213</v>
      </c>
      <c r="BE259" s="3">
        <v>26</v>
      </c>
      <c r="BF259" s="3">
        <v>0</v>
      </c>
      <c r="BG259" s="3">
        <v>45</v>
      </c>
      <c r="BH259" s="3">
        <v>2919</v>
      </c>
      <c r="BI259" s="3">
        <v>122</v>
      </c>
      <c r="BJ259" s="3">
        <v>0</v>
      </c>
      <c r="BK259" s="3">
        <v>0</v>
      </c>
      <c r="BL259" s="3">
        <v>0</v>
      </c>
      <c r="BM259" s="3">
        <v>0</v>
      </c>
      <c r="BN259" s="3">
        <v>0</v>
      </c>
      <c r="BO259" s="3">
        <v>44652</v>
      </c>
      <c r="BP259" s="3">
        <v>0</v>
      </c>
      <c r="BQ259" s="3">
        <v>0</v>
      </c>
      <c r="BR259" s="3">
        <v>0</v>
      </c>
      <c r="BS259" s="3">
        <v>0</v>
      </c>
      <c r="BT259" s="3">
        <v>0</v>
      </c>
      <c r="BU259" s="3">
        <v>11099</v>
      </c>
      <c r="BV259" s="3">
        <v>0</v>
      </c>
      <c r="BW259" s="3">
        <v>0</v>
      </c>
      <c r="BX259" s="3">
        <v>0</v>
      </c>
      <c r="BY259" s="3">
        <v>0</v>
      </c>
      <c r="BZ259" s="57">
        <v>0</v>
      </c>
      <c r="CA259" s="3">
        <v>0</v>
      </c>
      <c r="CB259" s="3">
        <v>2919</v>
      </c>
      <c r="CC259" s="3">
        <v>0</v>
      </c>
      <c r="CD259" s="3">
        <v>0</v>
      </c>
      <c r="CE259" s="3">
        <v>0</v>
      </c>
      <c r="CF259" s="3">
        <v>0</v>
      </c>
      <c r="CG259" s="3">
        <v>0</v>
      </c>
      <c r="CH259" s="3">
        <v>17</v>
      </c>
      <c r="CI259" s="3">
        <v>289</v>
      </c>
      <c r="CJ259" s="3">
        <v>148</v>
      </c>
      <c r="CK259" s="3">
        <v>939</v>
      </c>
      <c r="CL259" s="3">
        <v>1629</v>
      </c>
      <c r="CM259" s="3">
        <v>2026</v>
      </c>
      <c r="CN259" s="3">
        <v>16747</v>
      </c>
      <c r="CO259" s="3">
        <v>0</v>
      </c>
      <c r="CP259" s="3">
        <v>2883</v>
      </c>
      <c r="CQ259" s="3">
        <v>297</v>
      </c>
      <c r="CR259" s="3">
        <v>0</v>
      </c>
      <c r="CS259" s="3">
        <v>2049</v>
      </c>
      <c r="CT259" s="3">
        <v>26570</v>
      </c>
      <c r="CU259" s="3">
        <v>27115</v>
      </c>
      <c r="CV259" s="3">
        <v>0</v>
      </c>
      <c r="CW259" s="3">
        <v>0</v>
      </c>
      <c r="CX259" s="3">
        <v>2004</v>
      </c>
      <c r="CY259" s="3">
        <v>0</v>
      </c>
      <c r="CZ259" s="3">
        <v>3</v>
      </c>
      <c r="DA259" s="3">
        <v>38425</v>
      </c>
      <c r="DB259" s="3">
        <v>17167</v>
      </c>
      <c r="DC259" s="3">
        <v>377</v>
      </c>
      <c r="DD259" s="3">
        <v>135</v>
      </c>
      <c r="DE259" s="3">
        <v>105</v>
      </c>
      <c r="DF259" s="3">
        <v>42</v>
      </c>
      <c r="DG259" s="3">
        <v>318175823</v>
      </c>
      <c r="DH259" s="3">
        <v>256312397</v>
      </c>
      <c r="DI259" s="3">
        <v>0</v>
      </c>
      <c r="DJ259" s="3">
        <v>61863426</v>
      </c>
      <c r="DK259" s="3">
        <v>2207882</v>
      </c>
      <c r="DL259" s="3">
        <v>64071308</v>
      </c>
      <c r="DM259" s="3">
        <v>58981507</v>
      </c>
      <c r="DN259" s="3">
        <v>5089801</v>
      </c>
      <c r="DO259" s="3">
        <v>0</v>
      </c>
      <c r="DP259" s="3">
        <v>54339</v>
      </c>
      <c r="DQ259" s="3">
        <v>0</v>
      </c>
      <c r="DR259" s="3">
        <v>0</v>
      </c>
      <c r="DS259" s="3">
        <v>5035462</v>
      </c>
      <c r="DT259" s="3">
        <v>42526351</v>
      </c>
      <c r="DU259" s="3">
        <v>37003551</v>
      </c>
      <c r="DV259" s="3">
        <v>13052864</v>
      </c>
      <c r="DW259" s="3">
        <v>72705177</v>
      </c>
      <c r="DX259" s="3">
        <v>0</v>
      </c>
      <c r="DY259" s="3">
        <v>11507778</v>
      </c>
      <c r="DZ259" s="3">
        <v>1563571</v>
      </c>
      <c r="EA259" s="3">
        <v>0</v>
      </c>
      <c r="EB259" s="3">
        <v>1227793</v>
      </c>
      <c r="EC259" s="3">
        <v>179587085</v>
      </c>
      <c r="ED259" s="3">
        <v>7741129</v>
      </c>
      <c r="EE259" s="3">
        <v>13818515</v>
      </c>
      <c r="EF259" s="3">
        <v>9546166</v>
      </c>
      <c r="EG259" s="3">
        <v>82083290</v>
      </c>
      <c r="EH259" s="3">
        <v>0</v>
      </c>
      <c r="EI259" s="3">
        <v>14872550</v>
      </c>
      <c r="EJ259" s="3">
        <v>1885326</v>
      </c>
      <c r="EK259" s="3">
        <v>0</v>
      </c>
      <c r="EL259" s="3">
        <v>8641762</v>
      </c>
      <c r="EM259" s="3">
        <v>138588738</v>
      </c>
      <c r="EN259" s="3">
        <v>33887237</v>
      </c>
      <c r="EO259" s="3">
        <v>41776267</v>
      </c>
      <c r="EP259" s="3">
        <v>16823789</v>
      </c>
      <c r="EQ259" s="3">
        <v>136481080</v>
      </c>
      <c r="ER259" s="3">
        <v>-2689611</v>
      </c>
      <c r="ES259" s="3">
        <v>0</v>
      </c>
      <c r="ET259" s="3">
        <v>11677715</v>
      </c>
      <c r="EU259" s="3">
        <v>2135587</v>
      </c>
      <c r="EV259" s="3">
        <v>10650734</v>
      </c>
      <c r="EW259" s="3">
        <v>0</v>
      </c>
      <c r="EX259" s="3">
        <v>382325</v>
      </c>
      <c r="EY259" s="3">
        <v>0</v>
      </c>
      <c r="EZ259" s="3">
        <v>5187274</v>
      </c>
      <c r="FA259" s="3">
        <v>0</v>
      </c>
      <c r="FB259" s="3">
        <v>0</v>
      </c>
      <c r="FC259" s="3">
        <v>0</v>
      </c>
      <c r="FD259" s="3">
        <v>0</v>
      </c>
      <c r="FE259" s="3">
        <v>14982890</v>
      </c>
      <c r="FF259" s="3">
        <v>9044224</v>
      </c>
      <c r="FG259" s="3">
        <v>6115196</v>
      </c>
      <c r="FH259" s="3">
        <v>20653428</v>
      </c>
      <c r="FI259" s="3">
        <v>0</v>
      </c>
      <c r="FJ259" s="3">
        <v>9988326</v>
      </c>
      <c r="FK259" s="3">
        <v>1310669</v>
      </c>
      <c r="FL259" s="3">
        <v>0</v>
      </c>
      <c r="FM259" s="3">
        <v>-231307</v>
      </c>
      <c r="FN259" s="3">
        <v>0</v>
      </c>
      <c r="FO259" s="3">
        <v>0</v>
      </c>
      <c r="FP259" s="3">
        <v>0</v>
      </c>
      <c r="FQ259" s="3">
        <v>0</v>
      </c>
      <c r="FR259" s="3">
        <v>0</v>
      </c>
      <c r="FS259" s="3">
        <v>0</v>
      </c>
      <c r="FT259" s="3">
        <v>10030171</v>
      </c>
      <c r="FU259" s="3">
        <v>5852367</v>
      </c>
      <c r="FV259" s="3">
        <v>13274254</v>
      </c>
      <c r="FW259" s="3">
        <v>0</v>
      </c>
      <c r="FX259" s="3">
        <v>0</v>
      </c>
      <c r="FY259" s="3">
        <v>0</v>
      </c>
      <c r="FZ259" s="3">
        <v>28442</v>
      </c>
      <c r="GA259" s="3">
        <v>9569949</v>
      </c>
      <c r="GB259" s="3">
        <v>2465300</v>
      </c>
      <c r="GC259" s="3">
        <v>14065962</v>
      </c>
      <c r="GD259" s="3">
        <v>3695062</v>
      </c>
      <c r="GE259" s="3">
        <v>24287386</v>
      </c>
      <c r="GF259" s="3">
        <v>5019149</v>
      </c>
      <c r="GG259" s="3">
        <v>1151120</v>
      </c>
      <c r="GH259" s="3">
        <v>3357318</v>
      </c>
      <c r="GI259" s="3">
        <v>4277091</v>
      </c>
      <c r="GJ259" s="3">
        <v>8841144</v>
      </c>
      <c r="GK259" s="3">
        <v>2525730</v>
      </c>
      <c r="GL259" s="3">
        <v>234687</v>
      </c>
      <c r="GM259" s="3">
        <v>1200461</v>
      </c>
      <c r="GN259" s="3">
        <v>0</v>
      </c>
      <c r="GO259" s="3">
        <v>8087421</v>
      </c>
      <c r="GP259" s="3">
        <v>104418152</v>
      </c>
      <c r="GQ259" s="3">
        <v>0</v>
      </c>
      <c r="GR259" s="3">
        <v>34268129</v>
      </c>
      <c r="GS259" s="3">
        <v>882809</v>
      </c>
      <c r="GT259" s="3">
        <v>0</v>
      </c>
      <c r="GU259" s="3">
        <v>0</v>
      </c>
      <c r="GV259" s="3">
        <v>139569090</v>
      </c>
      <c r="GW259" s="3">
        <v>14184455</v>
      </c>
      <c r="GX259" s="3">
        <v>129814</v>
      </c>
      <c r="GY259" s="3">
        <v>483911</v>
      </c>
      <c r="GZ259" s="3">
        <v>124770910</v>
      </c>
      <c r="HA259" s="3">
        <v>139569090</v>
      </c>
      <c r="HB259" s="3">
        <v>555</v>
      </c>
      <c r="HC259" s="3">
        <v>112951688</v>
      </c>
      <c r="HD259" s="3">
        <v>-105014779</v>
      </c>
      <c r="HE259" s="3">
        <v>67661459</v>
      </c>
      <c r="HF259" s="3">
        <v>0</v>
      </c>
      <c r="HG259" s="3">
        <v>0</v>
      </c>
      <c r="HH259" s="3">
        <v>78736731</v>
      </c>
      <c r="HI259" s="3">
        <v>6060117</v>
      </c>
      <c r="HJ259" s="3">
        <v>875274</v>
      </c>
      <c r="HK259" s="3">
        <v>955600</v>
      </c>
      <c r="HL259" s="3">
        <v>450</v>
      </c>
      <c r="HM259" s="3">
        <v>2</v>
      </c>
      <c r="HN259" s="3">
        <v>71695</v>
      </c>
      <c r="HO259" s="3">
        <v>499118</v>
      </c>
      <c r="HP259" s="3">
        <v>119286</v>
      </c>
      <c r="HQ259" s="3">
        <v>28456</v>
      </c>
      <c r="HR259" s="3">
        <v>0</v>
      </c>
      <c r="HS259" s="3">
        <v>86525</v>
      </c>
      <c r="HT259" s="3">
        <v>22755</v>
      </c>
      <c r="HU259" s="3">
        <v>28399</v>
      </c>
      <c r="HV259" s="3">
        <v>19040</v>
      </c>
      <c r="HW259" s="3">
        <v>0</v>
      </c>
      <c r="HX259" s="3">
        <v>246224</v>
      </c>
      <c r="HY259" s="3">
        <v>123945</v>
      </c>
      <c r="HZ259" s="3">
        <v>161730</v>
      </c>
      <c r="IA259" s="3">
        <v>0</v>
      </c>
      <c r="IB259" s="3">
        <v>187269</v>
      </c>
      <c r="IC259" s="3">
        <v>59314</v>
      </c>
      <c r="ID259" s="3">
        <v>96792</v>
      </c>
      <c r="IE259" s="3">
        <v>8969465.4744870402</v>
      </c>
      <c r="IF259" s="3">
        <v>9068422.8914817609</v>
      </c>
      <c r="IG259" s="3">
        <v>4032452.3795880899</v>
      </c>
      <c r="IH259" s="3">
        <v>27619642.174329739</v>
      </c>
      <c r="II259" s="3">
        <v>0</v>
      </c>
      <c r="IJ259" s="3">
        <v>4707167.3615157101</v>
      </c>
      <c r="IK259" s="3">
        <v>615403.09095586103</v>
      </c>
      <c r="IL259" s="3">
        <v>0</v>
      </c>
      <c r="IM259" s="3">
        <v>1761071.6276417901</v>
      </c>
    </row>
    <row r="260" spans="1:247" x14ac:dyDescent="0.25">
      <c r="A260">
        <v>106190547</v>
      </c>
      <c r="B260" s="33" t="s">
        <v>1451</v>
      </c>
      <c r="C260" s="56">
        <v>45108</v>
      </c>
      <c r="D260" s="56">
        <v>45473</v>
      </c>
      <c r="E260">
        <v>366</v>
      </c>
      <c r="F260" s="33" t="s">
        <v>2532</v>
      </c>
      <c r="G260" t="s">
        <v>475</v>
      </c>
      <c r="H260">
        <v>913</v>
      </c>
      <c r="I260" s="33" t="s">
        <v>1024</v>
      </c>
      <c r="J260" t="s">
        <v>2895</v>
      </c>
      <c r="K260" s="33" t="s">
        <v>1023</v>
      </c>
      <c r="L260" s="33" t="s">
        <v>811</v>
      </c>
      <c r="N260" t="s">
        <v>1032</v>
      </c>
      <c r="O260" s="33" t="s">
        <v>1451</v>
      </c>
      <c r="P260" t="s">
        <v>1042</v>
      </c>
      <c r="Q260" t="s">
        <v>34</v>
      </c>
      <c r="R260" s="33" t="s">
        <v>2201</v>
      </c>
      <c r="S260" s="33" t="s">
        <v>1452</v>
      </c>
      <c r="T260" s="33" t="s">
        <v>1236</v>
      </c>
      <c r="U260" s="33">
        <v>91754</v>
      </c>
      <c r="V260" s="33" t="s">
        <v>3095</v>
      </c>
      <c r="W260">
        <v>0</v>
      </c>
      <c r="X260" s="3">
        <v>101</v>
      </c>
      <c r="Y260" s="3">
        <v>36966</v>
      </c>
      <c r="Z260" s="3">
        <v>101</v>
      </c>
      <c r="AA260" s="3">
        <v>36966</v>
      </c>
      <c r="AB260" s="3">
        <v>44</v>
      </c>
      <c r="AC260" s="3">
        <v>42.625683060109303</v>
      </c>
      <c r="AD260" s="3">
        <v>78.271232210645493</v>
      </c>
      <c r="AE260" s="3">
        <v>3061</v>
      </c>
      <c r="AF260" s="3">
        <v>3580</v>
      </c>
      <c r="AG260" s="3">
        <v>887</v>
      </c>
      <c r="AH260" s="3">
        <v>7126</v>
      </c>
      <c r="AI260" s="3">
        <v>0</v>
      </c>
      <c r="AJ260" s="3">
        <v>154</v>
      </c>
      <c r="AK260" s="3">
        <v>688</v>
      </c>
      <c r="AL260" s="3">
        <v>30</v>
      </c>
      <c r="AM260" s="3">
        <v>75</v>
      </c>
      <c r="AN260" s="3">
        <v>15601</v>
      </c>
      <c r="AO260" s="3">
        <v>28647.2709890962</v>
      </c>
      <c r="AP260" s="89">
        <v>4517.0726619858697</v>
      </c>
      <c r="AQ260" s="89">
        <v>5914.7970304849196</v>
      </c>
      <c r="AR260" s="89">
        <v>1337.10645091024</v>
      </c>
      <c r="AS260" s="89">
        <v>12760.833657048401</v>
      </c>
      <c r="AT260" s="89">
        <v>0</v>
      </c>
      <c r="AU260" s="89">
        <v>840.522973890657</v>
      </c>
      <c r="AV260" s="89">
        <v>1694.2196364114855</v>
      </c>
      <c r="AW260" s="89">
        <v>183.06057373020499</v>
      </c>
      <c r="AX260" s="89">
        <v>457.64785849718533</v>
      </c>
      <c r="AY260" s="3">
        <v>524</v>
      </c>
      <c r="AZ260" s="3">
        <v>754</v>
      </c>
      <c r="BA260" s="3">
        <v>158</v>
      </c>
      <c r="BB260" s="3">
        <v>1483</v>
      </c>
      <c r="BC260" s="3">
        <v>0</v>
      </c>
      <c r="BD260" s="3">
        <v>34</v>
      </c>
      <c r="BE260" s="3">
        <v>150</v>
      </c>
      <c r="BF260" s="3">
        <v>9</v>
      </c>
      <c r="BG260" s="3">
        <v>19</v>
      </c>
      <c r="BH260" s="3">
        <v>3131</v>
      </c>
      <c r="BI260" s="3">
        <v>101</v>
      </c>
      <c r="BJ260" s="3">
        <v>0</v>
      </c>
      <c r="BK260" s="3">
        <v>0</v>
      </c>
      <c r="BL260" s="3">
        <v>0</v>
      </c>
      <c r="BM260" s="3">
        <v>0</v>
      </c>
      <c r="BN260" s="3">
        <v>0</v>
      </c>
      <c r="BO260" s="3">
        <v>36966</v>
      </c>
      <c r="BP260" s="3">
        <v>0</v>
      </c>
      <c r="BQ260" s="3">
        <v>0</v>
      </c>
      <c r="BR260" s="3">
        <v>0</v>
      </c>
      <c r="BS260" s="3">
        <v>0</v>
      </c>
      <c r="BT260" s="3">
        <v>0</v>
      </c>
      <c r="BU260" s="3">
        <v>15601</v>
      </c>
      <c r="BV260" s="3">
        <v>0</v>
      </c>
      <c r="BW260" s="3">
        <v>0</v>
      </c>
      <c r="BX260" s="3">
        <v>0</v>
      </c>
      <c r="BY260" s="3">
        <v>0</v>
      </c>
      <c r="BZ260" s="57">
        <v>0</v>
      </c>
      <c r="CA260" s="3">
        <v>0</v>
      </c>
      <c r="CB260" s="3">
        <v>3131</v>
      </c>
      <c r="CC260" s="3">
        <v>0</v>
      </c>
      <c r="CD260" s="3">
        <v>0</v>
      </c>
      <c r="CE260" s="3">
        <v>0</v>
      </c>
      <c r="CF260" s="3">
        <v>0</v>
      </c>
      <c r="CG260" s="3">
        <v>0</v>
      </c>
      <c r="CH260" s="3">
        <v>8</v>
      </c>
      <c r="CI260" s="3">
        <v>0</v>
      </c>
      <c r="CJ260" s="3">
        <v>0</v>
      </c>
      <c r="CK260" s="3">
        <v>1566</v>
      </c>
      <c r="CL260" s="3">
        <v>2829</v>
      </c>
      <c r="CM260" s="3">
        <v>1204</v>
      </c>
      <c r="CN260" s="3">
        <v>6410</v>
      </c>
      <c r="CO260" s="3">
        <v>0</v>
      </c>
      <c r="CP260" s="3">
        <v>307</v>
      </c>
      <c r="CQ260" s="3">
        <v>6591</v>
      </c>
      <c r="CR260" s="3">
        <v>136</v>
      </c>
      <c r="CS260" s="3">
        <v>814</v>
      </c>
      <c r="CT260" s="3">
        <v>19857</v>
      </c>
      <c r="CU260" s="3">
        <v>22211</v>
      </c>
      <c r="CV260" s="3">
        <v>0</v>
      </c>
      <c r="CW260" s="3">
        <v>0</v>
      </c>
      <c r="CX260" s="3">
        <v>2982</v>
      </c>
      <c r="CY260" s="3">
        <v>0</v>
      </c>
      <c r="CZ260" s="3">
        <v>5</v>
      </c>
      <c r="DA260" s="3">
        <v>60914</v>
      </c>
      <c r="DB260" s="3">
        <v>91785</v>
      </c>
      <c r="DC260" s="3">
        <v>768</v>
      </c>
      <c r="DD260" s="3">
        <v>1053</v>
      </c>
      <c r="DE260" s="3">
        <v>0</v>
      </c>
      <c r="DF260" s="3">
        <v>0</v>
      </c>
      <c r="DG260" s="3">
        <v>569798335</v>
      </c>
      <c r="DH260" s="3">
        <v>498895797</v>
      </c>
      <c r="DI260" s="3">
        <v>44377182</v>
      </c>
      <c r="DJ260" s="3">
        <v>115279720</v>
      </c>
      <c r="DK260" s="3">
        <v>414900</v>
      </c>
      <c r="DL260" s="3">
        <v>115694620</v>
      </c>
      <c r="DM260" s="3">
        <v>111711913</v>
      </c>
      <c r="DN260" s="3">
        <v>3982707</v>
      </c>
      <c r="DO260" s="3">
        <v>2131536</v>
      </c>
      <c r="DP260" s="3">
        <v>0</v>
      </c>
      <c r="DQ260" s="3">
        <v>1600</v>
      </c>
      <c r="DR260" s="3">
        <v>0</v>
      </c>
      <c r="DS260" s="3">
        <v>6112643</v>
      </c>
      <c r="DT260" s="3">
        <v>59676500</v>
      </c>
      <c r="DU260" s="3">
        <v>72527936</v>
      </c>
      <c r="DV260" s="3">
        <v>23289411</v>
      </c>
      <c r="DW260" s="3">
        <v>97702174</v>
      </c>
      <c r="DX260" s="3">
        <v>0</v>
      </c>
      <c r="DY260" s="3">
        <v>1621297</v>
      </c>
      <c r="DZ260" s="3">
        <v>53744932</v>
      </c>
      <c r="EA260" s="3">
        <v>250257</v>
      </c>
      <c r="EB260" s="3">
        <v>1493624</v>
      </c>
      <c r="EC260" s="3">
        <v>310306131</v>
      </c>
      <c r="ED260" s="3">
        <v>28387233</v>
      </c>
      <c r="EE260" s="3">
        <v>47301120</v>
      </c>
      <c r="EF260" s="3">
        <v>11818167</v>
      </c>
      <c r="EG260" s="3">
        <v>77257297</v>
      </c>
      <c r="EH260" s="3">
        <v>0</v>
      </c>
      <c r="EI260" s="3">
        <v>7227647</v>
      </c>
      <c r="EJ260" s="3">
        <v>78603497</v>
      </c>
      <c r="EK260" s="3">
        <v>1276816</v>
      </c>
      <c r="EL260" s="3">
        <v>7620427</v>
      </c>
      <c r="EM260" s="3">
        <v>259492204</v>
      </c>
      <c r="EN260" s="3">
        <v>75265777</v>
      </c>
      <c r="EO260" s="3">
        <v>102453843</v>
      </c>
      <c r="EP260" s="3">
        <v>33256624</v>
      </c>
      <c r="EQ260" s="3">
        <v>191110245</v>
      </c>
      <c r="ER260" s="3">
        <v>-5202970</v>
      </c>
      <c r="ES260" s="3">
        <v>0</v>
      </c>
      <c r="ET260" s="3">
        <v>5134387</v>
      </c>
      <c r="EU260" s="3">
        <v>79893275</v>
      </c>
      <c r="EV260" s="3">
        <v>5948163</v>
      </c>
      <c r="EW260" s="3">
        <v>0</v>
      </c>
      <c r="EX260" s="3">
        <v>1777335</v>
      </c>
      <c r="EY260" s="3">
        <v>0</v>
      </c>
      <c r="EZ260" s="3">
        <v>9259118</v>
      </c>
      <c r="FA260" s="3">
        <v>0</v>
      </c>
      <c r="FB260" s="3">
        <v>44377182</v>
      </c>
      <c r="FC260" s="3">
        <v>0</v>
      </c>
      <c r="FD260" s="3">
        <v>0</v>
      </c>
      <c r="FE260" s="3">
        <v>12769242</v>
      </c>
      <c r="FF260" s="3">
        <v>17375213</v>
      </c>
      <c r="FG260" s="3">
        <v>7053112</v>
      </c>
      <c r="FH260" s="3">
        <v>28227220</v>
      </c>
      <c r="FI260" s="3">
        <v>0</v>
      </c>
      <c r="FJ260" s="3">
        <v>3714557</v>
      </c>
      <c r="FK260" s="3">
        <v>44044144</v>
      </c>
      <c r="FL260" s="3">
        <v>0</v>
      </c>
      <c r="FM260" s="3">
        <v>2096232</v>
      </c>
      <c r="FN260" s="3">
        <v>0</v>
      </c>
      <c r="FO260" s="3">
        <v>0</v>
      </c>
      <c r="FP260" s="3">
        <v>0</v>
      </c>
      <c r="FQ260" s="3">
        <v>2117404</v>
      </c>
      <c r="FR260" s="3">
        <v>0</v>
      </c>
      <c r="FS260" s="3">
        <v>0</v>
      </c>
      <c r="FT260" s="3">
        <v>14029807</v>
      </c>
      <c r="FU260" s="3">
        <v>4444412</v>
      </c>
      <c r="FV260" s="3">
        <v>18136030</v>
      </c>
      <c r="FW260" s="3">
        <v>0</v>
      </c>
      <c r="FX260" s="3">
        <v>0</v>
      </c>
      <c r="FY260" s="3">
        <v>0</v>
      </c>
      <c r="FZ260" s="3">
        <v>0</v>
      </c>
      <c r="GA260" s="3">
        <v>10916976</v>
      </c>
      <c r="GB260" s="3">
        <v>6654341</v>
      </c>
      <c r="GC260" s="3">
        <v>53773428</v>
      </c>
      <c r="GD260" s="3">
        <v>3756919</v>
      </c>
      <c r="GE260" s="3">
        <v>28314143</v>
      </c>
      <c r="GF260" s="3">
        <v>8746816</v>
      </c>
      <c r="GG260" s="3">
        <v>1199916</v>
      </c>
      <c r="GH260" s="3">
        <v>132065</v>
      </c>
      <c r="GI260" s="3">
        <v>7095817</v>
      </c>
      <c r="GJ260" s="3">
        <v>39743022</v>
      </c>
      <c r="GK260" s="3">
        <v>482108</v>
      </c>
      <c r="GL260" s="3">
        <v>2115568</v>
      </c>
      <c r="GM260" s="3">
        <v>997366</v>
      </c>
      <c r="GN260" s="3">
        <v>426990</v>
      </c>
      <c r="GO260" s="3">
        <v>22458102</v>
      </c>
      <c r="GP260" s="3">
        <v>54704756</v>
      </c>
      <c r="GQ260" s="3">
        <v>0</v>
      </c>
      <c r="GR260" s="3">
        <v>1942284</v>
      </c>
      <c r="GS260" s="3">
        <v>581647</v>
      </c>
      <c r="GT260" s="3">
        <v>0</v>
      </c>
      <c r="GU260" s="3">
        <v>16629</v>
      </c>
      <c r="GV260" s="3">
        <v>57245316</v>
      </c>
      <c r="GW260" s="3">
        <v>47484974</v>
      </c>
      <c r="GX260" s="3">
        <v>0</v>
      </c>
      <c r="GY260" s="3">
        <v>4659248</v>
      </c>
      <c r="GZ260" s="3">
        <v>5101094</v>
      </c>
      <c r="HA260" s="3">
        <v>57245316</v>
      </c>
      <c r="HB260" s="3">
        <v>36214449</v>
      </c>
      <c r="HC260" s="3">
        <v>103393301</v>
      </c>
      <c r="HD260" s="3">
        <v>-94304413</v>
      </c>
      <c r="HE260" s="3">
        <v>10974703</v>
      </c>
      <c r="HF260" s="3">
        <v>0</v>
      </c>
      <c r="HG260" s="3">
        <v>0</v>
      </c>
      <c r="HH260" s="3">
        <v>0</v>
      </c>
      <c r="HI260" s="3">
        <v>4271743</v>
      </c>
      <c r="HJ260" s="3">
        <v>451893</v>
      </c>
      <c r="HK260" s="3">
        <v>527410</v>
      </c>
      <c r="HL260" s="3">
        <v>252</v>
      </c>
      <c r="HM260" s="3">
        <v>0</v>
      </c>
      <c r="HN260" s="3">
        <v>45047</v>
      </c>
      <c r="HO260" s="3">
        <v>132974</v>
      </c>
      <c r="HP260" s="3">
        <v>130511</v>
      </c>
      <c r="HQ260" s="3">
        <v>8726</v>
      </c>
      <c r="HR260" s="3">
        <v>17326</v>
      </c>
      <c r="HS260" s="3">
        <v>88851</v>
      </c>
      <c r="HT260" s="3">
        <v>25932</v>
      </c>
      <c r="HU260" s="3">
        <v>0</v>
      </c>
      <c r="HV260" s="3">
        <v>2077</v>
      </c>
      <c r="HW260" s="3">
        <v>449</v>
      </c>
      <c r="HX260" s="3">
        <v>94134</v>
      </c>
      <c r="HY260" s="3">
        <v>43756</v>
      </c>
      <c r="HZ260" s="3">
        <v>142263</v>
      </c>
      <c r="IA260" s="3">
        <v>0</v>
      </c>
      <c r="IB260" s="3">
        <v>68651</v>
      </c>
      <c r="IC260" s="3">
        <v>34937</v>
      </c>
      <c r="ID260" s="3">
        <v>68152</v>
      </c>
      <c r="IE260" s="3">
        <v>17201226.8806112</v>
      </c>
      <c r="IF260" s="3">
        <v>23405852.8854945</v>
      </c>
      <c r="IG260" s="3">
        <v>6857458.7271556593</v>
      </c>
      <c r="IH260" s="3">
        <v>34174312.773939788</v>
      </c>
      <c r="II260" s="3">
        <v>0</v>
      </c>
      <c r="IJ260" s="3">
        <v>1728437.8961975591</v>
      </c>
      <c r="IK260" s="3">
        <v>25851224.754706599</v>
      </c>
      <c r="IL260" s="3">
        <v>298278.62437146116</v>
      </c>
      <c r="IM260" s="3">
        <v>1780220.45752321</v>
      </c>
    </row>
    <row r="261" spans="1:247" x14ac:dyDescent="0.25">
      <c r="A261">
        <v>106190552</v>
      </c>
      <c r="B261" s="33" t="s">
        <v>1962</v>
      </c>
      <c r="C261" s="56">
        <v>45292</v>
      </c>
      <c r="D261" s="56">
        <v>45657</v>
      </c>
      <c r="E261">
        <v>366</v>
      </c>
      <c r="F261" s="33" t="s">
        <v>2532</v>
      </c>
      <c r="G261" t="s">
        <v>475</v>
      </c>
      <c r="H261">
        <v>905</v>
      </c>
      <c r="I261" s="33" t="s">
        <v>1046</v>
      </c>
      <c r="J261" t="s">
        <v>3050</v>
      </c>
      <c r="K261" s="33" t="s">
        <v>1023</v>
      </c>
      <c r="L261" s="33" t="s">
        <v>811</v>
      </c>
      <c r="N261" t="s">
        <v>430</v>
      </c>
      <c r="O261" s="33" t="s">
        <v>2381</v>
      </c>
      <c r="P261" t="s">
        <v>1028</v>
      </c>
      <c r="Q261" t="s">
        <v>1033</v>
      </c>
      <c r="R261" s="33" t="s">
        <v>2202</v>
      </c>
      <c r="S261" s="33" t="s">
        <v>3221</v>
      </c>
      <c r="T261" s="33" t="s">
        <v>1344</v>
      </c>
      <c r="U261" s="33">
        <v>91364</v>
      </c>
      <c r="V261" s="33" t="s">
        <v>1836</v>
      </c>
      <c r="W261">
        <v>0</v>
      </c>
      <c r="X261" s="3">
        <v>277</v>
      </c>
      <c r="Y261" s="3">
        <v>101382</v>
      </c>
      <c r="Z261" s="3">
        <v>261</v>
      </c>
      <c r="AA261" s="3">
        <v>95526</v>
      </c>
      <c r="AB261" s="3">
        <v>199</v>
      </c>
      <c r="AC261" s="3">
        <v>193.80874316939901</v>
      </c>
      <c r="AD261" s="3">
        <v>193.80874316939901</v>
      </c>
      <c r="AE261" s="3">
        <v>661</v>
      </c>
      <c r="AF261" s="3">
        <v>0</v>
      </c>
      <c r="AG261" s="3">
        <v>30603</v>
      </c>
      <c r="AH261" s="3">
        <v>0</v>
      </c>
      <c r="AI261" s="3">
        <v>0</v>
      </c>
      <c r="AJ261" s="3">
        <v>0</v>
      </c>
      <c r="AK261" s="3">
        <v>254</v>
      </c>
      <c r="AL261" s="3">
        <v>35297</v>
      </c>
      <c r="AM261" s="3">
        <v>4119</v>
      </c>
      <c r="AN261" s="3">
        <v>70934</v>
      </c>
      <c r="AO261" s="3">
        <v>70934</v>
      </c>
      <c r="AP261" s="89">
        <v>661</v>
      </c>
      <c r="AQ261" s="89">
        <v>0</v>
      </c>
      <c r="AR261" s="89">
        <v>30603</v>
      </c>
      <c r="AS261" s="89">
        <v>0</v>
      </c>
      <c r="AT261" s="89">
        <v>0</v>
      </c>
      <c r="AU261" s="89">
        <v>0</v>
      </c>
      <c r="AV261" s="89">
        <v>254</v>
      </c>
      <c r="AW261" s="89">
        <v>35297</v>
      </c>
      <c r="AX261" s="89">
        <v>4119</v>
      </c>
      <c r="AY261" s="3">
        <v>38</v>
      </c>
      <c r="AZ261" s="3">
        <v>0</v>
      </c>
      <c r="BA261" s="3">
        <v>36</v>
      </c>
      <c r="BB261" s="3">
        <v>0</v>
      </c>
      <c r="BC261" s="3">
        <v>0</v>
      </c>
      <c r="BD261" s="3">
        <v>0</v>
      </c>
      <c r="BE261" s="3">
        <v>12</v>
      </c>
      <c r="BF261" s="3">
        <v>17</v>
      </c>
      <c r="BG261" s="3">
        <v>139</v>
      </c>
      <c r="BH261" s="3">
        <v>242</v>
      </c>
      <c r="BI261" s="3">
        <v>0</v>
      </c>
      <c r="BJ261" s="3">
        <v>12</v>
      </c>
      <c r="BK261" s="3">
        <v>0</v>
      </c>
      <c r="BL261" s="3">
        <v>0</v>
      </c>
      <c r="BM261" s="3">
        <v>110</v>
      </c>
      <c r="BN261" s="3">
        <v>155</v>
      </c>
      <c r="BO261" s="3">
        <v>0</v>
      </c>
      <c r="BP261" s="3">
        <v>4392</v>
      </c>
      <c r="BQ261" s="3">
        <v>0</v>
      </c>
      <c r="BR261" s="3">
        <v>0</v>
      </c>
      <c r="BS261" s="3">
        <v>40260</v>
      </c>
      <c r="BT261" s="3">
        <v>56730</v>
      </c>
      <c r="BU261" s="3">
        <v>0</v>
      </c>
      <c r="BV261" s="3">
        <v>3866</v>
      </c>
      <c r="BW261" s="3">
        <v>0</v>
      </c>
      <c r="BX261" s="3">
        <v>0</v>
      </c>
      <c r="BY261" s="3">
        <v>31771</v>
      </c>
      <c r="BZ261" s="57">
        <v>0.44789522654862268</v>
      </c>
      <c r="CA261" s="3">
        <v>35297</v>
      </c>
      <c r="CB261" s="3">
        <v>0</v>
      </c>
      <c r="CC261" s="3">
        <v>193</v>
      </c>
      <c r="CD261" s="3">
        <v>0</v>
      </c>
      <c r="CE261" s="3">
        <v>0</v>
      </c>
      <c r="CF261" s="3">
        <v>32</v>
      </c>
      <c r="CG261" s="3">
        <v>17</v>
      </c>
      <c r="CH261" s="3">
        <v>0</v>
      </c>
      <c r="CI261" s="3">
        <v>0</v>
      </c>
      <c r="CJ261" s="3">
        <v>0</v>
      </c>
      <c r="CK261" s="3">
        <v>0</v>
      </c>
      <c r="CL261" s="3">
        <v>0</v>
      </c>
      <c r="CM261" s="3">
        <v>0</v>
      </c>
      <c r="CN261" s="3">
        <v>0</v>
      </c>
      <c r="CO261" s="3">
        <v>0</v>
      </c>
      <c r="CP261" s="3">
        <v>0</v>
      </c>
      <c r="CQ261" s="3">
        <v>0</v>
      </c>
      <c r="CR261" s="3">
        <v>0</v>
      </c>
      <c r="CS261" s="3">
        <v>0</v>
      </c>
      <c r="CT261" s="3">
        <v>0</v>
      </c>
      <c r="CU261" s="3">
        <v>0</v>
      </c>
      <c r="CV261" s="3">
        <v>0</v>
      </c>
      <c r="CW261" s="3">
        <v>0</v>
      </c>
      <c r="CX261" s="3">
        <v>0</v>
      </c>
      <c r="CY261" s="3">
        <v>0</v>
      </c>
      <c r="CZ261" s="3">
        <v>0</v>
      </c>
      <c r="DA261" s="3">
        <v>0</v>
      </c>
      <c r="DB261" s="3">
        <v>0</v>
      </c>
      <c r="DC261" s="3">
        <v>0</v>
      </c>
      <c r="DD261" s="3">
        <v>0</v>
      </c>
      <c r="DE261" s="3">
        <v>0</v>
      </c>
      <c r="DF261" s="3">
        <v>0</v>
      </c>
      <c r="DG261" s="3">
        <v>41979507</v>
      </c>
      <c r="DH261" s="3">
        <v>8612205</v>
      </c>
      <c r="DI261" s="3">
        <v>0</v>
      </c>
      <c r="DJ261" s="3">
        <v>33367302</v>
      </c>
      <c r="DK261" s="3">
        <v>21711</v>
      </c>
      <c r="DL261" s="3">
        <v>33389013</v>
      </c>
      <c r="DM261" s="3">
        <v>66459821</v>
      </c>
      <c r="DN261" s="3">
        <v>-33070808</v>
      </c>
      <c r="DO261" s="3">
        <v>54317872</v>
      </c>
      <c r="DP261" s="3">
        <v>13123195</v>
      </c>
      <c r="DQ261" s="3">
        <v>0</v>
      </c>
      <c r="DR261" s="3">
        <v>0</v>
      </c>
      <c r="DS261" s="3">
        <v>8123869</v>
      </c>
      <c r="DT261" s="3">
        <v>2436756</v>
      </c>
      <c r="DU261" s="3">
        <v>0</v>
      </c>
      <c r="DV261" s="3">
        <v>22288600</v>
      </c>
      <c r="DW261" s="3">
        <v>0</v>
      </c>
      <c r="DX261" s="3">
        <v>0</v>
      </c>
      <c r="DY261" s="3">
        <v>0</v>
      </c>
      <c r="DZ261" s="3">
        <v>655598</v>
      </c>
      <c r="EA261" s="3">
        <v>7604641</v>
      </c>
      <c r="EB261" s="3">
        <v>8993912</v>
      </c>
      <c r="EC261" s="3">
        <v>41979507</v>
      </c>
      <c r="ED261" s="3">
        <v>0</v>
      </c>
      <c r="EE261" s="3">
        <v>0</v>
      </c>
      <c r="EF261" s="3">
        <v>0</v>
      </c>
      <c r="EG261" s="3">
        <v>0</v>
      </c>
      <c r="EH261" s="3">
        <v>0</v>
      </c>
      <c r="EI261" s="3">
        <v>0</v>
      </c>
      <c r="EJ261" s="3">
        <v>0</v>
      </c>
      <c r="EK261" s="3">
        <v>0</v>
      </c>
      <c r="EL261" s="3">
        <v>0</v>
      </c>
      <c r="EM261" s="3">
        <v>0</v>
      </c>
      <c r="EN261" s="3">
        <v>1359770</v>
      </c>
      <c r="EO261" s="3">
        <v>0</v>
      </c>
      <c r="EP261" s="3">
        <v>275495</v>
      </c>
      <c r="EQ261" s="3">
        <v>0</v>
      </c>
      <c r="ER261" s="3">
        <v>0</v>
      </c>
      <c r="ES261" s="3">
        <v>0</v>
      </c>
      <c r="ET261" s="3">
        <v>0</v>
      </c>
      <c r="EU261" s="3">
        <v>362696</v>
      </c>
      <c r="EV261" s="3">
        <v>2090893</v>
      </c>
      <c r="EW261" s="3">
        <v>0</v>
      </c>
      <c r="EX261" s="3">
        <v>2165536</v>
      </c>
      <c r="EY261" s="3">
        <v>0</v>
      </c>
      <c r="EZ261" s="3">
        <v>2357815</v>
      </c>
      <c r="FA261" s="3">
        <v>0</v>
      </c>
      <c r="FB261" s="3">
        <v>0</v>
      </c>
      <c r="FC261" s="3">
        <v>0</v>
      </c>
      <c r="FD261" s="3">
        <v>0</v>
      </c>
      <c r="FE261" s="3">
        <v>1076986</v>
      </c>
      <c r="FF261" s="3">
        <v>0</v>
      </c>
      <c r="FG261" s="3">
        <v>22013105</v>
      </c>
      <c r="FH261" s="3">
        <v>0</v>
      </c>
      <c r="FI261" s="3">
        <v>0</v>
      </c>
      <c r="FJ261" s="3">
        <v>0</v>
      </c>
      <c r="FK261" s="3">
        <v>292902</v>
      </c>
      <c r="FL261" s="3">
        <v>5439105</v>
      </c>
      <c r="FM261" s="3">
        <v>4545204</v>
      </c>
      <c r="FN261" s="3">
        <v>0</v>
      </c>
      <c r="FO261" s="3">
        <v>0</v>
      </c>
      <c r="FP261" s="3">
        <v>41006047</v>
      </c>
      <c r="FQ261" s="3">
        <v>4006950</v>
      </c>
      <c r="FR261" s="3">
        <v>0</v>
      </c>
      <c r="FS261" s="3">
        <v>0</v>
      </c>
      <c r="FT261" s="3">
        <v>19344030</v>
      </c>
      <c r="FU261" s="3">
        <v>0</v>
      </c>
      <c r="FV261" s="3">
        <v>826440</v>
      </c>
      <c r="FW261" s="3">
        <v>0</v>
      </c>
      <c r="FX261" s="3">
        <v>0</v>
      </c>
      <c r="FY261" s="3">
        <v>0</v>
      </c>
      <c r="FZ261" s="3">
        <v>0</v>
      </c>
      <c r="GA261" s="3">
        <v>31292420</v>
      </c>
      <c r="GB261" s="3">
        <v>4470396</v>
      </c>
      <c r="GC261" s="3">
        <v>9184959</v>
      </c>
      <c r="GD261" s="3">
        <v>1341576</v>
      </c>
      <c r="GE261" s="3">
        <v>30837380</v>
      </c>
      <c r="GF261" s="3">
        <v>13370279</v>
      </c>
      <c r="GG261" s="3">
        <v>0</v>
      </c>
      <c r="GH261" s="3">
        <v>4751666</v>
      </c>
      <c r="GI261" s="3">
        <v>2124493</v>
      </c>
      <c r="GJ261" s="3">
        <v>6277893</v>
      </c>
      <c r="GK261" s="3">
        <v>1631542</v>
      </c>
      <c r="GL261" s="3">
        <v>229958</v>
      </c>
      <c r="GM261" s="3">
        <v>4943</v>
      </c>
      <c r="GN261" s="3">
        <v>385884</v>
      </c>
      <c r="GO261" s="3">
        <v>6845783</v>
      </c>
      <c r="GP261" s="3">
        <v>453676220</v>
      </c>
      <c r="GQ261" s="3">
        <v>0</v>
      </c>
      <c r="GR261" s="3">
        <v>15037232</v>
      </c>
      <c r="GS261" s="3">
        <v>431425</v>
      </c>
      <c r="GT261" s="3">
        <v>29386683</v>
      </c>
      <c r="GU261" s="3">
        <v>0</v>
      </c>
      <c r="GV261" s="3">
        <v>498531560</v>
      </c>
      <c r="GW261" s="3">
        <v>384954978</v>
      </c>
      <c r="GX261" s="3">
        <v>0</v>
      </c>
      <c r="GY261" s="3">
        <v>26033025</v>
      </c>
      <c r="GZ261" s="3">
        <v>87543557</v>
      </c>
      <c r="HA261" s="3">
        <v>498531560</v>
      </c>
      <c r="HB261" s="3">
        <v>5257451</v>
      </c>
      <c r="HC261" s="3">
        <v>8470212</v>
      </c>
      <c r="HD261" s="3">
        <v>-922635</v>
      </c>
      <c r="HE261" s="3">
        <v>130058195</v>
      </c>
      <c r="HF261" s="3">
        <v>0</v>
      </c>
      <c r="HG261" s="3">
        <v>6047248</v>
      </c>
      <c r="HH261" s="3">
        <v>373499433</v>
      </c>
      <c r="HI261" s="3">
        <v>373499433</v>
      </c>
      <c r="HJ261" s="3">
        <v>812815</v>
      </c>
      <c r="HK261" s="3">
        <v>920010</v>
      </c>
      <c r="HL261" s="3">
        <v>416</v>
      </c>
      <c r="HM261" s="3">
        <v>0</v>
      </c>
      <c r="HN261" s="3">
        <v>101935</v>
      </c>
      <c r="HO261" s="3">
        <v>117471</v>
      </c>
      <c r="HP261" s="3">
        <v>15690</v>
      </c>
      <c r="HQ261" s="3">
        <v>75118</v>
      </c>
      <c r="HR261" s="3">
        <v>140157</v>
      </c>
      <c r="HS261" s="3">
        <v>82179</v>
      </c>
      <c r="HT261" s="3">
        <v>196556</v>
      </c>
      <c r="HU261" s="3">
        <v>28477</v>
      </c>
      <c r="HV261" s="3">
        <v>50322</v>
      </c>
      <c r="HW261" s="3">
        <v>4910</v>
      </c>
      <c r="HX261" s="3">
        <v>304322</v>
      </c>
      <c r="HY261" s="3">
        <v>0</v>
      </c>
      <c r="HZ261" s="3">
        <v>0</v>
      </c>
      <c r="IA261" s="3">
        <v>0</v>
      </c>
      <c r="IB261" s="3">
        <v>305170</v>
      </c>
      <c r="IC261" s="3">
        <v>50588</v>
      </c>
      <c r="ID261" s="3">
        <v>81440</v>
      </c>
      <c r="IE261" s="3">
        <v>3856487.9566394142</v>
      </c>
      <c r="IF261" s="3">
        <v>0</v>
      </c>
      <c r="IG261" s="3">
        <v>35274650.999260202</v>
      </c>
      <c r="IH261" s="3">
        <v>0</v>
      </c>
      <c r="II261" s="3">
        <v>0</v>
      </c>
      <c r="IJ261" s="3">
        <v>0</v>
      </c>
      <c r="IK261" s="3">
        <v>1037570.356407</v>
      </c>
      <c r="IL261" s="3">
        <v>12035347.9917835</v>
      </c>
      <c r="IM261" s="3">
        <v>14234052.695909901</v>
      </c>
    </row>
    <row r="262" spans="1:247" x14ac:dyDescent="0.25">
      <c r="A262">
        <v>106361266</v>
      </c>
      <c r="B262" s="33" t="s">
        <v>1453</v>
      </c>
      <c r="C262" s="56">
        <v>45108</v>
      </c>
      <c r="D262" s="56">
        <v>45473</v>
      </c>
      <c r="E262">
        <v>366</v>
      </c>
      <c r="F262" s="33" t="s">
        <v>2692</v>
      </c>
      <c r="G262" t="s">
        <v>1063</v>
      </c>
      <c r="H262">
        <v>1209</v>
      </c>
      <c r="I262" s="33" t="s">
        <v>1037</v>
      </c>
      <c r="J262" t="s">
        <v>3050</v>
      </c>
      <c r="K262" s="33" t="s">
        <v>1023</v>
      </c>
      <c r="L262" s="33" t="s">
        <v>811</v>
      </c>
      <c r="M262" t="s">
        <v>1792</v>
      </c>
      <c r="N262" t="s">
        <v>1032</v>
      </c>
      <c r="O262" s="33" t="s">
        <v>1837</v>
      </c>
      <c r="P262" t="s">
        <v>1080</v>
      </c>
      <c r="Q262" t="s">
        <v>1058</v>
      </c>
      <c r="R262" s="33" t="s">
        <v>2203</v>
      </c>
      <c r="S262" s="33" t="s">
        <v>1803</v>
      </c>
      <c r="T262" s="33" t="s">
        <v>1454</v>
      </c>
      <c r="U262" s="33">
        <v>92352</v>
      </c>
      <c r="V262" s="33" t="s">
        <v>2860</v>
      </c>
      <c r="W262">
        <v>0</v>
      </c>
      <c r="X262" s="3">
        <v>37</v>
      </c>
      <c r="Y262" s="3">
        <v>13542</v>
      </c>
      <c r="Z262" s="3">
        <v>37</v>
      </c>
      <c r="AA262" s="3">
        <v>13542</v>
      </c>
      <c r="AB262" s="3">
        <v>23</v>
      </c>
      <c r="AC262" s="3">
        <v>22.1475409836066</v>
      </c>
      <c r="AD262" s="3">
        <v>105.930040886678</v>
      </c>
      <c r="AE262" s="3">
        <v>341</v>
      </c>
      <c r="AF262" s="3">
        <v>272</v>
      </c>
      <c r="AG262" s="3">
        <v>236</v>
      </c>
      <c r="AH262" s="3">
        <v>7136</v>
      </c>
      <c r="AI262" s="3">
        <v>0</v>
      </c>
      <c r="AJ262" s="3">
        <v>16</v>
      </c>
      <c r="AK262" s="3">
        <v>79</v>
      </c>
      <c r="AL262" s="3">
        <v>0</v>
      </c>
      <c r="AM262" s="3">
        <v>26</v>
      </c>
      <c r="AN262" s="3">
        <v>8106</v>
      </c>
      <c r="AO262" s="3">
        <v>38770.394964524101</v>
      </c>
      <c r="AP262" s="89">
        <v>1458.8339380167299</v>
      </c>
      <c r="AQ262" s="89">
        <v>1656.62047881844</v>
      </c>
      <c r="AR262" s="89">
        <v>1491.3305289719101</v>
      </c>
      <c r="AS262" s="89">
        <v>21909.462691715398</v>
      </c>
      <c r="AT262" s="89">
        <v>0</v>
      </c>
      <c r="AU262" s="89">
        <v>115.27981479325909</v>
      </c>
      <c r="AV262" s="89">
        <v>1502.7575235177401</v>
      </c>
      <c r="AW262" s="89">
        <v>0</v>
      </c>
      <c r="AX262" s="89">
        <v>419.708248267253</v>
      </c>
      <c r="AY262" s="3">
        <v>76</v>
      </c>
      <c r="AZ262" s="3">
        <v>63</v>
      </c>
      <c r="BA262" s="3">
        <v>23</v>
      </c>
      <c r="BB262" s="3">
        <v>66</v>
      </c>
      <c r="BC262" s="3">
        <v>0</v>
      </c>
      <c r="BD262" s="3">
        <v>7</v>
      </c>
      <c r="BE262" s="3">
        <v>31</v>
      </c>
      <c r="BF262" s="3">
        <v>0</v>
      </c>
      <c r="BG262" s="3">
        <v>5</v>
      </c>
      <c r="BH262" s="3">
        <v>271</v>
      </c>
      <c r="BI262" s="3">
        <v>17</v>
      </c>
      <c r="BJ262" s="3">
        <v>0</v>
      </c>
      <c r="BK262" s="3">
        <v>0</v>
      </c>
      <c r="BL262" s="3">
        <v>0</v>
      </c>
      <c r="BM262" s="3">
        <v>20</v>
      </c>
      <c r="BN262" s="3">
        <v>0</v>
      </c>
      <c r="BO262" s="3">
        <v>6222</v>
      </c>
      <c r="BP262" s="3">
        <v>0</v>
      </c>
      <c r="BQ262" s="3">
        <v>0</v>
      </c>
      <c r="BR262" s="3">
        <v>0</v>
      </c>
      <c r="BS262" s="3">
        <v>7320</v>
      </c>
      <c r="BT262" s="3">
        <v>0</v>
      </c>
      <c r="BU262" s="3">
        <v>982</v>
      </c>
      <c r="BV262" s="3">
        <v>0</v>
      </c>
      <c r="BW262" s="3">
        <v>0</v>
      </c>
      <c r="BX262" s="3">
        <v>0</v>
      </c>
      <c r="BY262" s="3">
        <v>7124</v>
      </c>
      <c r="BZ262" s="57">
        <v>0.87885516901060901</v>
      </c>
      <c r="CA262" s="3">
        <v>0</v>
      </c>
      <c r="CB262" s="3">
        <v>267</v>
      </c>
      <c r="CC262" s="3">
        <v>0</v>
      </c>
      <c r="CD262" s="3">
        <v>0</v>
      </c>
      <c r="CE262" s="3">
        <v>0</v>
      </c>
      <c r="CF262" s="3">
        <v>4</v>
      </c>
      <c r="CG262" s="3">
        <v>0</v>
      </c>
      <c r="CH262" s="3">
        <v>0</v>
      </c>
      <c r="CI262" s="3">
        <v>0</v>
      </c>
      <c r="CJ262" s="3">
        <v>0</v>
      </c>
      <c r="CK262" s="3">
        <v>6332</v>
      </c>
      <c r="CL262" s="3">
        <v>5523</v>
      </c>
      <c r="CM262" s="3">
        <v>4085</v>
      </c>
      <c r="CN262" s="3">
        <v>13762</v>
      </c>
      <c r="CO262" s="3">
        <v>0</v>
      </c>
      <c r="CP262" s="3">
        <v>589</v>
      </c>
      <c r="CQ262" s="3">
        <v>7034</v>
      </c>
      <c r="CR262" s="3">
        <v>0</v>
      </c>
      <c r="CS262" s="3">
        <v>1142</v>
      </c>
      <c r="CT262" s="3">
        <v>38467</v>
      </c>
      <c r="CU262" s="3">
        <v>9289</v>
      </c>
      <c r="CV262" s="3">
        <v>12052</v>
      </c>
      <c r="CW262" s="3">
        <v>0</v>
      </c>
      <c r="CX262" s="3">
        <v>17300</v>
      </c>
      <c r="CY262" s="3">
        <v>0</v>
      </c>
      <c r="CZ262" s="3">
        <v>1</v>
      </c>
      <c r="DA262" s="3">
        <v>6265</v>
      </c>
      <c r="DB262" s="3">
        <v>7046</v>
      </c>
      <c r="DC262" s="3">
        <v>81</v>
      </c>
      <c r="DD262" s="3">
        <v>119</v>
      </c>
      <c r="DE262" s="3">
        <v>0</v>
      </c>
      <c r="DF262" s="3">
        <v>0</v>
      </c>
      <c r="DG262" s="3">
        <v>62621434</v>
      </c>
      <c r="DH262" s="3">
        <v>28105045</v>
      </c>
      <c r="DI262" s="3">
        <v>0</v>
      </c>
      <c r="DJ262" s="3">
        <v>34516389</v>
      </c>
      <c r="DK262" s="3">
        <v>565877</v>
      </c>
      <c r="DL262" s="3">
        <v>35082266</v>
      </c>
      <c r="DM262" s="3">
        <v>37119831</v>
      </c>
      <c r="DN262" s="3">
        <v>-2037565</v>
      </c>
      <c r="DO262" s="3">
        <v>6089891</v>
      </c>
      <c r="DP262" s="3">
        <v>369852</v>
      </c>
      <c r="DQ262" s="3">
        <v>0</v>
      </c>
      <c r="DR262" s="3">
        <v>0</v>
      </c>
      <c r="DS262" s="3">
        <v>3682474</v>
      </c>
      <c r="DT262" s="3">
        <v>2300653</v>
      </c>
      <c r="DU262" s="3">
        <v>1712716</v>
      </c>
      <c r="DV262" s="3">
        <v>649940</v>
      </c>
      <c r="DW262" s="3">
        <v>7526130</v>
      </c>
      <c r="DX262" s="3">
        <v>0</v>
      </c>
      <c r="DY262" s="3">
        <v>154638</v>
      </c>
      <c r="DZ262" s="3">
        <v>671727</v>
      </c>
      <c r="EA262" s="3">
        <v>0</v>
      </c>
      <c r="EB262" s="3">
        <v>76901</v>
      </c>
      <c r="EC262" s="3">
        <v>13092705</v>
      </c>
      <c r="ED262" s="3">
        <v>7541783</v>
      </c>
      <c r="EE262" s="3">
        <v>8718609</v>
      </c>
      <c r="EF262" s="3">
        <v>3457159</v>
      </c>
      <c r="EG262" s="3">
        <v>15581138</v>
      </c>
      <c r="EH262" s="3">
        <v>0</v>
      </c>
      <c r="EI262" s="3">
        <v>959527</v>
      </c>
      <c r="EJ262" s="3">
        <v>12106030</v>
      </c>
      <c r="EK262" s="3">
        <v>0</v>
      </c>
      <c r="EL262" s="3">
        <v>1164483</v>
      </c>
      <c r="EM262" s="3">
        <v>49528729</v>
      </c>
      <c r="EN262" s="3">
        <v>4333953</v>
      </c>
      <c r="EO262" s="3">
        <v>7098129</v>
      </c>
      <c r="EP262" s="3">
        <v>1677505</v>
      </c>
      <c r="EQ262" s="3">
        <v>4804134</v>
      </c>
      <c r="ER262" s="3">
        <v>-9282</v>
      </c>
      <c r="ES262" s="3">
        <v>0</v>
      </c>
      <c r="ET262" s="3">
        <v>608487</v>
      </c>
      <c r="EU262" s="3">
        <v>7606124</v>
      </c>
      <c r="EV262" s="3">
        <v>1908999</v>
      </c>
      <c r="EW262" s="3">
        <v>0</v>
      </c>
      <c r="EX262" s="3">
        <v>76996</v>
      </c>
      <c r="EY262" s="3">
        <v>0</v>
      </c>
      <c r="EZ262" s="3">
        <v>0</v>
      </c>
      <c r="FA262" s="3">
        <v>0</v>
      </c>
      <c r="FB262" s="3">
        <v>0</v>
      </c>
      <c r="FC262" s="3">
        <v>0</v>
      </c>
      <c r="FD262" s="3">
        <v>0</v>
      </c>
      <c r="FE262" s="3">
        <v>5508483</v>
      </c>
      <c r="FF262" s="3">
        <v>3333196</v>
      </c>
      <c r="FG262" s="3">
        <v>2430332</v>
      </c>
      <c r="FH262" s="3">
        <v>18311678</v>
      </c>
      <c r="FI262" s="3">
        <v>0</v>
      </c>
      <c r="FJ262" s="3">
        <v>365131</v>
      </c>
      <c r="FK262" s="3">
        <v>3969776</v>
      </c>
      <c r="FL262" s="3">
        <v>0</v>
      </c>
      <c r="FM262" s="3">
        <v>597793</v>
      </c>
      <c r="FN262" s="3">
        <v>0</v>
      </c>
      <c r="FO262" s="3">
        <v>0</v>
      </c>
      <c r="FP262" s="3">
        <v>727603</v>
      </c>
      <c r="FQ262" s="3">
        <v>1088891</v>
      </c>
      <c r="FR262" s="3">
        <v>3814483</v>
      </c>
      <c r="FS262" s="3">
        <v>0</v>
      </c>
      <c r="FT262" s="3">
        <v>4513492</v>
      </c>
      <c r="FU262" s="3">
        <v>6380753</v>
      </c>
      <c r="FV262" s="3">
        <v>9019292</v>
      </c>
      <c r="FW262" s="3">
        <v>0</v>
      </c>
      <c r="FX262" s="3">
        <v>0</v>
      </c>
      <c r="FY262" s="3">
        <v>0</v>
      </c>
      <c r="FZ262" s="3">
        <v>0</v>
      </c>
      <c r="GA262" s="3">
        <v>7662361</v>
      </c>
      <c r="GB262" s="3">
        <v>3238426</v>
      </c>
      <c r="GC262" s="3">
        <v>4431222</v>
      </c>
      <c r="GD262" s="3">
        <v>1874285</v>
      </c>
      <c r="GE262" s="3">
        <v>19321164</v>
      </c>
      <c r="GF262" s="3">
        <v>4157222</v>
      </c>
      <c r="GG262" s="3">
        <v>1043772</v>
      </c>
      <c r="GH262" s="3">
        <v>1484928</v>
      </c>
      <c r="GI262" s="3">
        <v>3229918</v>
      </c>
      <c r="GJ262" s="3">
        <v>2193379</v>
      </c>
      <c r="GK262" s="3">
        <v>1588942</v>
      </c>
      <c r="GL262" s="3">
        <v>252844</v>
      </c>
      <c r="GM262" s="3">
        <v>332831</v>
      </c>
      <c r="GN262" s="3">
        <v>522847</v>
      </c>
      <c r="GO262" s="3">
        <v>2991984</v>
      </c>
      <c r="GP262" s="3">
        <v>11560291</v>
      </c>
      <c r="GQ262" s="3">
        <v>39383738</v>
      </c>
      <c r="GR262" s="3">
        <v>15720445</v>
      </c>
      <c r="GS262" s="3">
        <v>4706634</v>
      </c>
      <c r="GT262" s="3">
        <v>0</v>
      </c>
      <c r="GU262" s="3">
        <v>0</v>
      </c>
      <c r="GV262" s="3">
        <v>71371108</v>
      </c>
      <c r="GW262" s="3">
        <v>7711007</v>
      </c>
      <c r="GX262" s="3">
        <v>32782</v>
      </c>
      <c r="GY262" s="3">
        <v>6257872</v>
      </c>
      <c r="GZ262" s="3">
        <v>57369447</v>
      </c>
      <c r="HA262" s="3">
        <v>71371108</v>
      </c>
      <c r="HB262" s="3">
        <v>4050693</v>
      </c>
      <c r="HC262" s="3">
        <v>9535290</v>
      </c>
      <c r="HD262" s="3">
        <v>-7205345</v>
      </c>
      <c r="HE262" s="3">
        <v>37428710</v>
      </c>
      <c r="HF262" s="3">
        <v>440713</v>
      </c>
      <c r="HG262" s="3">
        <v>5178473</v>
      </c>
      <c r="HH262" s="3">
        <v>0</v>
      </c>
      <c r="HI262" s="3">
        <v>0</v>
      </c>
      <c r="HJ262" s="3">
        <v>456349</v>
      </c>
      <c r="HK262" s="3">
        <v>498047</v>
      </c>
      <c r="HL262" s="3">
        <v>237</v>
      </c>
      <c r="HM262" s="3">
        <v>0</v>
      </c>
      <c r="HN262" s="3">
        <v>77894</v>
      </c>
      <c r="HO262" s="3">
        <v>79701</v>
      </c>
      <c r="HP262" s="3">
        <v>57091</v>
      </c>
      <c r="HQ262" s="3">
        <v>22573</v>
      </c>
      <c r="HR262" s="3">
        <v>53234</v>
      </c>
      <c r="HS262" s="3">
        <v>99335</v>
      </c>
      <c r="HT262" s="3">
        <v>50524</v>
      </c>
      <c r="HU262" s="3">
        <v>11138</v>
      </c>
      <c r="HV262" s="3">
        <v>4047</v>
      </c>
      <c r="HW262" s="3">
        <v>812</v>
      </c>
      <c r="HX262" s="3">
        <v>96301</v>
      </c>
      <c r="HY262" s="3">
        <v>75197</v>
      </c>
      <c r="HZ262" s="3">
        <v>110601</v>
      </c>
      <c r="IA262" s="3">
        <v>0</v>
      </c>
      <c r="IB262" s="3">
        <v>86794</v>
      </c>
      <c r="IC262" s="3">
        <v>48989</v>
      </c>
      <c r="ID262" s="3">
        <v>38467</v>
      </c>
      <c r="IE262" s="3">
        <v>5745316.4166113473</v>
      </c>
      <c r="IF262" s="3">
        <v>6089068.0690743998</v>
      </c>
      <c r="IG262" s="3">
        <v>2397433.2481662109</v>
      </c>
      <c r="IH262" s="3">
        <v>13488385.007882001</v>
      </c>
      <c r="II262" s="3">
        <v>0</v>
      </c>
      <c r="IJ262" s="3">
        <v>650370.54498640203</v>
      </c>
      <c r="IK262" s="3">
        <v>7458748.7345176088</v>
      </c>
      <c r="IL262" s="3">
        <v>0</v>
      </c>
      <c r="IM262" s="3">
        <v>724631.978762032</v>
      </c>
    </row>
    <row r="263" spans="1:247" x14ac:dyDescent="0.25">
      <c r="A263">
        <v>106281266</v>
      </c>
      <c r="B263" s="33" t="s">
        <v>1455</v>
      </c>
      <c r="C263" s="56">
        <v>45108</v>
      </c>
      <c r="D263" s="56">
        <v>45473</v>
      </c>
      <c r="E263">
        <v>366</v>
      </c>
      <c r="F263" s="33" t="s">
        <v>2686</v>
      </c>
      <c r="G263" t="s">
        <v>1252</v>
      </c>
      <c r="H263">
        <v>407</v>
      </c>
      <c r="I263" s="33" t="s">
        <v>891</v>
      </c>
      <c r="J263" t="s">
        <v>3050</v>
      </c>
      <c r="K263" s="33" t="s">
        <v>891</v>
      </c>
      <c r="L263" s="33" t="s">
        <v>1025</v>
      </c>
      <c r="N263" t="s">
        <v>430</v>
      </c>
      <c r="O263" s="33" t="s">
        <v>1787</v>
      </c>
      <c r="P263" t="s">
        <v>1048</v>
      </c>
      <c r="Q263" t="s">
        <v>1058</v>
      </c>
      <c r="R263" s="33" t="s">
        <v>2204</v>
      </c>
      <c r="S263" s="33" t="s">
        <v>3041</v>
      </c>
      <c r="T263" s="33" t="s">
        <v>1456</v>
      </c>
      <c r="U263" s="33">
        <v>94558</v>
      </c>
      <c r="V263" s="33" t="s">
        <v>2861</v>
      </c>
      <c r="W263">
        <v>0</v>
      </c>
      <c r="X263" s="3">
        <v>1418</v>
      </c>
      <c r="Y263" s="3">
        <v>518988</v>
      </c>
      <c r="Z263" s="3">
        <v>1284</v>
      </c>
      <c r="AA263" s="3">
        <v>469944</v>
      </c>
      <c r="AB263" s="3">
        <v>1284</v>
      </c>
      <c r="AC263" s="3">
        <v>1093.13114754098</v>
      </c>
      <c r="AD263" s="3">
        <v>1093.13114754098</v>
      </c>
      <c r="AE263" s="3">
        <v>322818</v>
      </c>
      <c r="AF263" s="3">
        <v>0</v>
      </c>
      <c r="AG263" s="3">
        <v>0</v>
      </c>
      <c r="AH263" s="3">
        <v>0</v>
      </c>
      <c r="AI263" s="3">
        <v>0</v>
      </c>
      <c r="AJ263" s="3">
        <v>628</v>
      </c>
      <c r="AK263" s="3">
        <v>0</v>
      </c>
      <c r="AL263" s="3">
        <v>0</v>
      </c>
      <c r="AM263" s="3">
        <v>76640</v>
      </c>
      <c r="AN263" s="3">
        <v>400086</v>
      </c>
      <c r="AO263" s="3">
        <v>400086</v>
      </c>
      <c r="AP263" s="89">
        <v>0</v>
      </c>
      <c r="AQ263" s="89">
        <v>0</v>
      </c>
      <c r="AR263" s="89">
        <v>0</v>
      </c>
      <c r="AS263" s="89">
        <v>0</v>
      </c>
      <c r="AT263" s="89">
        <v>0</v>
      </c>
      <c r="AU263" s="89">
        <v>0</v>
      </c>
      <c r="AV263" s="89">
        <v>0</v>
      </c>
      <c r="AW263" s="89">
        <v>0</v>
      </c>
      <c r="AX263" s="89">
        <v>0</v>
      </c>
      <c r="AY263" s="3">
        <v>165</v>
      </c>
      <c r="AZ263" s="3">
        <v>0</v>
      </c>
      <c r="BA263" s="3">
        <v>0</v>
      </c>
      <c r="BB263" s="3">
        <v>0</v>
      </c>
      <c r="BC263" s="3">
        <v>0</v>
      </c>
      <c r="BD263" s="3">
        <v>60</v>
      </c>
      <c r="BE263" s="3">
        <v>0</v>
      </c>
      <c r="BF263" s="3">
        <v>0</v>
      </c>
      <c r="BG263" s="3">
        <v>630</v>
      </c>
      <c r="BH263" s="3">
        <v>855</v>
      </c>
      <c r="BI263" s="3">
        <v>0</v>
      </c>
      <c r="BJ263" s="3">
        <v>151</v>
      </c>
      <c r="BK263" s="3">
        <v>0</v>
      </c>
      <c r="BL263" s="3">
        <v>0</v>
      </c>
      <c r="BM263" s="3">
        <v>1267</v>
      </c>
      <c r="BN263" s="3">
        <v>0</v>
      </c>
      <c r="BO263" s="3">
        <v>0</v>
      </c>
      <c r="BP263" s="3">
        <v>55266</v>
      </c>
      <c r="BQ263" s="3">
        <v>0</v>
      </c>
      <c r="BR263" s="3">
        <v>0</v>
      </c>
      <c r="BS263" s="3">
        <v>463722</v>
      </c>
      <c r="BT263" s="3">
        <v>0</v>
      </c>
      <c r="BU263" s="3">
        <v>0</v>
      </c>
      <c r="BV263" s="3">
        <v>7689</v>
      </c>
      <c r="BW263" s="3">
        <v>0</v>
      </c>
      <c r="BX263" s="3">
        <v>0</v>
      </c>
      <c r="BY263" s="3">
        <v>392397</v>
      </c>
      <c r="BZ263" s="57">
        <v>0.98078163194913104</v>
      </c>
      <c r="CA263" s="3">
        <v>0</v>
      </c>
      <c r="CB263" s="3">
        <v>0</v>
      </c>
      <c r="CC263" s="3">
        <v>16</v>
      </c>
      <c r="CD263" s="3">
        <v>0</v>
      </c>
      <c r="CE263" s="3">
        <v>0</v>
      </c>
      <c r="CF263" s="3">
        <v>839</v>
      </c>
      <c r="CG263" s="3">
        <v>0</v>
      </c>
      <c r="CH263" s="3">
        <v>0</v>
      </c>
      <c r="CI263" s="3">
        <v>0</v>
      </c>
      <c r="CJ263" s="3">
        <v>0</v>
      </c>
      <c r="CK263" s="3">
        <v>0</v>
      </c>
      <c r="CL263" s="3">
        <v>0</v>
      </c>
      <c r="CM263" s="3">
        <v>0</v>
      </c>
      <c r="CN263" s="3">
        <v>0</v>
      </c>
      <c r="CO263" s="3">
        <v>0</v>
      </c>
      <c r="CP263" s="3">
        <v>0</v>
      </c>
      <c r="CQ263" s="3">
        <v>0</v>
      </c>
      <c r="CR263" s="3">
        <v>0</v>
      </c>
      <c r="CS263" s="3">
        <v>0</v>
      </c>
      <c r="CT263" s="3">
        <v>0</v>
      </c>
      <c r="CU263" s="3">
        <v>0</v>
      </c>
      <c r="CV263" s="3">
        <v>0</v>
      </c>
      <c r="CW263" s="3">
        <v>0</v>
      </c>
      <c r="CX263" s="3">
        <v>0</v>
      </c>
      <c r="CY263" s="3">
        <v>0</v>
      </c>
      <c r="CZ263" s="3">
        <v>0</v>
      </c>
      <c r="DA263" s="3">
        <v>0</v>
      </c>
      <c r="DB263" s="3">
        <v>0</v>
      </c>
      <c r="DC263" s="3">
        <v>0</v>
      </c>
      <c r="DD263" s="3">
        <v>0</v>
      </c>
      <c r="DE263" s="3">
        <v>0</v>
      </c>
      <c r="DF263" s="3">
        <v>0</v>
      </c>
      <c r="DG263" s="3">
        <v>480453561</v>
      </c>
      <c r="DH263" s="3">
        <v>9434</v>
      </c>
      <c r="DI263" s="3">
        <v>0</v>
      </c>
      <c r="DJ263" s="3">
        <v>480444127</v>
      </c>
      <c r="DK263" s="3">
        <v>0</v>
      </c>
      <c r="DL263" s="3">
        <v>480444127</v>
      </c>
      <c r="DM263" s="3">
        <v>480453560</v>
      </c>
      <c r="DN263" s="3">
        <v>-9433</v>
      </c>
      <c r="DO263" s="3">
        <v>9433</v>
      </c>
      <c r="DP263" s="3">
        <v>0</v>
      </c>
      <c r="DQ263" s="3">
        <v>0</v>
      </c>
      <c r="DR263" s="3">
        <v>0</v>
      </c>
      <c r="DS263" s="3">
        <v>0</v>
      </c>
      <c r="DT263" s="3">
        <v>0</v>
      </c>
      <c r="DU263" s="3">
        <v>0</v>
      </c>
      <c r="DV263" s="3">
        <v>0</v>
      </c>
      <c r="DW263" s="3">
        <v>0</v>
      </c>
      <c r="DX263" s="3">
        <v>0</v>
      </c>
      <c r="DY263" s="3">
        <v>0</v>
      </c>
      <c r="DZ263" s="3">
        <v>0</v>
      </c>
      <c r="EA263" s="3">
        <v>0</v>
      </c>
      <c r="EB263" s="3">
        <v>0</v>
      </c>
      <c r="EC263" s="3">
        <v>0</v>
      </c>
      <c r="ED263" s="3">
        <v>0</v>
      </c>
      <c r="EE263" s="3">
        <v>0</v>
      </c>
      <c r="EF263" s="3">
        <v>0</v>
      </c>
      <c r="EG263" s="3">
        <v>0</v>
      </c>
      <c r="EH263" s="3">
        <v>0</v>
      </c>
      <c r="EI263" s="3">
        <v>0</v>
      </c>
      <c r="EJ263" s="3">
        <v>0</v>
      </c>
      <c r="EK263" s="3">
        <v>0</v>
      </c>
      <c r="EL263" s="3">
        <v>0</v>
      </c>
      <c r="EM263" s="3">
        <v>0</v>
      </c>
      <c r="EN263" s="3">
        <v>8434</v>
      </c>
      <c r="EO263" s="3">
        <v>0</v>
      </c>
      <c r="EP263" s="3">
        <v>0</v>
      </c>
      <c r="EQ263" s="3">
        <v>0</v>
      </c>
      <c r="ER263" s="3">
        <v>0</v>
      </c>
      <c r="ES263" s="3">
        <v>0</v>
      </c>
      <c r="ET263" s="3">
        <v>0</v>
      </c>
      <c r="EU263" s="3">
        <v>0</v>
      </c>
      <c r="EV263" s="3">
        <v>0</v>
      </c>
      <c r="EW263" s="3">
        <v>0</v>
      </c>
      <c r="EX263" s="3">
        <v>0</v>
      </c>
      <c r="EY263" s="3">
        <v>0</v>
      </c>
      <c r="EZ263" s="3">
        <v>1000</v>
      </c>
      <c r="FA263" s="3">
        <v>0</v>
      </c>
      <c r="FB263" s="3">
        <v>0</v>
      </c>
      <c r="FC263" s="3">
        <v>0</v>
      </c>
      <c r="FD263" s="3">
        <v>0</v>
      </c>
      <c r="FE263" s="3">
        <v>0</v>
      </c>
      <c r="FF263" s="3">
        <v>0</v>
      </c>
      <c r="FG263" s="3">
        <v>0</v>
      </c>
      <c r="FH263" s="3">
        <v>0</v>
      </c>
      <c r="FI263" s="3">
        <v>0</v>
      </c>
      <c r="FJ263" s="3">
        <v>0</v>
      </c>
      <c r="FK263" s="3">
        <v>0</v>
      </c>
      <c r="FL263" s="3">
        <v>0</v>
      </c>
      <c r="FM263" s="3">
        <v>0</v>
      </c>
      <c r="FN263" s="3">
        <v>0</v>
      </c>
      <c r="FO263" s="3">
        <v>0</v>
      </c>
      <c r="FP263" s="3">
        <v>0</v>
      </c>
      <c r="FQ263" s="3">
        <v>0</v>
      </c>
      <c r="FR263" s="3">
        <v>0</v>
      </c>
      <c r="FS263" s="3">
        <v>0</v>
      </c>
      <c r="FT263" s="3">
        <v>0</v>
      </c>
      <c r="FU263" s="3">
        <v>0</v>
      </c>
      <c r="FV263" s="3">
        <v>0</v>
      </c>
      <c r="FW263" s="3">
        <v>0</v>
      </c>
      <c r="FX263" s="3">
        <v>0</v>
      </c>
      <c r="FY263" s="3">
        <v>0</v>
      </c>
      <c r="FZ263" s="3">
        <v>0</v>
      </c>
      <c r="GA263" s="3">
        <v>0</v>
      </c>
      <c r="GB263" s="3">
        <v>0</v>
      </c>
      <c r="GC263" s="3">
        <v>0</v>
      </c>
      <c r="GD263" s="3">
        <v>0</v>
      </c>
      <c r="GE263" s="3">
        <v>0</v>
      </c>
      <c r="GF263" s="3">
        <v>0</v>
      </c>
      <c r="GG263" s="3">
        <v>0</v>
      </c>
      <c r="GH263" s="3">
        <v>0</v>
      </c>
      <c r="GI263" s="3">
        <v>0</v>
      </c>
      <c r="GJ263" s="3">
        <v>0</v>
      </c>
      <c r="GK263" s="3">
        <v>0</v>
      </c>
      <c r="GL263" s="3">
        <v>0</v>
      </c>
      <c r="GM263" s="3">
        <v>0</v>
      </c>
      <c r="GN263" s="3">
        <v>0</v>
      </c>
      <c r="GO263" s="3">
        <v>0</v>
      </c>
      <c r="GP263" s="3">
        <v>0</v>
      </c>
      <c r="GQ263" s="3">
        <v>0</v>
      </c>
      <c r="GR263" s="3">
        <v>0</v>
      </c>
      <c r="GS263" s="3">
        <v>0</v>
      </c>
      <c r="GT263" s="3">
        <v>0</v>
      </c>
      <c r="GU263" s="3">
        <v>0</v>
      </c>
      <c r="GV263" s="3">
        <v>0</v>
      </c>
      <c r="GW263" s="3">
        <v>0</v>
      </c>
      <c r="GX263" s="3">
        <v>0</v>
      </c>
      <c r="GY263" s="3">
        <v>0</v>
      </c>
      <c r="GZ263" s="3">
        <v>0</v>
      </c>
      <c r="HA263" s="3">
        <v>0</v>
      </c>
      <c r="HB263" s="3">
        <v>0</v>
      </c>
      <c r="HC263" s="3">
        <v>0</v>
      </c>
      <c r="HD263" s="3">
        <v>0</v>
      </c>
      <c r="HE263" s="3">
        <v>0</v>
      </c>
      <c r="HF263" s="3">
        <v>0</v>
      </c>
      <c r="HG263" s="3">
        <v>0</v>
      </c>
      <c r="HH263" s="3">
        <v>0</v>
      </c>
      <c r="HI263" s="3">
        <v>0</v>
      </c>
      <c r="HJ263" s="3">
        <v>0</v>
      </c>
      <c r="HK263" s="3">
        <v>0</v>
      </c>
      <c r="HL263" s="3">
        <v>0</v>
      </c>
      <c r="HM263" s="3">
        <v>0</v>
      </c>
      <c r="HN263" s="3">
        <v>0</v>
      </c>
      <c r="HO263" s="3">
        <v>0</v>
      </c>
      <c r="HP263" s="3">
        <v>0</v>
      </c>
      <c r="HQ263" s="3">
        <v>0</v>
      </c>
      <c r="HR263" s="3">
        <v>0</v>
      </c>
      <c r="HS263" s="3">
        <v>0</v>
      </c>
      <c r="HT263" s="3">
        <v>0</v>
      </c>
      <c r="HU263" s="3">
        <v>0</v>
      </c>
      <c r="HV263" s="3">
        <v>0</v>
      </c>
      <c r="HW263" s="3">
        <v>0</v>
      </c>
      <c r="HX263" s="3">
        <v>0</v>
      </c>
      <c r="HY263" s="3">
        <v>0</v>
      </c>
      <c r="HZ263" s="3">
        <v>0</v>
      </c>
      <c r="IA263" s="3">
        <v>0</v>
      </c>
      <c r="IB263" s="3">
        <v>0</v>
      </c>
      <c r="IC263" s="3">
        <v>0</v>
      </c>
      <c r="ID263" s="3">
        <v>0</v>
      </c>
      <c r="IE263" s="3">
        <v>0</v>
      </c>
      <c r="IF263" s="3">
        <v>0</v>
      </c>
      <c r="IG263" s="3">
        <v>0</v>
      </c>
      <c r="IH263" s="3">
        <v>0</v>
      </c>
      <c r="II263" s="3">
        <v>0</v>
      </c>
      <c r="IJ263" s="3">
        <v>0</v>
      </c>
      <c r="IK263" s="3">
        <v>0</v>
      </c>
      <c r="IL263" s="3">
        <v>0</v>
      </c>
      <c r="IM263" s="3">
        <v>0</v>
      </c>
    </row>
    <row r="264" spans="1:247" x14ac:dyDescent="0.25">
      <c r="A264">
        <v>106274043</v>
      </c>
      <c r="B264" s="33" t="s">
        <v>1457</v>
      </c>
      <c r="C264" s="56">
        <v>45108</v>
      </c>
      <c r="D264" s="56">
        <v>45473</v>
      </c>
      <c r="E264">
        <v>366</v>
      </c>
      <c r="F264" s="33" t="s">
        <v>2702</v>
      </c>
      <c r="G264" t="s">
        <v>1065</v>
      </c>
      <c r="H264">
        <v>705</v>
      </c>
      <c r="I264" s="33" t="s">
        <v>1031</v>
      </c>
      <c r="J264" t="s">
        <v>3050</v>
      </c>
      <c r="K264" s="33" t="s">
        <v>1023</v>
      </c>
      <c r="L264" s="33" t="s">
        <v>811</v>
      </c>
      <c r="N264" t="s">
        <v>1032</v>
      </c>
      <c r="O264" s="33" t="s">
        <v>1921</v>
      </c>
      <c r="P264" t="s">
        <v>1038</v>
      </c>
      <c r="Q264" t="s">
        <v>34</v>
      </c>
      <c r="R264" s="33" t="s">
        <v>2205</v>
      </c>
      <c r="S264" s="33" t="s">
        <v>2919</v>
      </c>
      <c r="T264" s="33" t="s">
        <v>1458</v>
      </c>
      <c r="U264" s="33">
        <v>93906</v>
      </c>
      <c r="V264" s="33" t="s">
        <v>2862</v>
      </c>
      <c r="W264">
        <v>2</v>
      </c>
      <c r="X264" s="3">
        <v>172</v>
      </c>
      <c r="Y264" s="3">
        <v>62952</v>
      </c>
      <c r="Z264" s="3">
        <v>172</v>
      </c>
      <c r="AA264" s="3">
        <v>62952</v>
      </c>
      <c r="AB264" s="3">
        <v>138</v>
      </c>
      <c r="AC264" s="3">
        <v>130.46994535519099</v>
      </c>
      <c r="AD264" s="3">
        <v>203.49157356025901</v>
      </c>
      <c r="AE264" s="3">
        <v>14880</v>
      </c>
      <c r="AF264" s="3">
        <v>0</v>
      </c>
      <c r="AG264" s="3">
        <v>8668</v>
      </c>
      <c r="AH264" s="3">
        <v>15823</v>
      </c>
      <c r="AI264" s="3">
        <v>1</v>
      </c>
      <c r="AJ264" s="3">
        <v>8148</v>
      </c>
      <c r="AK264" s="3">
        <v>0</v>
      </c>
      <c r="AL264" s="3">
        <v>34</v>
      </c>
      <c r="AM264" s="3">
        <v>198</v>
      </c>
      <c r="AN264" s="3">
        <v>47752</v>
      </c>
      <c r="AO264" s="3">
        <v>74477.915923054694</v>
      </c>
      <c r="AP264" s="89">
        <v>19361.163076170102</v>
      </c>
      <c r="AQ264" s="89">
        <v>0</v>
      </c>
      <c r="AR264" s="89">
        <v>11427.5010369788</v>
      </c>
      <c r="AS264" s="89">
        <v>27431.973531948814</v>
      </c>
      <c r="AT264" s="89">
        <v>12.7413174700376</v>
      </c>
      <c r="AU264" s="89">
        <v>13430.0370391671</v>
      </c>
      <c r="AV264" s="89">
        <v>0</v>
      </c>
      <c r="AW264" s="89">
        <v>152.947031902058</v>
      </c>
      <c r="AX264" s="89">
        <v>907.87463648103198</v>
      </c>
      <c r="AY264" s="3">
        <v>2441</v>
      </c>
      <c r="AZ264" s="3">
        <v>0</v>
      </c>
      <c r="BA264" s="3">
        <v>1495</v>
      </c>
      <c r="BB264" s="3">
        <v>3420</v>
      </c>
      <c r="BC264" s="3">
        <v>1</v>
      </c>
      <c r="BD264" s="3">
        <v>1614</v>
      </c>
      <c r="BE264" s="3">
        <v>0</v>
      </c>
      <c r="BF264" s="3">
        <v>8</v>
      </c>
      <c r="BG264" s="3">
        <v>44</v>
      </c>
      <c r="BH264" s="3">
        <v>9023</v>
      </c>
      <c r="BI264" s="3">
        <v>122</v>
      </c>
      <c r="BJ264" s="3">
        <v>22</v>
      </c>
      <c r="BK264" s="3">
        <v>0</v>
      </c>
      <c r="BL264" s="3">
        <v>28</v>
      </c>
      <c r="BM264" s="3">
        <v>0</v>
      </c>
      <c r="BN264" s="3">
        <v>0</v>
      </c>
      <c r="BO264" s="3">
        <v>44652</v>
      </c>
      <c r="BP264" s="3">
        <v>8052</v>
      </c>
      <c r="BQ264" s="3">
        <v>0</v>
      </c>
      <c r="BR264" s="3">
        <v>10248</v>
      </c>
      <c r="BS264" s="3">
        <v>0</v>
      </c>
      <c r="BT264" s="3">
        <v>0</v>
      </c>
      <c r="BU264" s="3">
        <v>32861</v>
      </c>
      <c r="BV264" s="3">
        <v>5547</v>
      </c>
      <c r="BW264" s="3">
        <v>0</v>
      </c>
      <c r="BX264" s="3">
        <v>9344</v>
      </c>
      <c r="BY264" s="3">
        <v>0</v>
      </c>
      <c r="BZ264" s="57">
        <v>0</v>
      </c>
      <c r="CA264" s="3">
        <v>0</v>
      </c>
      <c r="CB264" s="3">
        <v>7680</v>
      </c>
      <c r="CC264" s="3">
        <v>635</v>
      </c>
      <c r="CD264" s="3">
        <v>0</v>
      </c>
      <c r="CE264" s="3">
        <v>708</v>
      </c>
      <c r="CF264" s="3">
        <v>0</v>
      </c>
      <c r="CG264" s="3">
        <v>0</v>
      </c>
      <c r="CH264" s="3">
        <v>20</v>
      </c>
      <c r="CI264" s="3">
        <v>3607</v>
      </c>
      <c r="CJ264" s="3">
        <v>2053</v>
      </c>
      <c r="CK264" s="3">
        <v>38981</v>
      </c>
      <c r="CL264" s="3">
        <v>0</v>
      </c>
      <c r="CM264" s="3">
        <v>13249</v>
      </c>
      <c r="CN264" s="3">
        <v>100912</v>
      </c>
      <c r="CO264" s="3">
        <v>34</v>
      </c>
      <c r="CP264" s="3">
        <v>51139</v>
      </c>
      <c r="CQ264" s="3">
        <v>0</v>
      </c>
      <c r="CR264" s="3">
        <v>1253</v>
      </c>
      <c r="CS264" s="3">
        <v>6916</v>
      </c>
      <c r="CT264" s="3">
        <v>212484</v>
      </c>
      <c r="CU264" s="3">
        <v>60836</v>
      </c>
      <c r="CV264" s="3">
        <v>80996</v>
      </c>
      <c r="CW264" s="3">
        <v>0</v>
      </c>
      <c r="CX264" s="3">
        <v>74166</v>
      </c>
      <c r="CY264" s="3">
        <v>0</v>
      </c>
      <c r="CZ264" s="3">
        <v>4</v>
      </c>
      <c r="DA264" s="3">
        <v>249546</v>
      </c>
      <c r="DB264" s="3">
        <v>169985</v>
      </c>
      <c r="DC264" s="3">
        <v>2992</v>
      </c>
      <c r="DD264" s="3">
        <v>2091</v>
      </c>
      <c r="DE264" s="3">
        <v>1728</v>
      </c>
      <c r="DF264" s="3">
        <v>653</v>
      </c>
      <c r="DG264" s="3">
        <v>1486917712</v>
      </c>
      <c r="DH264" s="3">
        <v>1078817191</v>
      </c>
      <c r="DI264" s="3">
        <v>0</v>
      </c>
      <c r="DJ264" s="3">
        <v>408100521</v>
      </c>
      <c r="DK264" s="3">
        <v>4400027</v>
      </c>
      <c r="DL264" s="3">
        <v>412500548</v>
      </c>
      <c r="DM264" s="3">
        <v>419467901</v>
      </c>
      <c r="DN264" s="3">
        <v>-6967353</v>
      </c>
      <c r="DO264" s="3">
        <v>14532930</v>
      </c>
      <c r="DP264" s="3">
        <v>606797</v>
      </c>
      <c r="DQ264" s="3">
        <v>0</v>
      </c>
      <c r="DR264" s="3">
        <v>0</v>
      </c>
      <c r="DS264" s="3">
        <v>6958780</v>
      </c>
      <c r="DT264" s="3">
        <v>266559326</v>
      </c>
      <c r="DU264" s="3">
        <v>0</v>
      </c>
      <c r="DV264" s="3">
        <v>140500456</v>
      </c>
      <c r="DW264" s="3">
        <v>355066791</v>
      </c>
      <c r="DX264" s="3">
        <v>11431</v>
      </c>
      <c r="DY264" s="3">
        <v>183007733</v>
      </c>
      <c r="DZ264" s="3">
        <v>0</v>
      </c>
      <c r="EA264" s="3">
        <v>1293741</v>
      </c>
      <c r="EB264" s="3">
        <v>6907480</v>
      </c>
      <c r="EC264" s="3">
        <v>953346958</v>
      </c>
      <c r="ED264" s="3">
        <v>80275256</v>
      </c>
      <c r="EE264" s="3">
        <v>0</v>
      </c>
      <c r="EF264" s="3">
        <v>44729021</v>
      </c>
      <c r="EG264" s="3">
        <v>260504391</v>
      </c>
      <c r="EH264" s="3">
        <v>134215</v>
      </c>
      <c r="EI264" s="3">
        <v>118636920</v>
      </c>
      <c r="EJ264" s="3">
        <v>0</v>
      </c>
      <c r="EK264" s="3">
        <v>4526078</v>
      </c>
      <c r="EL264" s="3">
        <v>24764873</v>
      </c>
      <c r="EM264" s="3">
        <v>533570754</v>
      </c>
      <c r="EN264" s="3">
        <v>289752554</v>
      </c>
      <c r="EO264" s="3">
        <v>0</v>
      </c>
      <c r="EP264" s="3">
        <v>135098471</v>
      </c>
      <c r="EQ264" s="3">
        <v>480097685</v>
      </c>
      <c r="ER264" s="3">
        <v>-33118356</v>
      </c>
      <c r="ES264" s="3">
        <v>145647</v>
      </c>
      <c r="ET264" s="3">
        <v>167450847</v>
      </c>
      <c r="EU264" s="3">
        <v>0</v>
      </c>
      <c r="EV264" s="3">
        <v>33388739</v>
      </c>
      <c r="EW264" s="3">
        <v>0</v>
      </c>
      <c r="EX264" s="3">
        <v>5819821</v>
      </c>
      <c r="EY264" s="3">
        <v>0</v>
      </c>
      <c r="EZ264" s="3">
        <v>181783</v>
      </c>
      <c r="FA264" s="3">
        <v>0</v>
      </c>
      <c r="FB264" s="3">
        <v>0</v>
      </c>
      <c r="FC264" s="3">
        <v>0</v>
      </c>
      <c r="FD264" s="3">
        <v>0</v>
      </c>
      <c r="FE264" s="3">
        <v>55284913</v>
      </c>
      <c r="FF264" s="3">
        <v>0</v>
      </c>
      <c r="FG264" s="3">
        <v>57389163</v>
      </c>
      <c r="FH264" s="3">
        <v>160752967</v>
      </c>
      <c r="FI264" s="3">
        <v>-1</v>
      </c>
      <c r="FJ264" s="3">
        <v>133975057</v>
      </c>
      <c r="FK264" s="3">
        <v>0</v>
      </c>
      <c r="FL264" s="3">
        <v>-2</v>
      </c>
      <c r="FM264" s="3">
        <v>698424</v>
      </c>
      <c r="FN264" s="3">
        <v>0</v>
      </c>
      <c r="FO264" s="3">
        <v>55521788</v>
      </c>
      <c r="FP264" s="3">
        <v>6116167</v>
      </c>
      <c r="FQ264" s="3">
        <v>6943873</v>
      </c>
      <c r="FR264" s="3">
        <v>0</v>
      </c>
      <c r="FS264" s="3">
        <v>0</v>
      </c>
      <c r="FT264" s="3">
        <v>102670171</v>
      </c>
      <c r="FU264" s="3">
        <v>64786381</v>
      </c>
      <c r="FV264" s="3">
        <v>117241126</v>
      </c>
      <c r="FW264" s="3">
        <v>0</v>
      </c>
      <c r="FX264" s="3">
        <v>0</v>
      </c>
      <c r="FY264" s="3">
        <v>0</v>
      </c>
      <c r="FZ264" s="3">
        <v>1711042</v>
      </c>
      <c r="GA264" s="3">
        <v>60225321</v>
      </c>
      <c r="GB264" s="3">
        <v>16046479</v>
      </c>
      <c r="GC264" s="3">
        <v>40981819</v>
      </c>
      <c r="GD264" s="3">
        <v>15805562</v>
      </c>
      <c r="GE264" s="3">
        <v>186424234</v>
      </c>
      <c r="GF264" s="3">
        <v>76088949</v>
      </c>
      <c r="GG264" s="3">
        <v>34645283</v>
      </c>
      <c r="GH264" s="3">
        <v>21225522</v>
      </c>
      <c r="GI264" s="3">
        <v>39405954</v>
      </c>
      <c r="GJ264" s="3">
        <v>28275161</v>
      </c>
      <c r="GK264" s="3">
        <v>12150261</v>
      </c>
      <c r="GL264" s="3">
        <v>2469755</v>
      </c>
      <c r="GM264" s="3">
        <v>8529904</v>
      </c>
      <c r="GN264" s="3">
        <v>304848</v>
      </c>
      <c r="GO264" s="3">
        <v>9948030</v>
      </c>
      <c r="GP264" s="3">
        <v>455739621</v>
      </c>
      <c r="GQ264" s="3">
        <v>0</v>
      </c>
      <c r="GR264" s="3">
        <v>105448881</v>
      </c>
      <c r="GS264" s="3">
        <v>12729392</v>
      </c>
      <c r="GT264" s="3">
        <v>7000</v>
      </c>
      <c r="GU264" s="3">
        <v>0</v>
      </c>
      <c r="GV264" s="3">
        <v>573924894</v>
      </c>
      <c r="GW264" s="3">
        <v>162741224</v>
      </c>
      <c r="GX264" s="3">
        <v>0</v>
      </c>
      <c r="GY264" s="3">
        <v>0</v>
      </c>
      <c r="GZ264" s="3">
        <v>411183670</v>
      </c>
      <c r="HA264" s="3">
        <v>573924894</v>
      </c>
      <c r="HB264" s="3">
        <v>339891338</v>
      </c>
      <c r="HC264" s="3">
        <v>269479497</v>
      </c>
      <c r="HD264" s="3">
        <v>-192320717</v>
      </c>
      <c r="HE264" s="3">
        <v>351942836</v>
      </c>
      <c r="HF264" s="3">
        <v>0</v>
      </c>
      <c r="HG264" s="3">
        <v>19503375</v>
      </c>
      <c r="HH264" s="3">
        <v>0</v>
      </c>
      <c r="HI264" s="3">
        <v>0</v>
      </c>
      <c r="HJ264" s="3">
        <v>2578448</v>
      </c>
      <c r="HK264" s="3">
        <v>2919466</v>
      </c>
      <c r="HL264" s="3">
        <v>1360</v>
      </c>
      <c r="HM264" s="3">
        <v>28</v>
      </c>
      <c r="HN264" s="3">
        <v>239686</v>
      </c>
      <c r="HO264" s="3">
        <v>413104</v>
      </c>
      <c r="HP264" s="3">
        <v>753859</v>
      </c>
      <c r="HQ264" s="3">
        <v>12904</v>
      </c>
      <c r="HR264" s="3">
        <v>309417</v>
      </c>
      <c r="HS264" s="3">
        <v>394144</v>
      </c>
      <c r="HT264" s="3">
        <v>188126</v>
      </c>
      <c r="HU264" s="3">
        <v>177406</v>
      </c>
      <c r="HV264" s="3">
        <v>60447</v>
      </c>
      <c r="HW264" s="3">
        <v>29355</v>
      </c>
      <c r="HX264" s="3">
        <v>810864</v>
      </c>
      <c r="HY264" s="3">
        <v>453539</v>
      </c>
      <c r="HZ264" s="3">
        <v>496328</v>
      </c>
      <c r="IA264" s="3">
        <v>10339</v>
      </c>
      <c r="IB264" s="3">
        <v>430057</v>
      </c>
      <c r="IC264" s="3">
        <v>135824</v>
      </c>
      <c r="ID264" s="3">
        <v>241497</v>
      </c>
      <c r="IE264" s="3">
        <v>96817659.389357433</v>
      </c>
      <c r="IF264" s="3">
        <v>0</v>
      </c>
      <c r="IG264" s="3">
        <v>51706160.065246403</v>
      </c>
      <c r="IH264" s="3">
        <v>171834540.50375</v>
      </c>
      <c r="II264" s="3">
        <v>40656.571031957697</v>
      </c>
      <c r="IJ264" s="3">
        <v>84203048.906971201</v>
      </c>
      <c r="IK264" s="3">
        <v>0</v>
      </c>
      <c r="IL264" s="3">
        <v>1624582.1002062301</v>
      </c>
      <c r="IM264" s="3">
        <v>8841226.46343695</v>
      </c>
    </row>
    <row r="265" spans="1:247" x14ac:dyDescent="0.25">
      <c r="A265">
        <v>106514033</v>
      </c>
      <c r="B265" s="33" t="s">
        <v>2382</v>
      </c>
      <c r="C265" s="56">
        <v>45108</v>
      </c>
      <c r="D265" s="56">
        <v>45473</v>
      </c>
      <c r="E265">
        <v>366</v>
      </c>
      <c r="F265" s="33" t="s">
        <v>2722</v>
      </c>
      <c r="G265" t="s">
        <v>1093</v>
      </c>
      <c r="H265">
        <v>227</v>
      </c>
      <c r="I265" s="33" t="s">
        <v>1024</v>
      </c>
      <c r="J265" t="s">
        <v>3050</v>
      </c>
      <c r="K265" s="33" t="s">
        <v>1107</v>
      </c>
      <c r="L265" s="33" t="s">
        <v>653</v>
      </c>
      <c r="N265" t="s">
        <v>430</v>
      </c>
      <c r="O265" s="33" t="s">
        <v>3154</v>
      </c>
      <c r="P265" t="s">
        <v>1080</v>
      </c>
      <c r="Q265" t="s">
        <v>34</v>
      </c>
      <c r="R265" s="33" t="s">
        <v>2491</v>
      </c>
      <c r="S265" s="33" t="s">
        <v>2383</v>
      </c>
      <c r="T265" s="33" t="s">
        <v>1459</v>
      </c>
      <c r="U265" s="33">
        <v>95991</v>
      </c>
      <c r="V265" s="33" t="s">
        <v>2554</v>
      </c>
      <c r="W265">
        <v>0</v>
      </c>
      <c r="X265" s="3">
        <v>16</v>
      </c>
      <c r="Y265" s="3">
        <v>5856</v>
      </c>
      <c r="Z265" s="3">
        <v>16</v>
      </c>
      <c r="AA265" s="3">
        <v>5856</v>
      </c>
      <c r="AB265" s="3">
        <v>16</v>
      </c>
      <c r="AC265" s="3">
        <v>15.8661202185792</v>
      </c>
      <c r="AD265" s="3">
        <v>15.8661202185792</v>
      </c>
      <c r="AE265" s="3">
        <v>0</v>
      </c>
      <c r="AF265" s="3">
        <v>0</v>
      </c>
      <c r="AG265" s="3">
        <v>0</v>
      </c>
      <c r="AH265" s="3">
        <v>0</v>
      </c>
      <c r="AI265" s="3">
        <v>0</v>
      </c>
      <c r="AJ265" s="3">
        <v>0</v>
      </c>
      <c r="AK265" s="3">
        <v>0</v>
      </c>
      <c r="AL265" s="3">
        <v>0</v>
      </c>
      <c r="AM265" s="3">
        <v>5807</v>
      </c>
      <c r="AN265" s="3">
        <v>5807</v>
      </c>
      <c r="AO265" s="3">
        <v>5807</v>
      </c>
      <c r="AP265" s="89">
        <v>0</v>
      </c>
      <c r="AQ265" s="89">
        <v>0</v>
      </c>
      <c r="AR265" s="89">
        <v>0</v>
      </c>
      <c r="AS265" s="89">
        <v>0</v>
      </c>
      <c r="AT265" s="89">
        <v>0</v>
      </c>
      <c r="AU265" s="89">
        <v>0</v>
      </c>
      <c r="AV265" s="89">
        <v>0</v>
      </c>
      <c r="AW265" s="89">
        <v>0</v>
      </c>
      <c r="AX265" s="89">
        <v>0</v>
      </c>
      <c r="AY265" s="3">
        <v>0</v>
      </c>
      <c r="AZ265" s="3">
        <v>0</v>
      </c>
      <c r="BA265" s="3">
        <v>0</v>
      </c>
      <c r="BB265" s="3">
        <v>0</v>
      </c>
      <c r="BC265" s="3">
        <v>0</v>
      </c>
      <c r="BD265" s="3">
        <v>0</v>
      </c>
      <c r="BE265" s="3">
        <v>0</v>
      </c>
      <c r="BF265" s="3">
        <v>0</v>
      </c>
      <c r="BG265" s="3">
        <v>138</v>
      </c>
      <c r="BH265" s="3">
        <v>138</v>
      </c>
      <c r="BI265" s="3">
        <v>0</v>
      </c>
      <c r="BJ265" s="3">
        <v>16</v>
      </c>
      <c r="BK265" s="3">
        <v>0</v>
      </c>
      <c r="BL265" s="3">
        <v>0</v>
      </c>
      <c r="BM265" s="3">
        <v>0</v>
      </c>
      <c r="BN265" s="3">
        <v>0</v>
      </c>
      <c r="BO265" s="3">
        <v>0</v>
      </c>
      <c r="BP265" s="3">
        <v>5856</v>
      </c>
      <c r="BQ265" s="3">
        <v>0</v>
      </c>
      <c r="BR265" s="3">
        <v>0</v>
      </c>
      <c r="BS265" s="3">
        <v>0</v>
      </c>
      <c r="BT265" s="3">
        <v>0</v>
      </c>
      <c r="BU265" s="3">
        <v>0</v>
      </c>
      <c r="BV265" s="3">
        <v>5807</v>
      </c>
      <c r="BW265" s="3">
        <v>0</v>
      </c>
      <c r="BX265" s="3">
        <v>0</v>
      </c>
      <c r="BY265" s="3">
        <v>0</v>
      </c>
      <c r="BZ265" s="57">
        <v>0</v>
      </c>
      <c r="CA265" s="3">
        <v>0</v>
      </c>
      <c r="CB265" s="3">
        <v>0</v>
      </c>
      <c r="CC265" s="3">
        <v>138</v>
      </c>
      <c r="CD265" s="3">
        <v>0</v>
      </c>
      <c r="CE265" s="3">
        <v>0</v>
      </c>
      <c r="CF265" s="3">
        <v>0</v>
      </c>
      <c r="CG265" s="3">
        <v>0</v>
      </c>
      <c r="CH265" s="3">
        <v>0</v>
      </c>
      <c r="CI265" s="3">
        <v>0</v>
      </c>
      <c r="CJ265" s="3">
        <v>0</v>
      </c>
      <c r="CK265" s="3">
        <v>0</v>
      </c>
      <c r="CL265" s="3">
        <v>0</v>
      </c>
      <c r="CM265" s="3">
        <v>0</v>
      </c>
      <c r="CN265" s="3">
        <v>0</v>
      </c>
      <c r="CO265" s="3">
        <v>0</v>
      </c>
      <c r="CP265" s="3">
        <v>0</v>
      </c>
      <c r="CQ265" s="3">
        <v>0</v>
      </c>
      <c r="CR265" s="3">
        <v>0</v>
      </c>
      <c r="CS265" s="3">
        <v>0</v>
      </c>
      <c r="CT265" s="3">
        <v>0</v>
      </c>
      <c r="CU265" s="3">
        <v>0</v>
      </c>
      <c r="CV265" s="3">
        <v>0</v>
      </c>
      <c r="CW265" s="3">
        <v>0</v>
      </c>
      <c r="CX265" s="3">
        <v>0</v>
      </c>
      <c r="CY265" s="3">
        <v>0</v>
      </c>
      <c r="CZ265" s="3">
        <v>0</v>
      </c>
      <c r="DA265" s="3">
        <v>0</v>
      </c>
      <c r="DB265" s="3">
        <v>0</v>
      </c>
      <c r="DC265" s="3">
        <v>0</v>
      </c>
      <c r="DD265" s="3">
        <v>0</v>
      </c>
      <c r="DE265" s="3">
        <v>0</v>
      </c>
      <c r="DF265" s="3">
        <v>0</v>
      </c>
      <c r="DG265" s="3">
        <v>6144320</v>
      </c>
      <c r="DH265" s="3">
        <v>0</v>
      </c>
      <c r="DI265" s="3">
        <v>0</v>
      </c>
      <c r="DJ265" s="3">
        <v>6144320</v>
      </c>
      <c r="DK265" s="3">
        <v>0</v>
      </c>
      <c r="DL265" s="3">
        <v>6144320</v>
      </c>
      <c r="DM265" s="3">
        <v>6138634</v>
      </c>
      <c r="DN265" s="3">
        <v>5686</v>
      </c>
      <c r="DO265" s="3">
        <v>1158</v>
      </c>
      <c r="DP265" s="3">
        <v>0</v>
      </c>
      <c r="DQ265" s="3">
        <v>4730</v>
      </c>
      <c r="DR265" s="3">
        <v>0</v>
      </c>
      <c r="DS265" s="3">
        <v>2114</v>
      </c>
      <c r="DT265" s="3">
        <v>0</v>
      </c>
      <c r="DU265" s="3">
        <v>0</v>
      </c>
      <c r="DV265" s="3">
        <v>0</v>
      </c>
      <c r="DW265" s="3">
        <v>0</v>
      </c>
      <c r="DX265" s="3">
        <v>0</v>
      </c>
      <c r="DY265" s="3">
        <v>0</v>
      </c>
      <c r="DZ265" s="3">
        <v>0</v>
      </c>
      <c r="EA265" s="3">
        <v>0</v>
      </c>
      <c r="EB265" s="3">
        <v>0</v>
      </c>
      <c r="EC265" s="3">
        <v>0</v>
      </c>
      <c r="ED265" s="3">
        <v>0</v>
      </c>
      <c r="EE265" s="3">
        <v>0</v>
      </c>
      <c r="EF265" s="3">
        <v>0</v>
      </c>
      <c r="EG265" s="3">
        <v>0</v>
      </c>
      <c r="EH265" s="3">
        <v>0</v>
      </c>
      <c r="EI265" s="3">
        <v>0</v>
      </c>
      <c r="EJ265" s="3">
        <v>0</v>
      </c>
      <c r="EK265" s="3">
        <v>0</v>
      </c>
      <c r="EL265" s="3">
        <v>0</v>
      </c>
      <c r="EM265" s="3">
        <v>0</v>
      </c>
      <c r="EN265" s="3">
        <v>0</v>
      </c>
      <c r="EO265" s="3">
        <v>0</v>
      </c>
      <c r="EP265" s="3">
        <v>0</v>
      </c>
      <c r="EQ265" s="3">
        <v>0</v>
      </c>
      <c r="ER265" s="3">
        <v>0</v>
      </c>
      <c r="ES265" s="3">
        <v>0</v>
      </c>
      <c r="ET265" s="3">
        <v>0</v>
      </c>
      <c r="EU265" s="3">
        <v>0</v>
      </c>
      <c r="EV265" s="3">
        <v>0</v>
      </c>
      <c r="EW265" s="3">
        <v>0</v>
      </c>
      <c r="EX265" s="3">
        <v>0</v>
      </c>
      <c r="EY265" s="3">
        <v>0</v>
      </c>
      <c r="EZ265" s="3">
        <v>0</v>
      </c>
      <c r="FA265" s="3">
        <v>0</v>
      </c>
      <c r="FB265" s="3">
        <v>0</v>
      </c>
      <c r="FC265" s="3">
        <v>0</v>
      </c>
      <c r="FD265" s="3">
        <v>0</v>
      </c>
      <c r="FE265" s="3">
        <v>0</v>
      </c>
      <c r="FF265" s="3">
        <v>0</v>
      </c>
      <c r="FG265" s="3">
        <v>0</v>
      </c>
      <c r="FH265" s="3">
        <v>0</v>
      </c>
      <c r="FI265" s="3">
        <v>0</v>
      </c>
      <c r="FJ265" s="3">
        <v>0</v>
      </c>
      <c r="FK265" s="3">
        <v>0</v>
      </c>
      <c r="FL265" s="3">
        <v>0</v>
      </c>
      <c r="FM265" s="3">
        <v>0</v>
      </c>
      <c r="FN265" s="3">
        <v>0</v>
      </c>
      <c r="FO265" s="3">
        <v>0</v>
      </c>
      <c r="FP265" s="3">
        <v>0</v>
      </c>
      <c r="FQ265" s="3">
        <v>0</v>
      </c>
      <c r="FR265" s="3">
        <v>0</v>
      </c>
      <c r="FS265" s="3">
        <v>0</v>
      </c>
      <c r="FT265" s="3">
        <v>0</v>
      </c>
      <c r="FU265" s="3">
        <v>0</v>
      </c>
      <c r="FV265" s="3">
        <v>0</v>
      </c>
      <c r="FW265" s="3">
        <v>0</v>
      </c>
      <c r="FX265" s="3">
        <v>0</v>
      </c>
      <c r="FY265" s="3">
        <v>0</v>
      </c>
      <c r="FZ265" s="3">
        <v>0</v>
      </c>
      <c r="GA265" s="3">
        <v>0</v>
      </c>
      <c r="GB265" s="3">
        <v>0</v>
      </c>
      <c r="GC265" s="3">
        <v>0</v>
      </c>
      <c r="GD265" s="3">
        <v>0</v>
      </c>
      <c r="GE265" s="3">
        <v>0</v>
      </c>
      <c r="GF265" s="3">
        <v>0</v>
      </c>
      <c r="GG265" s="3">
        <v>0</v>
      </c>
      <c r="GH265" s="3">
        <v>0</v>
      </c>
      <c r="GI265" s="3">
        <v>0</v>
      </c>
      <c r="GJ265" s="3">
        <v>0</v>
      </c>
      <c r="GK265" s="3">
        <v>0</v>
      </c>
      <c r="GL265" s="3">
        <v>0</v>
      </c>
      <c r="GM265" s="3">
        <v>0</v>
      </c>
      <c r="GN265" s="3">
        <v>0</v>
      </c>
      <c r="GO265" s="3">
        <v>0</v>
      </c>
      <c r="GP265" s="3">
        <v>1481544</v>
      </c>
      <c r="GQ265" s="3">
        <v>0</v>
      </c>
      <c r="GR265" s="3">
        <v>7783</v>
      </c>
      <c r="GS265" s="3">
        <v>0</v>
      </c>
      <c r="GT265" s="3">
        <v>39078</v>
      </c>
      <c r="GU265" s="3">
        <v>0</v>
      </c>
      <c r="GV265" s="3">
        <v>1528405</v>
      </c>
      <c r="GW265" s="3">
        <v>1049008</v>
      </c>
      <c r="GX265" s="3">
        <v>0</v>
      </c>
      <c r="GY265" s="3">
        <v>0</v>
      </c>
      <c r="GZ265" s="3">
        <v>479397</v>
      </c>
      <c r="HA265" s="3">
        <v>1528405</v>
      </c>
      <c r="HB265" s="3">
        <v>566849</v>
      </c>
      <c r="HC265" s="3">
        <v>914695</v>
      </c>
      <c r="HD265" s="3">
        <v>0</v>
      </c>
      <c r="HE265" s="3">
        <v>174170</v>
      </c>
      <c r="HF265" s="3">
        <v>0</v>
      </c>
      <c r="HG265" s="3">
        <v>0</v>
      </c>
      <c r="HH265" s="3">
        <v>0</v>
      </c>
      <c r="HI265" s="3">
        <v>66465</v>
      </c>
      <c r="HJ265" s="3">
        <v>0</v>
      </c>
      <c r="HK265" s="3">
        <v>0</v>
      </c>
      <c r="HL265" s="3">
        <v>0</v>
      </c>
      <c r="HM265" s="3">
        <v>0</v>
      </c>
      <c r="HN265" s="3">
        <v>0</v>
      </c>
      <c r="HO265" s="3">
        <v>0</v>
      </c>
      <c r="HP265" s="3">
        <v>0</v>
      </c>
      <c r="HQ265" s="3">
        <v>0</v>
      </c>
      <c r="HR265" s="3">
        <v>0</v>
      </c>
      <c r="HS265" s="3">
        <v>0</v>
      </c>
      <c r="HT265" s="3">
        <v>0</v>
      </c>
      <c r="HU265" s="3">
        <v>0</v>
      </c>
      <c r="HV265" s="3">
        <v>0</v>
      </c>
      <c r="HW265" s="3">
        <v>0</v>
      </c>
      <c r="HX265" s="3">
        <v>0</v>
      </c>
      <c r="HY265" s="3">
        <v>0</v>
      </c>
      <c r="HZ265" s="3">
        <v>0</v>
      </c>
      <c r="IA265" s="3">
        <v>0</v>
      </c>
      <c r="IB265" s="3">
        <v>0</v>
      </c>
      <c r="IC265" s="3">
        <v>0</v>
      </c>
      <c r="ID265" s="3">
        <v>0</v>
      </c>
      <c r="IE265" s="3">
        <v>0</v>
      </c>
      <c r="IF265" s="3">
        <v>0</v>
      </c>
      <c r="IG265" s="3">
        <v>0</v>
      </c>
      <c r="IH265" s="3">
        <v>0</v>
      </c>
      <c r="II265" s="3">
        <v>0</v>
      </c>
      <c r="IJ265" s="3">
        <v>0</v>
      </c>
      <c r="IK265" s="3">
        <v>0</v>
      </c>
      <c r="IL265" s="3">
        <v>0</v>
      </c>
      <c r="IM265" s="3">
        <v>0</v>
      </c>
    </row>
    <row r="266" spans="1:247" x14ac:dyDescent="0.25">
      <c r="A266">
        <v>106481357</v>
      </c>
      <c r="B266" s="33" t="s">
        <v>1893</v>
      </c>
      <c r="C266" s="56">
        <v>45292</v>
      </c>
      <c r="D266" s="56">
        <v>45657</v>
      </c>
      <c r="E266">
        <v>366</v>
      </c>
      <c r="F266" s="33" t="s">
        <v>2688</v>
      </c>
      <c r="G266" t="s">
        <v>1252</v>
      </c>
      <c r="H266">
        <v>408</v>
      </c>
      <c r="I266" s="33" t="s">
        <v>1046</v>
      </c>
      <c r="J266" t="s">
        <v>3050</v>
      </c>
      <c r="K266" s="33" t="s">
        <v>1023</v>
      </c>
      <c r="L266" s="33" t="s">
        <v>811</v>
      </c>
      <c r="N266" t="s">
        <v>1032</v>
      </c>
      <c r="O266" s="33" t="s">
        <v>2581</v>
      </c>
      <c r="P266" t="s">
        <v>1028</v>
      </c>
      <c r="Q266" t="s">
        <v>34</v>
      </c>
      <c r="R266" s="33" t="s">
        <v>2206</v>
      </c>
      <c r="S266" s="33" t="s">
        <v>3042</v>
      </c>
      <c r="T266" s="33" t="s">
        <v>2541</v>
      </c>
      <c r="U266" s="33">
        <v>94533</v>
      </c>
      <c r="V266" s="33" t="s">
        <v>3010</v>
      </c>
      <c r="W266">
        <v>3</v>
      </c>
      <c r="X266" s="3">
        <v>204</v>
      </c>
      <c r="Y266" s="3">
        <v>74664</v>
      </c>
      <c r="Z266" s="3">
        <v>178</v>
      </c>
      <c r="AA266" s="3">
        <v>65148</v>
      </c>
      <c r="AB266" s="3">
        <v>140</v>
      </c>
      <c r="AC266" s="3">
        <v>134.885245901639</v>
      </c>
      <c r="AD266" s="3">
        <v>249.85657120866401</v>
      </c>
      <c r="AE266" s="3">
        <v>16669</v>
      </c>
      <c r="AF266" s="3">
        <v>6876</v>
      </c>
      <c r="AG266" s="3">
        <v>2868</v>
      </c>
      <c r="AH266" s="3">
        <v>15700</v>
      </c>
      <c r="AI266" s="3">
        <v>49</v>
      </c>
      <c r="AJ266" s="3">
        <v>2179</v>
      </c>
      <c r="AK266" s="3">
        <v>4697</v>
      </c>
      <c r="AL266" s="3">
        <v>41</v>
      </c>
      <c r="AM266" s="3">
        <v>289</v>
      </c>
      <c r="AN266" s="3">
        <v>49368</v>
      </c>
      <c r="AO266" s="3">
        <v>91447.505062370998</v>
      </c>
      <c r="AP266" s="89">
        <v>27551.721803975099</v>
      </c>
      <c r="AQ266" s="89">
        <v>11379.638726732057</v>
      </c>
      <c r="AR266" s="89">
        <v>4237.8788037150798</v>
      </c>
      <c r="AS266" s="89">
        <v>30189.6751508286</v>
      </c>
      <c r="AT266" s="89">
        <v>50.263878794000298</v>
      </c>
      <c r="AU266" s="89">
        <v>3960.7982017689501</v>
      </c>
      <c r="AV266" s="89">
        <v>12252.022220700501</v>
      </c>
      <c r="AW266" s="89">
        <v>49.003014464129599</v>
      </c>
      <c r="AX266" s="89">
        <v>1075.0451199312699</v>
      </c>
      <c r="AY266" s="3">
        <v>3450</v>
      </c>
      <c r="AZ266" s="3">
        <v>1257</v>
      </c>
      <c r="BA266" s="3">
        <v>529</v>
      </c>
      <c r="BB266" s="3">
        <v>3587</v>
      </c>
      <c r="BC266" s="3">
        <v>8</v>
      </c>
      <c r="BD266" s="3">
        <v>440</v>
      </c>
      <c r="BE266" s="3">
        <v>1159</v>
      </c>
      <c r="BF266" s="3">
        <v>9</v>
      </c>
      <c r="BG266" s="3">
        <v>92</v>
      </c>
      <c r="BH266" s="3">
        <v>10531</v>
      </c>
      <c r="BI266" s="3">
        <v>204</v>
      </c>
      <c r="BJ266" s="3">
        <v>0</v>
      </c>
      <c r="BK266" s="3">
        <v>0</v>
      </c>
      <c r="BL266" s="3">
        <v>0</v>
      </c>
      <c r="BM266" s="3">
        <v>0</v>
      </c>
      <c r="BN266" s="3">
        <v>0</v>
      </c>
      <c r="BO266" s="3">
        <v>74664</v>
      </c>
      <c r="BP266" s="3">
        <v>0</v>
      </c>
      <c r="BQ266" s="3">
        <v>0</v>
      </c>
      <c r="BR266" s="3">
        <v>0</v>
      </c>
      <c r="BS266" s="3">
        <v>0</v>
      </c>
      <c r="BT266" s="3">
        <v>0</v>
      </c>
      <c r="BU266" s="3">
        <v>49368</v>
      </c>
      <c r="BV266" s="3">
        <v>0</v>
      </c>
      <c r="BW266" s="3">
        <v>0</v>
      </c>
      <c r="BX266" s="3">
        <v>0</v>
      </c>
      <c r="BY266" s="3">
        <v>0</v>
      </c>
      <c r="BZ266" s="57">
        <v>0</v>
      </c>
      <c r="CA266" s="3">
        <v>0</v>
      </c>
      <c r="CB266" s="3">
        <v>10531</v>
      </c>
      <c r="CC266" s="3">
        <v>0</v>
      </c>
      <c r="CD266" s="3">
        <v>0</v>
      </c>
      <c r="CE266" s="3">
        <v>0</v>
      </c>
      <c r="CF266" s="3">
        <v>0</v>
      </c>
      <c r="CG266" s="3">
        <v>0</v>
      </c>
      <c r="CH266" s="3">
        <v>10</v>
      </c>
      <c r="CI266" s="3">
        <v>2259</v>
      </c>
      <c r="CJ266" s="3">
        <v>1269</v>
      </c>
      <c r="CK266" s="3">
        <v>129258</v>
      </c>
      <c r="CL266" s="3">
        <v>45372</v>
      </c>
      <c r="CM266" s="3">
        <v>12477</v>
      </c>
      <c r="CN266" s="3">
        <v>97622</v>
      </c>
      <c r="CO266" s="3">
        <v>12</v>
      </c>
      <c r="CP266" s="3">
        <v>58770</v>
      </c>
      <c r="CQ266" s="3">
        <v>69150</v>
      </c>
      <c r="CR266" s="3">
        <v>59</v>
      </c>
      <c r="CS266" s="3">
        <v>5484</v>
      </c>
      <c r="CT266" s="3">
        <v>418204</v>
      </c>
      <c r="CU266" s="3">
        <v>75589</v>
      </c>
      <c r="CV266" s="3">
        <v>268155</v>
      </c>
      <c r="CW266" s="3">
        <v>1</v>
      </c>
      <c r="CX266" s="3">
        <v>84128</v>
      </c>
      <c r="CY266" s="3">
        <v>0</v>
      </c>
      <c r="CZ266" s="3">
        <v>9</v>
      </c>
      <c r="DA266" s="3">
        <v>279803</v>
      </c>
      <c r="DB266" s="3">
        <v>458973</v>
      </c>
      <c r="DC266" s="3">
        <v>2830</v>
      </c>
      <c r="DD266" s="3">
        <v>8845</v>
      </c>
      <c r="DE266" s="3">
        <v>943</v>
      </c>
      <c r="DF266" s="3">
        <v>473</v>
      </c>
      <c r="DG266" s="3">
        <v>4633365532</v>
      </c>
      <c r="DH266" s="3">
        <v>4153793588</v>
      </c>
      <c r="DI266" s="3">
        <v>71102077</v>
      </c>
      <c r="DJ266" s="3">
        <v>550674021</v>
      </c>
      <c r="DK266" s="3">
        <v>28795313</v>
      </c>
      <c r="DL266" s="3">
        <v>579469334</v>
      </c>
      <c r="DM266" s="3">
        <v>777761009</v>
      </c>
      <c r="DN266" s="3">
        <v>-198291675</v>
      </c>
      <c r="DO266" s="3">
        <v>235373456</v>
      </c>
      <c r="DP266" s="3">
        <v>264888</v>
      </c>
      <c r="DQ266" s="3">
        <v>0</v>
      </c>
      <c r="DR266" s="3">
        <v>0</v>
      </c>
      <c r="DS266" s="3">
        <v>36816893</v>
      </c>
      <c r="DT266" s="3">
        <v>862047418</v>
      </c>
      <c r="DU266" s="3">
        <v>353226799</v>
      </c>
      <c r="DV266" s="3">
        <v>140130764</v>
      </c>
      <c r="DW266" s="3">
        <v>720056785</v>
      </c>
      <c r="DX266" s="3">
        <v>2475125</v>
      </c>
      <c r="DY266" s="3">
        <v>115380501</v>
      </c>
      <c r="DZ266" s="3">
        <v>286933259</v>
      </c>
      <c r="EA266" s="3">
        <v>2717896</v>
      </c>
      <c r="EB266" s="3">
        <v>18357098</v>
      </c>
      <c r="EC266" s="3">
        <v>2501325645</v>
      </c>
      <c r="ED266" s="3">
        <v>562806541</v>
      </c>
      <c r="EE266" s="3">
        <v>231356296</v>
      </c>
      <c r="EF266" s="3">
        <v>66932414</v>
      </c>
      <c r="EG266" s="3">
        <v>664547064</v>
      </c>
      <c r="EH266" s="3">
        <v>63842</v>
      </c>
      <c r="EI266" s="3">
        <v>94348219</v>
      </c>
      <c r="EJ266" s="3">
        <v>461525899</v>
      </c>
      <c r="EK266" s="3">
        <v>530521</v>
      </c>
      <c r="EL266" s="3">
        <v>49929091</v>
      </c>
      <c r="EM266" s="3">
        <v>2132039887</v>
      </c>
      <c r="EN266" s="3">
        <v>1282050100</v>
      </c>
      <c r="EO266" s="3">
        <v>529613423</v>
      </c>
      <c r="EP266" s="3">
        <v>189865818</v>
      </c>
      <c r="EQ266" s="3">
        <v>1389864466</v>
      </c>
      <c r="ER266" s="3">
        <v>-6725885</v>
      </c>
      <c r="ES266" s="3">
        <v>2538967</v>
      </c>
      <c r="ET266" s="3">
        <v>180609824</v>
      </c>
      <c r="EU266" s="3">
        <v>483121291</v>
      </c>
      <c r="EV266" s="3">
        <v>20136578</v>
      </c>
      <c r="EW266" s="3">
        <v>0</v>
      </c>
      <c r="EX266" s="3">
        <v>65574596</v>
      </c>
      <c r="EY266" s="3">
        <v>0</v>
      </c>
      <c r="EZ266" s="3">
        <v>17144410</v>
      </c>
      <c r="FA266" s="3">
        <v>0</v>
      </c>
      <c r="FB266" s="3">
        <v>52804323</v>
      </c>
      <c r="FC266" s="3">
        <v>0</v>
      </c>
      <c r="FD266" s="3">
        <v>18297754</v>
      </c>
      <c r="FE266" s="3">
        <v>134953871</v>
      </c>
      <c r="FF266" s="3">
        <v>53988352</v>
      </c>
      <c r="FG266" s="3">
        <v>12542053</v>
      </c>
      <c r="FH266" s="3">
        <v>50611764</v>
      </c>
      <c r="FI266" s="3">
        <v>0</v>
      </c>
      <c r="FJ266" s="3">
        <v>21101241</v>
      </c>
      <c r="FK266" s="3">
        <v>219390618</v>
      </c>
      <c r="FL266" s="3">
        <v>0</v>
      </c>
      <c r="FM266" s="3">
        <v>58086122</v>
      </c>
      <c r="FN266" s="3">
        <v>0</v>
      </c>
      <c r="FO266" s="3">
        <v>0</v>
      </c>
      <c r="FP266" s="3">
        <v>0</v>
      </c>
      <c r="FQ266" s="3">
        <v>24467660</v>
      </c>
      <c r="FR266" s="3">
        <v>0</v>
      </c>
      <c r="FS266" s="3">
        <v>0</v>
      </c>
      <c r="FT266" s="3">
        <v>103656308</v>
      </c>
      <c r="FU266" s="3">
        <v>193849578</v>
      </c>
      <c r="FV266" s="3">
        <v>205376809</v>
      </c>
      <c r="FW266" s="3">
        <v>0</v>
      </c>
      <c r="FX266" s="3">
        <v>0</v>
      </c>
      <c r="FY266" s="3">
        <v>0</v>
      </c>
      <c r="FZ266" s="3">
        <v>0</v>
      </c>
      <c r="GA266" s="3">
        <v>88223223</v>
      </c>
      <c r="GB266" s="3">
        <v>34273919</v>
      </c>
      <c r="GC266" s="3">
        <v>120103982</v>
      </c>
      <c r="GD266" s="3">
        <v>32277190</v>
      </c>
      <c r="GE266" s="3">
        <v>227525764</v>
      </c>
      <c r="GF266" s="3">
        <v>97820609</v>
      </c>
      <c r="GG266" s="3">
        <v>114604112</v>
      </c>
      <c r="GH266" s="3">
        <v>2349743</v>
      </c>
      <c r="GI266" s="3">
        <v>96977085</v>
      </c>
      <c r="GJ266" s="3">
        <v>124724043</v>
      </c>
      <c r="GK266" s="3">
        <v>22448628</v>
      </c>
      <c r="GL266" s="3">
        <v>13541438</v>
      </c>
      <c r="GM266" s="3">
        <v>883630</v>
      </c>
      <c r="GN266" s="3">
        <v>11985208</v>
      </c>
      <c r="GO266" s="3">
        <v>64900749</v>
      </c>
      <c r="GP266" s="3">
        <v>249664312</v>
      </c>
      <c r="GQ266" s="3">
        <v>334557349</v>
      </c>
      <c r="GR266" s="3">
        <v>251952578</v>
      </c>
      <c r="GS266" s="3">
        <v>2518038</v>
      </c>
      <c r="GT266" s="3">
        <v>50624375</v>
      </c>
      <c r="GU266" s="3">
        <v>0</v>
      </c>
      <c r="GV266" s="3">
        <v>889316652</v>
      </c>
      <c r="GW266" s="3">
        <v>164062143</v>
      </c>
      <c r="GX266" s="3">
        <v>908632</v>
      </c>
      <c r="GY266" s="3">
        <v>273603640</v>
      </c>
      <c r="GZ266" s="3">
        <v>450742237</v>
      </c>
      <c r="HA266" s="3">
        <v>889316652</v>
      </c>
      <c r="HB266" s="3">
        <v>12604514</v>
      </c>
      <c r="HC266" s="3">
        <v>1046862948</v>
      </c>
      <c r="HD266" s="3">
        <v>-925709527</v>
      </c>
      <c r="HE266" s="3">
        <v>564608058</v>
      </c>
      <c r="HF266" s="3">
        <v>0</v>
      </c>
      <c r="HG266" s="3">
        <v>286144000</v>
      </c>
      <c r="HH266" s="3">
        <v>0</v>
      </c>
      <c r="HI266" s="3">
        <v>5258012</v>
      </c>
      <c r="HJ266" s="3">
        <v>3307627</v>
      </c>
      <c r="HK266" s="3">
        <v>3782468</v>
      </c>
      <c r="HL266" s="3">
        <v>1796</v>
      </c>
      <c r="HM266" s="3">
        <v>0</v>
      </c>
      <c r="HN266" s="3">
        <v>118828</v>
      </c>
      <c r="HO266" s="3">
        <v>877038</v>
      </c>
      <c r="HP266" s="3">
        <v>1023133</v>
      </c>
      <c r="HQ266" s="3">
        <v>76691</v>
      </c>
      <c r="HR266" s="3">
        <v>191778</v>
      </c>
      <c r="HS266" s="3">
        <v>618371</v>
      </c>
      <c r="HT266" s="3">
        <v>284579</v>
      </c>
      <c r="HU266" s="3">
        <v>70479</v>
      </c>
      <c r="HV266" s="3">
        <v>24104</v>
      </c>
      <c r="HW266" s="3">
        <v>22626</v>
      </c>
      <c r="HX266" s="3">
        <v>790777</v>
      </c>
      <c r="HY266" s="3">
        <v>958942</v>
      </c>
      <c r="HZ266" s="3">
        <v>717608</v>
      </c>
      <c r="IA266" s="3">
        <v>0</v>
      </c>
      <c r="IB266" s="3">
        <v>544466</v>
      </c>
      <c r="IC266" s="3">
        <v>60325</v>
      </c>
      <c r="ID266" s="3">
        <v>235509</v>
      </c>
      <c r="IE266" s="3">
        <v>230322155.61895201</v>
      </c>
      <c r="IF266" s="3">
        <v>94495606.183593705</v>
      </c>
      <c r="IG266" s="3">
        <v>33470965.3610688</v>
      </c>
      <c r="IH266" s="3">
        <v>223815880.333303</v>
      </c>
      <c r="II266" s="3">
        <v>410414.23844995099</v>
      </c>
      <c r="IJ266" s="3">
        <v>33901839.960851401</v>
      </c>
      <c r="IK266" s="3">
        <v>120985540.710636</v>
      </c>
      <c r="IL266" s="3">
        <v>525094.09898705804</v>
      </c>
      <c r="IM266" s="3">
        <v>11038199.494158201</v>
      </c>
    </row>
    <row r="267" spans="1:247" x14ac:dyDescent="0.25">
      <c r="A267">
        <v>106141273</v>
      </c>
      <c r="B267" s="33" t="s">
        <v>1461</v>
      </c>
      <c r="C267" s="56">
        <v>45108</v>
      </c>
      <c r="D267" s="56">
        <v>45473</v>
      </c>
      <c r="E267">
        <v>366</v>
      </c>
      <c r="F267" s="33" t="s">
        <v>2723</v>
      </c>
      <c r="G267" t="s">
        <v>1063</v>
      </c>
      <c r="H267">
        <v>1203</v>
      </c>
      <c r="I267" s="33" t="s">
        <v>1037</v>
      </c>
      <c r="J267" t="s">
        <v>3050</v>
      </c>
      <c r="K267" s="33" t="s">
        <v>1023</v>
      </c>
      <c r="L267" s="33" t="s">
        <v>811</v>
      </c>
      <c r="M267" t="s">
        <v>1792</v>
      </c>
      <c r="N267" t="s">
        <v>1032</v>
      </c>
      <c r="O267" s="33" t="s">
        <v>2944</v>
      </c>
      <c r="P267" t="s">
        <v>1080</v>
      </c>
      <c r="Q267" t="s">
        <v>34</v>
      </c>
      <c r="R267" s="33" t="s">
        <v>2208</v>
      </c>
      <c r="S267" s="33" t="s">
        <v>1462</v>
      </c>
      <c r="T267" s="33" t="s">
        <v>1463</v>
      </c>
      <c r="U267" s="33">
        <v>93514</v>
      </c>
      <c r="V267" s="33" t="s">
        <v>2945</v>
      </c>
      <c r="W267">
        <v>0</v>
      </c>
      <c r="X267" s="3">
        <v>25</v>
      </c>
      <c r="Y267" s="3">
        <v>9150</v>
      </c>
      <c r="Z267" s="3">
        <v>25</v>
      </c>
      <c r="AA267" s="3">
        <v>9150</v>
      </c>
      <c r="AB267" s="3">
        <v>8</v>
      </c>
      <c r="AC267" s="3">
        <v>5.9371584699453548</v>
      </c>
      <c r="AD267" s="3">
        <v>31.828277421200301</v>
      </c>
      <c r="AE267" s="3">
        <v>980</v>
      </c>
      <c r="AF267" s="3">
        <v>182</v>
      </c>
      <c r="AG267" s="3">
        <v>178</v>
      </c>
      <c r="AH267" s="3">
        <v>323</v>
      </c>
      <c r="AI267" s="3">
        <v>0</v>
      </c>
      <c r="AJ267" s="3">
        <v>417</v>
      </c>
      <c r="AK267" s="3">
        <v>0</v>
      </c>
      <c r="AL267" s="3">
        <v>0</v>
      </c>
      <c r="AM267" s="3">
        <v>93</v>
      </c>
      <c r="AN267" s="3">
        <v>2173</v>
      </c>
      <c r="AO267" s="3">
        <v>11649.149536159319</v>
      </c>
      <c r="AP267" s="89">
        <v>4635.3259547722655</v>
      </c>
      <c r="AQ267" s="89">
        <v>1115.9073587903699</v>
      </c>
      <c r="AR267" s="89">
        <v>549.63148523183793</v>
      </c>
      <c r="AS267" s="89">
        <v>1541.17718851005</v>
      </c>
      <c r="AT267" s="89">
        <v>0</v>
      </c>
      <c r="AU267" s="89">
        <v>3170.6469351167002</v>
      </c>
      <c r="AV267" s="89">
        <v>0</v>
      </c>
      <c r="AW267" s="89">
        <v>0</v>
      </c>
      <c r="AX267" s="89">
        <v>383.99374538121106</v>
      </c>
      <c r="AY267" s="3">
        <v>312</v>
      </c>
      <c r="AZ267" s="3">
        <v>52</v>
      </c>
      <c r="BA267" s="3">
        <v>42</v>
      </c>
      <c r="BB267" s="3">
        <v>144</v>
      </c>
      <c r="BC267" s="3">
        <v>0</v>
      </c>
      <c r="BD267" s="3">
        <v>215</v>
      </c>
      <c r="BE267" s="3">
        <v>0</v>
      </c>
      <c r="BF267" s="3">
        <v>0</v>
      </c>
      <c r="BG267" s="3">
        <v>38</v>
      </c>
      <c r="BH267" s="3">
        <v>803</v>
      </c>
      <c r="BI267" s="3">
        <v>25</v>
      </c>
      <c r="BJ267" s="3">
        <v>0</v>
      </c>
      <c r="BK267" s="3">
        <v>0</v>
      </c>
      <c r="BL267" s="3">
        <v>0</v>
      </c>
      <c r="BM267" s="3">
        <v>0</v>
      </c>
      <c r="BN267" s="3">
        <v>0</v>
      </c>
      <c r="BO267" s="3">
        <v>9150</v>
      </c>
      <c r="BP267" s="3">
        <v>0</v>
      </c>
      <c r="BQ267" s="3">
        <v>0</v>
      </c>
      <c r="BR267" s="3">
        <v>0</v>
      </c>
      <c r="BS267" s="3">
        <v>0</v>
      </c>
      <c r="BT267" s="3">
        <v>0</v>
      </c>
      <c r="BU267" s="3">
        <v>2173</v>
      </c>
      <c r="BV267" s="3">
        <v>0</v>
      </c>
      <c r="BW267" s="3">
        <v>0</v>
      </c>
      <c r="BX267" s="3">
        <v>0</v>
      </c>
      <c r="BY267" s="3">
        <v>0</v>
      </c>
      <c r="BZ267" s="57">
        <v>0</v>
      </c>
      <c r="CA267" s="3">
        <v>0</v>
      </c>
      <c r="CB267" s="3">
        <v>803</v>
      </c>
      <c r="CC267" s="3">
        <v>0</v>
      </c>
      <c r="CD267" s="3">
        <v>0</v>
      </c>
      <c r="CE267" s="3">
        <v>0</v>
      </c>
      <c r="CF267" s="3">
        <v>0</v>
      </c>
      <c r="CG267" s="3">
        <v>0</v>
      </c>
      <c r="CH267" s="3">
        <v>6</v>
      </c>
      <c r="CI267" s="3">
        <v>330</v>
      </c>
      <c r="CJ267" s="3">
        <v>218</v>
      </c>
      <c r="CK267" s="3">
        <v>36176</v>
      </c>
      <c r="CL267" s="3">
        <v>4656</v>
      </c>
      <c r="CM267" s="3">
        <v>4535</v>
      </c>
      <c r="CN267" s="3">
        <v>17240</v>
      </c>
      <c r="CO267" s="3">
        <v>0</v>
      </c>
      <c r="CP267" s="3">
        <v>44739</v>
      </c>
      <c r="CQ267" s="3">
        <v>0</v>
      </c>
      <c r="CR267" s="3">
        <v>0</v>
      </c>
      <c r="CS267" s="3">
        <v>2817</v>
      </c>
      <c r="CT267" s="3">
        <v>110163</v>
      </c>
      <c r="CU267" s="3">
        <v>10508</v>
      </c>
      <c r="CV267" s="3">
        <v>55284</v>
      </c>
      <c r="CW267" s="3">
        <v>0</v>
      </c>
      <c r="CX267" s="3">
        <v>42374</v>
      </c>
      <c r="CY267" s="3">
        <v>0</v>
      </c>
      <c r="CZ267" s="3">
        <v>3</v>
      </c>
      <c r="DA267" s="3">
        <v>17559</v>
      </c>
      <c r="DB267" s="3">
        <v>68305</v>
      </c>
      <c r="DC267" s="3">
        <v>232</v>
      </c>
      <c r="DD267" s="3">
        <v>1516</v>
      </c>
      <c r="DE267" s="3">
        <v>146</v>
      </c>
      <c r="DF267" s="3">
        <v>51</v>
      </c>
      <c r="DG267" s="3">
        <v>226783338</v>
      </c>
      <c r="DH267" s="3">
        <v>110078719</v>
      </c>
      <c r="DI267" s="3">
        <v>0</v>
      </c>
      <c r="DJ267" s="3">
        <v>116704619</v>
      </c>
      <c r="DK267" s="3">
        <v>2628755</v>
      </c>
      <c r="DL267" s="3">
        <v>119333374</v>
      </c>
      <c r="DM267" s="3">
        <v>115925347</v>
      </c>
      <c r="DN267" s="3">
        <v>3408027</v>
      </c>
      <c r="DO267" s="3">
        <v>3897351</v>
      </c>
      <c r="DP267" s="3">
        <v>4301991</v>
      </c>
      <c r="DQ267" s="3">
        <v>0</v>
      </c>
      <c r="DR267" s="3">
        <v>0</v>
      </c>
      <c r="DS267" s="3">
        <v>3003387</v>
      </c>
      <c r="DT267" s="3">
        <v>18099735</v>
      </c>
      <c r="DU267" s="3">
        <v>1976140</v>
      </c>
      <c r="DV267" s="3">
        <v>3785813</v>
      </c>
      <c r="DW267" s="3">
        <v>6621891</v>
      </c>
      <c r="DX267" s="3">
        <v>0</v>
      </c>
      <c r="DY267" s="3">
        <v>10631873</v>
      </c>
      <c r="DZ267" s="3">
        <v>0</v>
      </c>
      <c r="EA267" s="3">
        <v>0</v>
      </c>
      <c r="EB267" s="3">
        <v>1188082</v>
      </c>
      <c r="EC267" s="3">
        <v>42303534</v>
      </c>
      <c r="ED267" s="3">
        <v>67510644</v>
      </c>
      <c r="EE267" s="3">
        <v>10140284</v>
      </c>
      <c r="EF267" s="3">
        <v>7904086</v>
      </c>
      <c r="EG267" s="3">
        <v>24974107</v>
      </c>
      <c r="EH267" s="3">
        <v>0</v>
      </c>
      <c r="EI267" s="3">
        <v>70207253</v>
      </c>
      <c r="EJ267" s="3">
        <v>25963</v>
      </c>
      <c r="EK267" s="3">
        <v>0</v>
      </c>
      <c r="EL267" s="3">
        <v>3717467</v>
      </c>
      <c r="EM267" s="3">
        <v>184479804</v>
      </c>
      <c r="EN267" s="3">
        <v>42363155</v>
      </c>
      <c r="EO267" s="3">
        <v>5995651</v>
      </c>
      <c r="EP267" s="3">
        <v>5784591</v>
      </c>
      <c r="EQ267" s="3">
        <v>6047770</v>
      </c>
      <c r="ER267" s="3">
        <v>-31125</v>
      </c>
      <c r="ES267" s="3">
        <v>0</v>
      </c>
      <c r="ET267" s="3">
        <v>40002164</v>
      </c>
      <c r="EU267" s="3">
        <v>12847</v>
      </c>
      <c r="EV267" s="3">
        <v>7438714</v>
      </c>
      <c r="EW267" s="3">
        <v>0</v>
      </c>
      <c r="EX267" s="3">
        <v>37507</v>
      </c>
      <c r="EY267" s="3">
        <v>0</v>
      </c>
      <c r="EZ267" s="3">
        <v>2427445</v>
      </c>
      <c r="FA267" s="3">
        <v>0</v>
      </c>
      <c r="FB267" s="3">
        <v>0</v>
      </c>
      <c r="FC267" s="3">
        <v>0</v>
      </c>
      <c r="FD267" s="3">
        <v>0</v>
      </c>
      <c r="FE267" s="3">
        <v>40435636</v>
      </c>
      <c r="FF267" s="3">
        <v>5722334</v>
      </c>
      <c r="FG267" s="3">
        <v>5528554</v>
      </c>
      <c r="FH267" s="3">
        <v>24526236</v>
      </c>
      <c r="FI267" s="3">
        <v>0</v>
      </c>
      <c r="FJ267" s="3">
        <v>38185360</v>
      </c>
      <c r="FK267" s="3">
        <v>1766</v>
      </c>
      <c r="FL267" s="3">
        <v>0</v>
      </c>
      <c r="FM267" s="3">
        <v>2304733</v>
      </c>
      <c r="FN267" s="3">
        <v>0</v>
      </c>
      <c r="FO267" s="3">
        <v>0</v>
      </c>
      <c r="FP267" s="3">
        <v>0</v>
      </c>
      <c r="FQ267" s="3">
        <v>618662</v>
      </c>
      <c r="FR267" s="3">
        <v>3155532</v>
      </c>
      <c r="FS267" s="3">
        <v>0</v>
      </c>
      <c r="FT267" s="3">
        <v>8880476</v>
      </c>
      <c r="FU267" s="3">
        <v>29251991</v>
      </c>
      <c r="FV267" s="3">
        <v>37130067</v>
      </c>
      <c r="FW267" s="3">
        <v>0</v>
      </c>
      <c r="FX267" s="3">
        <v>0</v>
      </c>
      <c r="FY267" s="3">
        <v>0</v>
      </c>
      <c r="FZ267" s="3">
        <v>0</v>
      </c>
      <c r="GA267" s="3">
        <v>14156318</v>
      </c>
      <c r="GB267" s="3">
        <v>9696135</v>
      </c>
      <c r="GC267" s="3">
        <v>11599880</v>
      </c>
      <c r="GD267" s="3">
        <v>5210480</v>
      </c>
      <c r="GE267" s="3">
        <v>38712854</v>
      </c>
      <c r="GF267" s="3">
        <v>22363364</v>
      </c>
      <c r="GG267" s="3">
        <v>0</v>
      </c>
      <c r="GH267" s="3">
        <v>18498764</v>
      </c>
      <c r="GI267" s="3">
        <v>11833678</v>
      </c>
      <c r="GJ267" s="3">
        <v>11862180</v>
      </c>
      <c r="GK267" s="3">
        <v>3963056</v>
      </c>
      <c r="GL267" s="3">
        <v>300979</v>
      </c>
      <c r="GM267" s="3">
        <v>832175</v>
      </c>
      <c r="GN267" s="3">
        <v>0</v>
      </c>
      <c r="GO267" s="3">
        <v>7558297</v>
      </c>
      <c r="GP267" s="3">
        <v>57173285</v>
      </c>
      <c r="GQ267" s="3">
        <v>12683552</v>
      </c>
      <c r="GR267" s="3">
        <v>66627689</v>
      </c>
      <c r="GS267" s="3">
        <v>10521159</v>
      </c>
      <c r="GT267" s="3">
        <v>8338503</v>
      </c>
      <c r="GU267" s="3">
        <v>0</v>
      </c>
      <c r="GV267" s="3">
        <v>155344188</v>
      </c>
      <c r="GW267" s="3">
        <v>29154151</v>
      </c>
      <c r="GX267" s="3">
        <v>39146245</v>
      </c>
      <c r="GY267" s="3">
        <v>47559676</v>
      </c>
      <c r="GZ267" s="3">
        <v>39484116</v>
      </c>
      <c r="HA267" s="3">
        <v>155344188</v>
      </c>
      <c r="HB267" s="3">
        <v>26353528</v>
      </c>
      <c r="HC267" s="3">
        <v>56085359</v>
      </c>
      <c r="HD267" s="3">
        <v>-38077790</v>
      </c>
      <c r="HE267" s="3">
        <v>134929074</v>
      </c>
      <c r="HF267" s="3">
        <v>0</v>
      </c>
      <c r="HG267" s="3">
        <v>49484047</v>
      </c>
      <c r="HH267" s="3">
        <v>0</v>
      </c>
      <c r="HI267" s="3">
        <v>0</v>
      </c>
      <c r="HJ267" s="3">
        <v>651897</v>
      </c>
      <c r="HK267" s="3">
        <v>734124</v>
      </c>
      <c r="HL267" s="3">
        <v>353</v>
      </c>
      <c r="HM267" s="3">
        <v>0</v>
      </c>
      <c r="HN267" s="3">
        <v>79968</v>
      </c>
      <c r="HO267" s="3">
        <v>138031</v>
      </c>
      <c r="HP267" s="3">
        <v>122696</v>
      </c>
      <c r="HQ267" s="3">
        <v>19225</v>
      </c>
      <c r="HR267" s="3">
        <v>39029</v>
      </c>
      <c r="HS267" s="3">
        <v>134784</v>
      </c>
      <c r="HT267" s="3">
        <v>67094</v>
      </c>
      <c r="HU267" s="3">
        <v>51070</v>
      </c>
      <c r="HV267" s="3">
        <v>0</v>
      </c>
      <c r="HW267" s="3">
        <v>0</v>
      </c>
      <c r="HX267" s="3">
        <v>56489</v>
      </c>
      <c r="HY267" s="3">
        <v>137952</v>
      </c>
      <c r="HZ267" s="3">
        <v>143417</v>
      </c>
      <c r="IA267" s="3">
        <v>0</v>
      </c>
      <c r="IB267" s="3">
        <v>136953</v>
      </c>
      <c r="IC267" s="3">
        <v>109781</v>
      </c>
      <c r="ID267" s="3">
        <v>67305</v>
      </c>
      <c r="IE267" s="3">
        <v>42769298.071308799</v>
      </c>
      <c r="IF267" s="3">
        <v>6053132.2915222598</v>
      </c>
      <c r="IG267" s="3">
        <v>5840048.6085278802</v>
      </c>
      <c r="IH267" s="3">
        <v>15784752.644565165</v>
      </c>
      <c r="II267" s="3">
        <v>0</v>
      </c>
      <c r="IJ267" s="3">
        <v>40385671.878851101</v>
      </c>
      <c r="IK267" s="3">
        <v>12970.615231424101</v>
      </c>
      <c r="IL267" s="3">
        <v>0</v>
      </c>
      <c r="IM267" s="3">
        <v>2450717.88999335</v>
      </c>
    </row>
    <row r="268" spans="1:247" x14ac:dyDescent="0.25">
      <c r="A268">
        <v>106190568</v>
      </c>
      <c r="B268" s="33" t="s">
        <v>1464</v>
      </c>
      <c r="C268" s="56">
        <v>45108</v>
      </c>
      <c r="D268" s="56">
        <v>45473</v>
      </c>
      <c r="E268">
        <v>366</v>
      </c>
      <c r="F268" s="33" t="s">
        <v>2532</v>
      </c>
      <c r="G268" t="s">
        <v>475</v>
      </c>
      <c r="H268">
        <v>905</v>
      </c>
      <c r="I268" s="33" t="s">
        <v>1046</v>
      </c>
      <c r="J268" t="s">
        <v>1764</v>
      </c>
      <c r="K268" s="33" t="s">
        <v>1023</v>
      </c>
      <c r="L268" s="33" t="s">
        <v>811</v>
      </c>
      <c r="N268" t="s">
        <v>430</v>
      </c>
      <c r="O268" s="33" t="s">
        <v>1764</v>
      </c>
      <c r="P268" t="s">
        <v>406</v>
      </c>
      <c r="Q268" t="s">
        <v>34</v>
      </c>
      <c r="R268" s="33" t="s">
        <v>2209</v>
      </c>
      <c r="S268" s="33" t="s">
        <v>1465</v>
      </c>
      <c r="T268" s="33" t="s">
        <v>1466</v>
      </c>
      <c r="U268" s="33">
        <v>91328</v>
      </c>
      <c r="V268" s="33" t="s">
        <v>2478</v>
      </c>
      <c r="W268">
        <v>2</v>
      </c>
      <c r="X268" s="3">
        <v>394</v>
      </c>
      <c r="Y268" s="3">
        <v>144204</v>
      </c>
      <c r="Z268" s="3">
        <v>394</v>
      </c>
      <c r="AA268" s="3">
        <v>144204</v>
      </c>
      <c r="AB268" s="3">
        <v>241</v>
      </c>
      <c r="AC268" s="3">
        <v>228.254098360656</v>
      </c>
      <c r="AD268" s="3">
        <v>324.16190477273602</v>
      </c>
      <c r="AE268" s="3">
        <v>22098</v>
      </c>
      <c r="AF268" s="3">
        <v>16991</v>
      </c>
      <c r="AG268" s="3">
        <v>9192</v>
      </c>
      <c r="AH268" s="3">
        <v>17539</v>
      </c>
      <c r="AI268" s="3">
        <v>0</v>
      </c>
      <c r="AJ268" s="3">
        <v>1719</v>
      </c>
      <c r="AK268" s="3">
        <v>15054</v>
      </c>
      <c r="AL268" s="3">
        <v>391</v>
      </c>
      <c r="AM268" s="3">
        <v>557</v>
      </c>
      <c r="AN268" s="3">
        <v>83541</v>
      </c>
      <c r="AO268" s="3">
        <v>118643.2571468213</v>
      </c>
      <c r="AP268" s="89">
        <v>28705.1278240549</v>
      </c>
      <c r="AQ268" s="89">
        <v>21201.556168392101</v>
      </c>
      <c r="AR268" s="89">
        <v>11115.4315893605</v>
      </c>
      <c r="AS268" s="89">
        <v>26924.932090328901</v>
      </c>
      <c r="AT268" s="89">
        <v>0</v>
      </c>
      <c r="AU268" s="89">
        <v>2678.7840660123502</v>
      </c>
      <c r="AV268" s="89">
        <v>23080.6903985596</v>
      </c>
      <c r="AW268" s="89">
        <v>1453.22272995608</v>
      </c>
      <c r="AX268" s="89">
        <v>8388.0438647748706</v>
      </c>
      <c r="AY268" s="3">
        <v>3904</v>
      </c>
      <c r="AZ268" s="3">
        <v>3086</v>
      </c>
      <c r="BA268" s="3">
        <v>1395</v>
      </c>
      <c r="BB268" s="3">
        <v>3418</v>
      </c>
      <c r="BC268" s="3">
        <v>0</v>
      </c>
      <c r="BD268" s="3">
        <v>278</v>
      </c>
      <c r="BE268" s="3">
        <v>2987</v>
      </c>
      <c r="BF268" s="3">
        <v>117</v>
      </c>
      <c r="BG268" s="3">
        <v>212</v>
      </c>
      <c r="BH268" s="3">
        <v>15397</v>
      </c>
      <c r="BI268" s="3">
        <v>318</v>
      </c>
      <c r="BJ268" s="3">
        <v>40</v>
      </c>
      <c r="BK268" s="3">
        <v>0</v>
      </c>
      <c r="BL268" s="3">
        <v>36</v>
      </c>
      <c r="BM268" s="3">
        <v>0</v>
      </c>
      <c r="BN268" s="3">
        <v>0</v>
      </c>
      <c r="BO268" s="3">
        <v>116388</v>
      </c>
      <c r="BP268" s="3">
        <v>14640</v>
      </c>
      <c r="BQ268" s="3">
        <v>0</v>
      </c>
      <c r="BR268" s="3">
        <v>13176</v>
      </c>
      <c r="BS268" s="3">
        <v>0</v>
      </c>
      <c r="BT268" s="3">
        <v>0</v>
      </c>
      <c r="BU268" s="3">
        <v>66978</v>
      </c>
      <c r="BV268" s="3">
        <v>8420</v>
      </c>
      <c r="BW268" s="3">
        <v>0</v>
      </c>
      <c r="BX268" s="3">
        <v>8143</v>
      </c>
      <c r="BY268" s="3">
        <v>0</v>
      </c>
      <c r="BZ268" s="57">
        <v>0</v>
      </c>
      <c r="CA268" s="3">
        <v>0</v>
      </c>
      <c r="CB268" s="3">
        <v>13579</v>
      </c>
      <c r="CC268" s="3">
        <v>1334</v>
      </c>
      <c r="CD268" s="3">
        <v>0</v>
      </c>
      <c r="CE268" s="3">
        <v>484</v>
      </c>
      <c r="CF268" s="3">
        <v>0</v>
      </c>
      <c r="CG268" s="3">
        <v>0</v>
      </c>
      <c r="CH268" s="3">
        <v>22</v>
      </c>
      <c r="CI268" s="3">
        <v>1412</v>
      </c>
      <c r="CJ268" s="3">
        <v>729</v>
      </c>
      <c r="CK268" s="3">
        <v>24414</v>
      </c>
      <c r="CL268" s="3">
        <v>10096</v>
      </c>
      <c r="CM268" s="3">
        <v>6227</v>
      </c>
      <c r="CN268" s="3">
        <v>26481</v>
      </c>
      <c r="CO268" s="3">
        <v>0</v>
      </c>
      <c r="CP268" s="3">
        <v>2393</v>
      </c>
      <c r="CQ268" s="3">
        <v>19335</v>
      </c>
      <c r="CR268" s="3">
        <v>3169</v>
      </c>
      <c r="CS268" s="3">
        <v>877</v>
      </c>
      <c r="CT268" s="3">
        <v>92992</v>
      </c>
      <c r="CU268" s="3">
        <v>66042</v>
      </c>
      <c r="CV268" s="3">
        <v>27426</v>
      </c>
      <c r="CW268" s="3">
        <v>0</v>
      </c>
      <c r="CX268" s="3">
        <v>7417</v>
      </c>
      <c r="CY268" s="3">
        <v>0</v>
      </c>
      <c r="CZ268" s="3">
        <v>10</v>
      </c>
      <c r="DA268" s="3">
        <v>358905</v>
      </c>
      <c r="DB268" s="3">
        <v>210360</v>
      </c>
      <c r="DC268" s="3">
        <v>2912</v>
      </c>
      <c r="DD268" s="3">
        <v>1930</v>
      </c>
      <c r="DE268" s="3">
        <v>533</v>
      </c>
      <c r="DF268" s="3">
        <v>340</v>
      </c>
      <c r="DG268" s="3">
        <v>3732413992</v>
      </c>
      <c r="DH268" s="3">
        <v>3166179308</v>
      </c>
      <c r="DI268" s="3">
        <v>316171</v>
      </c>
      <c r="DJ268" s="3">
        <v>566550855</v>
      </c>
      <c r="DK268" s="3">
        <v>8266724</v>
      </c>
      <c r="DL268" s="3">
        <v>574817579</v>
      </c>
      <c r="DM268" s="3">
        <v>539769835</v>
      </c>
      <c r="DN268" s="3">
        <v>35047744</v>
      </c>
      <c r="DO268" s="3">
        <v>5908500</v>
      </c>
      <c r="DP268" s="3">
        <v>1088673</v>
      </c>
      <c r="DQ268" s="3">
        <v>0</v>
      </c>
      <c r="DR268" s="3">
        <v>0</v>
      </c>
      <c r="DS268" s="3">
        <v>39867571</v>
      </c>
      <c r="DT268" s="3">
        <v>734908567</v>
      </c>
      <c r="DU268" s="3">
        <v>582707165</v>
      </c>
      <c r="DV268" s="3">
        <v>243773748</v>
      </c>
      <c r="DW268" s="3">
        <v>560554489</v>
      </c>
      <c r="DX268" s="3">
        <v>0</v>
      </c>
      <c r="DY268" s="3">
        <v>56933344</v>
      </c>
      <c r="DZ268" s="3">
        <v>429748020</v>
      </c>
      <c r="EA268" s="3">
        <v>12867196</v>
      </c>
      <c r="EB268" s="3">
        <v>6634891</v>
      </c>
      <c r="EC268" s="3">
        <v>2628127420</v>
      </c>
      <c r="ED268" s="3">
        <v>219731869</v>
      </c>
      <c r="EE268" s="3">
        <v>144401227</v>
      </c>
      <c r="EF268" s="3">
        <v>51009805</v>
      </c>
      <c r="EG268" s="3">
        <v>299978697</v>
      </c>
      <c r="EH268" s="3">
        <v>0</v>
      </c>
      <c r="EI268" s="3">
        <v>31788084</v>
      </c>
      <c r="EJ268" s="3">
        <v>229138721</v>
      </c>
      <c r="EK268" s="3">
        <v>34956082</v>
      </c>
      <c r="EL268" s="3">
        <v>93282087</v>
      </c>
      <c r="EM268" s="3">
        <v>1104286572</v>
      </c>
      <c r="EN268" s="3">
        <v>839143173</v>
      </c>
      <c r="EO268" s="3">
        <v>636422464</v>
      </c>
      <c r="EP268" s="3">
        <v>228829783</v>
      </c>
      <c r="EQ268" s="3">
        <v>710497934</v>
      </c>
      <c r="ER268" s="3">
        <v>0</v>
      </c>
      <c r="ES268" s="3">
        <v>0</v>
      </c>
      <c r="ET268" s="3">
        <v>69854661</v>
      </c>
      <c r="EU268" s="3">
        <v>450863802</v>
      </c>
      <c r="EV268" s="3">
        <v>26272767</v>
      </c>
      <c r="EW268" s="3">
        <v>0</v>
      </c>
      <c r="EX268" s="3">
        <v>68690593</v>
      </c>
      <c r="EY268" s="3">
        <v>0</v>
      </c>
      <c r="EZ268" s="3">
        <v>135604131</v>
      </c>
      <c r="FA268" s="3">
        <v>0</v>
      </c>
      <c r="FB268" s="3">
        <v>25520</v>
      </c>
      <c r="FC268" s="3">
        <v>0</v>
      </c>
      <c r="FD268" s="3">
        <v>290651</v>
      </c>
      <c r="FE268" s="3">
        <v>105366323</v>
      </c>
      <c r="FF268" s="3">
        <v>85242745</v>
      </c>
      <c r="FG268" s="3">
        <v>54806288</v>
      </c>
      <c r="FH268" s="3">
        <v>117240000</v>
      </c>
      <c r="FI268" s="3">
        <v>0</v>
      </c>
      <c r="FJ268" s="3">
        <v>13803549</v>
      </c>
      <c r="FK268" s="3">
        <v>185983832</v>
      </c>
      <c r="FL268" s="3">
        <v>1514275</v>
      </c>
      <c r="FM268" s="3">
        <v>2593843</v>
      </c>
      <c r="FN268" s="3">
        <v>0</v>
      </c>
      <c r="FO268" s="3">
        <v>-5371344</v>
      </c>
      <c r="FP268" s="3">
        <v>1000</v>
      </c>
      <c r="FQ268" s="3">
        <v>1771504</v>
      </c>
      <c r="FR268" s="3">
        <v>0</v>
      </c>
      <c r="FS268" s="3">
        <v>0</v>
      </c>
      <c r="FT268" s="3">
        <v>124100999</v>
      </c>
      <c r="FU268" s="3">
        <v>43558844</v>
      </c>
      <c r="FV268" s="3">
        <v>140681006</v>
      </c>
      <c r="FW268" s="3">
        <v>0</v>
      </c>
      <c r="FX268" s="3">
        <v>0</v>
      </c>
      <c r="FY268" s="3">
        <v>2000</v>
      </c>
      <c r="FZ268" s="3">
        <v>6088491</v>
      </c>
      <c r="GA268" s="3">
        <v>72184042</v>
      </c>
      <c r="GB268" s="3">
        <v>16741228</v>
      </c>
      <c r="GC268" s="3">
        <v>115432963</v>
      </c>
      <c r="GD268" s="3">
        <v>20980262</v>
      </c>
      <c r="GE268" s="3">
        <v>174216885</v>
      </c>
      <c r="GF268" s="3">
        <v>91216439</v>
      </c>
      <c r="GG268" s="3">
        <v>37559357</v>
      </c>
      <c r="GH268" s="3">
        <v>21849260</v>
      </c>
      <c r="GI268" s="3">
        <v>59545382</v>
      </c>
      <c r="GJ268" s="3">
        <v>68443686</v>
      </c>
      <c r="GK268" s="3">
        <v>17695515</v>
      </c>
      <c r="GL268" s="3">
        <v>1402562</v>
      </c>
      <c r="GM268" s="3">
        <v>5213586</v>
      </c>
      <c r="GN268" s="3">
        <v>2552333</v>
      </c>
      <c r="GO268" s="3">
        <v>60074830</v>
      </c>
      <c r="GP268" s="3">
        <v>336663745</v>
      </c>
      <c r="GQ268" s="3">
        <v>0</v>
      </c>
      <c r="GR268" s="3">
        <v>198641924</v>
      </c>
      <c r="GS268" s="3">
        <v>3160692</v>
      </c>
      <c r="GT268" s="3">
        <v>31184666</v>
      </c>
      <c r="GU268" s="3">
        <v>0</v>
      </c>
      <c r="GV268" s="3">
        <v>569651027</v>
      </c>
      <c r="GW268" s="3">
        <v>95729302</v>
      </c>
      <c r="GX268" s="3">
        <v>539000</v>
      </c>
      <c r="GY268" s="3">
        <v>31818454</v>
      </c>
      <c r="GZ268" s="3">
        <v>441564271</v>
      </c>
      <c r="HA268" s="3">
        <v>569651027</v>
      </c>
      <c r="HB268" s="3">
        <v>179706306</v>
      </c>
      <c r="HC268" s="3">
        <v>685612688</v>
      </c>
      <c r="HD268" s="3">
        <v>-598884172</v>
      </c>
      <c r="HE268" s="3">
        <v>282404053</v>
      </c>
      <c r="HF268" s="3">
        <v>0</v>
      </c>
      <c r="HG268" s="3">
        <v>34212698</v>
      </c>
      <c r="HH268" s="3">
        <v>0</v>
      </c>
      <c r="HI268" s="3">
        <v>2946821</v>
      </c>
      <c r="HJ268" s="3">
        <v>3173863</v>
      </c>
      <c r="HK268" s="3">
        <v>3613577</v>
      </c>
      <c r="HL268" s="3">
        <v>1671</v>
      </c>
      <c r="HM268" s="3">
        <v>24</v>
      </c>
      <c r="HN268" s="3">
        <v>326849</v>
      </c>
      <c r="HO268" s="3">
        <v>774170</v>
      </c>
      <c r="HP268" s="3">
        <v>948280</v>
      </c>
      <c r="HQ268" s="3">
        <v>70</v>
      </c>
      <c r="HR268" s="3">
        <v>238780</v>
      </c>
      <c r="HS268" s="3">
        <v>260929</v>
      </c>
      <c r="HT268" s="3">
        <v>273817</v>
      </c>
      <c r="HU268" s="3">
        <v>213779</v>
      </c>
      <c r="HV268" s="3">
        <v>100096</v>
      </c>
      <c r="HW268" s="3">
        <v>37093</v>
      </c>
      <c r="HX268" s="3">
        <v>1113285</v>
      </c>
      <c r="HY268" s="3">
        <v>317132</v>
      </c>
      <c r="HZ268" s="3">
        <v>769650</v>
      </c>
      <c r="IA268" s="3">
        <v>52552</v>
      </c>
      <c r="IB268" s="3">
        <v>508601</v>
      </c>
      <c r="IC268" s="3">
        <v>72223</v>
      </c>
      <c r="ID268" s="3">
        <v>336540</v>
      </c>
      <c r="IE268" s="3">
        <v>135942680.18176401</v>
      </c>
      <c r="IF268" s="3">
        <v>103541668.531556</v>
      </c>
      <c r="IG268" s="3">
        <v>41977759.119689144</v>
      </c>
      <c r="IH268" s="3">
        <v>122541622.24717693</v>
      </c>
      <c r="II268" s="3">
        <v>0</v>
      </c>
      <c r="IJ268" s="3">
        <v>12634106.2635161</v>
      </c>
      <c r="IK268" s="3">
        <v>93826770.928617597</v>
      </c>
      <c r="IL268" s="3">
        <v>6810129.0718818698</v>
      </c>
      <c r="IM268" s="3">
        <v>14228374.655797977</v>
      </c>
    </row>
    <row r="269" spans="1:247" x14ac:dyDescent="0.25">
      <c r="A269">
        <v>106214034</v>
      </c>
      <c r="B269" s="33" t="s">
        <v>1467</v>
      </c>
      <c r="C269" s="56">
        <v>45292</v>
      </c>
      <c r="D269" s="56">
        <v>45657</v>
      </c>
      <c r="E269">
        <v>366</v>
      </c>
      <c r="F269" s="33" t="s">
        <v>2716</v>
      </c>
      <c r="G269" t="s">
        <v>1111</v>
      </c>
      <c r="H269">
        <v>405</v>
      </c>
      <c r="I269" s="33" t="s">
        <v>1046</v>
      </c>
      <c r="J269" t="s">
        <v>1047</v>
      </c>
      <c r="K269" s="33" t="s">
        <v>1023</v>
      </c>
      <c r="L269" s="33" t="s">
        <v>811</v>
      </c>
      <c r="N269" t="s">
        <v>430</v>
      </c>
      <c r="O269" s="33" t="s">
        <v>1047</v>
      </c>
      <c r="P269" t="s">
        <v>1080</v>
      </c>
      <c r="Q269" t="s">
        <v>34</v>
      </c>
      <c r="R269" s="33" t="s">
        <v>2210</v>
      </c>
      <c r="S269" s="33" t="s">
        <v>1468</v>
      </c>
      <c r="T269" s="33" t="s">
        <v>1469</v>
      </c>
      <c r="U269" s="33">
        <v>94948</v>
      </c>
      <c r="V269" s="33" t="s">
        <v>2863</v>
      </c>
      <c r="W269">
        <v>0</v>
      </c>
      <c r="X269" s="3">
        <v>47</v>
      </c>
      <c r="Y269" s="3">
        <v>17202</v>
      </c>
      <c r="Z269" s="3">
        <v>47</v>
      </c>
      <c r="AA269" s="3">
        <v>17202</v>
      </c>
      <c r="AB269" s="3">
        <v>19</v>
      </c>
      <c r="AC269" s="3">
        <v>17.532786885245901</v>
      </c>
      <c r="AD269" s="3">
        <v>50.555269164016302</v>
      </c>
      <c r="AE269" s="3">
        <v>3568</v>
      </c>
      <c r="AF269" s="3">
        <v>951</v>
      </c>
      <c r="AG269" s="3">
        <v>227</v>
      </c>
      <c r="AH269" s="3">
        <v>793</v>
      </c>
      <c r="AI269" s="3">
        <v>0</v>
      </c>
      <c r="AJ269" s="3">
        <v>187</v>
      </c>
      <c r="AK269" s="3">
        <v>555</v>
      </c>
      <c r="AL269" s="3">
        <v>33</v>
      </c>
      <c r="AM269" s="3">
        <v>103</v>
      </c>
      <c r="AN269" s="3">
        <v>6417</v>
      </c>
      <c r="AO269" s="3">
        <v>18503.228514030001</v>
      </c>
      <c r="AP269" s="89">
        <v>8427.5537116522482</v>
      </c>
      <c r="AQ269" s="89">
        <v>2080.9320110560998</v>
      </c>
      <c r="AR269" s="89">
        <v>418.88372040953499</v>
      </c>
      <c r="AS269" s="89">
        <v>3405.4656206319401</v>
      </c>
      <c r="AT269" s="89">
        <v>0</v>
      </c>
      <c r="AU269" s="89">
        <v>725.14013504791797</v>
      </c>
      <c r="AV269" s="89">
        <v>2584.8621050585198</v>
      </c>
      <c r="AW269" s="89">
        <v>105.247851720931</v>
      </c>
      <c r="AX269" s="89">
        <v>575.70848138177598</v>
      </c>
      <c r="AY269" s="3">
        <v>1050</v>
      </c>
      <c r="AZ269" s="3">
        <v>261</v>
      </c>
      <c r="BA269" s="3">
        <v>62</v>
      </c>
      <c r="BB269" s="3">
        <v>210</v>
      </c>
      <c r="BC269" s="3">
        <v>0</v>
      </c>
      <c r="BD269" s="3">
        <v>49</v>
      </c>
      <c r="BE269" s="3">
        <v>232</v>
      </c>
      <c r="BF269" s="3">
        <v>4</v>
      </c>
      <c r="BG269" s="3">
        <v>40</v>
      </c>
      <c r="BH269" s="3">
        <v>1908</v>
      </c>
      <c r="BI269" s="3">
        <v>47</v>
      </c>
      <c r="BJ269" s="3">
        <v>0</v>
      </c>
      <c r="BK269" s="3">
        <v>0</v>
      </c>
      <c r="BL269" s="3">
        <v>0</v>
      </c>
      <c r="BM269" s="3">
        <v>0</v>
      </c>
      <c r="BN269" s="3">
        <v>0</v>
      </c>
      <c r="BO269" s="3">
        <v>17202</v>
      </c>
      <c r="BP269" s="3">
        <v>0</v>
      </c>
      <c r="BQ269" s="3">
        <v>0</v>
      </c>
      <c r="BR269" s="3">
        <v>0</v>
      </c>
      <c r="BS269" s="3">
        <v>0</v>
      </c>
      <c r="BT269" s="3">
        <v>0</v>
      </c>
      <c r="BU269" s="3">
        <v>6417</v>
      </c>
      <c r="BV269" s="3">
        <v>0</v>
      </c>
      <c r="BW269" s="3">
        <v>0</v>
      </c>
      <c r="BX269" s="3">
        <v>0</v>
      </c>
      <c r="BY269" s="3">
        <v>0</v>
      </c>
      <c r="BZ269" s="57">
        <v>0</v>
      </c>
      <c r="CA269" s="3">
        <v>0</v>
      </c>
      <c r="CB269" s="3">
        <v>1908</v>
      </c>
      <c r="CC269" s="3">
        <v>0</v>
      </c>
      <c r="CD269" s="3">
        <v>0</v>
      </c>
      <c r="CE269" s="3">
        <v>0</v>
      </c>
      <c r="CF269" s="3">
        <v>0</v>
      </c>
      <c r="CG269" s="3">
        <v>0</v>
      </c>
      <c r="CH269" s="3">
        <v>0</v>
      </c>
      <c r="CI269" s="3">
        <v>0</v>
      </c>
      <c r="CJ269" s="3">
        <v>0</v>
      </c>
      <c r="CK269" s="3">
        <v>9830</v>
      </c>
      <c r="CL269" s="3">
        <v>2312</v>
      </c>
      <c r="CM269" s="3">
        <v>599</v>
      </c>
      <c r="CN269" s="3">
        <v>7944</v>
      </c>
      <c r="CO269" s="3">
        <v>6</v>
      </c>
      <c r="CP269" s="3">
        <v>982</v>
      </c>
      <c r="CQ269" s="3">
        <v>6500</v>
      </c>
      <c r="CR269" s="3">
        <v>133</v>
      </c>
      <c r="CS269" s="3">
        <v>1005</v>
      </c>
      <c r="CT269" s="3">
        <v>29311</v>
      </c>
      <c r="CU269" s="3">
        <v>18005</v>
      </c>
      <c r="CV269" s="3">
        <v>1</v>
      </c>
      <c r="CW269" s="3">
        <v>0</v>
      </c>
      <c r="CX269" s="3">
        <v>10408</v>
      </c>
      <c r="CY269" s="3">
        <v>0</v>
      </c>
      <c r="CZ269" s="3">
        <v>3</v>
      </c>
      <c r="DA269" s="3">
        <v>76074</v>
      </c>
      <c r="DB269" s="3">
        <v>148396</v>
      </c>
      <c r="DC269" s="3">
        <v>514</v>
      </c>
      <c r="DD269" s="3">
        <v>2128</v>
      </c>
      <c r="DE269" s="3">
        <v>0</v>
      </c>
      <c r="DF269" s="3">
        <v>0</v>
      </c>
      <c r="DG269" s="3">
        <v>414803393</v>
      </c>
      <c r="DH269" s="3">
        <v>299887500</v>
      </c>
      <c r="DI269" s="3">
        <v>0</v>
      </c>
      <c r="DJ269" s="3">
        <v>114915893</v>
      </c>
      <c r="DK269" s="3">
        <v>371596</v>
      </c>
      <c r="DL269" s="3">
        <v>115287489</v>
      </c>
      <c r="DM269" s="3">
        <v>107865567</v>
      </c>
      <c r="DN269" s="3">
        <v>7421922</v>
      </c>
      <c r="DO269" s="3">
        <v>5477251</v>
      </c>
      <c r="DP269" s="3">
        <v>2938137</v>
      </c>
      <c r="DQ269" s="3">
        <v>0</v>
      </c>
      <c r="DR269" s="3">
        <v>0</v>
      </c>
      <c r="DS269" s="3">
        <v>9961036</v>
      </c>
      <c r="DT269" s="3">
        <v>80833354</v>
      </c>
      <c r="DU269" s="3">
        <v>19712558</v>
      </c>
      <c r="DV269" s="3">
        <v>4734253</v>
      </c>
      <c r="DW269" s="3">
        <v>15290697</v>
      </c>
      <c r="DX269" s="3">
        <v>0</v>
      </c>
      <c r="DY269" s="3">
        <v>3613236</v>
      </c>
      <c r="DZ269" s="3">
        <v>18162849</v>
      </c>
      <c r="EA269" s="3">
        <v>303266</v>
      </c>
      <c r="EB269" s="3">
        <v>1205405</v>
      </c>
      <c r="EC269" s="3">
        <v>143855618</v>
      </c>
      <c r="ED269" s="3">
        <v>110093617</v>
      </c>
      <c r="EE269" s="3">
        <v>23421504</v>
      </c>
      <c r="EF269" s="3">
        <v>4001877</v>
      </c>
      <c r="EG269" s="3">
        <v>50373796</v>
      </c>
      <c r="EH269" s="3">
        <v>33965</v>
      </c>
      <c r="EI269" s="3">
        <v>10398007</v>
      </c>
      <c r="EJ269" s="3">
        <v>66428971</v>
      </c>
      <c r="EK269" s="3">
        <v>663949</v>
      </c>
      <c r="EL269" s="3">
        <v>5532089</v>
      </c>
      <c r="EM269" s="3">
        <v>270947775</v>
      </c>
      <c r="EN269" s="3">
        <v>158306568</v>
      </c>
      <c r="EO269" s="3">
        <v>32868273</v>
      </c>
      <c r="EP269" s="3">
        <v>2366407</v>
      </c>
      <c r="EQ269" s="3">
        <v>52621283</v>
      </c>
      <c r="ER269" s="3">
        <v>0</v>
      </c>
      <c r="ES269" s="3">
        <v>33965</v>
      </c>
      <c r="ET269" s="3">
        <v>8924350</v>
      </c>
      <c r="EU269" s="3">
        <v>35184326</v>
      </c>
      <c r="EV269" s="3">
        <v>4844686</v>
      </c>
      <c r="EW269" s="3">
        <v>0</v>
      </c>
      <c r="EX269" s="3">
        <v>3544886</v>
      </c>
      <c r="EY269" s="3">
        <v>0</v>
      </c>
      <c r="EZ269" s="3">
        <v>1192756</v>
      </c>
      <c r="FA269" s="3">
        <v>0</v>
      </c>
      <c r="FB269" s="3">
        <v>0</v>
      </c>
      <c r="FC269" s="3">
        <v>0</v>
      </c>
      <c r="FD269" s="3">
        <v>0</v>
      </c>
      <c r="FE269" s="3">
        <v>32316086</v>
      </c>
      <c r="FF269" s="3">
        <v>9941051</v>
      </c>
      <c r="FG269" s="3">
        <v>6225744</v>
      </c>
      <c r="FH269" s="3">
        <v>12524718</v>
      </c>
      <c r="FI269" s="3">
        <v>0</v>
      </c>
      <c r="FJ269" s="3">
        <v>4851212</v>
      </c>
      <c r="FK269" s="3">
        <v>48391894</v>
      </c>
      <c r="FL269" s="3">
        <v>298294</v>
      </c>
      <c r="FM269" s="3">
        <v>366894</v>
      </c>
      <c r="FN269" s="3">
        <v>0</v>
      </c>
      <c r="FO269" s="3">
        <v>-5002580</v>
      </c>
      <c r="FP269" s="3">
        <v>62948</v>
      </c>
      <c r="FQ269" s="3">
        <v>3929151</v>
      </c>
      <c r="FR269" s="3">
        <v>0</v>
      </c>
      <c r="FS269" s="3">
        <v>0</v>
      </c>
      <c r="FT269" s="3">
        <v>14034658</v>
      </c>
      <c r="FU269" s="3">
        <v>11046856</v>
      </c>
      <c r="FV269" s="3">
        <v>41999015</v>
      </c>
      <c r="FW269" s="3">
        <v>0</v>
      </c>
      <c r="FX269" s="3">
        <v>0</v>
      </c>
      <c r="FY269" s="3">
        <v>124423</v>
      </c>
      <c r="FZ269" s="3">
        <v>0</v>
      </c>
      <c r="GA269" s="3">
        <v>15331927</v>
      </c>
      <c r="GB269" s="3">
        <v>5123352</v>
      </c>
      <c r="GC269" s="3">
        <v>16054695</v>
      </c>
      <c r="GD269" s="3">
        <v>4150641</v>
      </c>
      <c r="GE269" s="3">
        <v>37564132</v>
      </c>
      <c r="GF269" s="3">
        <v>15538168</v>
      </c>
      <c r="GG269" s="3">
        <v>8546847</v>
      </c>
      <c r="GH269" s="3">
        <v>1544923</v>
      </c>
      <c r="GI269" s="3">
        <v>16493984</v>
      </c>
      <c r="GJ269" s="3">
        <v>15431355</v>
      </c>
      <c r="GK269" s="3">
        <v>5249798</v>
      </c>
      <c r="GL269" s="3">
        <v>366048</v>
      </c>
      <c r="GM269" s="3">
        <v>397982</v>
      </c>
      <c r="GN269" s="3">
        <v>621192</v>
      </c>
      <c r="GO269" s="3">
        <v>6111138</v>
      </c>
      <c r="GP269" s="3">
        <v>20655479</v>
      </c>
      <c r="GQ269" s="3">
        <v>0</v>
      </c>
      <c r="GR269" s="3">
        <v>36828097</v>
      </c>
      <c r="GS269" s="3">
        <v>7562512</v>
      </c>
      <c r="GT269" s="3">
        <v>36923</v>
      </c>
      <c r="GU269" s="3">
        <v>0</v>
      </c>
      <c r="GV269" s="3">
        <v>65083011</v>
      </c>
      <c r="GW269" s="3">
        <v>3542993</v>
      </c>
      <c r="GX269" s="3">
        <v>12320</v>
      </c>
      <c r="GY269" s="3">
        <v>272266</v>
      </c>
      <c r="GZ269" s="3">
        <v>61255432</v>
      </c>
      <c r="HA269" s="3">
        <v>65083011</v>
      </c>
      <c r="HB269" s="3">
        <v>222</v>
      </c>
      <c r="HC269" s="3">
        <v>49455415</v>
      </c>
      <c r="HD269" s="3">
        <v>-36815918</v>
      </c>
      <c r="HE269" s="3">
        <v>107012326</v>
      </c>
      <c r="HF269" s="3">
        <v>0</v>
      </c>
      <c r="HG269" s="3">
        <v>0</v>
      </c>
      <c r="HH269" s="3">
        <v>0</v>
      </c>
      <c r="HI269" s="3">
        <v>0</v>
      </c>
      <c r="HJ269" s="3">
        <v>518155</v>
      </c>
      <c r="HK269" s="3">
        <v>584973</v>
      </c>
      <c r="HL269" s="3">
        <v>279</v>
      </c>
      <c r="HM269" s="3">
        <v>0</v>
      </c>
      <c r="HN269" s="3">
        <v>53683</v>
      </c>
      <c r="HO269" s="3">
        <v>200792</v>
      </c>
      <c r="HP269" s="3">
        <v>176186</v>
      </c>
      <c r="HQ269" s="3">
        <v>0</v>
      </c>
      <c r="HR269" s="3">
        <v>8741</v>
      </c>
      <c r="HS269" s="3">
        <v>33192</v>
      </c>
      <c r="HT269" s="3">
        <v>37023</v>
      </c>
      <c r="HU269" s="3">
        <v>3483</v>
      </c>
      <c r="HV269" s="3">
        <v>3302</v>
      </c>
      <c r="HW269" s="3">
        <v>1753</v>
      </c>
      <c r="HX269" s="3">
        <v>108418</v>
      </c>
      <c r="HY269" s="3">
        <v>61180</v>
      </c>
      <c r="HZ269" s="3">
        <v>209441</v>
      </c>
      <c r="IA269" s="3">
        <v>0</v>
      </c>
      <c r="IB269" s="3">
        <v>79688</v>
      </c>
      <c r="IC269" s="3">
        <v>29040</v>
      </c>
      <c r="ID269" s="3">
        <v>30388</v>
      </c>
      <c r="IE269" s="3">
        <v>49477652.859488159</v>
      </c>
      <c r="IF269" s="3">
        <v>11177950.055341501</v>
      </c>
      <c r="IG269" s="3">
        <v>2263919.05350743</v>
      </c>
      <c r="IH269" s="3">
        <v>17016584.785437599</v>
      </c>
      <c r="II269" s="3">
        <v>8801.8391040861097</v>
      </c>
      <c r="IJ269" s="3">
        <v>3630934.97819087</v>
      </c>
      <c r="IK269" s="3">
        <v>21921495.338195607</v>
      </c>
      <c r="IL269" s="3">
        <v>250648.3382617</v>
      </c>
      <c r="IM269" s="3">
        <v>1745983.7524730032</v>
      </c>
    </row>
    <row r="270" spans="1:247" x14ac:dyDescent="0.25">
      <c r="A270">
        <v>106500967</v>
      </c>
      <c r="B270" s="33" t="s">
        <v>2542</v>
      </c>
      <c r="C270" s="56">
        <v>45108</v>
      </c>
      <c r="D270" s="56">
        <v>45473</v>
      </c>
      <c r="E270">
        <v>366</v>
      </c>
      <c r="F270" s="33" t="s">
        <v>2698</v>
      </c>
      <c r="G270" t="s">
        <v>1179</v>
      </c>
      <c r="H270">
        <v>511</v>
      </c>
      <c r="I270" s="33" t="s">
        <v>1037</v>
      </c>
      <c r="J270" t="s">
        <v>3050</v>
      </c>
      <c r="K270" s="33" t="s">
        <v>1023</v>
      </c>
      <c r="L270" s="33" t="s">
        <v>811</v>
      </c>
      <c r="M270" t="s">
        <v>1792</v>
      </c>
      <c r="N270" t="s">
        <v>430</v>
      </c>
      <c r="O270" s="33" t="s">
        <v>1470</v>
      </c>
      <c r="P270" t="s">
        <v>1038</v>
      </c>
      <c r="Q270" t="s">
        <v>1058</v>
      </c>
      <c r="R270" s="33" t="s">
        <v>2211</v>
      </c>
      <c r="S270" s="33" t="s">
        <v>1471</v>
      </c>
      <c r="T270" s="33" t="s">
        <v>1472</v>
      </c>
      <c r="U270" s="33">
        <v>95361</v>
      </c>
      <c r="V270" s="33" t="s">
        <v>3013</v>
      </c>
      <c r="W270">
        <v>0</v>
      </c>
      <c r="X270" s="3">
        <v>150</v>
      </c>
      <c r="Y270" s="3">
        <v>54900</v>
      </c>
      <c r="Z270" s="3">
        <v>150</v>
      </c>
      <c r="AA270" s="3">
        <v>54900</v>
      </c>
      <c r="AB270" s="3">
        <v>100</v>
      </c>
      <c r="AC270" s="3">
        <v>90.535519125683095</v>
      </c>
      <c r="AD270" s="3">
        <v>407.88659650606002</v>
      </c>
      <c r="AE270" s="3">
        <v>2347</v>
      </c>
      <c r="AF270" s="3">
        <v>1249</v>
      </c>
      <c r="AG270" s="3">
        <v>3430</v>
      </c>
      <c r="AH270" s="3">
        <v>24699</v>
      </c>
      <c r="AI270" s="3">
        <v>0</v>
      </c>
      <c r="AJ270" s="3">
        <v>241</v>
      </c>
      <c r="AK270" s="3">
        <v>150</v>
      </c>
      <c r="AL270" s="3">
        <v>0</v>
      </c>
      <c r="AM270" s="3">
        <v>1020</v>
      </c>
      <c r="AN270" s="3">
        <v>33136</v>
      </c>
      <c r="AO270" s="3">
        <v>149286.49432121811</v>
      </c>
      <c r="AP270" s="89">
        <v>7354.1913766020798</v>
      </c>
      <c r="AQ270" s="89">
        <v>6567.9654306558195</v>
      </c>
      <c r="AR270" s="89">
        <v>10857.716921232101</v>
      </c>
      <c r="AS270" s="89">
        <v>108446.569703734</v>
      </c>
      <c r="AT270" s="89">
        <v>0</v>
      </c>
      <c r="AU270" s="89">
        <v>2456.5977795425019</v>
      </c>
      <c r="AV270" s="89">
        <v>1107.1080231651099</v>
      </c>
      <c r="AW270" s="89">
        <v>0</v>
      </c>
      <c r="AX270" s="89">
        <v>6901.8517795261496</v>
      </c>
      <c r="AY270" s="3">
        <v>261</v>
      </c>
      <c r="AZ270" s="3">
        <v>77</v>
      </c>
      <c r="BA270" s="3">
        <v>47</v>
      </c>
      <c r="BB270" s="3">
        <v>204</v>
      </c>
      <c r="BC270" s="3">
        <v>0</v>
      </c>
      <c r="BD270" s="3">
        <v>61</v>
      </c>
      <c r="BE270" s="3">
        <v>11</v>
      </c>
      <c r="BF270" s="3">
        <v>0</v>
      </c>
      <c r="BG270" s="3">
        <v>23</v>
      </c>
      <c r="BH270" s="3">
        <v>684</v>
      </c>
      <c r="BI270" s="3">
        <v>35</v>
      </c>
      <c r="BJ270" s="3">
        <v>0</v>
      </c>
      <c r="BK270" s="3">
        <v>0</v>
      </c>
      <c r="BL270" s="3">
        <v>0</v>
      </c>
      <c r="BM270" s="3">
        <v>115</v>
      </c>
      <c r="BN270" s="3">
        <v>0</v>
      </c>
      <c r="BO270" s="3">
        <v>12810</v>
      </c>
      <c r="BP270" s="3">
        <v>0</v>
      </c>
      <c r="BQ270" s="3">
        <v>0</v>
      </c>
      <c r="BR270" s="3">
        <v>0</v>
      </c>
      <c r="BS270" s="3">
        <v>42090</v>
      </c>
      <c r="BT270" s="3">
        <v>0</v>
      </c>
      <c r="BU270" s="3">
        <v>1979</v>
      </c>
      <c r="BV270" s="3">
        <v>0</v>
      </c>
      <c r="BW270" s="3">
        <v>0</v>
      </c>
      <c r="BX270" s="3">
        <v>0</v>
      </c>
      <c r="BY270" s="3">
        <v>31157</v>
      </c>
      <c r="BZ270" s="57">
        <v>0.94027643650410397</v>
      </c>
      <c r="CA270" s="3">
        <v>0</v>
      </c>
      <c r="CB270" s="3">
        <v>537</v>
      </c>
      <c r="CC270" s="3">
        <v>0</v>
      </c>
      <c r="CD270" s="3">
        <v>0</v>
      </c>
      <c r="CE270" s="3">
        <v>0</v>
      </c>
      <c r="CF270" s="3">
        <v>147</v>
      </c>
      <c r="CG270" s="3">
        <v>0</v>
      </c>
      <c r="CH270" s="3">
        <v>0</v>
      </c>
      <c r="CI270" s="3">
        <v>0</v>
      </c>
      <c r="CJ270" s="3">
        <v>0</v>
      </c>
      <c r="CK270" s="3">
        <v>9815</v>
      </c>
      <c r="CL270" s="3">
        <v>6259</v>
      </c>
      <c r="CM270" s="3">
        <v>7355</v>
      </c>
      <c r="CN270" s="3">
        <v>62994</v>
      </c>
      <c r="CO270" s="3">
        <v>0</v>
      </c>
      <c r="CP270" s="3">
        <v>12264</v>
      </c>
      <c r="CQ270" s="3">
        <v>1874</v>
      </c>
      <c r="CR270" s="3">
        <v>163</v>
      </c>
      <c r="CS270" s="3">
        <v>4991</v>
      </c>
      <c r="CT270" s="3">
        <v>105715</v>
      </c>
      <c r="CU270" s="3">
        <v>20423</v>
      </c>
      <c r="CV270" s="3">
        <v>54146</v>
      </c>
      <c r="CW270" s="3">
        <v>0</v>
      </c>
      <c r="CX270" s="3">
        <v>30994</v>
      </c>
      <c r="CY270" s="3">
        <v>0</v>
      </c>
      <c r="CZ270" s="3">
        <v>2</v>
      </c>
      <c r="DA270" s="3">
        <v>12120</v>
      </c>
      <c r="DB270" s="3">
        <v>40320</v>
      </c>
      <c r="DC270" s="3">
        <v>101</v>
      </c>
      <c r="DD270" s="3">
        <v>672</v>
      </c>
      <c r="DE270" s="3">
        <v>0</v>
      </c>
      <c r="DF270" s="3">
        <v>0</v>
      </c>
      <c r="DG270" s="3">
        <v>232097149</v>
      </c>
      <c r="DH270" s="3">
        <v>154934777</v>
      </c>
      <c r="DI270" s="3">
        <v>0</v>
      </c>
      <c r="DJ270" s="3">
        <v>77162372</v>
      </c>
      <c r="DK270" s="3">
        <v>13021588</v>
      </c>
      <c r="DL270" s="3">
        <v>90183960</v>
      </c>
      <c r="DM270" s="3">
        <v>83265773</v>
      </c>
      <c r="DN270" s="3">
        <v>6918187</v>
      </c>
      <c r="DO270" s="3">
        <v>3142580</v>
      </c>
      <c r="DP270" s="3">
        <v>0</v>
      </c>
      <c r="DQ270" s="3">
        <v>0</v>
      </c>
      <c r="DR270" s="3">
        <v>0</v>
      </c>
      <c r="DS270" s="3">
        <v>10060767</v>
      </c>
      <c r="DT270" s="3">
        <v>12245405</v>
      </c>
      <c r="DU270" s="3">
        <v>3817631</v>
      </c>
      <c r="DV270" s="3">
        <v>5657549</v>
      </c>
      <c r="DW270" s="3">
        <v>24258435</v>
      </c>
      <c r="DX270" s="3">
        <v>0</v>
      </c>
      <c r="DY270" s="3">
        <v>3101523</v>
      </c>
      <c r="DZ270" s="3">
        <v>966626</v>
      </c>
      <c r="EA270" s="3">
        <v>0</v>
      </c>
      <c r="EB270" s="3">
        <v>1469689</v>
      </c>
      <c r="EC270" s="3">
        <v>51516858</v>
      </c>
      <c r="ED270" s="3">
        <v>26124877</v>
      </c>
      <c r="EE270" s="3">
        <v>16257684</v>
      </c>
      <c r="EF270" s="3">
        <v>12251508</v>
      </c>
      <c r="EG270" s="3">
        <v>82253734</v>
      </c>
      <c r="EH270" s="3">
        <v>0</v>
      </c>
      <c r="EI270" s="3">
        <v>28513392</v>
      </c>
      <c r="EJ270" s="3">
        <v>6167770</v>
      </c>
      <c r="EK270" s="3">
        <v>536333</v>
      </c>
      <c r="EL270" s="3">
        <v>8474993</v>
      </c>
      <c r="EM270" s="3">
        <v>180580291</v>
      </c>
      <c r="EN270" s="3">
        <v>34046590</v>
      </c>
      <c r="EO270" s="3">
        <v>17029830</v>
      </c>
      <c r="EP270" s="3">
        <v>16044333</v>
      </c>
      <c r="EQ270" s="3">
        <v>56435086</v>
      </c>
      <c r="ER270" s="3">
        <v>0</v>
      </c>
      <c r="ES270" s="3">
        <v>0</v>
      </c>
      <c r="ET270" s="3">
        <v>17233885</v>
      </c>
      <c r="EU270" s="3">
        <v>4267230</v>
      </c>
      <c r="EV270" s="3">
        <v>5904706</v>
      </c>
      <c r="EW270" s="3">
        <v>0</v>
      </c>
      <c r="EX270" s="3">
        <v>534481</v>
      </c>
      <c r="EY270" s="3">
        <v>0</v>
      </c>
      <c r="EZ270" s="3">
        <v>3438636</v>
      </c>
      <c r="FA270" s="3">
        <v>0</v>
      </c>
      <c r="FB270" s="3">
        <v>0</v>
      </c>
      <c r="FC270" s="3">
        <v>0</v>
      </c>
      <c r="FD270" s="3">
        <v>0</v>
      </c>
      <c r="FE270" s="3">
        <v>4323692</v>
      </c>
      <c r="FF270" s="3">
        <v>3045485</v>
      </c>
      <c r="FG270" s="3">
        <v>1864724</v>
      </c>
      <c r="FH270" s="3">
        <v>50077083</v>
      </c>
      <c r="FI270" s="3">
        <v>0</v>
      </c>
      <c r="FJ270" s="3">
        <v>14381030</v>
      </c>
      <c r="FK270" s="3">
        <v>2867166</v>
      </c>
      <c r="FL270" s="3">
        <v>1852</v>
      </c>
      <c r="FM270" s="3">
        <v>601340</v>
      </c>
      <c r="FN270" s="3">
        <v>0</v>
      </c>
      <c r="FO270" s="3">
        <v>-9536000</v>
      </c>
      <c r="FP270" s="3">
        <v>0</v>
      </c>
      <c r="FQ270" s="3">
        <v>692780</v>
      </c>
      <c r="FR270" s="3">
        <v>2449800</v>
      </c>
      <c r="FS270" s="3">
        <v>0</v>
      </c>
      <c r="FT270" s="3">
        <v>16936751</v>
      </c>
      <c r="FU270" s="3">
        <v>22392711</v>
      </c>
      <c r="FV270" s="3">
        <v>11701635</v>
      </c>
      <c r="FW270" s="3">
        <v>0</v>
      </c>
      <c r="FX270" s="3">
        <v>0</v>
      </c>
      <c r="FY270" s="3">
        <v>0</v>
      </c>
      <c r="FZ270" s="3">
        <v>0</v>
      </c>
      <c r="GA270" s="3">
        <v>11717479</v>
      </c>
      <c r="GB270" s="3">
        <v>3443457</v>
      </c>
      <c r="GC270" s="3">
        <v>9134785</v>
      </c>
      <c r="GD270" s="3">
        <v>7938955</v>
      </c>
      <c r="GE270" s="3">
        <v>30153101</v>
      </c>
      <c r="GF270" s="3">
        <v>15475584</v>
      </c>
      <c r="GG270" s="3">
        <v>4463540</v>
      </c>
      <c r="GH270" s="3">
        <v>4530193</v>
      </c>
      <c r="GI270" s="3">
        <v>7354662</v>
      </c>
      <c r="GJ270" s="3">
        <v>5709006</v>
      </c>
      <c r="GK270" s="3">
        <v>4716345</v>
      </c>
      <c r="GL270" s="3">
        <v>2182991</v>
      </c>
      <c r="GM270" s="3">
        <v>728168</v>
      </c>
      <c r="GN270" s="3">
        <v>2709641</v>
      </c>
      <c r="GO270" s="3">
        <v>5242542</v>
      </c>
      <c r="GP270" s="3">
        <v>34855519</v>
      </c>
      <c r="GQ270" s="3">
        <v>27250693</v>
      </c>
      <c r="GR270" s="3">
        <v>54271591</v>
      </c>
      <c r="GS270" s="3">
        <v>352716</v>
      </c>
      <c r="GT270" s="3">
        <v>6042546</v>
      </c>
      <c r="GU270" s="3">
        <v>0</v>
      </c>
      <c r="GV270" s="3">
        <v>122773065</v>
      </c>
      <c r="GW270" s="3">
        <v>13445497</v>
      </c>
      <c r="GX270" s="3">
        <v>3338131</v>
      </c>
      <c r="GY270" s="3">
        <v>68670614</v>
      </c>
      <c r="GZ270" s="3">
        <v>37318823</v>
      </c>
      <c r="HA270" s="3">
        <v>122773065</v>
      </c>
      <c r="HB270" s="3">
        <v>2965011</v>
      </c>
      <c r="HC270" s="3">
        <v>51125217</v>
      </c>
      <c r="HD270" s="3">
        <v>-40421813</v>
      </c>
      <c r="HE270" s="3">
        <v>147164658</v>
      </c>
      <c r="HF270" s="3">
        <v>1755237</v>
      </c>
      <c r="HG270" s="3">
        <v>60808037</v>
      </c>
      <c r="HH270" s="3">
        <v>0</v>
      </c>
      <c r="HI270" s="3">
        <v>0</v>
      </c>
      <c r="HJ270" s="3">
        <v>830637</v>
      </c>
      <c r="HK270" s="3">
        <v>924629</v>
      </c>
      <c r="HL270" s="3">
        <v>427</v>
      </c>
      <c r="HM270" s="3">
        <v>0</v>
      </c>
      <c r="HN270" s="3">
        <v>73670</v>
      </c>
      <c r="HO270" s="3">
        <v>266082</v>
      </c>
      <c r="HP270" s="3">
        <v>96618</v>
      </c>
      <c r="HQ270" s="3">
        <v>29431</v>
      </c>
      <c r="HR270" s="3">
        <v>80730</v>
      </c>
      <c r="HS270" s="3">
        <v>118056</v>
      </c>
      <c r="HT270" s="3">
        <v>86856</v>
      </c>
      <c r="HU270" s="3">
        <v>42295</v>
      </c>
      <c r="HV270" s="3">
        <v>35234</v>
      </c>
      <c r="HW270" s="3">
        <v>1665</v>
      </c>
      <c r="HX270" s="3">
        <v>223453</v>
      </c>
      <c r="HY270" s="3">
        <v>274726</v>
      </c>
      <c r="HZ270" s="3">
        <v>84792</v>
      </c>
      <c r="IA270" s="3">
        <v>0</v>
      </c>
      <c r="IB270" s="3">
        <v>137920</v>
      </c>
      <c r="IC270" s="3">
        <v>54987</v>
      </c>
      <c r="ID270" s="3">
        <v>54759</v>
      </c>
      <c r="IE270" s="3">
        <v>11612763.012914799</v>
      </c>
      <c r="IF270" s="3">
        <v>6075792.6018008702</v>
      </c>
      <c r="IG270" s="3">
        <v>5420174.7781207999</v>
      </c>
      <c r="IH270" s="3">
        <v>32235900.0798724</v>
      </c>
      <c r="II270" s="3">
        <v>0</v>
      </c>
      <c r="IJ270" s="3">
        <v>9568251.6893788949</v>
      </c>
      <c r="IK270" s="3">
        <v>2159224.4223872824</v>
      </c>
      <c r="IL270" s="3">
        <v>162321.14283146578</v>
      </c>
      <c r="IM270" s="3">
        <v>3009757.2726934701</v>
      </c>
    </row>
    <row r="271" spans="1:247" x14ac:dyDescent="0.25">
      <c r="A271">
        <v>106198495</v>
      </c>
      <c r="B271" s="33" t="s">
        <v>2466</v>
      </c>
      <c r="C271" s="56">
        <v>45292</v>
      </c>
      <c r="D271" s="56">
        <v>45657</v>
      </c>
      <c r="E271">
        <v>366</v>
      </c>
      <c r="F271" s="33" t="s">
        <v>2532</v>
      </c>
      <c r="G271" t="s">
        <v>475</v>
      </c>
      <c r="H271">
        <v>933</v>
      </c>
      <c r="I271" s="33" t="s">
        <v>1024</v>
      </c>
      <c r="J271" t="s">
        <v>3050</v>
      </c>
      <c r="K271" s="33" t="s">
        <v>1107</v>
      </c>
      <c r="L271" s="33" t="s">
        <v>653</v>
      </c>
      <c r="N271" t="s">
        <v>430</v>
      </c>
      <c r="O271" s="33" t="s">
        <v>2643</v>
      </c>
      <c r="P271" t="s">
        <v>407</v>
      </c>
      <c r="Q271" t="s">
        <v>34</v>
      </c>
      <c r="R271" s="33" t="s">
        <v>2467</v>
      </c>
      <c r="S271" s="33" t="s">
        <v>2920</v>
      </c>
      <c r="T271" s="33" t="s">
        <v>1164</v>
      </c>
      <c r="U271" s="33">
        <v>90806</v>
      </c>
      <c r="V271" s="33" t="s">
        <v>2643</v>
      </c>
      <c r="W271">
        <v>0</v>
      </c>
      <c r="X271" s="3">
        <v>79</v>
      </c>
      <c r="Y271" s="3">
        <v>28914</v>
      </c>
      <c r="Z271" s="3">
        <v>39</v>
      </c>
      <c r="AA271" s="3">
        <v>14274</v>
      </c>
      <c r="AB271" s="3">
        <v>27</v>
      </c>
      <c r="AC271" s="3">
        <v>27.308743169398898</v>
      </c>
      <c r="AD271" s="3">
        <v>33.542328219864132</v>
      </c>
      <c r="AE271" s="3">
        <v>4791</v>
      </c>
      <c r="AF271" s="3">
        <v>320</v>
      </c>
      <c r="AG271" s="3">
        <v>0</v>
      </c>
      <c r="AH271" s="3">
        <v>0</v>
      </c>
      <c r="AI271" s="3">
        <v>0</v>
      </c>
      <c r="AJ271" s="3">
        <v>3883</v>
      </c>
      <c r="AK271" s="3">
        <v>838</v>
      </c>
      <c r="AL271" s="3">
        <v>0</v>
      </c>
      <c r="AM271" s="3">
        <v>163</v>
      </c>
      <c r="AN271" s="3">
        <v>9995</v>
      </c>
      <c r="AO271" s="3">
        <v>12276.4921284703</v>
      </c>
      <c r="AP271" s="89">
        <v>6905.7439632287496</v>
      </c>
      <c r="AQ271" s="89">
        <v>320</v>
      </c>
      <c r="AR271" s="89">
        <v>0</v>
      </c>
      <c r="AS271" s="89">
        <v>0</v>
      </c>
      <c r="AT271" s="89">
        <v>0</v>
      </c>
      <c r="AU271" s="89">
        <v>3883</v>
      </c>
      <c r="AV271" s="89">
        <v>909.19099123767796</v>
      </c>
      <c r="AW271" s="89">
        <v>0</v>
      </c>
      <c r="AX271" s="89">
        <v>163</v>
      </c>
      <c r="AY271" s="3">
        <v>347</v>
      </c>
      <c r="AZ271" s="3">
        <v>33</v>
      </c>
      <c r="BA271" s="3">
        <v>0</v>
      </c>
      <c r="BB271" s="3">
        <v>0</v>
      </c>
      <c r="BC271" s="3">
        <v>0</v>
      </c>
      <c r="BD271" s="3">
        <v>403</v>
      </c>
      <c r="BE271" s="3">
        <v>90</v>
      </c>
      <c r="BF271" s="3">
        <v>0</v>
      </c>
      <c r="BG271" s="3">
        <v>25</v>
      </c>
      <c r="BH271" s="3">
        <v>898</v>
      </c>
      <c r="BI271" s="3">
        <v>0</v>
      </c>
      <c r="BJ271" s="3">
        <v>79</v>
      </c>
      <c r="BK271" s="3">
        <v>0</v>
      </c>
      <c r="BL271" s="3">
        <v>0</v>
      </c>
      <c r="BM271" s="3">
        <v>0</v>
      </c>
      <c r="BN271" s="3">
        <v>0</v>
      </c>
      <c r="BO271" s="3">
        <v>0</v>
      </c>
      <c r="BP271" s="3">
        <v>28914</v>
      </c>
      <c r="BQ271" s="3">
        <v>0</v>
      </c>
      <c r="BR271" s="3">
        <v>0</v>
      </c>
      <c r="BS271" s="3">
        <v>0</v>
      </c>
      <c r="BT271" s="3">
        <v>0</v>
      </c>
      <c r="BU271" s="3">
        <v>0</v>
      </c>
      <c r="BV271" s="3">
        <v>9995</v>
      </c>
      <c r="BW271" s="3">
        <v>0</v>
      </c>
      <c r="BX271" s="3">
        <v>0</v>
      </c>
      <c r="BY271" s="3">
        <v>0</v>
      </c>
      <c r="BZ271" s="57">
        <v>0</v>
      </c>
      <c r="CA271" s="3">
        <v>0</v>
      </c>
      <c r="CB271" s="3">
        <v>0</v>
      </c>
      <c r="CC271" s="3">
        <v>898</v>
      </c>
      <c r="CD271" s="3">
        <v>0</v>
      </c>
      <c r="CE271" s="3">
        <v>0</v>
      </c>
      <c r="CF271" s="3">
        <v>0</v>
      </c>
      <c r="CG271" s="3">
        <v>0</v>
      </c>
      <c r="CH271" s="3">
        <v>0</v>
      </c>
      <c r="CI271" s="3">
        <v>0</v>
      </c>
      <c r="CJ271" s="3">
        <v>0</v>
      </c>
      <c r="CK271" s="3">
        <v>385</v>
      </c>
      <c r="CL271" s="3">
        <v>0</v>
      </c>
      <c r="CM271" s="3">
        <v>0</v>
      </c>
      <c r="CN271" s="3">
        <v>0</v>
      </c>
      <c r="CO271" s="3">
        <v>0</v>
      </c>
      <c r="CP271" s="3">
        <v>0</v>
      </c>
      <c r="CQ271" s="3">
        <v>25</v>
      </c>
      <c r="CR271" s="3">
        <v>0</v>
      </c>
      <c r="CS271" s="3">
        <v>0</v>
      </c>
      <c r="CT271" s="3">
        <v>410</v>
      </c>
      <c r="CU271" s="3">
        <v>0</v>
      </c>
      <c r="CV271" s="3">
        <v>0</v>
      </c>
      <c r="CW271" s="3">
        <v>0</v>
      </c>
      <c r="CX271" s="3">
        <v>0</v>
      </c>
      <c r="CY271" s="3">
        <v>0</v>
      </c>
      <c r="CZ271" s="3">
        <v>0</v>
      </c>
      <c r="DA271" s="3">
        <v>0</v>
      </c>
      <c r="DB271" s="3">
        <v>0</v>
      </c>
      <c r="DC271" s="3">
        <v>0</v>
      </c>
      <c r="DD271" s="3">
        <v>0</v>
      </c>
      <c r="DE271" s="3">
        <v>0</v>
      </c>
      <c r="DF271" s="3">
        <v>0</v>
      </c>
      <c r="DG271" s="3">
        <v>22073548</v>
      </c>
      <c r="DH271" s="3">
        <v>11071011</v>
      </c>
      <c r="DI271" s="3">
        <v>0</v>
      </c>
      <c r="DJ271" s="3">
        <v>11002537</v>
      </c>
      <c r="DK271" s="3">
        <v>-21913</v>
      </c>
      <c r="DL271" s="3">
        <v>10980624</v>
      </c>
      <c r="DM271" s="3">
        <v>17349010</v>
      </c>
      <c r="DN271" s="3">
        <v>-6368386</v>
      </c>
      <c r="DO271" s="3">
        <v>0</v>
      </c>
      <c r="DP271" s="3">
        <v>0</v>
      </c>
      <c r="DQ271" s="3">
        <v>0</v>
      </c>
      <c r="DR271" s="3">
        <v>0</v>
      </c>
      <c r="DS271" s="3">
        <v>-6368386</v>
      </c>
      <c r="DT271" s="3">
        <v>9012475</v>
      </c>
      <c r="DU271" s="3">
        <v>559200</v>
      </c>
      <c r="DV271" s="3">
        <v>0</v>
      </c>
      <c r="DW271" s="3">
        <v>0</v>
      </c>
      <c r="DX271" s="3">
        <v>0</v>
      </c>
      <c r="DY271" s="3">
        <v>6774875</v>
      </c>
      <c r="DZ271" s="3">
        <v>1460800</v>
      </c>
      <c r="EA271" s="3">
        <v>0</v>
      </c>
      <c r="EB271" s="3">
        <v>163998</v>
      </c>
      <c r="EC271" s="3">
        <v>17971348</v>
      </c>
      <c r="ED271" s="3">
        <v>3978100</v>
      </c>
      <c r="EE271" s="3">
        <v>0</v>
      </c>
      <c r="EF271" s="3">
        <v>0</v>
      </c>
      <c r="EG271" s="3">
        <v>0</v>
      </c>
      <c r="EH271" s="3">
        <v>0</v>
      </c>
      <c r="EI271" s="3">
        <v>0</v>
      </c>
      <c r="EJ271" s="3">
        <v>124100</v>
      </c>
      <c r="EK271" s="3">
        <v>0</v>
      </c>
      <c r="EL271" s="3">
        <v>0</v>
      </c>
      <c r="EM271" s="3">
        <v>4102200</v>
      </c>
      <c r="EN271" s="3">
        <v>5832122</v>
      </c>
      <c r="EO271" s="3">
        <v>212075</v>
      </c>
      <c r="EP271" s="3">
        <v>0</v>
      </c>
      <c r="EQ271" s="3">
        <v>0</v>
      </c>
      <c r="ER271" s="3">
        <v>0</v>
      </c>
      <c r="ES271" s="3">
        <v>0</v>
      </c>
      <c r="ET271" s="3">
        <v>2770037</v>
      </c>
      <c r="EU271" s="3">
        <v>676199</v>
      </c>
      <c r="EV271" s="3">
        <v>1580578</v>
      </c>
      <c r="EW271" s="3">
        <v>0</v>
      </c>
      <c r="EX271" s="3">
        <v>0</v>
      </c>
      <c r="EY271" s="3">
        <v>0</v>
      </c>
      <c r="EZ271" s="3">
        <v>0</v>
      </c>
      <c r="FA271" s="3">
        <v>0</v>
      </c>
      <c r="FB271" s="3">
        <v>0</v>
      </c>
      <c r="FC271" s="3">
        <v>0</v>
      </c>
      <c r="FD271" s="3">
        <v>0</v>
      </c>
      <c r="FE271" s="3">
        <v>6104642</v>
      </c>
      <c r="FF271" s="3">
        <v>347125</v>
      </c>
      <c r="FG271" s="3">
        <v>0</v>
      </c>
      <c r="FH271" s="3">
        <v>0</v>
      </c>
      <c r="FI271" s="3">
        <v>0</v>
      </c>
      <c r="FJ271" s="3">
        <v>3867206</v>
      </c>
      <c r="FK271" s="3">
        <v>852130</v>
      </c>
      <c r="FL271" s="3">
        <v>0</v>
      </c>
      <c r="FM271" s="3">
        <v>-168566</v>
      </c>
      <c r="FN271" s="3">
        <v>0</v>
      </c>
      <c r="FO271" s="3">
        <v>0</v>
      </c>
      <c r="FP271" s="3">
        <v>0</v>
      </c>
      <c r="FQ271" s="3">
        <v>0</v>
      </c>
      <c r="FR271" s="3">
        <v>0</v>
      </c>
      <c r="FS271" s="3">
        <v>0</v>
      </c>
      <c r="FT271" s="3">
        <v>6586992</v>
      </c>
      <c r="FU271" s="3">
        <v>673992</v>
      </c>
      <c r="FV271" s="3">
        <v>0</v>
      </c>
      <c r="FW271" s="3">
        <v>0</v>
      </c>
      <c r="FX271" s="3">
        <v>0</v>
      </c>
      <c r="FY271" s="3">
        <v>0</v>
      </c>
      <c r="FZ271" s="3">
        <v>0</v>
      </c>
      <c r="GA271" s="3">
        <v>2472499</v>
      </c>
      <c r="GB271" s="3">
        <v>953219</v>
      </c>
      <c r="GC271" s="3">
        <v>3837113</v>
      </c>
      <c r="GD271" s="3">
        <v>2825195</v>
      </c>
      <c r="GE271" s="3">
        <v>7809144</v>
      </c>
      <c r="GF271" s="3">
        <v>2084166</v>
      </c>
      <c r="GG271" s="3">
        <v>144884</v>
      </c>
      <c r="GH271" s="3">
        <v>367901</v>
      </c>
      <c r="GI271" s="3">
        <v>371665</v>
      </c>
      <c r="GJ271" s="3">
        <v>1985965</v>
      </c>
      <c r="GK271" s="3">
        <v>959257</v>
      </c>
      <c r="GL271" s="3">
        <v>767501</v>
      </c>
      <c r="GM271" s="3">
        <v>378683</v>
      </c>
      <c r="GN271" s="3">
        <v>939605</v>
      </c>
      <c r="GO271" s="3">
        <v>1540239</v>
      </c>
      <c r="GP271" s="3">
        <v>3656805</v>
      </c>
      <c r="GQ271" s="3">
        <v>0</v>
      </c>
      <c r="GR271" s="3">
        <v>752931</v>
      </c>
      <c r="GS271" s="3">
        <v>3615435</v>
      </c>
      <c r="GT271" s="3">
        <v>11646913</v>
      </c>
      <c r="GU271" s="3">
        <v>5612234</v>
      </c>
      <c r="GV271" s="3">
        <v>25284318</v>
      </c>
      <c r="GW271" s="3">
        <v>3532043</v>
      </c>
      <c r="GX271" s="3">
        <v>0</v>
      </c>
      <c r="GY271" s="3">
        <v>24964352</v>
      </c>
      <c r="GZ271" s="3">
        <v>-3212077</v>
      </c>
      <c r="HA271" s="3">
        <v>25284318</v>
      </c>
      <c r="HB271" s="3">
        <v>432046</v>
      </c>
      <c r="HC271" s="3">
        <v>1692283</v>
      </c>
      <c r="HD271" s="3">
        <v>-87697</v>
      </c>
      <c r="HE271" s="3">
        <v>1145096</v>
      </c>
      <c r="HF271" s="3">
        <v>0</v>
      </c>
      <c r="HG271" s="3">
        <v>0</v>
      </c>
      <c r="HH271" s="3">
        <v>21722</v>
      </c>
      <c r="HI271" s="3">
        <v>3904992</v>
      </c>
      <c r="HJ271" s="3">
        <v>218675</v>
      </c>
      <c r="HK271" s="3">
        <v>242732</v>
      </c>
      <c r="HL271" s="3">
        <v>117</v>
      </c>
      <c r="HM271" s="3">
        <v>0</v>
      </c>
      <c r="HN271" s="3">
        <v>34264</v>
      </c>
      <c r="HO271" s="3">
        <v>17145</v>
      </c>
      <c r="HP271" s="3">
        <v>31163</v>
      </c>
      <c r="HQ271" s="3">
        <v>16490</v>
      </c>
      <c r="HR271" s="3">
        <v>59604</v>
      </c>
      <c r="HS271" s="3">
        <v>30768</v>
      </c>
      <c r="HT271" s="3">
        <v>9386</v>
      </c>
      <c r="HU271" s="3">
        <v>19855</v>
      </c>
      <c r="HV271" s="3">
        <v>0</v>
      </c>
      <c r="HW271" s="3">
        <v>0</v>
      </c>
      <c r="HX271" s="3">
        <v>139190</v>
      </c>
      <c r="HY271" s="3">
        <v>6301</v>
      </c>
      <c r="HZ271" s="3">
        <v>0</v>
      </c>
      <c r="IA271" s="3">
        <v>0</v>
      </c>
      <c r="IB271" s="3">
        <v>27795</v>
      </c>
      <c r="IC271" s="3">
        <v>12078</v>
      </c>
      <c r="ID271" s="3">
        <v>33311</v>
      </c>
      <c r="IE271" s="3">
        <v>10223017.9783841</v>
      </c>
      <c r="IF271" s="3">
        <v>440066.09819137398</v>
      </c>
      <c r="IG271" s="3">
        <v>0</v>
      </c>
      <c r="IH271" s="3">
        <v>0</v>
      </c>
      <c r="II271" s="3">
        <v>0</v>
      </c>
      <c r="IJ271" s="3">
        <v>5331532.2013309803</v>
      </c>
      <c r="IK271" s="3">
        <v>1247247.4231464739</v>
      </c>
      <c r="IL271" s="3">
        <v>0</v>
      </c>
      <c r="IM271" s="3">
        <v>129059.29894704701</v>
      </c>
    </row>
    <row r="272" spans="1:247" x14ac:dyDescent="0.25">
      <c r="A272">
        <v>106301566</v>
      </c>
      <c r="B272" s="33" t="s">
        <v>2384</v>
      </c>
      <c r="C272" s="56">
        <v>45292</v>
      </c>
      <c r="D272" s="56">
        <v>45657</v>
      </c>
      <c r="E272">
        <v>366</v>
      </c>
      <c r="F272" s="33" t="s">
        <v>2689</v>
      </c>
      <c r="G272" t="s">
        <v>1027</v>
      </c>
      <c r="H272">
        <v>1015</v>
      </c>
      <c r="I272" s="33" t="s">
        <v>1024</v>
      </c>
      <c r="J272" t="s">
        <v>2896</v>
      </c>
      <c r="K272" s="33" t="s">
        <v>1023</v>
      </c>
      <c r="L272" s="33" t="s">
        <v>811</v>
      </c>
      <c r="N272" t="s">
        <v>1032</v>
      </c>
      <c r="O272" s="33" t="s">
        <v>3096</v>
      </c>
      <c r="P272" t="s">
        <v>1028</v>
      </c>
      <c r="Q272" t="s">
        <v>34</v>
      </c>
      <c r="R272" s="33" t="s">
        <v>2215</v>
      </c>
      <c r="S272" s="33" t="s">
        <v>1741</v>
      </c>
      <c r="T272" s="33" t="s">
        <v>1151</v>
      </c>
      <c r="U272" s="33">
        <v>92705</v>
      </c>
      <c r="V272" s="33" t="s">
        <v>2548</v>
      </c>
      <c r="W272">
        <v>0</v>
      </c>
      <c r="X272" s="3">
        <v>256</v>
      </c>
      <c r="Y272" s="3">
        <v>93696</v>
      </c>
      <c r="Z272" s="3">
        <v>256</v>
      </c>
      <c r="AA272" s="3">
        <v>93696</v>
      </c>
      <c r="AB272" s="3">
        <v>153</v>
      </c>
      <c r="AC272" s="3">
        <v>139.36885245901601</v>
      </c>
      <c r="AD272" s="3">
        <v>184.680311711814</v>
      </c>
      <c r="AE272" s="3">
        <v>12306</v>
      </c>
      <c r="AF272" s="3">
        <v>9708</v>
      </c>
      <c r="AG272" s="3">
        <v>5250</v>
      </c>
      <c r="AH272" s="3">
        <v>16806</v>
      </c>
      <c r="AI272" s="3">
        <v>0</v>
      </c>
      <c r="AJ272" s="3">
        <v>580</v>
      </c>
      <c r="AK272" s="3">
        <v>5222</v>
      </c>
      <c r="AL272" s="3">
        <v>0</v>
      </c>
      <c r="AM272" s="3">
        <v>1137</v>
      </c>
      <c r="AN272" s="3">
        <v>51009</v>
      </c>
      <c r="AO272" s="3">
        <v>67592.994086524006</v>
      </c>
      <c r="AP272" s="89">
        <v>13508.987130134299</v>
      </c>
      <c r="AQ272" s="89">
        <v>11852.4587010539</v>
      </c>
      <c r="AR272" s="89">
        <v>6622.9280528944801</v>
      </c>
      <c r="AS272" s="89">
        <v>24444.239259110898</v>
      </c>
      <c r="AT272" s="89">
        <v>0</v>
      </c>
      <c r="AU272" s="89">
        <v>761.53619944501497</v>
      </c>
      <c r="AV272" s="89">
        <v>7577.0787816636503</v>
      </c>
      <c r="AW272" s="89">
        <v>0</v>
      </c>
      <c r="AX272" s="89">
        <v>2101.1580001805401</v>
      </c>
      <c r="AY272" s="3">
        <v>1375</v>
      </c>
      <c r="AZ272" s="3">
        <v>1521</v>
      </c>
      <c r="BA272" s="3">
        <v>728</v>
      </c>
      <c r="BB272" s="3">
        <v>3764</v>
      </c>
      <c r="BC272" s="3">
        <v>0</v>
      </c>
      <c r="BD272" s="3">
        <v>127</v>
      </c>
      <c r="BE272" s="3">
        <v>1169</v>
      </c>
      <c r="BF272" s="3">
        <v>0</v>
      </c>
      <c r="BG272" s="3">
        <v>701</v>
      </c>
      <c r="BH272" s="3">
        <v>9385</v>
      </c>
      <c r="BI272" s="3">
        <v>256</v>
      </c>
      <c r="BJ272" s="3">
        <v>0</v>
      </c>
      <c r="BK272" s="3">
        <v>0</v>
      </c>
      <c r="BL272" s="3">
        <v>0</v>
      </c>
      <c r="BM272" s="3">
        <v>0</v>
      </c>
      <c r="BN272" s="3">
        <v>0</v>
      </c>
      <c r="BO272" s="3">
        <v>93696</v>
      </c>
      <c r="BP272" s="3">
        <v>0</v>
      </c>
      <c r="BQ272" s="3">
        <v>0</v>
      </c>
      <c r="BR272" s="3">
        <v>0</v>
      </c>
      <c r="BS272" s="3">
        <v>0</v>
      </c>
      <c r="BT272" s="3">
        <v>0</v>
      </c>
      <c r="BU272" s="3">
        <v>51009</v>
      </c>
      <c r="BV272" s="3">
        <v>0</v>
      </c>
      <c r="BW272" s="3">
        <v>0</v>
      </c>
      <c r="BX272" s="3">
        <v>0</v>
      </c>
      <c r="BY272" s="3">
        <v>0</v>
      </c>
      <c r="BZ272" s="57">
        <v>0</v>
      </c>
      <c r="CA272" s="3">
        <v>0</v>
      </c>
      <c r="CB272" s="3">
        <v>9385</v>
      </c>
      <c r="CC272" s="3">
        <v>0</v>
      </c>
      <c r="CD272" s="3">
        <v>0</v>
      </c>
      <c r="CE272" s="3">
        <v>0</v>
      </c>
      <c r="CF272" s="3">
        <v>0</v>
      </c>
      <c r="CG272" s="3">
        <v>0</v>
      </c>
      <c r="CH272" s="3">
        <v>26</v>
      </c>
      <c r="CI272" s="3">
        <v>2672</v>
      </c>
      <c r="CJ272" s="3">
        <v>1874</v>
      </c>
      <c r="CK272" s="3">
        <v>2020</v>
      </c>
      <c r="CL272" s="3">
        <v>4636</v>
      </c>
      <c r="CM272" s="3">
        <v>2367</v>
      </c>
      <c r="CN272" s="3">
        <v>14581</v>
      </c>
      <c r="CO272" s="3">
        <v>0</v>
      </c>
      <c r="CP272" s="3">
        <v>551</v>
      </c>
      <c r="CQ272" s="3">
        <v>6055</v>
      </c>
      <c r="CR272" s="3">
        <v>0</v>
      </c>
      <c r="CS272" s="3">
        <v>2849</v>
      </c>
      <c r="CT272" s="3">
        <v>33059</v>
      </c>
      <c r="CU272" s="3">
        <v>30675</v>
      </c>
      <c r="CV272" s="3">
        <v>496</v>
      </c>
      <c r="CW272" s="3">
        <v>0</v>
      </c>
      <c r="CX272" s="3">
        <v>8682</v>
      </c>
      <c r="CY272" s="3">
        <v>0</v>
      </c>
      <c r="CZ272" s="3">
        <v>11</v>
      </c>
      <c r="DA272" s="3">
        <v>353767</v>
      </c>
      <c r="DB272" s="3">
        <v>140490</v>
      </c>
      <c r="DC272" s="3">
        <v>3166</v>
      </c>
      <c r="DD272" s="3">
        <v>1023</v>
      </c>
      <c r="DE272" s="3">
        <v>921</v>
      </c>
      <c r="DF272" s="3">
        <v>632</v>
      </c>
      <c r="DG272" s="3">
        <v>1074146676</v>
      </c>
      <c r="DH272" s="3">
        <v>837495585</v>
      </c>
      <c r="DI272" s="3">
        <v>0</v>
      </c>
      <c r="DJ272" s="3">
        <v>236651091</v>
      </c>
      <c r="DK272" s="3">
        <v>835375</v>
      </c>
      <c r="DL272" s="3">
        <v>237486466</v>
      </c>
      <c r="DM272" s="3">
        <v>235955255</v>
      </c>
      <c r="DN272" s="3">
        <v>1531211</v>
      </c>
      <c r="DO272" s="3">
        <v>0</v>
      </c>
      <c r="DP272" s="3">
        <v>0</v>
      </c>
      <c r="DQ272" s="3">
        <v>0</v>
      </c>
      <c r="DR272" s="3">
        <v>0</v>
      </c>
      <c r="DS272" s="3">
        <v>1531211</v>
      </c>
      <c r="DT272" s="3">
        <v>157582297</v>
      </c>
      <c r="DU272" s="3">
        <v>166846558</v>
      </c>
      <c r="DV272" s="3">
        <v>87554238</v>
      </c>
      <c r="DW272" s="3">
        <v>258014977</v>
      </c>
      <c r="DX272" s="3">
        <v>0</v>
      </c>
      <c r="DY272" s="3">
        <v>12792779</v>
      </c>
      <c r="DZ272" s="3">
        <v>103951524</v>
      </c>
      <c r="EA272" s="3">
        <v>0</v>
      </c>
      <c r="EB272" s="3">
        <v>23861574</v>
      </c>
      <c r="EC272" s="3">
        <v>810603947</v>
      </c>
      <c r="ED272" s="3">
        <v>15404638</v>
      </c>
      <c r="EE272" s="3">
        <v>36855743</v>
      </c>
      <c r="EF272" s="3">
        <v>22896318</v>
      </c>
      <c r="EG272" s="3">
        <v>117266460</v>
      </c>
      <c r="EH272" s="3">
        <v>0</v>
      </c>
      <c r="EI272" s="3">
        <v>4004056</v>
      </c>
      <c r="EJ272" s="3">
        <v>46881277</v>
      </c>
      <c r="EK272" s="3">
        <v>0</v>
      </c>
      <c r="EL272" s="3">
        <v>20234237</v>
      </c>
      <c r="EM272" s="3">
        <v>263542729</v>
      </c>
      <c r="EN272" s="3">
        <v>137559208</v>
      </c>
      <c r="EO272" s="3">
        <v>164856273</v>
      </c>
      <c r="EP272" s="3">
        <v>89608531</v>
      </c>
      <c r="EQ272" s="3">
        <v>326422218</v>
      </c>
      <c r="ER272" s="3">
        <v>-10350134</v>
      </c>
      <c r="ES272" s="3">
        <v>0</v>
      </c>
      <c r="ET272" s="3">
        <v>7089944</v>
      </c>
      <c r="EU272" s="3">
        <v>70666873</v>
      </c>
      <c r="EV272" s="3">
        <v>37379992</v>
      </c>
      <c r="EW272" s="3">
        <v>0</v>
      </c>
      <c r="EX272" s="3">
        <v>2164041</v>
      </c>
      <c r="EY272" s="3">
        <v>0</v>
      </c>
      <c r="EZ272" s="3">
        <v>12098639</v>
      </c>
      <c r="FA272" s="3">
        <v>0</v>
      </c>
      <c r="FB272" s="3">
        <v>0</v>
      </c>
      <c r="FC272" s="3">
        <v>0</v>
      </c>
      <c r="FD272" s="3">
        <v>0</v>
      </c>
      <c r="FE272" s="3">
        <v>27107402</v>
      </c>
      <c r="FF272" s="3">
        <v>32872322</v>
      </c>
      <c r="FG272" s="3">
        <v>29150491</v>
      </c>
      <c r="FH272" s="3">
        <v>50900887</v>
      </c>
      <c r="FI272" s="3">
        <v>0</v>
      </c>
      <c r="FJ272" s="3">
        <v>9706891</v>
      </c>
      <c r="FK272" s="3">
        <v>80165928</v>
      </c>
      <c r="FL272" s="3">
        <v>0</v>
      </c>
      <c r="FM272" s="3">
        <v>6747170</v>
      </c>
      <c r="FN272" s="3">
        <v>0</v>
      </c>
      <c r="FO272" s="3">
        <v>-61528514</v>
      </c>
      <c r="FP272" s="3">
        <v>0</v>
      </c>
      <c r="FQ272" s="3">
        <v>0</v>
      </c>
      <c r="FR272" s="3">
        <v>0</v>
      </c>
      <c r="FS272" s="3">
        <v>0</v>
      </c>
      <c r="FT272" s="3">
        <v>68286479</v>
      </c>
      <c r="FU272" s="3">
        <v>23799025</v>
      </c>
      <c r="FV272" s="3">
        <v>73151686</v>
      </c>
      <c r="FW272" s="3">
        <v>0</v>
      </c>
      <c r="FX272" s="3">
        <v>0</v>
      </c>
      <c r="FY272" s="3">
        <v>0</v>
      </c>
      <c r="FZ272" s="3">
        <v>0</v>
      </c>
      <c r="GA272" s="3">
        <v>25121221</v>
      </c>
      <c r="GB272" s="3">
        <v>5300634</v>
      </c>
      <c r="GC272" s="3">
        <v>28567816</v>
      </c>
      <c r="GD272" s="3">
        <v>11728394</v>
      </c>
      <c r="GE272" s="3">
        <v>101208872</v>
      </c>
      <c r="GF272" s="3">
        <v>31499750</v>
      </c>
      <c r="GG272" s="3">
        <v>11391988</v>
      </c>
      <c r="GH272" s="3">
        <v>11477186</v>
      </c>
      <c r="GI272" s="3">
        <v>34967648</v>
      </c>
      <c r="GJ272" s="3">
        <v>27670799</v>
      </c>
      <c r="GK272" s="3">
        <v>226710</v>
      </c>
      <c r="GL272" s="3">
        <v>9101673</v>
      </c>
      <c r="GM272" s="3">
        <v>837995</v>
      </c>
      <c r="GN272" s="3">
        <v>232917</v>
      </c>
      <c r="GO272" s="3">
        <v>7339717</v>
      </c>
      <c r="GP272" s="3">
        <v>66287499</v>
      </c>
      <c r="GQ272" s="3">
        <v>0</v>
      </c>
      <c r="GR272" s="3">
        <v>49781868</v>
      </c>
      <c r="GS272" s="3">
        <v>15533676</v>
      </c>
      <c r="GT272" s="3">
        <v>0</v>
      </c>
      <c r="GU272" s="3">
        <v>0</v>
      </c>
      <c r="GV272" s="3">
        <v>131603043</v>
      </c>
      <c r="GW272" s="3">
        <v>45699911</v>
      </c>
      <c r="GX272" s="3">
        <v>0</v>
      </c>
      <c r="GY272" s="3">
        <v>36727786</v>
      </c>
      <c r="GZ272" s="3">
        <v>49175346</v>
      </c>
      <c r="HA272" s="3">
        <v>131603043</v>
      </c>
      <c r="HB272" s="3">
        <v>0</v>
      </c>
      <c r="HC272" s="3">
        <v>278127867</v>
      </c>
      <c r="HD272" s="3">
        <v>-216630324</v>
      </c>
      <c r="HE272" s="3">
        <v>67523584</v>
      </c>
      <c r="HF272" s="3">
        <v>0</v>
      </c>
      <c r="HG272" s="3">
        <v>0</v>
      </c>
      <c r="HH272" s="3">
        <v>0</v>
      </c>
      <c r="HI272" s="3">
        <v>0</v>
      </c>
      <c r="HJ272" s="3">
        <v>1789049</v>
      </c>
      <c r="HK272" s="3">
        <v>2016561</v>
      </c>
      <c r="HL272" s="3">
        <v>933</v>
      </c>
      <c r="HM272" s="3">
        <v>0</v>
      </c>
      <c r="HN272" s="3">
        <v>82850</v>
      </c>
      <c r="HO272" s="3">
        <v>391149</v>
      </c>
      <c r="HP272" s="3">
        <v>689648</v>
      </c>
      <c r="HQ272" s="3">
        <v>15297</v>
      </c>
      <c r="HR272" s="3">
        <v>165662</v>
      </c>
      <c r="HS272" s="3">
        <v>194394</v>
      </c>
      <c r="HT272" s="3">
        <v>156947</v>
      </c>
      <c r="HU272" s="3">
        <v>16411</v>
      </c>
      <c r="HV272" s="3">
        <v>76691</v>
      </c>
      <c r="HW272" s="3">
        <v>0</v>
      </c>
      <c r="HX272" s="3">
        <v>733909</v>
      </c>
      <c r="HY272" s="3">
        <v>139965</v>
      </c>
      <c r="HZ272" s="3">
        <v>429839</v>
      </c>
      <c r="IA272" s="3">
        <v>0</v>
      </c>
      <c r="IB272" s="3">
        <v>321865</v>
      </c>
      <c r="IC272" s="3">
        <v>35077</v>
      </c>
      <c r="ID272" s="3">
        <v>128394</v>
      </c>
      <c r="IE272" s="3">
        <v>37865096.366753399</v>
      </c>
      <c r="IF272" s="3">
        <v>44588380.373895898</v>
      </c>
      <c r="IG272" s="3">
        <v>24176513.369067401</v>
      </c>
      <c r="IH272" s="3">
        <v>82145323.730134204</v>
      </c>
      <c r="II272" s="3">
        <v>0</v>
      </c>
      <c r="IJ272" s="3">
        <v>3676657.8697486934</v>
      </c>
      <c r="IK272" s="3">
        <v>33015779.747368399</v>
      </c>
      <c r="IL272" s="3">
        <v>0</v>
      </c>
      <c r="IM272" s="3">
        <v>9652128.5430321209</v>
      </c>
    </row>
    <row r="273" spans="1:247" x14ac:dyDescent="0.25">
      <c r="A273">
        <v>106040802</v>
      </c>
      <c r="B273" s="33" t="s">
        <v>2216</v>
      </c>
      <c r="C273" s="56">
        <v>45108</v>
      </c>
      <c r="D273" s="56">
        <v>45473</v>
      </c>
      <c r="E273">
        <v>366</v>
      </c>
      <c r="F273" s="33" t="s">
        <v>2696</v>
      </c>
      <c r="G273" t="s">
        <v>1086</v>
      </c>
      <c r="H273">
        <v>221</v>
      </c>
      <c r="I273" s="33" t="s">
        <v>1037</v>
      </c>
      <c r="J273" t="s">
        <v>3050</v>
      </c>
      <c r="K273" s="33" t="s">
        <v>1023</v>
      </c>
      <c r="L273" s="33" t="s">
        <v>811</v>
      </c>
      <c r="M273" t="s">
        <v>1792</v>
      </c>
      <c r="N273" t="s">
        <v>430</v>
      </c>
      <c r="O273" s="33" t="s">
        <v>2216</v>
      </c>
      <c r="P273" t="s">
        <v>1080</v>
      </c>
      <c r="Q273" t="s">
        <v>34</v>
      </c>
      <c r="R273" s="33" t="s">
        <v>2762</v>
      </c>
      <c r="S273" s="33" t="s">
        <v>1104</v>
      </c>
      <c r="T273" s="33" t="s">
        <v>1105</v>
      </c>
      <c r="U273" s="33">
        <v>95948</v>
      </c>
      <c r="V273" s="33" t="s">
        <v>3222</v>
      </c>
      <c r="W273">
        <v>0</v>
      </c>
      <c r="X273" s="3">
        <v>24</v>
      </c>
      <c r="Y273" s="3">
        <v>8784</v>
      </c>
      <c r="Z273" s="3">
        <v>24</v>
      </c>
      <c r="AA273" s="3">
        <v>8784</v>
      </c>
      <c r="AB273" s="3">
        <v>17</v>
      </c>
      <c r="AC273" s="3">
        <v>16.6366120218579</v>
      </c>
      <c r="AD273" s="3">
        <v>79.757936197448856</v>
      </c>
      <c r="AE273" s="3">
        <v>3885</v>
      </c>
      <c r="AF273" s="3">
        <v>1019</v>
      </c>
      <c r="AG273" s="3">
        <v>144</v>
      </c>
      <c r="AH273" s="3">
        <v>546</v>
      </c>
      <c r="AI273" s="3">
        <v>0</v>
      </c>
      <c r="AJ273" s="3">
        <v>471</v>
      </c>
      <c r="AK273" s="3">
        <v>0</v>
      </c>
      <c r="AL273" s="3">
        <v>0</v>
      </c>
      <c r="AM273" s="3">
        <v>24</v>
      </c>
      <c r="AN273" s="3">
        <v>6089</v>
      </c>
      <c r="AO273" s="3">
        <v>29191.4046482663</v>
      </c>
      <c r="AP273" s="89">
        <v>10058.340620582499</v>
      </c>
      <c r="AQ273" s="89">
        <v>2198.7162625397464</v>
      </c>
      <c r="AR273" s="89">
        <v>2729.01652097536</v>
      </c>
      <c r="AS273" s="89">
        <v>7851.9925937077896</v>
      </c>
      <c r="AT273" s="89">
        <v>0</v>
      </c>
      <c r="AU273" s="89">
        <v>4459.4717301041901</v>
      </c>
      <c r="AV273" s="89">
        <v>0</v>
      </c>
      <c r="AW273" s="89">
        <v>0</v>
      </c>
      <c r="AX273" s="89">
        <v>1364.9834945611849</v>
      </c>
      <c r="AY273" s="3">
        <v>313</v>
      </c>
      <c r="AZ273" s="3">
        <v>67</v>
      </c>
      <c r="BA273" s="3">
        <v>11</v>
      </c>
      <c r="BB273" s="3">
        <v>89</v>
      </c>
      <c r="BC273" s="3">
        <v>0</v>
      </c>
      <c r="BD273" s="3">
        <v>57</v>
      </c>
      <c r="BE273" s="3">
        <v>0</v>
      </c>
      <c r="BF273" s="3">
        <v>0</v>
      </c>
      <c r="BG273" s="3">
        <v>6</v>
      </c>
      <c r="BH273" s="3">
        <v>543</v>
      </c>
      <c r="BI273" s="3">
        <v>24</v>
      </c>
      <c r="BJ273" s="3">
        <v>0</v>
      </c>
      <c r="BK273" s="3">
        <v>0</v>
      </c>
      <c r="BL273" s="3">
        <v>0</v>
      </c>
      <c r="BM273" s="3">
        <v>0</v>
      </c>
      <c r="BN273" s="3">
        <v>0</v>
      </c>
      <c r="BO273" s="3">
        <v>8784</v>
      </c>
      <c r="BP273" s="3">
        <v>0</v>
      </c>
      <c r="BQ273" s="3">
        <v>0</v>
      </c>
      <c r="BR273" s="3">
        <v>0</v>
      </c>
      <c r="BS273" s="3">
        <v>0</v>
      </c>
      <c r="BT273" s="3">
        <v>0</v>
      </c>
      <c r="BU273" s="3">
        <v>6089</v>
      </c>
      <c r="BV273" s="3">
        <v>0</v>
      </c>
      <c r="BW273" s="3">
        <v>0</v>
      </c>
      <c r="BX273" s="3">
        <v>0</v>
      </c>
      <c r="BY273" s="3">
        <v>0</v>
      </c>
      <c r="BZ273" s="57">
        <v>0</v>
      </c>
      <c r="CA273" s="3">
        <v>0</v>
      </c>
      <c r="CB273" s="3">
        <v>543</v>
      </c>
      <c r="CC273" s="3">
        <v>0</v>
      </c>
      <c r="CD273" s="3">
        <v>0</v>
      </c>
      <c r="CE273" s="3">
        <v>0</v>
      </c>
      <c r="CF273" s="3">
        <v>0</v>
      </c>
      <c r="CG273" s="3">
        <v>0</v>
      </c>
      <c r="CH273" s="3">
        <v>0</v>
      </c>
      <c r="CI273" s="3">
        <v>0</v>
      </c>
      <c r="CJ273" s="3">
        <v>0</v>
      </c>
      <c r="CK273" s="3">
        <v>17289</v>
      </c>
      <c r="CL273" s="3">
        <v>1342</v>
      </c>
      <c r="CM273" s="3">
        <v>5900</v>
      </c>
      <c r="CN273" s="3">
        <v>10871</v>
      </c>
      <c r="CO273" s="3">
        <v>0</v>
      </c>
      <c r="CP273" s="3">
        <v>6207</v>
      </c>
      <c r="CQ273" s="3">
        <v>0</v>
      </c>
      <c r="CR273" s="3">
        <v>0</v>
      </c>
      <c r="CS273" s="3">
        <v>1633</v>
      </c>
      <c r="CT273" s="3">
        <v>43242</v>
      </c>
      <c r="CU273" s="3">
        <v>11224</v>
      </c>
      <c r="CV273" s="3">
        <v>20893</v>
      </c>
      <c r="CW273" s="3">
        <v>0</v>
      </c>
      <c r="CX273" s="3">
        <v>11061</v>
      </c>
      <c r="CY273" s="3">
        <v>0</v>
      </c>
      <c r="CZ273" s="3">
        <v>0</v>
      </c>
      <c r="DA273" s="3">
        <v>0</v>
      </c>
      <c r="DB273" s="3">
        <v>0</v>
      </c>
      <c r="DC273" s="3">
        <v>0</v>
      </c>
      <c r="DD273" s="3">
        <v>0</v>
      </c>
      <c r="DE273" s="3">
        <v>0</v>
      </c>
      <c r="DF273" s="3">
        <v>0</v>
      </c>
      <c r="DG273" s="3">
        <v>101894820</v>
      </c>
      <c r="DH273" s="3">
        <v>72250248</v>
      </c>
      <c r="DI273" s="3">
        <v>0</v>
      </c>
      <c r="DJ273" s="3">
        <v>29644572</v>
      </c>
      <c r="DK273" s="3">
        <v>427390</v>
      </c>
      <c r="DL273" s="3">
        <v>30071962</v>
      </c>
      <c r="DM273" s="3">
        <v>30111118</v>
      </c>
      <c r="DN273" s="3">
        <v>-39156</v>
      </c>
      <c r="DO273" s="3">
        <v>975885</v>
      </c>
      <c r="DP273" s="3">
        <v>203852</v>
      </c>
      <c r="DQ273" s="3">
        <v>0</v>
      </c>
      <c r="DR273" s="3">
        <v>0</v>
      </c>
      <c r="DS273" s="3">
        <v>732877</v>
      </c>
      <c r="DT273" s="3">
        <v>13336308</v>
      </c>
      <c r="DU273" s="3">
        <v>3674217</v>
      </c>
      <c r="DV273" s="3">
        <v>717270</v>
      </c>
      <c r="DW273" s="3">
        <v>1846538</v>
      </c>
      <c r="DX273" s="3">
        <v>0</v>
      </c>
      <c r="DY273" s="3">
        <v>1608354</v>
      </c>
      <c r="DZ273" s="3">
        <v>0</v>
      </c>
      <c r="EA273" s="3">
        <v>0</v>
      </c>
      <c r="EB273" s="3">
        <v>71431</v>
      </c>
      <c r="EC273" s="3">
        <v>21254118</v>
      </c>
      <c r="ED273" s="3">
        <v>21191653</v>
      </c>
      <c r="EE273" s="3">
        <v>4253713</v>
      </c>
      <c r="EF273" s="3">
        <v>12876075</v>
      </c>
      <c r="EG273" s="3">
        <v>24708412</v>
      </c>
      <c r="EH273" s="3">
        <v>0</v>
      </c>
      <c r="EI273" s="3">
        <v>13619691</v>
      </c>
      <c r="EJ273" s="3">
        <v>0</v>
      </c>
      <c r="EK273" s="3">
        <v>0</v>
      </c>
      <c r="EL273" s="3">
        <v>3991158</v>
      </c>
      <c r="EM273" s="3">
        <v>80640702</v>
      </c>
      <c r="EN273" s="3">
        <v>27128802</v>
      </c>
      <c r="EO273" s="3">
        <v>6229017</v>
      </c>
      <c r="EP273" s="3">
        <v>11330781</v>
      </c>
      <c r="EQ273" s="3">
        <v>22134974</v>
      </c>
      <c r="ER273" s="3">
        <v>0</v>
      </c>
      <c r="ES273" s="3">
        <v>0</v>
      </c>
      <c r="ET273" s="3">
        <v>2286295</v>
      </c>
      <c r="EU273" s="3">
        <v>0</v>
      </c>
      <c r="EV273" s="3">
        <v>2923466</v>
      </c>
      <c r="EW273" s="3">
        <v>0</v>
      </c>
      <c r="EX273" s="3">
        <v>216913</v>
      </c>
      <c r="EY273" s="3">
        <v>0</v>
      </c>
      <c r="EZ273" s="3">
        <v>0</v>
      </c>
      <c r="FA273" s="3">
        <v>0</v>
      </c>
      <c r="FB273" s="3">
        <v>0</v>
      </c>
      <c r="FC273" s="3">
        <v>0</v>
      </c>
      <c r="FD273" s="3">
        <v>0</v>
      </c>
      <c r="FE273" s="3">
        <v>7399159</v>
      </c>
      <c r="FF273" s="3">
        <v>1698913</v>
      </c>
      <c r="FG273" s="3">
        <v>2262564</v>
      </c>
      <c r="FH273" s="3">
        <v>4419976</v>
      </c>
      <c r="FI273" s="3">
        <v>0</v>
      </c>
      <c r="FJ273" s="3">
        <v>10633962</v>
      </c>
      <c r="FK273" s="3">
        <v>0</v>
      </c>
      <c r="FL273" s="3">
        <v>0</v>
      </c>
      <c r="FM273" s="3">
        <v>3229998</v>
      </c>
      <c r="FN273" s="3">
        <v>0</v>
      </c>
      <c r="FO273" s="3">
        <v>0</v>
      </c>
      <c r="FP273" s="3">
        <v>0</v>
      </c>
      <c r="FQ273" s="3">
        <v>120547</v>
      </c>
      <c r="FR273" s="3">
        <v>0</v>
      </c>
      <c r="FS273" s="3">
        <v>0</v>
      </c>
      <c r="FT273" s="3">
        <v>5303558</v>
      </c>
      <c r="FU273" s="3">
        <v>7430396</v>
      </c>
      <c r="FV273" s="3">
        <v>6755266</v>
      </c>
      <c r="FW273" s="3">
        <v>0</v>
      </c>
      <c r="FX273" s="3">
        <v>0</v>
      </c>
      <c r="FY273" s="3">
        <v>0</v>
      </c>
      <c r="FZ273" s="3">
        <v>0</v>
      </c>
      <c r="GA273" s="3">
        <v>4085871</v>
      </c>
      <c r="GB273" s="3">
        <v>1698883</v>
      </c>
      <c r="GC273" s="3">
        <v>3985190</v>
      </c>
      <c r="GD273" s="3">
        <v>851954</v>
      </c>
      <c r="GE273" s="3">
        <v>14205816</v>
      </c>
      <c r="GF273" s="3">
        <v>2930431</v>
      </c>
      <c r="GG273" s="3">
        <v>4120575</v>
      </c>
      <c r="GH273" s="3">
        <v>0</v>
      </c>
      <c r="GI273" s="3">
        <v>1793475</v>
      </c>
      <c r="GJ273" s="3">
        <v>3737966</v>
      </c>
      <c r="GK273" s="3">
        <v>544706</v>
      </c>
      <c r="GL273" s="3">
        <v>268485</v>
      </c>
      <c r="GM273" s="3">
        <v>156124</v>
      </c>
      <c r="GN273" s="3">
        <v>132987</v>
      </c>
      <c r="GO273" s="3">
        <v>2220553</v>
      </c>
      <c r="GP273" s="3">
        <v>17152867</v>
      </c>
      <c r="GQ273" s="3">
        <v>0</v>
      </c>
      <c r="GR273" s="3">
        <v>3653002</v>
      </c>
      <c r="GS273" s="3">
        <v>106381</v>
      </c>
      <c r="GT273" s="3">
        <v>0</v>
      </c>
      <c r="GU273" s="3">
        <v>0</v>
      </c>
      <c r="GV273" s="3">
        <v>20912250</v>
      </c>
      <c r="GW273" s="3">
        <v>12575783</v>
      </c>
      <c r="GX273" s="3">
        <v>0</v>
      </c>
      <c r="GY273" s="3">
        <v>336924</v>
      </c>
      <c r="GZ273" s="3">
        <v>7999543</v>
      </c>
      <c r="HA273" s="3">
        <v>20912250</v>
      </c>
      <c r="HB273" s="3">
        <v>1548174</v>
      </c>
      <c r="HC273" s="3">
        <v>20122290</v>
      </c>
      <c r="HD273" s="3">
        <v>-14979894</v>
      </c>
      <c r="HE273" s="3">
        <v>14543243</v>
      </c>
      <c r="HF273" s="3">
        <v>1308183</v>
      </c>
      <c r="HG273" s="3">
        <v>0</v>
      </c>
      <c r="HH273" s="3">
        <v>0</v>
      </c>
      <c r="HI273" s="3">
        <v>0</v>
      </c>
      <c r="HJ273" s="3">
        <v>294890</v>
      </c>
      <c r="HK273" s="3">
        <v>325900</v>
      </c>
      <c r="HL273" s="3">
        <v>157</v>
      </c>
      <c r="HM273" s="3">
        <v>0</v>
      </c>
      <c r="HN273" s="3">
        <v>54582</v>
      </c>
      <c r="HO273" s="3">
        <v>32636</v>
      </c>
      <c r="HP273" s="3">
        <v>57489</v>
      </c>
      <c r="HQ273" s="3">
        <v>12283</v>
      </c>
      <c r="HR273" s="3">
        <v>23394</v>
      </c>
      <c r="HS273" s="3">
        <v>65234</v>
      </c>
      <c r="HT273" s="3">
        <v>22439</v>
      </c>
      <c r="HU273" s="3">
        <v>26833</v>
      </c>
      <c r="HV273" s="3">
        <v>0</v>
      </c>
      <c r="HW273" s="3">
        <v>0</v>
      </c>
      <c r="HX273" s="3">
        <v>65952</v>
      </c>
      <c r="HY273" s="3">
        <v>64881</v>
      </c>
      <c r="HZ273" s="3">
        <v>52159</v>
      </c>
      <c r="IA273" s="3">
        <v>0</v>
      </c>
      <c r="IB273" s="3">
        <v>42159</v>
      </c>
      <c r="IC273" s="3">
        <v>27262</v>
      </c>
      <c r="ID273" s="3">
        <v>42477</v>
      </c>
      <c r="IE273" s="3">
        <v>10058593.780514101</v>
      </c>
      <c r="IF273" s="3">
        <v>2309543.4853610802</v>
      </c>
      <c r="IG273" s="3">
        <v>3959977.1174840899</v>
      </c>
      <c r="IH273" s="3">
        <v>7735917.4181140903</v>
      </c>
      <c r="II273" s="3">
        <v>0</v>
      </c>
      <c r="IJ273" s="3">
        <v>4436193.57443057</v>
      </c>
      <c r="IK273" s="3">
        <v>0</v>
      </c>
      <c r="IL273" s="3">
        <v>0</v>
      </c>
      <c r="IM273" s="3">
        <v>1183502.6240960199</v>
      </c>
    </row>
    <row r="274" spans="1:247" x14ac:dyDescent="0.25">
      <c r="A274">
        <v>106040937</v>
      </c>
      <c r="B274" s="33" t="s">
        <v>1480</v>
      </c>
      <c r="C274" s="56">
        <v>45261</v>
      </c>
      <c r="D274" s="56">
        <v>45626</v>
      </c>
      <c r="E274">
        <v>366</v>
      </c>
      <c r="F274" s="33" t="s">
        <v>2696</v>
      </c>
      <c r="G274" t="s">
        <v>1086</v>
      </c>
      <c r="H274">
        <v>221</v>
      </c>
      <c r="I274" s="33" t="s">
        <v>1046</v>
      </c>
      <c r="J274" t="s">
        <v>3050</v>
      </c>
      <c r="K274" s="33" t="s">
        <v>1023</v>
      </c>
      <c r="L274" s="33" t="s">
        <v>811</v>
      </c>
      <c r="N274" t="s">
        <v>1032</v>
      </c>
      <c r="O274" s="33" t="s">
        <v>1481</v>
      </c>
      <c r="P274" t="s">
        <v>1028</v>
      </c>
      <c r="Q274" t="s">
        <v>1033</v>
      </c>
      <c r="R274" s="33" t="s">
        <v>2217</v>
      </c>
      <c r="S274" s="33" t="s">
        <v>1482</v>
      </c>
      <c r="T274" s="33" t="s">
        <v>1483</v>
      </c>
      <c r="U274" s="33">
        <v>95966</v>
      </c>
      <c r="V274" s="33" t="s">
        <v>1484</v>
      </c>
      <c r="W274">
        <v>0</v>
      </c>
      <c r="X274" s="3">
        <v>279</v>
      </c>
      <c r="Y274" s="3">
        <v>102114</v>
      </c>
      <c r="Z274" s="3">
        <v>279</v>
      </c>
      <c r="AA274" s="3">
        <v>102114</v>
      </c>
      <c r="AB274" s="3">
        <v>221</v>
      </c>
      <c r="AC274" s="3">
        <v>219.13114754098399</v>
      </c>
      <c r="AD274" s="3">
        <v>529.260117451464</v>
      </c>
      <c r="AE274" s="3">
        <v>24804</v>
      </c>
      <c r="AF274" s="3">
        <v>8306</v>
      </c>
      <c r="AG274" s="3">
        <v>5126</v>
      </c>
      <c r="AH274" s="3">
        <v>36266</v>
      </c>
      <c r="AI274" s="3">
        <v>6</v>
      </c>
      <c r="AJ274" s="3">
        <v>3753</v>
      </c>
      <c r="AK274" s="3">
        <v>755</v>
      </c>
      <c r="AL274" s="3">
        <v>8</v>
      </c>
      <c r="AM274" s="3">
        <v>1178</v>
      </c>
      <c r="AN274" s="3">
        <v>80202</v>
      </c>
      <c r="AO274" s="3">
        <v>193709.202987236</v>
      </c>
      <c r="AP274" s="89">
        <v>59891.031023848402</v>
      </c>
      <c r="AQ274" s="89">
        <v>17088.4131309166</v>
      </c>
      <c r="AR274" s="89">
        <v>8146.8654108497103</v>
      </c>
      <c r="AS274" s="89">
        <v>80160.391823730097</v>
      </c>
      <c r="AT274" s="89">
        <v>19.641612572599932</v>
      </c>
      <c r="AU274" s="89">
        <v>12161.478924644887</v>
      </c>
      <c r="AV274" s="89">
        <v>3416.1874819572399</v>
      </c>
      <c r="AW274" s="89">
        <v>13.3979622950992</v>
      </c>
      <c r="AX274" s="89">
        <v>5813.3698819798619</v>
      </c>
      <c r="AY274" s="3">
        <v>4243</v>
      </c>
      <c r="AZ274" s="3">
        <v>1472</v>
      </c>
      <c r="BA274" s="3">
        <v>850</v>
      </c>
      <c r="BB274" s="3">
        <v>4326</v>
      </c>
      <c r="BC274" s="3">
        <v>1</v>
      </c>
      <c r="BD274" s="3">
        <v>1087</v>
      </c>
      <c r="BE274" s="3">
        <v>275</v>
      </c>
      <c r="BF274" s="3">
        <v>4</v>
      </c>
      <c r="BG274" s="3">
        <v>104</v>
      </c>
      <c r="BH274" s="3">
        <v>12362</v>
      </c>
      <c r="BI274" s="3">
        <v>153</v>
      </c>
      <c r="BJ274" s="3">
        <v>0</v>
      </c>
      <c r="BK274" s="3">
        <v>0</v>
      </c>
      <c r="BL274" s="3">
        <v>0</v>
      </c>
      <c r="BM274" s="3">
        <v>126</v>
      </c>
      <c r="BN274" s="3">
        <v>0</v>
      </c>
      <c r="BO274" s="3">
        <v>55998</v>
      </c>
      <c r="BP274" s="3">
        <v>0</v>
      </c>
      <c r="BQ274" s="3">
        <v>0</v>
      </c>
      <c r="BR274" s="3">
        <v>0</v>
      </c>
      <c r="BS274" s="3">
        <v>46116</v>
      </c>
      <c r="BT274" s="3">
        <v>0</v>
      </c>
      <c r="BU274" s="3">
        <v>40315</v>
      </c>
      <c r="BV274" s="3">
        <v>0</v>
      </c>
      <c r="BW274" s="3">
        <v>0</v>
      </c>
      <c r="BX274" s="3">
        <v>0</v>
      </c>
      <c r="BY274" s="3">
        <v>39887</v>
      </c>
      <c r="BZ274" s="57">
        <v>0.497331737363158</v>
      </c>
      <c r="CA274" s="3">
        <v>0</v>
      </c>
      <c r="CB274" s="3">
        <v>11475</v>
      </c>
      <c r="CC274" s="3">
        <v>0</v>
      </c>
      <c r="CD274" s="3">
        <v>0</v>
      </c>
      <c r="CE274" s="3">
        <v>0</v>
      </c>
      <c r="CF274" s="3">
        <v>887</v>
      </c>
      <c r="CG274" s="3">
        <v>0</v>
      </c>
      <c r="CH274" s="3">
        <v>10</v>
      </c>
      <c r="CI274" s="3">
        <v>908</v>
      </c>
      <c r="CJ274" s="3">
        <v>421</v>
      </c>
      <c r="CK274" s="3">
        <v>223076</v>
      </c>
      <c r="CL274" s="3">
        <v>52254</v>
      </c>
      <c r="CM274" s="3">
        <v>6844</v>
      </c>
      <c r="CN274" s="3">
        <v>143830</v>
      </c>
      <c r="CO274" s="3">
        <v>124</v>
      </c>
      <c r="CP274" s="3">
        <v>84243</v>
      </c>
      <c r="CQ274" s="3">
        <v>24629</v>
      </c>
      <c r="CR274" s="3">
        <v>70</v>
      </c>
      <c r="CS274" s="3">
        <v>17885</v>
      </c>
      <c r="CT274" s="3">
        <v>552955</v>
      </c>
      <c r="CU274" s="3">
        <v>26416</v>
      </c>
      <c r="CV274" s="3">
        <v>373473</v>
      </c>
      <c r="CW274" s="3">
        <v>0</v>
      </c>
      <c r="CX274" s="3">
        <v>191513</v>
      </c>
      <c r="CY274" s="3">
        <v>0</v>
      </c>
      <c r="CZ274" s="3">
        <v>5</v>
      </c>
      <c r="DA274" s="3">
        <v>243157</v>
      </c>
      <c r="DB274" s="3">
        <v>186564</v>
      </c>
      <c r="DC274" s="3">
        <v>1945</v>
      </c>
      <c r="DD274" s="3">
        <v>2353</v>
      </c>
      <c r="DE274" s="3">
        <v>255</v>
      </c>
      <c r="DF274" s="3">
        <v>133</v>
      </c>
      <c r="DG274" s="3">
        <v>1236855525</v>
      </c>
      <c r="DH274" s="3">
        <v>823820554</v>
      </c>
      <c r="DI274" s="3">
        <v>0</v>
      </c>
      <c r="DJ274" s="3">
        <v>413034971</v>
      </c>
      <c r="DK274" s="3">
        <v>11602522</v>
      </c>
      <c r="DL274" s="3">
        <v>424637493</v>
      </c>
      <c r="DM274" s="3">
        <v>406279336</v>
      </c>
      <c r="DN274" s="3">
        <v>18358157</v>
      </c>
      <c r="DO274" s="3">
        <v>14541330</v>
      </c>
      <c r="DP274" s="3">
        <v>822432</v>
      </c>
      <c r="DQ274" s="3">
        <v>0</v>
      </c>
      <c r="DR274" s="3">
        <v>0</v>
      </c>
      <c r="DS274" s="3">
        <v>32077055</v>
      </c>
      <c r="DT274" s="3">
        <v>193568281</v>
      </c>
      <c r="DU274" s="3">
        <v>70257182</v>
      </c>
      <c r="DV274" s="3">
        <v>18287113</v>
      </c>
      <c r="DW274" s="3">
        <v>165821238</v>
      </c>
      <c r="DX274" s="3">
        <v>140496</v>
      </c>
      <c r="DY274" s="3">
        <v>48734078</v>
      </c>
      <c r="DZ274" s="3">
        <v>10211852</v>
      </c>
      <c r="EA274" s="3">
        <v>95107</v>
      </c>
      <c r="EB274" s="3">
        <v>4983641</v>
      </c>
      <c r="EC274" s="3">
        <v>512098988</v>
      </c>
      <c r="ED274" s="3">
        <v>273816170</v>
      </c>
      <c r="EE274" s="3">
        <v>74286973</v>
      </c>
      <c r="EF274" s="3">
        <v>10777001</v>
      </c>
      <c r="EG274" s="3">
        <v>200700998</v>
      </c>
      <c r="EH274" s="3">
        <v>319432</v>
      </c>
      <c r="EI274" s="3">
        <v>109187175</v>
      </c>
      <c r="EJ274" s="3">
        <v>35994242</v>
      </c>
      <c r="EK274" s="3">
        <v>64173</v>
      </c>
      <c r="EL274" s="3">
        <v>19610373</v>
      </c>
      <c r="EM274" s="3">
        <v>724756537</v>
      </c>
      <c r="EN274" s="3">
        <v>334644944</v>
      </c>
      <c r="EO274" s="3">
        <v>95770370</v>
      </c>
      <c r="EP274" s="3">
        <v>18163235</v>
      </c>
      <c r="EQ274" s="3">
        <v>206178491</v>
      </c>
      <c r="ER274" s="3">
        <v>-3199597</v>
      </c>
      <c r="ES274" s="3">
        <v>300315</v>
      </c>
      <c r="ET274" s="3">
        <v>112712151</v>
      </c>
      <c r="EU274" s="3">
        <v>30170893</v>
      </c>
      <c r="EV274" s="3">
        <v>4118190</v>
      </c>
      <c r="EW274" s="3">
        <v>0</v>
      </c>
      <c r="EX274" s="3">
        <v>2474738</v>
      </c>
      <c r="EY274" s="3">
        <v>0</v>
      </c>
      <c r="EZ274" s="3">
        <v>22486824</v>
      </c>
      <c r="FA274" s="3">
        <v>0</v>
      </c>
      <c r="FB274" s="3">
        <v>0</v>
      </c>
      <c r="FC274" s="3">
        <v>0</v>
      </c>
      <c r="FD274" s="3">
        <v>0</v>
      </c>
      <c r="FE274" s="3">
        <v>128465754</v>
      </c>
      <c r="FF274" s="3">
        <v>48669782</v>
      </c>
      <c r="FG274" s="3">
        <v>11108914</v>
      </c>
      <c r="FH274" s="3">
        <v>161569794</v>
      </c>
      <c r="FI274" s="3">
        <v>128695</v>
      </c>
      <c r="FJ274" s="3">
        <v>40330765</v>
      </c>
      <c r="FK274" s="3">
        <v>16012530</v>
      </c>
      <c r="FL274" s="3">
        <v>0</v>
      </c>
      <c r="FM274" s="3">
        <v>6748737</v>
      </c>
      <c r="FN274" s="3">
        <v>0</v>
      </c>
      <c r="FO274" s="3">
        <v>0</v>
      </c>
      <c r="FP274" s="3">
        <v>10000000</v>
      </c>
      <c r="FQ274" s="3">
        <v>4121202</v>
      </c>
      <c r="FR274" s="3">
        <v>0</v>
      </c>
      <c r="FS274" s="3">
        <v>0</v>
      </c>
      <c r="FT274" s="3">
        <v>66312967</v>
      </c>
      <c r="FU274" s="3">
        <v>87005897</v>
      </c>
      <c r="FV274" s="3">
        <v>132380001</v>
      </c>
      <c r="FW274" s="3">
        <v>0</v>
      </c>
      <c r="FX274" s="3">
        <v>0</v>
      </c>
      <c r="FY274" s="3">
        <v>0</v>
      </c>
      <c r="FZ274" s="3">
        <v>0</v>
      </c>
      <c r="GA274" s="3">
        <v>47778430</v>
      </c>
      <c r="GB274" s="3">
        <v>10944027</v>
      </c>
      <c r="GC274" s="3">
        <v>54146197</v>
      </c>
      <c r="GD274" s="3">
        <v>7711817</v>
      </c>
      <c r="GE274" s="3">
        <v>130081336</v>
      </c>
      <c r="GF274" s="3">
        <v>57791115</v>
      </c>
      <c r="GG274" s="3">
        <v>72740185</v>
      </c>
      <c r="GH274" s="3">
        <v>8700693</v>
      </c>
      <c r="GI274" s="3">
        <v>58927988</v>
      </c>
      <c r="GJ274" s="3">
        <v>18753640</v>
      </c>
      <c r="GK274" s="3">
        <v>8041208</v>
      </c>
      <c r="GL274" s="3">
        <v>8363135</v>
      </c>
      <c r="GM274" s="3">
        <v>2447908</v>
      </c>
      <c r="GN274" s="3">
        <v>1867098</v>
      </c>
      <c r="GO274" s="3">
        <v>38565030</v>
      </c>
      <c r="GP274" s="3">
        <v>240372362</v>
      </c>
      <c r="GQ274" s="3">
        <v>348585</v>
      </c>
      <c r="GR274" s="3">
        <v>34231173</v>
      </c>
      <c r="GS274" s="3">
        <v>231301170</v>
      </c>
      <c r="GT274" s="3">
        <v>40455894</v>
      </c>
      <c r="GU274" s="3">
        <v>19729844</v>
      </c>
      <c r="GV274" s="3">
        <v>566439028</v>
      </c>
      <c r="GW274" s="3">
        <v>159992165</v>
      </c>
      <c r="GX274" s="3">
        <v>0</v>
      </c>
      <c r="GY274" s="3">
        <v>239970436</v>
      </c>
      <c r="GZ274" s="3">
        <v>166476427</v>
      </c>
      <c r="HA274" s="3">
        <v>566439028</v>
      </c>
      <c r="HB274" s="3">
        <v>29714424</v>
      </c>
      <c r="HC274" s="3">
        <v>451613799</v>
      </c>
      <c r="HD274" s="3">
        <v>-260709557</v>
      </c>
      <c r="HE274" s="3">
        <v>162014071</v>
      </c>
      <c r="HF274" s="3">
        <v>0</v>
      </c>
      <c r="HG274" s="3">
        <v>221272044</v>
      </c>
      <c r="HH274" s="3">
        <v>0</v>
      </c>
      <c r="HI274" s="3">
        <v>1224733</v>
      </c>
      <c r="HJ274" s="3">
        <v>3016769</v>
      </c>
      <c r="HK274" s="3">
        <v>3373848</v>
      </c>
      <c r="HL274" s="3">
        <v>1599</v>
      </c>
      <c r="HM274" s="3">
        <v>0</v>
      </c>
      <c r="HN274" s="3">
        <v>259987</v>
      </c>
      <c r="HO274" s="3">
        <v>1073110</v>
      </c>
      <c r="HP274" s="3">
        <v>507850</v>
      </c>
      <c r="HQ274" s="3">
        <v>100905</v>
      </c>
      <c r="HR274" s="3">
        <v>205912</v>
      </c>
      <c r="HS274" s="3">
        <v>545869</v>
      </c>
      <c r="HT274" s="3">
        <v>207715</v>
      </c>
      <c r="HU274" s="3">
        <v>68244</v>
      </c>
      <c r="HV274" s="3">
        <v>4063</v>
      </c>
      <c r="HW274" s="3">
        <v>43114</v>
      </c>
      <c r="HX274" s="3">
        <v>685241</v>
      </c>
      <c r="HY274" s="3">
        <v>554066</v>
      </c>
      <c r="HZ274" s="3">
        <v>808100</v>
      </c>
      <c r="IA274" s="3">
        <v>0</v>
      </c>
      <c r="IB274" s="3">
        <v>491015</v>
      </c>
      <c r="IC274" s="3">
        <v>188489</v>
      </c>
      <c r="ID274" s="3">
        <v>269327</v>
      </c>
      <c r="IE274" s="3">
        <v>149140948.40124401</v>
      </c>
      <c r="IF274" s="3">
        <v>46123597.643081397</v>
      </c>
      <c r="IG274" s="3">
        <v>9274269.8588445056</v>
      </c>
      <c r="IH274" s="3">
        <v>116956124.17192872</v>
      </c>
      <c r="II274" s="3">
        <v>146761.61769936065</v>
      </c>
      <c r="IJ274" s="3">
        <v>50392188.6890774</v>
      </c>
      <c r="IK274" s="3">
        <v>14744223.23278583</v>
      </c>
      <c r="IL274" s="3">
        <v>50825.760699835999</v>
      </c>
      <c r="IM274" s="3">
        <v>7847874.6246384727</v>
      </c>
    </row>
    <row r="275" spans="1:247" x14ac:dyDescent="0.25">
      <c r="A275">
        <v>106331226</v>
      </c>
      <c r="B275" s="33" t="s">
        <v>1855</v>
      </c>
      <c r="C275" s="56">
        <v>45292</v>
      </c>
      <c r="D275" s="56">
        <v>45657</v>
      </c>
      <c r="E275">
        <v>366</v>
      </c>
      <c r="F275" s="33" t="s">
        <v>2704</v>
      </c>
      <c r="G275" t="s">
        <v>1063</v>
      </c>
      <c r="H275">
        <v>1111</v>
      </c>
      <c r="I275" s="33" t="s">
        <v>1024</v>
      </c>
      <c r="J275" t="s">
        <v>3050</v>
      </c>
      <c r="K275" s="33" t="s">
        <v>1023</v>
      </c>
      <c r="L275" s="33" t="s">
        <v>653</v>
      </c>
      <c r="N275" t="s">
        <v>430</v>
      </c>
      <c r="O275" s="33" t="s">
        <v>1841</v>
      </c>
      <c r="P275" t="s">
        <v>407</v>
      </c>
      <c r="Q275" t="s">
        <v>34</v>
      </c>
      <c r="R275" s="33" t="s">
        <v>2218</v>
      </c>
      <c r="S275" s="33" t="s">
        <v>3223</v>
      </c>
      <c r="T275" s="33" t="s">
        <v>1317</v>
      </c>
      <c r="U275" s="33">
        <v>92506</v>
      </c>
      <c r="V275" s="33" t="s">
        <v>2980</v>
      </c>
      <c r="W275">
        <v>0</v>
      </c>
      <c r="X275" s="3">
        <v>68</v>
      </c>
      <c r="Y275" s="3">
        <v>24888</v>
      </c>
      <c r="Z275" s="3">
        <v>68</v>
      </c>
      <c r="AA275" s="3">
        <v>24888</v>
      </c>
      <c r="AB275" s="3">
        <v>66</v>
      </c>
      <c r="AC275" s="3">
        <v>65.606557377049199</v>
      </c>
      <c r="AD275" s="3">
        <v>68.753782847093802</v>
      </c>
      <c r="AE275" s="3">
        <v>2380</v>
      </c>
      <c r="AF275" s="3">
        <v>3104</v>
      </c>
      <c r="AG275" s="3">
        <v>1088</v>
      </c>
      <c r="AH275" s="3">
        <v>14706</v>
      </c>
      <c r="AI275" s="3">
        <v>639</v>
      </c>
      <c r="AJ275" s="3">
        <v>1410</v>
      </c>
      <c r="AK275" s="3">
        <v>664</v>
      </c>
      <c r="AL275" s="3">
        <v>0</v>
      </c>
      <c r="AM275" s="3">
        <v>21</v>
      </c>
      <c r="AN275" s="3">
        <v>24012</v>
      </c>
      <c r="AO275" s="3">
        <v>25163.8845220363</v>
      </c>
      <c r="AP275" s="89">
        <v>2593.75580162403</v>
      </c>
      <c r="AQ275" s="89">
        <v>3512.7390961985798</v>
      </c>
      <c r="AR275" s="89">
        <v>1088</v>
      </c>
      <c r="AS275" s="89">
        <v>14738.74635773612</v>
      </c>
      <c r="AT275" s="89">
        <v>639</v>
      </c>
      <c r="AU275" s="89">
        <v>1684.8632129164569</v>
      </c>
      <c r="AV275" s="89">
        <v>864.40039658263902</v>
      </c>
      <c r="AW275" s="89">
        <v>0</v>
      </c>
      <c r="AX275" s="89">
        <v>42.806012024048101</v>
      </c>
      <c r="AY275" s="3">
        <v>234</v>
      </c>
      <c r="AZ275" s="3">
        <v>345</v>
      </c>
      <c r="BA275" s="3">
        <v>152</v>
      </c>
      <c r="BB275" s="3">
        <v>1905</v>
      </c>
      <c r="BC275" s="3">
        <v>90</v>
      </c>
      <c r="BD275" s="3">
        <v>297</v>
      </c>
      <c r="BE275" s="3">
        <v>88</v>
      </c>
      <c r="BF275" s="3">
        <v>0</v>
      </c>
      <c r="BG275" s="3">
        <v>3</v>
      </c>
      <c r="BH275" s="3">
        <v>3114</v>
      </c>
      <c r="BI275" s="3">
        <v>0</v>
      </c>
      <c r="BJ275" s="3">
        <v>68</v>
      </c>
      <c r="BK275" s="3">
        <v>0</v>
      </c>
      <c r="BL275" s="3">
        <v>0</v>
      </c>
      <c r="BM275" s="3">
        <v>0</v>
      </c>
      <c r="BN275" s="3">
        <v>0</v>
      </c>
      <c r="BO275" s="3">
        <v>0</v>
      </c>
      <c r="BP275" s="3">
        <v>24888</v>
      </c>
      <c r="BQ275" s="3">
        <v>0</v>
      </c>
      <c r="BR275" s="3">
        <v>0</v>
      </c>
      <c r="BS275" s="3">
        <v>0</v>
      </c>
      <c r="BT275" s="3">
        <v>0</v>
      </c>
      <c r="BU275" s="3">
        <v>0</v>
      </c>
      <c r="BV275" s="3">
        <v>24012</v>
      </c>
      <c r="BW275" s="3">
        <v>0</v>
      </c>
      <c r="BX275" s="3">
        <v>0</v>
      </c>
      <c r="BY275" s="3">
        <v>0</v>
      </c>
      <c r="BZ275" s="57">
        <v>0</v>
      </c>
      <c r="CA275" s="3">
        <v>0</v>
      </c>
      <c r="CB275" s="3">
        <v>0</v>
      </c>
      <c r="CC275" s="3">
        <v>3114</v>
      </c>
      <c r="CD275" s="3">
        <v>0</v>
      </c>
      <c r="CE275" s="3">
        <v>0</v>
      </c>
      <c r="CF275" s="3">
        <v>0</v>
      </c>
      <c r="CG275" s="3">
        <v>0</v>
      </c>
      <c r="CH275" s="3">
        <v>0</v>
      </c>
      <c r="CI275" s="3">
        <v>0</v>
      </c>
      <c r="CJ275" s="3">
        <v>0</v>
      </c>
      <c r="CK275" s="3">
        <v>708</v>
      </c>
      <c r="CL275" s="3">
        <v>1339</v>
      </c>
      <c r="CM275" s="3">
        <v>0</v>
      </c>
      <c r="CN275" s="3">
        <v>124</v>
      </c>
      <c r="CO275" s="3">
        <v>0</v>
      </c>
      <c r="CP275" s="3">
        <v>1024</v>
      </c>
      <c r="CQ275" s="3">
        <v>743</v>
      </c>
      <c r="CR275" s="3">
        <v>0</v>
      </c>
      <c r="CS275" s="3">
        <v>45</v>
      </c>
      <c r="CT275" s="3">
        <v>3983</v>
      </c>
      <c r="CU275" s="3">
        <v>0</v>
      </c>
      <c r="CV275" s="3">
        <v>0</v>
      </c>
      <c r="CW275" s="3">
        <v>0</v>
      </c>
      <c r="CX275" s="3">
        <v>0</v>
      </c>
      <c r="CY275" s="3">
        <v>0</v>
      </c>
      <c r="CZ275" s="3">
        <v>0</v>
      </c>
      <c r="DA275" s="3">
        <v>0</v>
      </c>
      <c r="DB275" s="3">
        <v>0</v>
      </c>
      <c r="DC275" s="3">
        <v>0</v>
      </c>
      <c r="DD275" s="3">
        <v>0</v>
      </c>
      <c r="DE275" s="3">
        <v>0</v>
      </c>
      <c r="DF275" s="3">
        <v>0</v>
      </c>
      <c r="DG275" s="3">
        <v>62799121</v>
      </c>
      <c r="DH275" s="3">
        <v>34754095</v>
      </c>
      <c r="DI275" s="3">
        <v>0</v>
      </c>
      <c r="DJ275" s="3">
        <v>28045026</v>
      </c>
      <c r="DK275" s="3">
        <v>8457</v>
      </c>
      <c r="DL275" s="3">
        <v>28053483</v>
      </c>
      <c r="DM275" s="3">
        <v>25634082</v>
      </c>
      <c r="DN275" s="3">
        <v>2419401</v>
      </c>
      <c r="DO275" s="3">
        <v>0</v>
      </c>
      <c r="DP275" s="3">
        <v>0</v>
      </c>
      <c r="DQ275" s="3">
        <v>0</v>
      </c>
      <c r="DR275" s="3">
        <v>-1</v>
      </c>
      <c r="DS275" s="3">
        <v>2419402</v>
      </c>
      <c r="DT275" s="3">
        <v>5933037</v>
      </c>
      <c r="DU275" s="3">
        <v>7754314</v>
      </c>
      <c r="DV275" s="3">
        <v>2716982</v>
      </c>
      <c r="DW275" s="3">
        <v>36691397</v>
      </c>
      <c r="DX275" s="3">
        <v>1609275</v>
      </c>
      <c r="DY275" s="3">
        <v>3507897</v>
      </c>
      <c r="DZ275" s="3">
        <v>1659175</v>
      </c>
      <c r="EA275" s="3">
        <v>0</v>
      </c>
      <c r="EB275" s="3">
        <v>52395</v>
      </c>
      <c r="EC275" s="3">
        <v>59924472</v>
      </c>
      <c r="ED275" s="3">
        <v>532866</v>
      </c>
      <c r="EE275" s="3">
        <v>1021099</v>
      </c>
      <c r="EF275" s="3">
        <v>0</v>
      </c>
      <c r="EG275" s="3">
        <v>81702</v>
      </c>
      <c r="EH275" s="3">
        <v>0</v>
      </c>
      <c r="EI275" s="3">
        <v>683824</v>
      </c>
      <c r="EJ275" s="3">
        <v>500752</v>
      </c>
      <c r="EK275" s="3">
        <v>0</v>
      </c>
      <c r="EL275" s="3">
        <v>54406</v>
      </c>
      <c r="EM275" s="3">
        <v>2874649</v>
      </c>
      <c r="EN275" s="3">
        <v>3043551</v>
      </c>
      <c r="EO275" s="3">
        <v>4837848</v>
      </c>
      <c r="EP275" s="3">
        <v>1874689</v>
      </c>
      <c r="EQ275" s="3">
        <v>18878913</v>
      </c>
      <c r="ER275" s="3">
        <v>0</v>
      </c>
      <c r="ES275" s="3">
        <v>776235</v>
      </c>
      <c r="ET275" s="3">
        <v>2433692</v>
      </c>
      <c r="EU275" s="3">
        <v>1266738</v>
      </c>
      <c r="EV275" s="3">
        <v>494397</v>
      </c>
      <c r="EW275" s="3">
        <v>0</v>
      </c>
      <c r="EX275" s="3">
        <v>504564</v>
      </c>
      <c r="EY275" s="3">
        <v>0</v>
      </c>
      <c r="EZ275" s="3">
        <v>643468</v>
      </c>
      <c r="FA275" s="3">
        <v>0</v>
      </c>
      <c r="FB275" s="3">
        <v>0</v>
      </c>
      <c r="FC275" s="3">
        <v>0</v>
      </c>
      <c r="FD275" s="3">
        <v>0</v>
      </c>
      <c r="FE275" s="3">
        <v>3267960</v>
      </c>
      <c r="FF275" s="3">
        <v>3725032</v>
      </c>
      <c r="FG275" s="3">
        <v>767825</v>
      </c>
      <c r="FH275" s="3">
        <v>16946567</v>
      </c>
      <c r="FI275" s="3">
        <v>791383</v>
      </c>
      <c r="FJ275" s="3">
        <v>1666183</v>
      </c>
      <c r="FK275" s="3">
        <v>847714</v>
      </c>
      <c r="FL275" s="3">
        <v>0</v>
      </c>
      <c r="FM275" s="3">
        <v>32362</v>
      </c>
      <c r="FN275" s="3">
        <v>0</v>
      </c>
      <c r="FO275" s="3">
        <v>0</v>
      </c>
      <c r="FP275" s="3">
        <v>0</v>
      </c>
      <c r="FQ275" s="3">
        <v>0</v>
      </c>
      <c r="FR275" s="3">
        <v>0</v>
      </c>
      <c r="FS275" s="3">
        <v>0</v>
      </c>
      <c r="FT275" s="3">
        <v>9994672</v>
      </c>
      <c r="FU275" s="3">
        <v>706489</v>
      </c>
      <c r="FV275" s="3">
        <v>314935</v>
      </c>
      <c r="FW275" s="3">
        <v>0</v>
      </c>
      <c r="FX275" s="3">
        <v>0</v>
      </c>
      <c r="FY275" s="3">
        <v>0</v>
      </c>
      <c r="FZ275" s="3">
        <v>0</v>
      </c>
      <c r="GA275" s="3">
        <v>3313949</v>
      </c>
      <c r="GB275" s="3">
        <v>2076856</v>
      </c>
      <c r="GC275" s="3">
        <v>7368353</v>
      </c>
      <c r="GD275" s="3">
        <v>1858828</v>
      </c>
      <c r="GE275" s="3">
        <v>13354992</v>
      </c>
      <c r="GF275" s="3">
        <v>2149616</v>
      </c>
      <c r="GG275" s="3">
        <v>2313695</v>
      </c>
      <c r="GH275" s="3">
        <v>0</v>
      </c>
      <c r="GI275" s="3">
        <v>1595604</v>
      </c>
      <c r="GJ275" s="3">
        <v>2999522</v>
      </c>
      <c r="GK275" s="3">
        <v>934290</v>
      </c>
      <c r="GL275" s="3">
        <v>382009</v>
      </c>
      <c r="GM275" s="3">
        <v>307931</v>
      </c>
      <c r="GN275" s="3">
        <v>0</v>
      </c>
      <c r="GO275" s="3">
        <v>1596423</v>
      </c>
      <c r="GP275" s="3">
        <v>7810864</v>
      </c>
      <c r="GQ275" s="3">
        <v>0</v>
      </c>
      <c r="GR275" s="3">
        <v>9381591</v>
      </c>
      <c r="GS275" s="3">
        <v>2887997</v>
      </c>
      <c r="GT275" s="3">
        <v>0</v>
      </c>
      <c r="GU275" s="3">
        <v>0</v>
      </c>
      <c r="GV275" s="3">
        <v>20080452</v>
      </c>
      <c r="GW275" s="3">
        <v>1285573</v>
      </c>
      <c r="GX275" s="3">
        <v>0</v>
      </c>
      <c r="GY275" s="3">
        <v>0</v>
      </c>
      <c r="GZ275" s="3">
        <v>18794879</v>
      </c>
      <c r="HA275" s="3">
        <v>20080452</v>
      </c>
      <c r="HB275" s="3">
        <v>-122145</v>
      </c>
      <c r="HC275" s="3">
        <v>11559470</v>
      </c>
      <c r="HD275" s="3">
        <v>-3852061</v>
      </c>
      <c r="HE275" s="3">
        <v>15132354</v>
      </c>
      <c r="HF275" s="3">
        <v>0</v>
      </c>
      <c r="HG275" s="3">
        <v>0</v>
      </c>
      <c r="HH275" s="3">
        <v>0</v>
      </c>
      <c r="HI275" s="3">
        <v>-1008523</v>
      </c>
      <c r="HJ275" s="3">
        <v>265656</v>
      </c>
      <c r="HK275" s="3">
        <v>323328</v>
      </c>
      <c r="HL275" s="3">
        <v>155</v>
      </c>
      <c r="HM275" s="3">
        <v>0</v>
      </c>
      <c r="HN275" s="3">
        <v>36140</v>
      </c>
      <c r="HO275" s="3">
        <v>67421</v>
      </c>
      <c r="HP275" s="3">
        <v>70493</v>
      </c>
      <c r="HQ275" s="3">
        <v>14008</v>
      </c>
      <c r="HR275" s="3">
        <v>0</v>
      </c>
      <c r="HS275" s="3">
        <v>40930</v>
      </c>
      <c r="HT275" s="3">
        <v>9420</v>
      </c>
      <c r="HU275" s="3">
        <v>27244</v>
      </c>
      <c r="HV275" s="3">
        <v>0</v>
      </c>
      <c r="HW275" s="3">
        <v>0</v>
      </c>
      <c r="HX275" s="3">
        <v>134282</v>
      </c>
      <c r="HY275" s="3">
        <v>9498</v>
      </c>
      <c r="HZ275" s="3">
        <v>0</v>
      </c>
      <c r="IA275" s="3">
        <v>0</v>
      </c>
      <c r="IB275" s="3">
        <v>44136</v>
      </c>
      <c r="IC275" s="3">
        <v>32898</v>
      </c>
      <c r="ID275" s="3">
        <v>44842</v>
      </c>
      <c r="IE275" s="3">
        <v>2638457.4007711802</v>
      </c>
      <c r="IF275" s="3">
        <v>3580869.2729652198</v>
      </c>
      <c r="IG275" s="3">
        <v>1108683.7005847599</v>
      </c>
      <c r="IH275" s="3">
        <v>15005522.8489882</v>
      </c>
      <c r="II275" s="3">
        <v>656676.03328197903</v>
      </c>
      <c r="IJ275" s="3">
        <v>1710461.3685695501</v>
      </c>
      <c r="IK275" s="3">
        <v>881373.47223976266</v>
      </c>
      <c r="IL275" s="3">
        <v>0</v>
      </c>
      <c r="IM275" s="3">
        <v>43580.9025993373</v>
      </c>
    </row>
    <row r="276" spans="1:247" x14ac:dyDescent="0.25">
      <c r="A276">
        <v>106190696</v>
      </c>
      <c r="B276" s="33" t="s">
        <v>1486</v>
      </c>
      <c r="C276" s="56">
        <v>45292</v>
      </c>
      <c r="D276" s="56">
        <v>45657</v>
      </c>
      <c r="E276">
        <v>366</v>
      </c>
      <c r="F276" s="33" t="s">
        <v>2532</v>
      </c>
      <c r="G276" t="s">
        <v>475</v>
      </c>
      <c r="H276">
        <v>907</v>
      </c>
      <c r="I276" s="33" t="s">
        <v>1024</v>
      </c>
      <c r="J276" t="s">
        <v>3050</v>
      </c>
      <c r="K276" s="33" t="s">
        <v>1023</v>
      </c>
      <c r="L276" s="33" t="s">
        <v>811</v>
      </c>
      <c r="N276" t="s">
        <v>1032</v>
      </c>
      <c r="O276" s="33" t="s">
        <v>1487</v>
      </c>
      <c r="P276" t="s">
        <v>1028</v>
      </c>
      <c r="Q276" t="s">
        <v>1033</v>
      </c>
      <c r="R276" s="33" t="s">
        <v>2518</v>
      </c>
      <c r="S276" s="33" t="s">
        <v>1488</v>
      </c>
      <c r="T276" s="33" t="s">
        <v>1489</v>
      </c>
      <c r="U276" s="33">
        <v>91352</v>
      </c>
      <c r="V276" s="33" t="s">
        <v>2864</v>
      </c>
      <c r="W276">
        <v>0</v>
      </c>
      <c r="X276" s="3">
        <v>231</v>
      </c>
      <c r="Y276" s="3">
        <v>84546</v>
      </c>
      <c r="Z276" s="3">
        <v>231</v>
      </c>
      <c r="AA276" s="3">
        <v>84546</v>
      </c>
      <c r="AB276" s="3">
        <v>149</v>
      </c>
      <c r="AC276" s="3">
        <v>135.707650273224</v>
      </c>
      <c r="AD276" s="3">
        <v>179.96007691957001</v>
      </c>
      <c r="AE276" s="3">
        <v>5242</v>
      </c>
      <c r="AF276" s="3">
        <v>1243</v>
      </c>
      <c r="AG276" s="3">
        <v>20011</v>
      </c>
      <c r="AH276" s="3">
        <v>20387</v>
      </c>
      <c r="AI276" s="3">
        <v>0</v>
      </c>
      <c r="AJ276" s="3">
        <v>1207</v>
      </c>
      <c r="AK276" s="3">
        <v>869</v>
      </c>
      <c r="AL276" s="3">
        <v>0</v>
      </c>
      <c r="AM276" s="3">
        <v>710</v>
      </c>
      <c r="AN276" s="3">
        <v>49669</v>
      </c>
      <c r="AO276" s="3">
        <v>65865.388152562518</v>
      </c>
      <c r="AP276" s="89">
        <v>6152.3003504704802</v>
      </c>
      <c r="AQ276" s="89">
        <v>2107.71489147078</v>
      </c>
      <c r="AR276" s="89">
        <v>22379.55447391776</v>
      </c>
      <c r="AS276" s="89">
        <v>29535.688338138913</v>
      </c>
      <c r="AT276" s="89">
        <v>0</v>
      </c>
      <c r="AU276" s="89">
        <v>2200.1025014187699</v>
      </c>
      <c r="AV276" s="89">
        <v>1926.2660002539401</v>
      </c>
      <c r="AW276" s="89">
        <v>0</v>
      </c>
      <c r="AX276" s="89">
        <v>1498.5189569008701</v>
      </c>
      <c r="AY276" s="3">
        <v>391</v>
      </c>
      <c r="AZ276" s="3">
        <v>121</v>
      </c>
      <c r="BA276" s="3">
        <v>1791</v>
      </c>
      <c r="BB276" s="3">
        <v>494</v>
      </c>
      <c r="BC276" s="3">
        <v>0</v>
      </c>
      <c r="BD276" s="3">
        <v>98</v>
      </c>
      <c r="BE276" s="3">
        <v>54</v>
      </c>
      <c r="BF276" s="3">
        <v>0</v>
      </c>
      <c r="BG276" s="3">
        <v>57</v>
      </c>
      <c r="BH276" s="3">
        <v>3006</v>
      </c>
      <c r="BI276" s="3">
        <v>79</v>
      </c>
      <c r="BJ276" s="3">
        <v>54</v>
      </c>
      <c r="BK276" s="3">
        <v>0</v>
      </c>
      <c r="BL276" s="3">
        <v>0</v>
      </c>
      <c r="BM276" s="3">
        <v>98</v>
      </c>
      <c r="BN276" s="3">
        <v>0</v>
      </c>
      <c r="BO276" s="3">
        <v>28914</v>
      </c>
      <c r="BP276" s="3">
        <v>19764</v>
      </c>
      <c r="BQ276" s="3">
        <v>0</v>
      </c>
      <c r="BR276" s="3">
        <v>0</v>
      </c>
      <c r="BS276" s="3">
        <v>35868</v>
      </c>
      <c r="BT276" s="3">
        <v>0</v>
      </c>
      <c r="BU276" s="3">
        <v>13364</v>
      </c>
      <c r="BV276" s="3">
        <v>13708</v>
      </c>
      <c r="BW276" s="3">
        <v>0</v>
      </c>
      <c r="BX276" s="3">
        <v>0</v>
      </c>
      <c r="BY276" s="3">
        <v>22597</v>
      </c>
      <c r="BZ276" s="57">
        <v>0.45495178078882198</v>
      </c>
      <c r="CA276" s="3">
        <v>0</v>
      </c>
      <c r="CB276" s="3">
        <v>1242</v>
      </c>
      <c r="CC276" s="3">
        <v>1721</v>
      </c>
      <c r="CD276" s="3">
        <v>0</v>
      </c>
      <c r="CE276" s="3">
        <v>0</v>
      </c>
      <c r="CF276" s="3">
        <v>43</v>
      </c>
      <c r="CG276" s="3">
        <v>0</v>
      </c>
      <c r="CH276" s="3">
        <v>0</v>
      </c>
      <c r="CI276" s="3">
        <v>0</v>
      </c>
      <c r="CJ276" s="3">
        <v>0</v>
      </c>
      <c r="CK276" s="3">
        <v>983</v>
      </c>
      <c r="CL276" s="3">
        <v>588</v>
      </c>
      <c r="CM276" s="3">
        <v>13058</v>
      </c>
      <c r="CN276" s="3">
        <v>5885</v>
      </c>
      <c r="CO276" s="3">
        <v>0</v>
      </c>
      <c r="CP276" s="3">
        <v>1241</v>
      </c>
      <c r="CQ276" s="3">
        <v>945</v>
      </c>
      <c r="CR276" s="3">
        <v>0</v>
      </c>
      <c r="CS276" s="3">
        <v>2415</v>
      </c>
      <c r="CT276" s="3">
        <v>25115</v>
      </c>
      <c r="CU276" s="3">
        <v>10918</v>
      </c>
      <c r="CV276" s="3">
        <v>14223</v>
      </c>
      <c r="CW276" s="3">
        <v>0</v>
      </c>
      <c r="CX276" s="3">
        <v>130</v>
      </c>
      <c r="CY276" s="3">
        <v>0</v>
      </c>
      <c r="CZ276" s="3">
        <v>3</v>
      </c>
      <c r="DA276" s="3">
        <v>4379</v>
      </c>
      <c r="DB276" s="3">
        <v>6342</v>
      </c>
      <c r="DC276" s="3">
        <v>72</v>
      </c>
      <c r="DD276" s="3">
        <v>176</v>
      </c>
      <c r="DE276" s="3">
        <v>0</v>
      </c>
      <c r="DF276" s="3">
        <v>0</v>
      </c>
      <c r="DG276" s="3">
        <v>192997229</v>
      </c>
      <c r="DH276" s="3">
        <v>81467847</v>
      </c>
      <c r="DI276" s="3">
        <v>0</v>
      </c>
      <c r="DJ276" s="3">
        <v>111529382</v>
      </c>
      <c r="DK276" s="3">
        <v>8158252</v>
      </c>
      <c r="DL276" s="3">
        <v>119687634</v>
      </c>
      <c r="DM276" s="3">
        <v>117756017</v>
      </c>
      <c r="DN276" s="3">
        <v>1931617</v>
      </c>
      <c r="DO276" s="3">
        <v>260514</v>
      </c>
      <c r="DP276" s="3">
        <v>0</v>
      </c>
      <c r="DQ276" s="3">
        <v>0</v>
      </c>
      <c r="DR276" s="3">
        <v>0</v>
      </c>
      <c r="DS276" s="3">
        <v>2192131</v>
      </c>
      <c r="DT276" s="3">
        <v>19411050</v>
      </c>
      <c r="DU276" s="3">
        <v>4421390</v>
      </c>
      <c r="DV276" s="3">
        <v>59927845</v>
      </c>
      <c r="DW276" s="3">
        <v>51037557</v>
      </c>
      <c r="DX276" s="3">
        <v>0</v>
      </c>
      <c r="DY276" s="3">
        <v>4266019</v>
      </c>
      <c r="DZ276" s="3">
        <v>2961328</v>
      </c>
      <c r="EA276" s="3">
        <v>0</v>
      </c>
      <c r="EB276" s="3">
        <v>3513760</v>
      </c>
      <c r="EC276" s="3">
        <v>145538949</v>
      </c>
      <c r="ED276" s="3">
        <v>3370829</v>
      </c>
      <c r="EE276" s="3">
        <v>3075818</v>
      </c>
      <c r="EF276" s="3">
        <v>7093217</v>
      </c>
      <c r="EG276" s="3">
        <v>22903159</v>
      </c>
      <c r="EH276" s="3">
        <v>0</v>
      </c>
      <c r="EI276" s="3">
        <v>3510020</v>
      </c>
      <c r="EJ276" s="3">
        <v>3602890</v>
      </c>
      <c r="EK276" s="3">
        <v>0</v>
      </c>
      <c r="EL276" s="3">
        <v>3902347</v>
      </c>
      <c r="EM276" s="3">
        <v>47458280</v>
      </c>
      <c r="EN276" s="3">
        <v>11993876</v>
      </c>
      <c r="EO276" s="3">
        <v>3500000</v>
      </c>
      <c r="EP276" s="3">
        <v>32158648</v>
      </c>
      <c r="EQ276" s="3">
        <v>27683396</v>
      </c>
      <c r="ER276" s="3">
        <v>-9304755</v>
      </c>
      <c r="ES276" s="3">
        <v>0</v>
      </c>
      <c r="ET276" s="3">
        <v>5858987</v>
      </c>
      <c r="EU276" s="3">
        <v>4473819</v>
      </c>
      <c r="EV276" s="3">
        <v>2894478</v>
      </c>
      <c r="EW276" s="3">
        <v>0</v>
      </c>
      <c r="EX276" s="3">
        <v>0</v>
      </c>
      <c r="EY276" s="3">
        <v>0</v>
      </c>
      <c r="EZ276" s="3">
        <v>2209398</v>
      </c>
      <c r="FA276" s="3">
        <v>0</v>
      </c>
      <c r="FB276" s="3">
        <v>0</v>
      </c>
      <c r="FC276" s="3">
        <v>0</v>
      </c>
      <c r="FD276" s="3">
        <v>0</v>
      </c>
      <c r="FE276" s="3">
        <v>10788003</v>
      </c>
      <c r="FF276" s="3">
        <v>3997208</v>
      </c>
      <c r="FG276" s="3">
        <v>40445267</v>
      </c>
      <c r="FH276" s="3">
        <v>49979222</v>
      </c>
      <c r="FI276" s="3">
        <v>0</v>
      </c>
      <c r="FJ276" s="3">
        <v>1917052</v>
      </c>
      <c r="FK276" s="3">
        <v>2090399</v>
      </c>
      <c r="FL276" s="3">
        <v>0</v>
      </c>
      <c r="FM276" s="3">
        <v>2312231</v>
      </c>
      <c r="FN276" s="3">
        <v>0</v>
      </c>
      <c r="FO276" s="3">
        <v>0</v>
      </c>
      <c r="FP276" s="3">
        <v>260000</v>
      </c>
      <c r="FQ276" s="3">
        <v>514</v>
      </c>
      <c r="FR276" s="3">
        <v>0</v>
      </c>
      <c r="FS276" s="3">
        <v>0</v>
      </c>
      <c r="FT276" s="3">
        <v>25668159</v>
      </c>
      <c r="FU276" s="3">
        <v>8408639</v>
      </c>
      <c r="FV276" s="3">
        <v>13631658</v>
      </c>
      <c r="FW276" s="3">
        <v>0</v>
      </c>
      <c r="FX276" s="3">
        <v>0</v>
      </c>
      <c r="FY276" s="3">
        <v>0</v>
      </c>
      <c r="FZ276" s="3">
        <v>0</v>
      </c>
      <c r="GA276" s="3">
        <v>11709014</v>
      </c>
      <c r="GB276" s="3">
        <v>5074517</v>
      </c>
      <c r="GC276" s="3">
        <v>39585461</v>
      </c>
      <c r="GD276" s="3">
        <v>13678569</v>
      </c>
      <c r="GE276" s="3">
        <v>47456308</v>
      </c>
      <c r="GF276" s="3">
        <v>11267918</v>
      </c>
      <c r="GG276" s="3">
        <v>5622871</v>
      </c>
      <c r="GH276" s="3">
        <v>3965427</v>
      </c>
      <c r="GI276" s="3">
        <v>7089699</v>
      </c>
      <c r="GJ276" s="3">
        <v>5645151</v>
      </c>
      <c r="GK276" s="3">
        <v>1067006</v>
      </c>
      <c r="GL276" s="3">
        <v>817320</v>
      </c>
      <c r="GM276" s="3">
        <v>1386507</v>
      </c>
      <c r="GN276" s="3">
        <v>10189458</v>
      </c>
      <c r="GO276" s="3">
        <v>23248352</v>
      </c>
      <c r="GP276" s="3">
        <v>79371167</v>
      </c>
      <c r="GQ276" s="3">
        <v>0</v>
      </c>
      <c r="GR276" s="3">
        <v>15811400</v>
      </c>
      <c r="GS276" s="3">
        <v>8035989</v>
      </c>
      <c r="GT276" s="3">
        <v>1780455</v>
      </c>
      <c r="GU276" s="3">
        <v>0</v>
      </c>
      <c r="GV276" s="3">
        <v>104999011</v>
      </c>
      <c r="GW276" s="3">
        <v>123029427</v>
      </c>
      <c r="GX276" s="3">
        <v>0</v>
      </c>
      <c r="GY276" s="3">
        <v>60110101</v>
      </c>
      <c r="GZ276" s="3">
        <v>-78140517</v>
      </c>
      <c r="HA276" s="3">
        <v>104999011</v>
      </c>
      <c r="HB276" s="3">
        <v>12695406</v>
      </c>
      <c r="HC276" s="3">
        <v>143364495</v>
      </c>
      <c r="HD276" s="3">
        <v>-81083468</v>
      </c>
      <c r="HE276" s="3">
        <v>45141922</v>
      </c>
      <c r="HF276" s="3">
        <v>0</v>
      </c>
      <c r="HG276" s="3">
        <v>0</v>
      </c>
      <c r="HH276" s="3">
        <v>0</v>
      </c>
      <c r="HI276" s="3">
        <v>0</v>
      </c>
      <c r="HJ276" s="3">
        <v>907621</v>
      </c>
      <c r="HK276" s="3">
        <v>1057125</v>
      </c>
      <c r="HL276" s="3">
        <v>507</v>
      </c>
      <c r="HM276" s="3">
        <v>0</v>
      </c>
      <c r="HN276" s="3">
        <v>57329</v>
      </c>
      <c r="HO276" s="3">
        <v>203816</v>
      </c>
      <c r="HP276" s="3">
        <v>210205</v>
      </c>
      <c r="HQ276" s="3">
        <v>117597</v>
      </c>
      <c r="HR276" s="3">
        <v>98423</v>
      </c>
      <c r="HS276" s="3">
        <v>78199</v>
      </c>
      <c r="HT276" s="3">
        <v>112800</v>
      </c>
      <c r="HU276" s="3">
        <v>27449</v>
      </c>
      <c r="HV276" s="3">
        <v>0</v>
      </c>
      <c r="HW276" s="3">
        <v>1803</v>
      </c>
      <c r="HX276" s="3">
        <v>389592</v>
      </c>
      <c r="HY276" s="3">
        <v>96496</v>
      </c>
      <c r="HZ276" s="3">
        <v>140063</v>
      </c>
      <c r="IA276" s="3">
        <v>0</v>
      </c>
      <c r="IB276" s="3">
        <v>171280</v>
      </c>
      <c r="IC276" s="3">
        <v>32474</v>
      </c>
      <c r="ID276" s="3">
        <v>77716</v>
      </c>
      <c r="IE276" s="3">
        <v>12937196.216948975</v>
      </c>
      <c r="IF276" s="3">
        <v>4257456.1551871812</v>
      </c>
      <c r="IG276" s="3">
        <v>38059399.3042586</v>
      </c>
      <c r="IH276" s="3">
        <v>41988878.586954944</v>
      </c>
      <c r="II276" s="3">
        <v>0</v>
      </c>
      <c r="IJ276" s="3">
        <v>4415796.5343265887</v>
      </c>
      <c r="IK276" s="3">
        <v>3727637.0520986598</v>
      </c>
      <c r="IL276" s="3">
        <v>0</v>
      </c>
      <c r="IM276" s="3">
        <v>4211401.1502250899</v>
      </c>
    </row>
    <row r="277" spans="1:247" x14ac:dyDescent="0.25">
      <c r="A277">
        <v>106196405</v>
      </c>
      <c r="B277" s="33" t="s">
        <v>1757</v>
      </c>
      <c r="C277" s="56">
        <v>45292</v>
      </c>
      <c r="D277" s="56">
        <v>45657</v>
      </c>
      <c r="E277">
        <v>366</v>
      </c>
      <c r="F277" s="33" t="s">
        <v>2532</v>
      </c>
      <c r="G277" t="s">
        <v>475</v>
      </c>
      <c r="H277">
        <v>901</v>
      </c>
      <c r="I277" s="33" t="s">
        <v>1024</v>
      </c>
      <c r="J277" t="s">
        <v>1763</v>
      </c>
      <c r="K277" s="33" t="s">
        <v>1023</v>
      </c>
      <c r="L277" s="33" t="s">
        <v>811</v>
      </c>
      <c r="N277" t="s">
        <v>1032</v>
      </c>
      <c r="O277" s="33" t="s">
        <v>3069</v>
      </c>
      <c r="P277" t="s">
        <v>1038</v>
      </c>
      <c r="Q277" t="s">
        <v>34</v>
      </c>
      <c r="R277" s="33" t="s">
        <v>2219</v>
      </c>
      <c r="S277" s="33" t="s">
        <v>1758</v>
      </c>
      <c r="T277" s="33" t="s">
        <v>1759</v>
      </c>
      <c r="U277" s="33">
        <v>93551</v>
      </c>
      <c r="V277" s="33" t="s">
        <v>2650</v>
      </c>
      <c r="W277">
        <v>0</v>
      </c>
      <c r="X277" s="3">
        <v>184</v>
      </c>
      <c r="Y277" s="3">
        <v>67344</v>
      </c>
      <c r="Z277" s="3">
        <v>184</v>
      </c>
      <c r="AA277" s="3">
        <v>67344</v>
      </c>
      <c r="AB277" s="3">
        <v>131</v>
      </c>
      <c r="AC277" s="3">
        <v>144.66939890710401</v>
      </c>
      <c r="AD277" s="3">
        <v>275.18168318839349</v>
      </c>
      <c r="AE277" s="3">
        <v>15731</v>
      </c>
      <c r="AF277" s="3">
        <v>12919</v>
      </c>
      <c r="AG277" s="3">
        <v>2460</v>
      </c>
      <c r="AH277" s="3">
        <v>13833</v>
      </c>
      <c r="AI277" s="3">
        <v>0</v>
      </c>
      <c r="AJ277" s="3">
        <v>1885</v>
      </c>
      <c r="AK277" s="3">
        <v>5685</v>
      </c>
      <c r="AL277" s="3">
        <v>6</v>
      </c>
      <c r="AM277" s="3">
        <v>430</v>
      </c>
      <c r="AN277" s="3">
        <v>52949</v>
      </c>
      <c r="AO277" s="3">
        <v>100716.496046952</v>
      </c>
      <c r="AP277" s="89">
        <v>21062.332983771401</v>
      </c>
      <c r="AQ277" s="89">
        <v>20402.215192838699</v>
      </c>
      <c r="AR277" s="89">
        <v>4478.2760803654101</v>
      </c>
      <c r="AS277" s="89">
        <v>33480.427669906603</v>
      </c>
      <c r="AT277" s="89">
        <v>0</v>
      </c>
      <c r="AU277" s="89">
        <v>3832.4088384800998</v>
      </c>
      <c r="AV277" s="89">
        <v>13671.413971568891</v>
      </c>
      <c r="AW277" s="89">
        <v>62.581516329294246</v>
      </c>
      <c r="AX277" s="89">
        <v>1433.2947494254595</v>
      </c>
      <c r="AY277" s="3">
        <v>2466</v>
      </c>
      <c r="AZ277" s="3">
        <v>2407</v>
      </c>
      <c r="BA277" s="3">
        <v>485</v>
      </c>
      <c r="BB277" s="3">
        <v>2952</v>
      </c>
      <c r="BC277" s="3">
        <v>0</v>
      </c>
      <c r="BD277" s="3">
        <v>366</v>
      </c>
      <c r="BE277" s="3">
        <v>1400</v>
      </c>
      <c r="BF277" s="3">
        <v>3</v>
      </c>
      <c r="BG277" s="3">
        <v>113</v>
      </c>
      <c r="BH277" s="3">
        <v>10192</v>
      </c>
      <c r="BI277" s="3">
        <v>157</v>
      </c>
      <c r="BJ277" s="3">
        <v>0</v>
      </c>
      <c r="BK277" s="3">
        <v>0</v>
      </c>
      <c r="BL277" s="3">
        <v>27</v>
      </c>
      <c r="BM277" s="3">
        <v>0</v>
      </c>
      <c r="BN277" s="3">
        <v>0</v>
      </c>
      <c r="BO277" s="3">
        <v>57462</v>
      </c>
      <c r="BP277" s="3">
        <v>0</v>
      </c>
      <c r="BQ277" s="3">
        <v>0</v>
      </c>
      <c r="BR277" s="3">
        <v>9882</v>
      </c>
      <c r="BS277" s="3">
        <v>0</v>
      </c>
      <c r="BT277" s="3">
        <v>0</v>
      </c>
      <c r="BU277" s="3">
        <v>44486</v>
      </c>
      <c r="BV277" s="3">
        <v>0</v>
      </c>
      <c r="BW277" s="3">
        <v>0</v>
      </c>
      <c r="BX277" s="3">
        <v>8463</v>
      </c>
      <c r="BY277" s="3">
        <v>0</v>
      </c>
      <c r="BZ277" s="57">
        <v>0</v>
      </c>
      <c r="CA277" s="3">
        <v>0</v>
      </c>
      <c r="CB277" s="3">
        <v>9558</v>
      </c>
      <c r="CC277" s="3">
        <v>0</v>
      </c>
      <c r="CD277" s="3">
        <v>0</v>
      </c>
      <c r="CE277" s="3">
        <v>634</v>
      </c>
      <c r="CF277" s="3">
        <v>0</v>
      </c>
      <c r="CG277" s="3">
        <v>0</v>
      </c>
      <c r="CH277" s="3">
        <v>25</v>
      </c>
      <c r="CI277" s="3">
        <v>0</v>
      </c>
      <c r="CJ277" s="3">
        <v>0</v>
      </c>
      <c r="CK277" s="3">
        <v>7579</v>
      </c>
      <c r="CL277" s="3">
        <v>9055</v>
      </c>
      <c r="CM277" s="3">
        <v>6199</v>
      </c>
      <c r="CN277" s="3">
        <v>57645</v>
      </c>
      <c r="CO277" s="3">
        <v>0</v>
      </c>
      <c r="CP277" s="3">
        <v>1894</v>
      </c>
      <c r="CQ277" s="3">
        <v>14927</v>
      </c>
      <c r="CR277" s="3">
        <v>737</v>
      </c>
      <c r="CS277" s="3">
        <v>7719</v>
      </c>
      <c r="CT277" s="3">
        <v>105755</v>
      </c>
      <c r="CU277" s="3">
        <v>99549</v>
      </c>
      <c r="CV277" s="3">
        <v>3511</v>
      </c>
      <c r="CW277" s="3">
        <v>0</v>
      </c>
      <c r="CX277" s="3">
        <v>8114</v>
      </c>
      <c r="CY277" s="3">
        <v>0</v>
      </c>
      <c r="CZ277" s="3">
        <v>7</v>
      </c>
      <c r="DA277" s="3">
        <v>258842</v>
      </c>
      <c r="DB277" s="3">
        <v>272021</v>
      </c>
      <c r="DC277" s="3">
        <v>2033</v>
      </c>
      <c r="DD277" s="3">
        <v>2570</v>
      </c>
      <c r="DE277" s="3">
        <v>0</v>
      </c>
      <c r="DF277" s="3">
        <v>0</v>
      </c>
      <c r="DG277" s="3">
        <v>3399298729</v>
      </c>
      <c r="DH277" s="3">
        <v>3124592345</v>
      </c>
      <c r="DI277" s="3">
        <v>0</v>
      </c>
      <c r="DJ277" s="3">
        <v>274706384</v>
      </c>
      <c r="DK277" s="3">
        <v>985482</v>
      </c>
      <c r="DL277" s="3">
        <v>275691866</v>
      </c>
      <c r="DM277" s="3">
        <v>287588023</v>
      </c>
      <c r="DN277" s="3">
        <v>-11896157</v>
      </c>
      <c r="DO277" s="3">
        <v>417770</v>
      </c>
      <c r="DP277" s="3">
        <v>0</v>
      </c>
      <c r="DQ277" s="3">
        <v>0</v>
      </c>
      <c r="DR277" s="3">
        <v>0</v>
      </c>
      <c r="DS277" s="3">
        <v>-11478387</v>
      </c>
      <c r="DT277" s="3">
        <v>433981321</v>
      </c>
      <c r="DU277" s="3">
        <v>472481801</v>
      </c>
      <c r="DV277" s="3">
        <v>81551551</v>
      </c>
      <c r="DW277" s="3">
        <v>489329162</v>
      </c>
      <c r="DX277" s="3">
        <v>0</v>
      </c>
      <c r="DY277" s="3">
        <v>64478439</v>
      </c>
      <c r="DZ277" s="3">
        <v>227665055</v>
      </c>
      <c r="EA277" s="3">
        <v>284305</v>
      </c>
      <c r="EB277" s="3">
        <v>17318619</v>
      </c>
      <c r="EC277" s="3">
        <v>1787090253</v>
      </c>
      <c r="ED277" s="3">
        <v>147078948</v>
      </c>
      <c r="EE277" s="3">
        <v>273680857</v>
      </c>
      <c r="EF277" s="3">
        <v>66907945</v>
      </c>
      <c r="EG277" s="3">
        <v>695008987</v>
      </c>
      <c r="EH277" s="3">
        <v>0</v>
      </c>
      <c r="EI277" s="3">
        <v>66613200</v>
      </c>
      <c r="EJ277" s="3">
        <v>319828914</v>
      </c>
      <c r="EK277" s="3">
        <v>2681068</v>
      </c>
      <c r="EL277" s="3">
        <v>40408557</v>
      </c>
      <c r="EM277" s="3">
        <v>1612208476</v>
      </c>
      <c r="EN277" s="3">
        <v>523118244</v>
      </c>
      <c r="EO277" s="3">
        <v>661694014</v>
      </c>
      <c r="EP277" s="3">
        <v>125179713</v>
      </c>
      <c r="EQ277" s="3">
        <v>1138764487</v>
      </c>
      <c r="ER277" s="3">
        <v>-3418800</v>
      </c>
      <c r="ES277" s="3">
        <v>0</v>
      </c>
      <c r="ET277" s="3">
        <v>116022621</v>
      </c>
      <c r="EU277" s="3">
        <v>497586266</v>
      </c>
      <c r="EV277" s="3">
        <v>24771802</v>
      </c>
      <c r="EW277" s="3">
        <v>0</v>
      </c>
      <c r="EX277" s="3">
        <v>4908946</v>
      </c>
      <c r="EY277" s="3">
        <v>0</v>
      </c>
      <c r="EZ277" s="3">
        <v>35965052</v>
      </c>
      <c r="FA277" s="3">
        <v>0</v>
      </c>
      <c r="FB277" s="3">
        <v>0</v>
      </c>
      <c r="FC277" s="3">
        <v>0</v>
      </c>
      <c r="FD277" s="3">
        <v>0</v>
      </c>
      <c r="FE277" s="3">
        <v>57007208</v>
      </c>
      <c r="FF277" s="3">
        <v>84301409</v>
      </c>
      <c r="FG277" s="3">
        <v>26596026</v>
      </c>
      <c r="FH277" s="3">
        <v>45325420</v>
      </c>
      <c r="FI277" s="3">
        <v>0</v>
      </c>
      <c r="FJ277" s="3">
        <v>14770534</v>
      </c>
      <c r="FK277" s="3">
        <v>44982095</v>
      </c>
      <c r="FL277" s="3">
        <v>0</v>
      </c>
      <c r="FM277" s="3">
        <v>1723692</v>
      </c>
      <c r="FN277" s="3">
        <v>0</v>
      </c>
      <c r="FO277" s="3">
        <v>0</v>
      </c>
      <c r="FP277" s="3">
        <v>0</v>
      </c>
      <c r="FQ277" s="3">
        <v>417770</v>
      </c>
      <c r="FR277" s="3">
        <v>0</v>
      </c>
      <c r="FS277" s="3">
        <v>0</v>
      </c>
      <c r="FT277" s="3">
        <v>57188623</v>
      </c>
      <c r="FU277" s="3">
        <v>24251270</v>
      </c>
      <c r="FV277" s="3">
        <v>72386955</v>
      </c>
      <c r="FW277" s="3">
        <v>0</v>
      </c>
      <c r="FX277" s="3">
        <v>0</v>
      </c>
      <c r="FY277" s="3">
        <v>0</v>
      </c>
      <c r="FZ277" s="3">
        <v>2866461</v>
      </c>
      <c r="GA277" s="3">
        <v>28358059</v>
      </c>
      <c r="GB277" s="3">
        <v>4906333</v>
      </c>
      <c r="GC277" s="3">
        <v>75019016</v>
      </c>
      <c r="GD277" s="3">
        <v>22611306</v>
      </c>
      <c r="GE277" s="3">
        <v>96366622</v>
      </c>
      <c r="GF277" s="3">
        <v>17907354</v>
      </c>
      <c r="GG277" s="3">
        <v>23527099</v>
      </c>
      <c r="GH277" s="3">
        <v>9178026</v>
      </c>
      <c r="GI277" s="3">
        <v>42786565</v>
      </c>
      <c r="GJ277" s="3">
        <v>19067383</v>
      </c>
      <c r="GK277" s="3">
        <v>15967349</v>
      </c>
      <c r="GL277" s="3">
        <v>1412868</v>
      </c>
      <c r="GM277" s="3">
        <v>5502653</v>
      </c>
      <c r="GN277" s="3">
        <v>0</v>
      </c>
      <c r="GO277" s="3">
        <v>55872104</v>
      </c>
      <c r="GP277" s="3">
        <v>61095965</v>
      </c>
      <c r="GQ277" s="3">
        <v>0</v>
      </c>
      <c r="GR277" s="3">
        <v>142831370</v>
      </c>
      <c r="GS277" s="3">
        <v>2417028</v>
      </c>
      <c r="GT277" s="3">
        <v>0</v>
      </c>
      <c r="GU277" s="3">
        <v>26165535</v>
      </c>
      <c r="GV277" s="3">
        <v>232509898</v>
      </c>
      <c r="GW277" s="3">
        <v>260670569</v>
      </c>
      <c r="GX277" s="3">
        <v>0</v>
      </c>
      <c r="GY277" s="3">
        <v>0</v>
      </c>
      <c r="GZ277" s="3">
        <v>-28160671</v>
      </c>
      <c r="HA277" s="3">
        <v>232509898</v>
      </c>
      <c r="HB277" s="3">
        <v>0</v>
      </c>
      <c r="HC277" s="3">
        <v>163900190</v>
      </c>
      <c r="HD277" s="3">
        <v>-115270602</v>
      </c>
      <c r="HE277" s="3">
        <v>339327274</v>
      </c>
      <c r="HF277" s="3">
        <v>0</v>
      </c>
      <c r="HG277" s="3">
        <v>0</v>
      </c>
      <c r="HH277" s="3">
        <v>4880633</v>
      </c>
      <c r="HI277" s="3">
        <v>220512553</v>
      </c>
      <c r="HJ277" s="3">
        <v>1874553</v>
      </c>
      <c r="HK277" s="3">
        <v>2082528</v>
      </c>
      <c r="HL277" s="3">
        <v>977</v>
      </c>
      <c r="HM277" s="3">
        <v>16</v>
      </c>
      <c r="HN277" s="3">
        <v>82105</v>
      </c>
      <c r="HO277" s="3">
        <v>470216</v>
      </c>
      <c r="HP277" s="3">
        <v>663567</v>
      </c>
      <c r="HQ277" s="3">
        <v>44590</v>
      </c>
      <c r="HR277" s="3">
        <v>193621</v>
      </c>
      <c r="HS277" s="3">
        <v>210255</v>
      </c>
      <c r="HT277" s="3">
        <v>114432</v>
      </c>
      <c r="HU277" s="3">
        <v>45840</v>
      </c>
      <c r="HV277" s="3">
        <v>44467</v>
      </c>
      <c r="HW277" s="3">
        <v>5460</v>
      </c>
      <c r="HX277" s="3">
        <v>665870</v>
      </c>
      <c r="HY277" s="3">
        <v>301237</v>
      </c>
      <c r="HZ277" s="3">
        <v>425879</v>
      </c>
      <c r="IA277" s="3">
        <v>27380</v>
      </c>
      <c r="IB277" s="3">
        <v>222457</v>
      </c>
      <c r="IC277" s="3">
        <v>43915</v>
      </c>
      <c r="ID277" s="3">
        <v>187815</v>
      </c>
      <c r="IE277" s="3">
        <v>48990501.5257468</v>
      </c>
      <c r="IF277" s="3">
        <v>62910656.235565603</v>
      </c>
      <c r="IG277" s="3">
        <v>12516954.872541105</v>
      </c>
      <c r="IH277" s="3">
        <v>99854219.933912903</v>
      </c>
      <c r="II277" s="3">
        <v>0</v>
      </c>
      <c r="IJ277" s="3">
        <v>11052631.685685201</v>
      </c>
      <c r="IK277" s="3">
        <v>46160451.0833138</v>
      </c>
      <c r="IL277" s="3">
        <v>250017.28431876001</v>
      </c>
      <c r="IM277" s="3">
        <v>4867108.3789159404</v>
      </c>
    </row>
    <row r="278" spans="1:247" x14ac:dyDescent="0.25">
      <c r="A278">
        <v>106331288</v>
      </c>
      <c r="B278" s="33" t="s">
        <v>3097</v>
      </c>
      <c r="C278" s="56">
        <v>45108</v>
      </c>
      <c r="D278" s="56">
        <v>45473</v>
      </c>
      <c r="E278">
        <v>366</v>
      </c>
      <c r="F278" s="33" t="s">
        <v>2704</v>
      </c>
      <c r="G278" t="s">
        <v>1063</v>
      </c>
      <c r="H278">
        <v>1101</v>
      </c>
      <c r="I278" s="33" t="s">
        <v>1037</v>
      </c>
      <c r="J278" t="s">
        <v>3050</v>
      </c>
      <c r="K278" s="33" t="s">
        <v>1023</v>
      </c>
      <c r="L278" s="33" t="s">
        <v>811</v>
      </c>
      <c r="M278" t="s">
        <v>1792</v>
      </c>
      <c r="N278" t="s">
        <v>430</v>
      </c>
      <c r="O278" s="33" t="s">
        <v>3098</v>
      </c>
      <c r="P278" t="s">
        <v>1080</v>
      </c>
      <c r="Q278" t="s">
        <v>34</v>
      </c>
      <c r="R278" s="33" t="s">
        <v>3099</v>
      </c>
      <c r="S278" s="33" t="s">
        <v>3100</v>
      </c>
      <c r="T278" s="33" t="s">
        <v>3101</v>
      </c>
      <c r="U278" s="33" t="s">
        <v>3102</v>
      </c>
      <c r="V278" s="33" t="s">
        <v>3103</v>
      </c>
      <c r="W278">
        <v>0</v>
      </c>
      <c r="X278" s="3">
        <v>25</v>
      </c>
      <c r="Y278" s="3">
        <v>9150</v>
      </c>
      <c r="Z278" s="3">
        <v>16</v>
      </c>
      <c r="AA278" s="3">
        <v>5856</v>
      </c>
      <c r="AB278" s="3">
        <v>4</v>
      </c>
      <c r="AC278" s="3">
        <v>3.65573770491803</v>
      </c>
      <c r="AD278" s="3">
        <v>25.647664883503602</v>
      </c>
      <c r="AE278" s="3">
        <v>260</v>
      </c>
      <c r="AF278" s="3">
        <v>213</v>
      </c>
      <c r="AG278" s="3">
        <v>36</v>
      </c>
      <c r="AH278" s="3">
        <v>371</v>
      </c>
      <c r="AI278" s="3">
        <v>0</v>
      </c>
      <c r="AJ278" s="3">
        <v>113</v>
      </c>
      <c r="AK278" s="3">
        <v>65</v>
      </c>
      <c r="AL278" s="3">
        <v>0</v>
      </c>
      <c r="AM278" s="3">
        <v>280</v>
      </c>
      <c r="AN278" s="3">
        <v>1338</v>
      </c>
      <c r="AO278" s="3">
        <v>9387.0453473623093</v>
      </c>
      <c r="AP278" s="89">
        <v>1629.1833090729299</v>
      </c>
      <c r="AQ278" s="89">
        <v>820.53847011857602</v>
      </c>
      <c r="AR278" s="89">
        <v>387.20966108297603</v>
      </c>
      <c r="AS278" s="89">
        <v>4642.8825244557847</v>
      </c>
      <c r="AT278" s="89">
        <v>0</v>
      </c>
      <c r="AU278" s="89">
        <v>497.61454146384494</v>
      </c>
      <c r="AV278" s="89">
        <v>528.54901813076197</v>
      </c>
      <c r="AW278" s="89">
        <v>0</v>
      </c>
      <c r="AX278" s="89">
        <v>2816.9985118124882</v>
      </c>
      <c r="AY278" s="3">
        <v>71</v>
      </c>
      <c r="AZ278" s="3">
        <v>58</v>
      </c>
      <c r="BA278" s="3">
        <v>9</v>
      </c>
      <c r="BB278" s="3">
        <v>116</v>
      </c>
      <c r="BC278" s="3">
        <v>0</v>
      </c>
      <c r="BD278" s="3">
        <v>44</v>
      </c>
      <c r="BE278" s="3">
        <v>25</v>
      </c>
      <c r="BF278" s="3">
        <v>0</v>
      </c>
      <c r="BG278" s="3">
        <v>86</v>
      </c>
      <c r="BH278" s="3">
        <v>409</v>
      </c>
      <c r="BI278" s="3">
        <v>25</v>
      </c>
      <c r="BJ278" s="3">
        <v>0</v>
      </c>
      <c r="BK278" s="3">
        <v>0</v>
      </c>
      <c r="BL278" s="3">
        <v>0</v>
      </c>
      <c r="BM278" s="3">
        <v>0</v>
      </c>
      <c r="BN278" s="3">
        <v>0</v>
      </c>
      <c r="BO278" s="3">
        <v>9150</v>
      </c>
      <c r="BP278" s="3">
        <v>0</v>
      </c>
      <c r="BQ278" s="3">
        <v>0</v>
      </c>
      <c r="BR278" s="3">
        <v>0</v>
      </c>
      <c r="BS278" s="3">
        <v>0</v>
      </c>
      <c r="BT278" s="3">
        <v>0</v>
      </c>
      <c r="BU278" s="3">
        <v>1338</v>
      </c>
      <c r="BV278" s="3">
        <v>0</v>
      </c>
      <c r="BW278" s="3">
        <v>0</v>
      </c>
      <c r="BX278" s="3">
        <v>0</v>
      </c>
      <c r="BY278" s="3">
        <v>0</v>
      </c>
      <c r="BZ278" s="57">
        <v>0</v>
      </c>
      <c r="CA278" s="3">
        <v>0</v>
      </c>
      <c r="CB278" s="3">
        <v>409</v>
      </c>
      <c r="CC278" s="3">
        <v>0</v>
      </c>
      <c r="CD278" s="3">
        <v>0</v>
      </c>
      <c r="CE278" s="3">
        <v>0</v>
      </c>
      <c r="CF278" s="3">
        <v>0</v>
      </c>
      <c r="CG278" s="3">
        <v>0</v>
      </c>
      <c r="CH278" s="3">
        <v>4</v>
      </c>
      <c r="CI278" s="3">
        <v>0</v>
      </c>
      <c r="CJ278" s="3">
        <v>0</v>
      </c>
      <c r="CK278" s="3">
        <v>2171</v>
      </c>
      <c r="CL278" s="3">
        <v>860</v>
      </c>
      <c r="CM278" s="3">
        <v>3604</v>
      </c>
      <c r="CN278" s="3">
        <v>5261</v>
      </c>
      <c r="CO278" s="3">
        <v>0</v>
      </c>
      <c r="CP278" s="3">
        <v>1586</v>
      </c>
      <c r="CQ278" s="3">
        <v>1603</v>
      </c>
      <c r="CR278" s="3">
        <v>0</v>
      </c>
      <c r="CS278" s="3">
        <v>4124</v>
      </c>
      <c r="CT278" s="3">
        <v>19209</v>
      </c>
      <c r="CU278" s="3">
        <v>24442</v>
      </c>
      <c r="CV278" s="3">
        <v>2603</v>
      </c>
      <c r="CW278" s="3">
        <v>0</v>
      </c>
      <c r="CX278" s="3">
        <v>0</v>
      </c>
      <c r="CY278" s="3">
        <v>0</v>
      </c>
      <c r="CZ278" s="3">
        <v>2</v>
      </c>
      <c r="DA278" s="3">
        <v>2120</v>
      </c>
      <c r="DB278" s="3">
        <v>8616</v>
      </c>
      <c r="DC278" s="3">
        <v>53</v>
      </c>
      <c r="DD278" s="3">
        <v>374</v>
      </c>
      <c r="DE278" s="3">
        <v>10</v>
      </c>
      <c r="DF278" s="3">
        <v>0</v>
      </c>
      <c r="DG278" s="3">
        <v>60034617</v>
      </c>
      <c r="DH278" s="3">
        <v>48464513</v>
      </c>
      <c r="DI278" s="3">
        <v>0</v>
      </c>
      <c r="DJ278" s="3">
        <v>11570104</v>
      </c>
      <c r="DK278" s="3">
        <v>37370</v>
      </c>
      <c r="DL278" s="3">
        <v>11607474</v>
      </c>
      <c r="DM278" s="3">
        <v>26696767</v>
      </c>
      <c r="DN278" s="3">
        <v>-15089293</v>
      </c>
      <c r="DO278" s="3">
        <v>332856</v>
      </c>
      <c r="DP278" s="3">
        <v>700</v>
      </c>
      <c r="DQ278" s="3">
        <v>0</v>
      </c>
      <c r="DR278" s="3">
        <v>0</v>
      </c>
      <c r="DS278" s="3">
        <v>-14757137</v>
      </c>
      <c r="DT278" s="3">
        <v>1758009</v>
      </c>
      <c r="DU278" s="3">
        <v>1667541</v>
      </c>
      <c r="DV278" s="3">
        <v>231030</v>
      </c>
      <c r="DW278" s="3">
        <v>1367059</v>
      </c>
      <c r="DX278" s="3">
        <v>0</v>
      </c>
      <c r="DY278" s="3">
        <v>2006483</v>
      </c>
      <c r="DZ278" s="3">
        <v>623912</v>
      </c>
      <c r="EA278" s="3">
        <v>0</v>
      </c>
      <c r="EB278" s="3">
        <v>903112</v>
      </c>
      <c r="EC278" s="3">
        <v>8557146</v>
      </c>
      <c r="ED278" s="3">
        <v>9257833</v>
      </c>
      <c r="EE278" s="3">
        <v>4756316</v>
      </c>
      <c r="EF278" s="3">
        <v>2253888</v>
      </c>
      <c r="EG278" s="3">
        <v>15741012</v>
      </c>
      <c r="EH278" s="3">
        <v>0</v>
      </c>
      <c r="EI278" s="3">
        <v>6829403</v>
      </c>
      <c r="EJ278" s="3">
        <v>4449443</v>
      </c>
      <c r="EK278" s="3">
        <v>6741</v>
      </c>
      <c r="EL278" s="3">
        <v>8182835</v>
      </c>
      <c r="EM278" s="3">
        <v>51477471</v>
      </c>
      <c r="EN278" s="3">
        <v>2855456</v>
      </c>
      <c r="EO278" s="3">
        <v>6255257</v>
      </c>
      <c r="EP278" s="3">
        <v>2483117</v>
      </c>
      <c r="EQ278" s="3">
        <v>17095673</v>
      </c>
      <c r="ER278" s="3">
        <v>0</v>
      </c>
      <c r="ES278" s="3">
        <v>0</v>
      </c>
      <c r="ET278" s="3">
        <v>6331028</v>
      </c>
      <c r="EU278" s="3">
        <v>3635125</v>
      </c>
      <c r="EV278" s="3">
        <v>6885960</v>
      </c>
      <c r="EW278" s="3">
        <v>0</v>
      </c>
      <c r="EX278" s="3">
        <v>752933</v>
      </c>
      <c r="EY278" s="3">
        <v>0</v>
      </c>
      <c r="EZ278" s="3">
        <v>2169964</v>
      </c>
      <c r="FA278" s="3">
        <v>0</v>
      </c>
      <c r="FB278" s="3">
        <v>0</v>
      </c>
      <c r="FC278" s="3">
        <v>0</v>
      </c>
      <c r="FD278" s="3">
        <v>0</v>
      </c>
      <c r="FE278" s="3">
        <v>8160386</v>
      </c>
      <c r="FF278" s="3">
        <v>168600</v>
      </c>
      <c r="FG278" s="3">
        <v>1801</v>
      </c>
      <c r="FH278" s="3">
        <v>12398</v>
      </c>
      <c r="FI278" s="3">
        <v>0</v>
      </c>
      <c r="FJ278" s="3">
        <v>2504858</v>
      </c>
      <c r="FK278" s="3">
        <v>692038</v>
      </c>
      <c r="FL278" s="3">
        <v>0</v>
      </c>
      <c r="FM278" s="3">
        <v>30023</v>
      </c>
      <c r="FN278" s="3">
        <v>0</v>
      </c>
      <c r="FO278" s="3">
        <v>0</v>
      </c>
      <c r="FP278" s="3">
        <v>0</v>
      </c>
      <c r="FQ278" s="3">
        <v>217332</v>
      </c>
      <c r="FR278" s="3">
        <v>115524</v>
      </c>
      <c r="FS278" s="3">
        <v>0</v>
      </c>
      <c r="FT278" s="3">
        <v>1513589</v>
      </c>
      <c r="FU278" s="3">
        <v>5408957</v>
      </c>
      <c r="FV278" s="3">
        <v>7277657</v>
      </c>
      <c r="FW278" s="3">
        <v>0</v>
      </c>
      <c r="FX278" s="3">
        <v>0</v>
      </c>
      <c r="FY278" s="3">
        <v>0</v>
      </c>
      <c r="FZ278" s="3">
        <v>0</v>
      </c>
      <c r="GA278" s="3">
        <v>5748919</v>
      </c>
      <c r="GB278" s="3">
        <v>1656824</v>
      </c>
      <c r="GC278" s="3">
        <v>3627138</v>
      </c>
      <c r="GD278" s="3">
        <v>1463683</v>
      </c>
      <c r="GE278" s="3">
        <v>7004751</v>
      </c>
      <c r="GF278" s="3">
        <v>2574481</v>
      </c>
      <c r="GG278" s="3">
        <v>2537095</v>
      </c>
      <c r="GH278" s="3">
        <v>5224919</v>
      </c>
      <c r="GI278" s="3">
        <v>1855925</v>
      </c>
      <c r="GJ278" s="3">
        <v>4071164</v>
      </c>
      <c r="GK278" s="3">
        <v>774192</v>
      </c>
      <c r="GL278" s="3">
        <v>120135</v>
      </c>
      <c r="GM278" s="3">
        <v>819601</v>
      </c>
      <c r="GN278" s="3">
        <v>33836</v>
      </c>
      <c r="GO278" s="3">
        <v>1680668</v>
      </c>
      <c r="GP278" s="3">
        <v>29584666</v>
      </c>
      <c r="GQ278" s="3">
        <v>0</v>
      </c>
      <c r="GR278" s="3">
        <v>6186684</v>
      </c>
      <c r="GS278" s="3">
        <v>145666</v>
      </c>
      <c r="GT278" s="3">
        <v>0</v>
      </c>
      <c r="GU278" s="3">
        <v>0</v>
      </c>
      <c r="GV278" s="3">
        <v>35917016</v>
      </c>
      <c r="GW278" s="3">
        <v>11026307</v>
      </c>
      <c r="GX278" s="3">
        <v>189406</v>
      </c>
      <c r="GY278" s="3">
        <v>10050070</v>
      </c>
      <c r="GZ278" s="3">
        <v>14651233</v>
      </c>
      <c r="HA278" s="3">
        <v>35917016</v>
      </c>
      <c r="HB278" s="3">
        <v>12888225</v>
      </c>
      <c r="HC278" s="3">
        <v>180568929</v>
      </c>
      <c r="HD278" s="3">
        <v>-165560120</v>
      </c>
      <c r="HE278" s="3">
        <v>15456467</v>
      </c>
      <c r="HF278" s="3">
        <v>0</v>
      </c>
      <c r="HG278" s="3">
        <v>0</v>
      </c>
      <c r="HH278" s="3">
        <v>0</v>
      </c>
      <c r="HI278" s="3">
        <v>0</v>
      </c>
      <c r="HJ278" s="3">
        <v>126761</v>
      </c>
      <c r="HK278" s="3">
        <v>138214</v>
      </c>
      <c r="HL278" s="3">
        <v>53</v>
      </c>
      <c r="HM278" s="3">
        <v>0</v>
      </c>
      <c r="HN278" s="3">
        <v>25410</v>
      </c>
      <c r="HO278" s="3">
        <v>34942</v>
      </c>
      <c r="HP278" s="3">
        <v>9086</v>
      </c>
      <c r="HQ278" s="3">
        <v>1938</v>
      </c>
      <c r="HR278" s="3">
        <v>0</v>
      </c>
      <c r="HS278" s="3">
        <v>14340</v>
      </c>
      <c r="HT278" s="3">
        <v>9309</v>
      </c>
      <c r="HU278" s="3">
        <v>3114</v>
      </c>
      <c r="HV278" s="3">
        <v>27738</v>
      </c>
      <c r="HW278" s="3">
        <v>884</v>
      </c>
      <c r="HX278" s="3">
        <v>10345</v>
      </c>
      <c r="HY278" s="3">
        <v>21678</v>
      </c>
      <c r="HZ278" s="3">
        <v>38502</v>
      </c>
      <c r="IA278" s="3">
        <v>0</v>
      </c>
      <c r="IB278" s="3">
        <v>24528</v>
      </c>
      <c r="IC278" s="3">
        <v>16039</v>
      </c>
      <c r="ID278" s="3">
        <v>15669</v>
      </c>
      <c r="IE278" s="3">
        <v>4891772.7778170696</v>
      </c>
      <c r="IF278" s="3">
        <v>2852623.4128257865</v>
      </c>
      <c r="IG278" s="3">
        <v>1103470.27739756</v>
      </c>
      <c r="IH278" s="3">
        <v>7597131.1134238932</v>
      </c>
      <c r="II278" s="3">
        <v>0</v>
      </c>
      <c r="IJ278" s="3">
        <v>3923726.0849143402</v>
      </c>
      <c r="IK278" s="3">
        <v>2252909.9347287398</v>
      </c>
      <c r="IL278" s="3">
        <v>2993.4561784078701</v>
      </c>
      <c r="IM278" s="3">
        <v>4034769.9427141999</v>
      </c>
    </row>
    <row r="279" spans="1:247" x14ac:dyDescent="0.25">
      <c r="A279">
        <v>106374382</v>
      </c>
      <c r="B279" s="33" t="s">
        <v>2865</v>
      </c>
      <c r="C279" s="56">
        <v>45108</v>
      </c>
      <c r="D279" s="56">
        <v>45473</v>
      </c>
      <c r="E279">
        <v>366</v>
      </c>
      <c r="F279" s="33" t="s">
        <v>2691</v>
      </c>
      <c r="G279" t="s">
        <v>1052</v>
      </c>
      <c r="H279">
        <v>1412</v>
      </c>
      <c r="I279" s="33" t="s">
        <v>1037</v>
      </c>
      <c r="J279" t="s">
        <v>3050</v>
      </c>
      <c r="K279" s="33" t="s">
        <v>1023</v>
      </c>
      <c r="L279" s="33" t="s">
        <v>811</v>
      </c>
      <c r="N279" t="s">
        <v>430</v>
      </c>
      <c r="O279" s="33" t="s">
        <v>2468</v>
      </c>
      <c r="P279" t="s">
        <v>1028</v>
      </c>
      <c r="Q279" t="s">
        <v>34</v>
      </c>
      <c r="R279" s="33" t="s">
        <v>2220</v>
      </c>
      <c r="S279" s="33" t="s">
        <v>3043</v>
      </c>
      <c r="T279" s="33" t="s">
        <v>1490</v>
      </c>
      <c r="U279" s="33">
        <v>92029</v>
      </c>
      <c r="V279" s="33" t="s">
        <v>2866</v>
      </c>
      <c r="W279">
        <v>2</v>
      </c>
      <c r="X279" s="3">
        <v>292</v>
      </c>
      <c r="Y279" s="3">
        <v>106872</v>
      </c>
      <c r="Z279" s="3">
        <v>292</v>
      </c>
      <c r="AA279" s="3">
        <v>106872</v>
      </c>
      <c r="AB279" s="3">
        <v>224</v>
      </c>
      <c r="AC279" s="3">
        <v>221.88797814207601</v>
      </c>
      <c r="AD279" s="3">
        <v>346.13634132616943</v>
      </c>
      <c r="AE279" s="3">
        <v>13530</v>
      </c>
      <c r="AF279" s="3">
        <v>24649</v>
      </c>
      <c r="AG279" s="3">
        <v>10184</v>
      </c>
      <c r="AH279" s="3">
        <v>17363</v>
      </c>
      <c r="AI279" s="3">
        <v>0</v>
      </c>
      <c r="AJ279" s="3">
        <v>2478</v>
      </c>
      <c r="AK279" s="3">
        <v>12174</v>
      </c>
      <c r="AL279" s="3">
        <v>0</v>
      </c>
      <c r="AM279" s="3">
        <v>833</v>
      </c>
      <c r="AN279" s="3">
        <v>81211</v>
      </c>
      <c r="AO279" s="3">
        <v>126685.900925378</v>
      </c>
      <c r="AP279" s="89">
        <v>19684.230082572401</v>
      </c>
      <c r="AQ279" s="89">
        <v>35999.56128823811</v>
      </c>
      <c r="AR279" s="89">
        <v>12827.7539948024</v>
      </c>
      <c r="AS279" s="89">
        <v>28156.298277159898</v>
      </c>
      <c r="AT279" s="89">
        <v>0</v>
      </c>
      <c r="AU279" s="89">
        <v>4020.2349036856899</v>
      </c>
      <c r="AV279" s="89">
        <v>23281.6438960206</v>
      </c>
      <c r="AW279" s="89">
        <v>0</v>
      </c>
      <c r="AX279" s="89">
        <v>1402.45708978318</v>
      </c>
      <c r="AY279" s="3">
        <v>3178</v>
      </c>
      <c r="AZ279" s="3">
        <v>5790</v>
      </c>
      <c r="BA279" s="3">
        <v>2392</v>
      </c>
      <c r="BB279" s="3">
        <v>4078</v>
      </c>
      <c r="BC279" s="3">
        <v>0</v>
      </c>
      <c r="BD279" s="3">
        <v>582</v>
      </c>
      <c r="BE279" s="3">
        <v>2860</v>
      </c>
      <c r="BF279" s="3">
        <v>0</v>
      </c>
      <c r="BG279" s="3">
        <v>196</v>
      </c>
      <c r="BH279" s="3">
        <v>19076</v>
      </c>
      <c r="BI279" s="3">
        <v>292</v>
      </c>
      <c r="BJ279" s="3">
        <v>0</v>
      </c>
      <c r="BK279" s="3">
        <v>0</v>
      </c>
      <c r="BL279" s="3">
        <v>0</v>
      </c>
      <c r="BM279" s="3">
        <v>0</v>
      </c>
      <c r="BN279" s="3">
        <v>0</v>
      </c>
      <c r="BO279" s="3">
        <v>106872</v>
      </c>
      <c r="BP279" s="3">
        <v>0</v>
      </c>
      <c r="BQ279" s="3">
        <v>0</v>
      </c>
      <c r="BR279" s="3">
        <v>0</v>
      </c>
      <c r="BS279" s="3">
        <v>0</v>
      </c>
      <c r="BT279" s="3">
        <v>0</v>
      </c>
      <c r="BU279" s="3">
        <v>81211</v>
      </c>
      <c r="BV279" s="3">
        <v>0</v>
      </c>
      <c r="BW279" s="3">
        <v>0</v>
      </c>
      <c r="BX279" s="3">
        <v>0</v>
      </c>
      <c r="BY279" s="3">
        <v>0</v>
      </c>
      <c r="BZ279" s="57">
        <v>0</v>
      </c>
      <c r="CA279" s="3">
        <v>0</v>
      </c>
      <c r="CB279" s="3">
        <v>19076</v>
      </c>
      <c r="CC279" s="3">
        <v>0</v>
      </c>
      <c r="CD279" s="3">
        <v>0</v>
      </c>
      <c r="CE279" s="3">
        <v>0</v>
      </c>
      <c r="CF279" s="3">
        <v>0</v>
      </c>
      <c r="CG279" s="3">
        <v>0</v>
      </c>
      <c r="CH279" s="3">
        <v>0</v>
      </c>
      <c r="CI279" s="3">
        <v>0</v>
      </c>
      <c r="CJ279" s="3">
        <v>0</v>
      </c>
      <c r="CK279" s="3">
        <v>13148</v>
      </c>
      <c r="CL279" s="3">
        <v>16803</v>
      </c>
      <c r="CM279" s="3">
        <v>5222</v>
      </c>
      <c r="CN279" s="3">
        <v>32415</v>
      </c>
      <c r="CO279" s="3">
        <v>0</v>
      </c>
      <c r="CP279" s="3">
        <v>3914</v>
      </c>
      <c r="CQ279" s="3">
        <v>22053</v>
      </c>
      <c r="CR279" s="3">
        <v>0</v>
      </c>
      <c r="CS279" s="3">
        <v>7073</v>
      </c>
      <c r="CT279" s="3">
        <v>100628</v>
      </c>
      <c r="CU279" s="3">
        <v>91501</v>
      </c>
      <c r="CV279" s="3">
        <v>8969</v>
      </c>
      <c r="CW279" s="3">
        <v>0</v>
      </c>
      <c r="CX279" s="3">
        <v>12004</v>
      </c>
      <c r="CY279" s="3">
        <v>0</v>
      </c>
      <c r="CZ279" s="3">
        <v>10</v>
      </c>
      <c r="DA279" s="3">
        <v>509526</v>
      </c>
      <c r="DB279" s="3">
        <v>291492</v>
      </c>
      <c r="DC279" s="3">
        <v>4190</v>
      </c>
      <c r="DD279" s="3">
        <v>2805</v>
      </c>
      <c r="DE279" s="3">
        <v>936</v>
      </c>
      <c r="DF279" s="3">
        <v>2661</v>
      </c>
      <c r="DG279" s="3">
        <v>4184639199</v>
      </c>
      <c r="DH279" s="3">
        <v>3611188042</v>
      </c>
      <c r="DI279" s="3">
        <v>0</v>
      </c>
      <c r="DJ279" s="3">
        <v>573451157</v>
      </c>
      <c r="DK279" s="3">
        <v>5653153</v>
      </c>
      <c r="DL279" s="3">
        <v>579104310</v>
      </c>
      <c r="DM279" s="3">
        <v>592149272</v>
      </c>
      <c r="DN279" s="3">
        <v>-13044962</v>
      </c>
      <c r="DO279" s="3">
        <v>21479510</v>
      </c>
      <c r="DP279" s="3">
        <v>8066372</v>
      </c>
      <c r="DQ279" s="3">
        <v>0</v>
      </c>
      <c r="DR279" s="3">
        <v>0</v>
      </c>
      <c r="DS279" s="3">
        <v>368176</v>
      </c>
      <c r="DT279" s="3">
        <v>568499555</v>
      </c>
      <c r="DU279" s="3">
        <v>699908438</v>
      </c>
      <c r="DV279" s="3">
        <v>223112164</v>
      </c>
      <c r="DW279" s="3">
        <v>578432147</v>
      </c>
      <c r="DX279" s="3">
        <v>0</v>
      </c>
      <c r="DY279" s="3">
        <v>83243547</v>
      </c>
      <c r="DZ279" s="3">
        <v>393653989</v>
      </c>
      <c r="EA279" s="3">
        <v>0</v>
      </c>
      <c r="EB279" s="3">
        <v>135680193</v>
      </c>
      <c r="EC279" s="3">
        <v>2682530033</v>
      </c>
      <c r="ED279" s="3">
        <v>258586627</v>
      </c>
      <c r="EE279" s="3">
        <v>322299226</v>
      </c>
      <c r="EF279" s="3">
        <v>57919646</v>
      </c>
      <c r="EG279" s="3">
        <v>359568663</v>
      </c>
      <c r="EH279" s="3">
        <v>0</v>
      </c>
      <c r="EI279" s="3">
        <v>51808355</v>
      </c>
      <c r="EJ279" s="3">
        <v>359172690</v>
      </c>
      <c r="EK279" s="3">
        <v>0</v>
      </c>
      <c r="EL279" s="3">
        <v>92753959</v>
      </c>
      <c r="EM279" s="3">
        <v>1502109166</v>
      </c>
      <c r="EN279" s="3">
        <v>731349712</v>
      </c>
      <c r="EO279" s="3">
        <v>903885590</v>
      </c>
      <c r="EP279" s="3">
        <v>248501956</v>
      </c>
      <c r="EQ279" s="3">
        <v>829425805</v>
      </c>
      <c r="ER279" s="3">
        <v>0</v>
      </c>
      <c r="ES279" s="3">
        <v>0</v>
      </c>
      <c r="ET279" s="3">
        <v>119419439</v>
      </c>
      <c r="EU279" s="3">
        <v>696077389</v>
      </c>
      <c r="EV279" s="3">
        <v>18840092</v>
      </c>
      <c r="EW279" s="3">
        <v>0</v>
      </c>
      <c r="EX279" s="3">
        <v>3796270</v>
      </c>
      <c r="EY279" s="3">
        <v>0</v>
      </c>
      <c r="EZ279" s="3">
        <v>59891789</v>
      </c>
      <c r="FA279" s="3">
        <v>0</v>
      </c>
      <c r="FB279" s="3">
        <v>0</v>
      </c>
      <c r="FC279" s="3">
        <v>0</v>
      </c>
      <c r="FD279" s="3">
        <v>0</v>
      </c>
      <c r="FE279" s="3">
        <v>79424934</v>
      </c>
      <c r="FF279" s="3">
        <v>98162412</v>
      </c>
      <c r="FG279" s="3">
        <v>26987432</v>
      </c>
      <c r="FH279" s="3">
        <v>90076046</v>
      </c>
      <c r="FI279" s="3">
        <v>0</v>
      </c>
      <c r="FJ279" s="3">
        <v>12969012</v>
      </c>
      <c r="FK279" s="3">
        <v>41224444</v>
      </c>
      <c r="FL279" s="3">
        <v>0</v>
      </c>
      <c r="FM279" s="3">
        <v>224606877</v>
      </c>
      <c r="FN279" s="3">
        <v>0</v>
      </c>
      <c r="FO279" s="3">
        <v>0</v>
      </c>
      <c r="FP279" s="3">
        <v>42860</v>
      </c>
      <c r="FQ279" s="3">
        <v>191050</v>
      </c>
      <c r="FR279" s="3">
        <v>15188207</v>
      </c>
      <c r="FS279" s="3">
        <v>0</v>
      </c>
      <c r="FT279" s="3">
        <v>145188762</v>
      </c>
      <c r="FU279" s="3">
        <v>65409332</v>
      </c>
      <c r="FV279" s="3">
        <v>184677988</v>
      </c>
      <c r="FW279" s="3">
        <v>0</v>
      </c>
      <c r="FX279" s="3">
        <v>0</v>
      </c>
      <c r="FY279" s="3">
        <v>0</v>
      </c>
      <c r="FZ279" s="3">
        <v>0</v>
      </c>
      <c r="GA279" s="3">
        <v>113682897</v>
      </c>
      <c r="GB279" s="3">
        <v>14282377</v>
      </c>
      <c r="GC279" s="3">
        <v>39275972</v>
      </c>
      <c r="GD279" s="3">
        <v>29631944</v>
      </c>
      <c r="GE279" s="3">
        <v>195837181</v>
      </c>
      <c r="GF279" s="3">
        <v>85015414</v>
      </c>
      <c r="GG279" s="3">
        <v>42053300</v>
      </c>
      <c r="GH279" s="3">
        <v>36216589</v>
      </c>
      <c r="GI279" s="3">
        <v>85697869</v>
      </c>
      <c r="GJ279" s="3">
        <v>27439088</v>
      </c>
      <c r="GK279" s="3">
        <v>29280583</v>
      </c>
      <c r="GL279" s="3">
        <v>6816321</v>
      </c>
      <c r="GM279" s="3">
        <v>1456623</v>
      </c>
      <c r="GN279" s="3">
        <v>0</v>
      </c>
      <c r="GO279" s="3">
        <v>82336304</v>
      </c>
      <c r="GP279" s="3">
        <v>8488270159</v>
      </c>
      <c r="GQ279" s="3">
        <v>2206478</v>
      </c>
      <c r="GR279" s="3">
        <v>810570772</v>
      </c>
      <c r="GS279" s="3">
        <v>32496958</v>
      </c>
      <c r="GT279" s="3">
        <v>0</v>
      </c>
      <c r="GU279" s="3">
        <v>932899</v>
      </c>
      <c r="GV279" s="3">
        <v>9334477266</v>
      </c>
      <c r="GW279" s="3">
        <v>8793051159</v>
      </c>
      <c r="GX279" s="3">
        <v>40432</v>
      </c>
      <c r="GY279" s="3">
        <v>0</v>
      </c>
      <c r="GZ279" s="3">
        <v>541385675</v>
      </c>
      <c r="HA279" s="3">
        <v>9334477266</v>
      </c>
      <c r="HB279" s="3">
        <v>898972599</v>
      </c>
      <c r="HC279" s="3">
        <v>372263092</v>
      </c>
      <c r="HD279" s="3">
        <v>-244380252</v>
      </c>
      <c r="HE279" s="3">
        <v>1212768331</v>
      </c>
      <c r="HF279" s="3">
        <v>0</v>
      </c>
      <c r="HG279" s="3">
        <v>0</v>
      </c>
      <c r="HH279" s="3">
        <v>7231765569</v>
      </c>
      <c r="HI279" s="3">
        <v>8742949824</v>
      </c>
      <c r="HJ279" s="3">
        <v>3777740</v>
      </c>
      <c r="HK279" s="3">
        <v>4199432</v>
      </c>
      <c r="HL279" s="3">
        <v>1979</v>
      </c>
      <c r="HM279" s="3">
        <v>0</v>
      </c>
      <c r="HN279" s="3">
        <v>276528</v>
      </c>
      <c r="HO279" s="3">
        <v>960820</v>
      </c>
      <c r="HP279" s="3">
        <v>1334874</v>
      </c>
      <c r="HQ279" s="3">
        <v>4187</v>
      </c>
      <c r="HR279" s="3">
        <v>479986</v>
      </c>
      <c r="HS279" s="3">
        <v>254002</v>
      </c>
      <c r="HT279" s="3">
        <v>326680</v>
      </c>
      <c r="HU279" s="3">
        <v>56948</v>
      </c>
      <c r="HV279" s="3">
        <v>78738</v>
      </c>
      <c r="HW279" s="3">
        <v>4977</v>
      </c>
      <c r="HX279" s="3">
        <v>1401088</v>
      </c>
      <c r="HY279" s="3">
        <v>532814</v>
      </c>
      <c r="HZ279" s="3">
        <v>1154303</v>
      </c>
      <c r="IA279" s="3">
        <v>0</v>
      </c>
      <c r="IB279" s="3">
        <v>530134</v>
      </c>
      <c r="IC279" s="3">
        <v>99045</v>
      </c>
      <c r="ID279" s="3">
        <v>60356</v>
      </c>
      <c r="IE279" s="3">
        <v>115919870.926375</v>
      </c>
      <c r="IF279" s="3">
        <v>143267029.54255199</v>
      </c>
      <c r="IG279" s="3">
        <v>39387879.824844465</v>
      </c>
      <c r="IH279" s="3">
        <v>131465057.92311101</v>
      </c>
      <c r="II279" s="3">
        <v>0</v>
      </c>
      <c r="IJ279" s="3">
        <v>18928135.167661879</v>
      </c>
      <c r="IK279" s="3">
        <v>105512065.56079499</v>
      </c>
      <c r="IL279" s="3">
        <v>0</v>
      </c>
      <c r="IM279" s="3">
        <v>32016080.054660901</v>
      </c>
    </row>
    <row r="280" spans="1:247" x14ac:dyDescent="0.25">
      <c r="A280">
        <v>106370977</v>
      </c>
      <c r="B280" s="33" t="s">
        <v>2763</v>
      </c>
      <c r="C280" s="56">
        <v>45108</v>
      </c>
      <c r="D280" s="56">
        <v>45473</v>
      </c>
      <c r="E280">
        <v>366</v>
      </c>
      <c r="F280" s="33" t="s">
        <v>2691</v>
      </c>
      <c r="G280" t="s">
        <v>1052</v>
      </c>
      <c r="H280">
        <v>1412</v>
      </c>
      <c r="I280" s="33" t="s">
        <v>1037</v>
      </c>
      <c r="J280" t="s">
        <v>3050</v>
      </c>
      <c r="K280" s="33" t="s">
        <v>1023</v>
      </c>
      <c r="L280" s="33" t="s">
        <v>811</v>
      </c>
      <c r="N280" t="s">
        <v>430</v>
      </c>
      <c r="O280" s="33" t="s">
        <v>2468</v>
      </c>
      <c r="P280" t="s">
        <v>1038</v>
      </c>
      <c r="Q280" t="s">
        <v>1039</v>
      </c>
      <c r="R280" s="33" t="s">
        <v>2229</v>
      </c>
      <c r="S280" s="33" t="s">
        <v>1510</v>
      </c>
      <c r="T280" s="33" t="s">
        <v>1511</v>
      </c>
      <c r="U280" s="33">
        <v>92064</v>
      </c>
      <c r="V280" s="33" t="s">
        <v>2866</v>
      </c>
      <c r="W280">
        <v>2</v>
      </c>
      <c r="X280" s="3">
        <v>182</v>
      </c>
      <c r="Y280" s="3">
        <v>66612</v>
      </c>
      <c r="Z280" s="3">
        <v>182</v>
      </c>
      <c r="AA280" s="3">
        <v>66612</v>
      </c>
      <c r="AB280" s="3">
        <v>158</v>
      </c>
      <c r="AC280" s="3">
        <v>156.47540983606601</v>
      </c>
      <c r="AD280" s="3">
        <v>283.77292677276051</v>
      </c>
      <c r="AE280" s="3">
        <v>13879</v>
      </c>
      <c r="AF280" s="3">
        <v>10263</v>
      </c>
      <c r="AG280" s="3">
        <v>5081</v>
      </c>
      <c r="AH280" s="3">
        <v>24770</v>
      </c>
      <c r="AI280" s="3">
        <v>0</v>
      </c>
      <c r="AJ280" s="3">
        <v>417</v>
      </c>
      <c r="AK280" s="3">
        <v>2819</v>
      </c>
      <c r="AL280" s="3">
        <v>0</v>
      </c>
      <c r="AM280" s="3">
        <v>41</v>
      </c>
      <c r="AN280" s="3">
        <v>57270</v>
      </c>
      <c r="AO280" s="3">
        <v>103860.89119883</v>
      </c>
      <c r="AP280" s="89">
        <v>20882.1935678558</v>
      </c>
      <c r="AQ280" s="89">
        <v>16542.847587277702</v>
      </c>
      <c r="AR280" s="89">
        <v>7128.3398371878029</v>
      </c>
      <c r="AS280" s="89">
        <v>45208.952873234601</v>
      </c>
      <c r="AT280" s="89">
        <v>0</v>
      </c>
      <c r="AU280" s="89">
        <v>1250.9316142518801</v>
      </c>
      <c r="AV280" s="89">
        <v>8842.9750450563697</v>
      </c>
      <c r="AW280" s="89">
        <v>0</v>
      </c>
      <c r="AX280" s="89">
        <v>108.003212826428</v>
      </c>
      <c r="AY280" s="3">
        <v>2031</v>
      </c>
      <c r="AZ280" s="3">
        <v>1508</v>
      </c>
      <c r="BA280" s="3">
        <v>384</v>
      </c>
      <c r="BB280" s="3">
        <v>1041</v>
      </c>
      <c r="BC280" s="3">
        <v>0</v>
      </c>
      <c r="BD280" s="3">
        <v>99</v>
      </c>
      <c r="BE280" s="3">
        <v>587</v>
      </c>
      <c r="BF280" s="3">
        <v>0</v>
      </c>
      <c r="BG280" s="3">
        <v>10</v>
      </c>
      <c r="BH280" s="3">
        <v>5660</v>
      </c>
      <c r="BI280" s="3">
        <v>80</v>
      </c>
      <c r="BJ280" s="3">
        <v>0</v>
      </c>
      <c r="BK280" s="3">
        <v>0</v>
      </c>
      <c r="BL280" s="3">
        <v>0</v>
      </c>
      <c r="BM280" s="3">
        <v>102</v>
      </c>
      <c r="BN280" s="3">
        <v>0</v>
      </c>
      <c r="BO280" s="3">
        <v>29280</v>
      </c>
      <c r="BP280" s="3">
        <v>0</v>
      </c>
      <c r="BQ280" s="3">
        <v>0</v>
      </c>
      <c r="BR280" s="3">
        <v>0</v>
      </c>
      <c r="BS280" s="3">
        <v>37332</v>
      </c>
      <c r="BT280" s="3">
        <v>0</v>
      </c>
      <c r="BU280" s="3">
        <v>21553</v>
      </c>
      <c r="BV280" s="3">
        <v>0</v>
      </c>
      <c r="BW280" s="3">
        <v>0</v>
      </c>
      <c r="BX280" s="3">
        <v>0</v>
      </c>
      <c r="BY280" s="3">
        <v>35717</v>
      </c>
      <c r="BZ280" s="57">
        <v>0.62365985681857872</v>
      </c>
      <c r="CA280" s="3">
        <v>0</v>
      </c>
      <c r="CB280" s="3">
        <v>5133</v>
      </c>
      <c r="CC280" s="3">
        <v>0</v>
      </c>
      <c r="CD280" s="3">
        <v>0</v>
      </c>
      <c r="CE280" s="3">
        <v>0</v>
      </c>
      <c r="CF280" s="3">
        <v>527</v>
      </c>
      <c r="CG280" s="3">
        <v>0</v>
      </c>
      <c r="CH280" s="3">
        <v>0</v>
      </c>
      <c r="CI280" s="3">
        <v>0</v>
      </c>
      <c r="CJ280" s="3">
        <v>0</v>
      </c>
      <c r="CK280" s="3">
        <v>9275</v>
      </c>
      <c r="CL280" s="3">
        <v>9161</v>
      </c>
      <c r="CM280" s="3">
        <v>1755</v>
      </c>
      <c r="CN280" s="3">
        <v>13085</v>
      </c>
      <c r="CO280" s="3">
        <v>0</v>
      </c>
      <c r="CP280" s="3">
        <v>2187</v>
      </c>
      <c r="CQ280" s="3">
        <v>13582</v>
      </c>
      <c r="CR280" s="3">
        <v>0</v>
      </c>
      <c r="CS280" s="3">
        <v>1562</v>
      </c>
      <c r="CT280" s="3">
        <v>50607</v>
      </c>
      <c r="CU280" s="3">
        <v>33111</v>
      </c>
      <c r="CV280" s="3">
        <v>0</v>
      </c>
      <c r="CW280" s="3">
        <v>0</v>
      </c>
      <c r="CX280" s="3">
        <v>18652</v>
      </c>
      <c r="CY280" s="3">
        <v>5484</v>
      </c>
      <c r="CZ280" s="3">
        <v>11</v>
      </c>
      <c r="DA280" s="3">
        <v>87303</v>
      </c>
      <c r="DB280" s="3">
        <v>221364</v>
      </c>
      <c r="DC280" s="3">
        <v>811</v>
      </c>
      <c r="DD280" s="3">
        <v>2724</v>
      </c>
      <c r="DE280" s="3">
        <v>0</v>
      </c>
      <c r="DF280" s="3">
        <v>0</v>
      </c>
      <c r="DG280" s="3">
        <v>1142263019</v>
      </c>
      <c r="DH280" s="3">
        <v>966537297</v>
      </c>
      <c r="DI280" s="3">
        <v>0</v>
      </c>
      <c r="DJ280" s="3">
        <v>175725722</v>
      </c>
      <c r="DK280" s="3">
        <v>3704323</v>
      </c>
      <c r="DL280" s="3">
        <v>179430045</v>
      </c>
      <c r="DM280" s="3">
        <v>195030378</v>
      </c>
      <c r="DN280" s="3">
        <v>-15600333</v>
      </c>
      <c r="DO280" s="3">
        <v>11488306</v>
      </c>
      <c r="DP280" s="3">
        <v>200</v>
      </c>
      <c r="DQ280" s="3">
        <v>0</v>
      </c>
      <c r="DR280" s="3">
        <v>0</v>
      </c>
      <c r="DS280" s="3">
        <v>-4112227</v>
      </c>
      <c r="DT280" s="3">
        <v>208568178</v>
      </c>
      <c r="DU280" s="3">
        <v>159524078</v>
      </c>
      <c r="DV280" s="3">
        <v>36493949</v>
      </c>
      <c r="DW280" s="3">
        <v>138320569</v>
      </c>
      <c r="DX280" s="3">
        <v>0</v>
      </c>
      <c r="DY280" s="3">
        <v>10238142</v>
      </c>
      <c r="DZ280" s="3">
        <v>69379199</v>
      </c>
      <c r="EA280" s="3">
        <v>0</v>
      </c>
      <c r="EB280" s="3">
        <v>7331862</v>
      </c>
      <c r="EC280" s="3">
        <v>629855977</v>
      </c>
      <c r="ED280" s="3">
        <v>105241251</v>
      </c>
      <c r="EE280" s="3">
        <v>97611507</v>
      </c>
      <c r="EF280" s="3">
        <v>14704884</v>
      </c>
      <c r="EG280" s="3">
        <v>114135147</v>
      </c>
      <c r="EH280" s="3">
        <v>0</v>
      </c>
      <c r="EI280" s="3">
        <v>20474605</v>
      </c>
      <c r="EJ280" s="3">
        <v>148257738</v>
      </c>
      <c r="EK280" s="3">
        <v>0</v>
      </c>
      <c r="EL280" s="3">
        <v>11981910</v>
      </c>
      <c r="EM280" s="3">
        <v>512407042</v>
      </c>
      <c r="EN280" s="3">
        <v>265679218</v>
      </c>
      <c r="EO280" s="3">
        <v>217697669</v>
      </c>
      <c r="EP280" s="3">
        <v>43346263</v>
      </c>
      <c r="EQ280" s="3">
        <v>213735569</v>
      </c>
      <c r="ER280" s="3">
        <v>0</v>
      </c>
      <c r="ES280" s="3">
        <v>0</v>
      </c>
      <c r="ET280" s="3">
        <v>26002209</v>
      </c>
      <c r="EU280" s="3">
        <v>184257088</v>
      </c>
      <c r="EV280" s="3">
        <v>9759140</v>
      </c>
      <c r="EW280" s="3">
        <v>0</v>
      </c>
      <c r="EX280" s="3">
        <v>747652</v>
      </c>
      <c r="EY280" s="3">
        <v>0</v>
      </c>
      <c r="EZ280" s="3">
        <v>5312489</v>
      </c>
      <c r="FA280" s="3">
        <v>0</v>
      </c>
      <c r="FB280" s="3">
        <v>0</v>
      </c>
      <c r="FC280" s="3">
        <v>0</v>
      </c>
      <c r="FD280" s="3">
        <v>0</v>
      </c>
      <c r="FE280" s="3">
        <v>43784242</v>
      </c>
      <c r="FF280" s="3">
        <v>35876828</v>
      </c>
      <c r="FG280" s="3">
        <v>7143514</v>
      </c>
      <c r="FH280" s="3">
        <v>35223870</v>
      </c>
      <c r="FI280" s="3">
        <v>0</v>
      </c>
      <c r="FJ280" s="3">
        <v>4285196</v>
      </c>
      <c r="FK280" s="3">
        <v>30365780</v>
      </c>
      <c r="FL280" s="3">
        <v>0</v>
      </c>
      <c r="FM280" s="3">
        <v>19046292</v>
      </c>
      <c r="FN280" s="3">
        <v>0</v>
      </c>
      <c r="FO280" s="3">
        <v>-1037255</v>
      </c>
      <c r="FP280" s="3">
        <v>67447</v>
      </c>
      <c r="FQ280" s="3">
        <v>0</v>
      </c>
      <c r="FR280" s="3">
        <v>8178264</v>
      </c>
      <c r="FS280" s="3">
        <v>0</v>
      </c>
      <c r="FT280" s="3">
        <v>55412959</v>
      </c>
      <c r="FU280" s="3">
        <v>23645494</v>
      </c>
      <c r="FV280" s="3">
        <v>56014177</v>
      </c>
      <c r="FW280" s="3">
        <v>243</v>
      </c>
      <c r="FX280" s="3">
        <v>0</v>
      </c>
      <c r="FY280" s="3">
        <v>0</v>
      </c>
      <c r="FZ280" s="3">
        <v>0</v>
      </c>
      <c r="GA280" s="3">
        <v>17562452</v>
      </c>
      <c r="GB280" s="3">
        <v>4099906</v>
      </c>
      <c r="GC280" s="3">
        <v>15035038</v>
      </c>
      <c r="GD280" s="3">
        <v>23260109</v>
      </c>
      <c r="GE280" s="3">
        <v>80117290</v>
      </c>
      <c r="GF280" s="3">
        <v>23693214</v>
      </c>
      <c r="GG280" s="3">
        <v>14299929</v>
      </c>
      <c r="GH280" s="3">
        <v>4705112</v>
      </c>
      <c r="GI280" s="3">
        <v>22796087</v>
      </c>
      <c r="GJ280" s="3">
        <v>13385714</v>
      </c>
      <c r="GK280" s="3">
        <v>6805851</v>
      </c>
      <c r="GL280" s="3">
        <v>3541646</v>
      </c>
      <c r="GM280" s="3">
        <v>686432</v>
      </c>
      <c r="GN280" s="3">
        <v>4924214</v>
      </c>
      <c r="GO280" s="3">
        <v>20074889</v>
      </c>
      <c r="GP280" s="3">
        <v>2654028696</v>
      </c>
      <c r="GQ280" s="3">
        <v>0</v>
      </c>
      <c r="GR280" s="3">
        <v>54171488</v>
      </c>
      <c r="GS280" s="3">
        <v>2661244</v>
      </c>
      <c r="GT280" s="3">
        <v>7672107</v>
      </c>
      <c r="GU280" s="3">
        <v>0</v>
      </c>
      <c r="GV280" s="3">
        <v>2718533535</v>
      </c>
      <c r="GW280" s="3">
        <v>2599545974</v>
      </c>
      <c r="GX280" s="3">
        <v>0</v>
      </c>
      <c r="GY280" s="3">
        <v>0</v>
      </c>
      <c r="GZ280" s="3">
        <v>118987561</v>
      </c>
      <c r="HA280" s="3">
        <v>2718533535</v>
      </c>
      <c r="HB280" s="3">
        <v>300754912</v>
      </c>
      <c r="HC280" s="3">
        <v>93127063</v>
      </c>
      <c r="HD280" s="3">
        <v>-81548458</v>
      </c>
      <c r="HE280" s="3">
        <v>176940824</v>
      </c>
      <c r="HF280" s="3">
        <v>0</v>
      </c>
      <c r="HG280" s="3">
        <v>0</v>
      </c>
      <c r="HH280" s="3">
        <v>2310915610</v>
      </c>
      <c r="HI280" s="3">
        <v>2587999499</v>
      </c>
      <c r="HJ280" s="3">
        <v>2101414</v>
      </c>
      <c r="HK280" s="3">
        <v>2512167</v>
      </c>
      <c r="HL280" s="3">
        <v>1192</v>
      </c>
      <c r="HM280" s="3">
        <v>0</v>
      </c>
      <c r="HN280" s="3">
        <v>170129</v>
      </c>
      <c r="HO280" s="3">
        <v>566413</v>
      </c>
      <c r="HP280" s="3">
        <v>661221</v>
      </c>
      <c r="HQ280" s="3">
        <v>71613</v>
      </c>
      <c r="HR280" s="3">
        <v>290336</v>
      </c>
      <c r="HS280" s="3">
        <v>140619</v>
      </c>
      <c r="HT280" s="3">
        <v>145272</v>
      </c>
      <c r="HU280" s="3">
        <v>22592</v>
      </c>
      <c r="HV280" s="3">
        <v>29739</v>
      </c>
      <c r="HW280" s="3">
        <v>3480</v>
      </c>
      <c r="HX280" s="3">
        <v>985100</v>
      </c>
      <c r="HY280" s="3">
        <v>265850</v>
      </c>
      <c r="HZ280" s="3">
        <v>457977</v>
      </c>
      <c r="IA280" s="3">
        <v>0</v>
      </c>
      <c r="IB280" s="3">
        <v>291316</v>
      </c>
      <c r="IC280" s="3">
        <v>63774</v>
      </c>
      <c r="ID280" s="3">
        <v>37397</v>
      </c>
      <c r="IE280" s="3">
        <v>52562254.991792388</v>
      </c>
      <c r="IF280" s="3">
        <v>43069535.001874402</v>
      </c>
      <c r="IG280" s="3">
        <v>8575670.0300684609</v>
      </c>
      <c r="IH280" s="3">
        <v>42285669.238216296</v>
      </c>
      <c r="II280" s="3">
        <v>0</v>
      </c>
      <c r="IJ280" s="3">
        <v>5144304.4412550395</v>
      </c>
      <c r="IK280" s="3">
        <v>36453615.223354734</v>
      </c>
      <c r="IL280" s="3">
        <v>0</v>
      </c>
      <c r="IM280" s="3">
        <v>3235006.0734387301</v>
      </c>
    </row>
    <row r="281" spans="1:247" x14ac:dyDescent="0.25">
      <c r="A281">
        <v>106374572</v>
      </c>
      <c r="B281" s="33" t="s">
        <v>2764</v>
      </c>
      <c r="C281" s="56">
        <v>45292</v>
      </c>
      <c r="D281" s="56">
        <v>45657</v>
      </c>
      <c r="E281">
        <v>366</v>
      </c>
      <c r="F281" s="33" t="s">
        <v>2691</v>
      </c>
      <c r="G281" t="s">
        <v>1052</v>
      </c>
      <c r="H281">
        <v>1412</v>
      </c>
      <c r="I281" s="33" t="s">
        <v>1024</v>
      </c>
      <c r="J281" t="s">
        <v>3050</v>
      </c>
      <c r="K281" s="33" t="s">
        <v>1023</v>
      </c>
      <c r="L281" s="33" t="s">
        <v>1025</v>
      </c>
      <c r="N281" t="s">
        <v>430</v>
      </c>
      <c r="O281" s="33" t="s">
        <v>2765</v>
      </c>
      <c r="P281" t="s">
        <v>407</v>
      </c>
      <c r="Q281" t="s">
        <v>34</v>
      </c>
      <c r="R281" s="33" t="s">
        <v>2766</v>
      </c>
      <c r="S281" s="33" t="s">
        <v>2867</v>
      </c>
      <c r="T281" s="33" t="s">
        <v>1490</v>
      </c>
      <c r="U281" s="33">
        <v>92029</v>
      </c>
      <c r="V281" s="33" t="s">
        <v>2767</v>
      </c>
      <c r="W281">
        <v>0</v>
      </c>
      <c r="X281" s="3">
        <v>52</v>
      </c>
      <c r="Y281" s="3">
        <v>19032</v>
      </c>
      <c r="Z281" s="3">
        <v>52</v>
      </c>
      <c r="AA281" s="3">
        <v>19032</v>
      </c>
      <c r="AB281" s="3">
        <v>42</v>
      </c>
      <c r="AC281" s="3">
        <v>41.587431693989068</v>
      </c>
      <c r="AD281" s="3">
        <v>41.587431693989068</v>
      </c>
      <c r="AE281" s="3">
        <v>8863</v>
      </c>
      <c r="AF281" s="3">
        <v>2904</v>
      </c>
      <c r="AG281" s="3">
        <v>6</v>
      </c>
      <c r="AH281" s="3">
        <v>227</v>
      </c>
      <c r="AI281" s="3">
        <v>0</v>
      </c>
      <c r="AJ281" s="3">
        <v>3221</v>
      </c>
      <c r="AK281" s="3">
        <v>0</v>
      </c>
      <c r="AL281" s="3">
        <v>0</v>
      </c>
      <c r="AM281" s="3">
        <v>0</v>
      </c>
      <c r="AN281" s="3">
        <v>15221</v>
      </c>
      <c r="AO281" s="3">
        <v>15221</v>
      </c>
      <c r="AP281" s="89">
        <v>8863</v>
      </c>
      <c r="AQ281" s="89">
        <v>2904</v>
      </c>
      <c r="AR281" s="89">
        <v>6</v>
      </c>
      <c r="AS281" s="89">
        <v>227</v>
      </c>
      <c r="AT281" s="89">
        <v>0</v>
      </c>
      <c r="AU281" s="89">
        <v>3221</v>
      </c>
      <c r="AV281" s="89">
        <v>0</v>
      </c>
      <c r="AW281" s="89">
        <v>0</v>
      </c>
      <c r="AX281" s="89">
        <v>0</v>
      </c>
      <c r="AY281" s="3">
        <v>788</v>
      </c>
      <c r="AZ281" s="3">
        <v>233</v>
      </c>
      <c r="BA281" s="3">
        <v>1</v>
      </c>
      <c r="BB281" s="3">
        <v>15</v>
      </c>
      <c r="BC281" s="3">
        <v>0</v>
      </c>
      <c r="BD281" s="3">
        <v>234</v>
      </c>
      <c r="BE281" s="3">
        <v>0</v>
      </c>
      <c r="BF281" s="3">
        <v>0</v>
      </c>
      <c r="BG281" s="3">
        <v>0</v>
      </c>
      <c r="BH281" s="3">
        <v>1271</v>
      </c>
      <c r="BI281" s="3">
        <v>0</v>
      </c>
      <c r="BJ281" s="3">
        <v>0</v>
      </c>
      <c r="BK281" s="3">
        <v>0</v>
      </c>
      <c r="BL281" s="3">
        <v>52</v>
      </c>
      <c r="BM281" s="3">
        <v>0</v>
      </c>
      <c r="BN281" s="3">
        <v>0</v>
      </c>
      <c r="BO281" s="3">
        <v>0</v>
      </c>
      <c r="BP281" s="3">
        <v>0</v>
      </c>
      <c r="BQ281" s="3">
        <v>0</v>
      </c>
      <c r="BR281" s="3">
        <v>19032</v>
      </c>
      <c r="BS281" s="3">
        <v>0</v>
      </c>
      <c r="BT281" s="3">
        <v>0</v>
      </c>
      <c r="BU281" s="3">
        <v>0</v>
      </c>
      <c r="BV281" s="3">
        <v>0</v>
      </c>
      <c r="BW281" s="3">
        <v>0</v>
      </c>
      <c r="BX281" s="3">
        <v>15221</v>
      </c>
      <c r="BY281" s="3">
        <v>0</v>
      </c>
      <c r="BZ281" s="57">
        <v>0</v>
      </c>
      <c r="CA281" s="3">
        <v>0</v>
      </c>
      <c r="CB281" s="3">
        <v>0</v>
      </c>
      <c r="CC281" s="3">
        <v>0</v>
      </c>
      <c r="CD281" s="3">
        <v>0</v>
      </c>
      <c r="CE281" s="3">
        <v>1271</v>
      </c>
      <c r="CF281" s="3">
        <v>0</v>
      </c>
      <c r="CG281" s="3">
        <v>0</v>
      </c>
      <c r="CH281" s="3">
        <v>0</v>
      </c>
      <c r="CI281" s="3">
        <v>0</v>
      </c>
      <c r="CJ281" s="3">
        <v>0</v>
      </c>
      <c r="CK281" s="3">
        <v>0</v>
      </c>
      <c r="CL281" s="3">
        <v>0</v>
      </c>
      <c r="CM281" s="3">
        <v>0</v>
      </c>
      <c r="CN281" s="3">
        <v>0</v>
      </c>
      <c r="CO281" s="3">
        <v>0</v>
      </c>
      <c r="CP281" s="3">
        <v>0</v>
      </c>
      <c r="CQ281" s="3">
        <v>0</v>
      </c>
      <c r="CR281" s="3">
        <v>0</v>
      </c>
      <c r="CS281" s="3">
        <v>0</v>
      </c>
      <c r="CT281" s="3">
        <v>0</v>
      </c>
      <c r="CU281" s="3">
        <v>0</v>
      </c>
      <c r="CV281" s="3">
        <v>0</v>
      </c>
      <c r="CW281" s="3">
        <v>0</v>
      </c>
      <c r="CX281" s="3">
        <v>0</v>
      </c>
      <c r="CY281" s="3">
        <v>0</v>
      </c>
      <c r="CZ281" s="3">
        <v>0</v>
      </c>
      <c r="DA281" s="3">
        <v>0</v>
      </c>
      <c r="DB281" s="3">
        <v>0</v>
      </c>
      <c r="DC281" s="3">
        <v>0</v>
      </c>
      <c r="DD281" s="3">
        <v>0</v>
      </c>
      <c r="DE281" s="3">
        <v>0</v>
      </c>
      <c r="DF281" s="3">
        <v>0</v>
      </c>
      <c r="DG281" s="3">
        <v>93159905</v>
      </c>
      <c r="DH281" s="3">
        <v>53470474</v>
      </c>
      <c r="DI281" s="3">
        <v>0</v>
      </c>
      <c r="DJ281" s="3">
        <v>39689431</v>
      </c>
      <c r="DK281" s="3">
        <v>55940</v>
      </c>
      <c r="DL281" s="3">
        <v>39745371</v>
      </c>
      <c r="DM281" s="3">
        <v>29606775</v>
      </c>
      <c r="DN281" s="3">
        <v>10138596</v>
      </c>
      <c r="DO281" s="3">
        <v>45955</v>
      </c>
      <c r="DP281" s="3">
        <v>0</v>
      </c>
      <c r="DQ281" s="3">
        <v>12590</v>
      </c>
      <c r="DR281" s="3">
        <v>0</v>
      </c>
      <c r="DS281" s="3">
        <v>10171961</v>
      </c>
      <c r="DT281" s="3">
        <v>54085958</v>
      </c>
      <c r="DU281" s="3">
        <v>18742748</v>
      </c>
      <c r="DV281" s="3">
        <v>42009</v>
      </c>
      <c r="DW281" s="3">
        <v>1805295</v>
      </c>
      <c r="DX281" s="3">
        <v>0</v>
      </c>
      <c r="DY281" s="3">
        <v>18483895</v>
      </c>
      <c r="DZ281" s="3">
        <v>0</v>
      </c>
      <c r="EA281" s="3">
        <v>0</v>
      </c>
      <c r="EB281" s="3">
        <v>0</v>
      </c>
      <c r="EC281" s="3">
        <v>93159905</v>
      </c>
      <c r="ED281" s="3">
        <v>0</v>
      </c>
      <c r="EE281" s="3">
        <v>0</v>
      </c>
      <c r="EF281" s="3">
        <v>0</v>
      </c>
      <c r="EG281" s="3">
        <v>0</v>
      </c>
      <c r="EH281" s="3">
        <v>0</v>
      </c>
      <c r="EI281" s="3">
        <v>0</v>
      </c>
      <c r="EJ281" s="3">
        <v>0</v>
      </c>
      <c r="EK281" s="3">
        <v>0</v>
      </c>
      <c r="EL281" s="3">
        <v>0</v>
      </c>
      <c r="EM281" s="3">
        <v>0</v>
      </c>
      <c r="EN281" s="3">
        <v>31114396</v>
      </c>
      <c r="EO281" s="3">
        <v>11151985</v>
      </c>
      <c r="EP281" s="3">
        <v>75624</v>
      </c>
      <c r="EQ281" s="3">
        <v>1401353</v>
      </c>
      <c r="ER281" s="3">
        <v>0</v>
      </c>
      <c r="ES281" s="3">
        <v>0</v>
      </c>
      <c r="ET281" s="3">
        <v>8620776</v>
      </c>
      <c r="EU281" s="3">
        <v>0</v>
      </c>
      <c r="EV281" s="3">
        <v>1106340</v>
      </c>
      <c r="EW281" s="3">
        <v>0</v>
      </c>
      <c r="EX281" s="3">
        <v>0</v>
      </c>
      <c r="EY281" s="3">
        <v>0</v>
      </c>
      <c r="EZ281" s="3">
        <v>0</v>
      </c>
      <c r="FA281" s="3">
        <v>0</v>
      </c>
      <c r="FB281" s="3">
        <v>0</v>
      </c>
      <c r="FC281" s="3">
        <v>0</v>
      </c>
      <c r="FD281" s="3">
        <v>0</v>
      </c>
      <c r="FE281" s="3">
        <v>22943162</v>
      </c>
      <c r="FF281" s="3">
        <v>7590763</v>
      </c>
      <c r="FG281" s="3">
        <v>-33615</v>
      </c>
      <c r="FH281" s="3">
        <v>403942</v>
      </c>
      <c r="FI281" s="3">
        <v>0</v>
      </c>
      <c r="FJ281" s="3">
        <v>8785179</v>
      </c>
      <c r="FK281" s="3">
        <v>0</v>
      </c>
      <c r="FL281" s="3">
        <v>0</v>
      </c>
      <c r="FM281" s="3">
        <v>0</v>
      </c>
      <c r="FN281" s="3">
        <v>0</v>
      </c>
      <c r="FO281" s="3">
        <v>0</v>
      </c>
      <c r="FP281" s="3">
        <v>0</v>
      </c>
      <c r="FQ281" s="3">
        <v>0</v>
      </c>
      <c r="FR281" s="3">
        <v>0</v>
      </c>
      <c r="FS281" s="3">
        <v>0</v>
      </c>
      <c r="FT281" s="3">
        <v>10587183</v>
      </c>
      <c r="FU281" s="3">
        <v>0</v>
      </c>
      <c r="FV281" s="3">
        <v>4661111</v>
      </c>
      <c r="FW281" s="3">
        <v>0</v>
      </c>
      <c r="FX281" s="3">
        <v>0</v>
      </c>
      <c r="FY281" s="3">
        <v>0</v>
      </c>
      <c r="FZ281" s="3">
        <v>0</v>
      </c>
      <c r="GA281" s="3">
        <v>3464018</v>
      </c>
      <c r="GB281" s="3">
        <v>475129</v>
      </c>
      <c r="GC281" s="3">
        <v>5075938</v>
      </c>
      <c r="GD281" s="3">
        <v>5343396</v>
      </c>
      <c r="GE281" s="3">
        <v>13208267</v>
      </c>
      <c r="GF281" s="3">
        <v>3324145</v>
      </c>
      <c r="GG281" s="3">
        <v>2167947</v>
      </c>
      <c r="GH281" s="3">
        <v>881153</v>
      </c>
      <c r="GI281" s="3">
        <v>995440</v>
      </c>
      <c r="GJ281" s="3">
        <v>1667045</v>
      </c>
      <c r="GK281" s="3">
        <v>624654</v>
      </c>
      <c r="GL281" s="3">
        <v>4184642</v>
      </c>
      <c r="GM281" s="3">
        <v>244666</v>
      </c>
      <c r="GN281" s="3">
        <v>0</v>
      </c>
      <c r="GO281" s="3">
        <v>2308816</v>
      </c>
      <c r="GP281" s="3">
        <v>9158454</v>
      </c>
      <c r="GQ281" s="3">
        <v>0</v>
      </c>
      <c r="GR281" s="3">
        <v>1965649</v>
      </c>
      <c r="GS281" s="3">
        <v>0</v>
      </c>
      <c r="GT281" s="3">
        <v>33993887</v>
      </c>
      <c r="GU281" s="3">
        <v>11500000</v>
      </c>
      <c r="GV281" s="3">
        <v>56617990</v>
      </c>
      <c r="GW281" s="3">
        <v>4353672</v>
      </c>
      <c r="GX281" s="3">
        <v>0</v>
      </c>
      <c r="GY281" s="3">
        <v>34986892</v>
      </c>
      <c r="GZ281" s="3">
        <v>17277426</v>
      </c>
      <c r="HA281" s="3">
        <v>56617990</v>
      </c>
      <c r="HB281" s="3">
        <v>2163088</v>
      </c>
      <c r="HC281" s="3">
        <v>8293712</v>
      </c>
      <c r="HD281" s="3">
        <v>-2082923</v>
      </c>
      <c r="HE281" s="3">
        <v>3099004</v>
      </c>
      <c r="HF281" s="3">
        <v>0</v>
      </c>
      <c r="HG281" s="3">
        <v>0</v>
      </c>
      <c r="HH281" s="3">
        <v>0</v>
      </c>
      <c r="HI281" s="3">
        <v>0</v>
      </c>
      <c r="HJ281" s="3">
        <v>286648</v>
      </c>
      <c r="HK281" s="3">
        <v>306206</v>
      </c>
      <c r="HL281" s="3">
        <v>142</v>
      </c>
      <c r="HM281" s="3">
        <v>0</v>
      </c>
      <c r="HN281" s="3">
        <v>62391</v>
      </c>
      <c r="HO281" s="3">
        <v>54568</v>
      </c>
      <c r="HP281" s="3">
        <v>79219</v>
      </c>
      <c r="HQ281" s="3">
        <v>16698</v>
      </c>
      <c r="HR281" s="3">
        <v>31776</v>
      </c>
      <c r="HS281" s="3">
        <v>10498</v>
      </c>
      <c r="HT281" s="3">
        <v>19619</v>
      </c>
      <c r="HU281" s="3">
        <v>0</v>
      </c>
      <c r="HV281" s="3">
        <v>2346</v>
      </c>
      <c r="HW281" s="3">
        <v>9533</v>
      </c>
      <c r="HX281" s="3">
        <v>138450</v>
      </c>
      <c r="HY281" s="3">
        <v>0</v>
      </c>
      <c r="HZ281" s="3">
        <v>55118</v>
      </c>
      <c r="IA281" s="3">
        <v>0</v>
      </c>
      <c r="IB281" s="3">
        <v>35651</v>
      </c>
      <c r="IC281" s="3">
        <v>10039</v>
      </c>
      <c r="ID281" s="3">
        <v>47390</v>
      </c>
      <c r="IE281" s="3">
        <v>17156363.788423035</v>
      </c>
      <c r="IF281" s="3">
        <v>5945302.9025156302</v>
      </c>
      <c r="IG281" s="3">
        <v>13325.486189740101</v>
      </c>
      <c r="IH281" s="3">
        <v>572649.51774398005</v>
      </c>
      <c r="II281" s="3">
        <v>0</v>
      </c>
      <c r="IJ281" s="3">
        <v>5863193.3051276198</v>
      </c>
      <c r="IK281" s="3">
        <v>0</v>
      </c>
      <c r="IL281" s="3">
        <v>0</v>
      </c>
      <c r="IM281" s="3">
        <v>0</v>
      </c>
    </row>
    <row r="282" spans="1:247" x14ac:dyDescent="0.25">
      <c r="A282">
        <v>106370759</v>
      </c>
      <c r="B282" s="33" t="s">
        <v>1491</v>
      </c>
      <c r="C282" s="56">
        <v>45292</v>
      </c>
      <c r="D282" s="56">
        <v>45657</v>
      </c>
      <c r="E282">
        <v>366</v>
      </c>
      <c r="F282" s="33" t="s">
        <v>2691</v>
      </c>
      <c r="G282" t="s">
        <v>1052</v>
      </c>
      <c r="H282">
        <v>1420</v>
      </c>
      <c r="I282" s="33" t="s">
        <v>1024</v>
      </c>
      <c r="J282" t="s">
        <v>3051</v>
      </c>
      <c r="K282" s="33" t="s">
        <v>1023</v>
      </c>
      <c r="L282" s="33" t="s">
        <v>811</v>
      </c>
      <c r="N282" t="s">
        <v>1032</v>
      </c>
      <c r="O282" s="33" t="s">
        <v>2388</v>
      </c>
      <c r="P282" t="s">
        <v>1028</v>
      </c>
      <c r="Q282" t="s">
        <v>34</v>
      </c>
      <c r="R282" s="33" t="s">
        <v>2221</v>
      </c>
      <c r="S282" s="33" t="s">
        <v>1492</v>
      </c>
      <c r="T282" s="33" t="s">
        <v>1840</v>
      </c>
      <c r="U282" s="33">
        <v>91950</v>
      </c>
      <c r="V282" s="33" t="s">
        <v>2644</v>
      </c>
      <c r="W282">
        <v>0</v>
      </c>
      <c r="X282" s="3">
        <v>291</v>
      </c>
      <c r="Y282" s="3">
        <v>106506</v>
      </c>
      <c r="Z282" s="3">
        <v>291</v>
      </c>
      <c r="AA282" s="3">
        <v>106506</v>
      </c>
      <c r="AB282" s="3">
        <v>128</v>
      </c>
      <c r="AC282" s="3">
        <v>127.43442622950801</v>
      </c>
      <c r="AD282" s="3">
        <v>163.77167532927896</v>
      </c>
      <c r="AE282" s="3">
        <v>11852</v>
      </c>
      <c r="AF282" s="3">
        <v>6206</v>
      </c>
      <c r="AG282" s="3">
        <v>16209</v>
      </c>
      <c r="AH282" s="3">
        <v>5203</v>
      </c>
      <c r="AI282" s="3">
        <v>0</v>
      </c>
      <c r="AJ282" s="3">
        <v>6718</v>
      </c>
      <c r="AK282" s="3">
        <v>245</v>
      </c>
      <c r="AL282" s="3">
        <v>29</v>
      </c>
      <c r="AM282" s="3">
        <v>179</v>
      </c>
      <c r="AN282" s="3">
        <v>46641</v>
      </c>
      <c r="AO282" s="3">
        <v>59940.433170516102</v>
      </c>
      <c r="AP282" s="89">
        <v>13796.186951193948</v>
      </c>
      <c r="AQ282" s="89">
        <v>7592.2371887258723</v>
      </c>
      <c r="AR282" s="89">
        <v>17722.428048936901</v>
      </c>
      <c r="AS282" s="89">
        <v>8683.7397422841568</v>
      </c>
      <c r="AT282" s="89">
        <v>0</v>
      </c>
      <c r="AU282" s="89">
        <v>8272.7737753934634</v>
      </c>
      <c r="AV282" s="89">
        <v>305.93383420524998</v>
      </c>
      <c r="AW282" s="89">
        <v>175.87509585196099</v>
      </c>
      <c r="AX282" s="89">
        <v>1305.60536040652</v>
      </c>
      <c r="AY282" s="3">
        <v>1447</v>
      </c>
      <c r="AZ282" s="3">
        <v>1016</v>
      </c>
      <c r="BA282" s="3">
        <v>2028</v>
      </c>
      <c r="BB282" s="3">
        <v>1361</v>
      </c>
      <c r="BC282" s="3">
        <v>0</v>
      </c>
      <c r="BD282" s="3">
        <v>1423</v>
      </c>
      <c r="BE282" s="3">
        <v>66</v>
      </c>
      <c r="BF282" s="3">
        <v>7</v>
      </c>
      <c r="BG282" s="3">
        <v>69</v>
      </c>
      <c r="BH282" s="3">
        <v>7417</v>
      </c>
      <c r="BI282" s="3">
        <v>191</v>
      </c>
      <c r="BJ282" s="3">
        <v>78</v>
      </c>
      <c r="BK282" s="3">
        <v>0</v>
      </c>
      <c r="BL282" s="3">
        <v>22</v>
      </c>
      <c r="BM282" s="3">
        <v>0</v>
      </c>
      <c r="BN282" s="3">
        <v>0</v>
      </c>
      <c r="BO282" s="3">
        <v>69906</v>
      </c>
      <c r="BP282" s="3">
        <v>28548</v>
      </c>
      <c r="BQ282" s="3">
        <v>0</v>
      </c>
      <c r="BR282" s="3">
        <v>8052</v>
      </c>
      <c r="BS282" s="3">
        <v>0</v>
      </c>
      <c r="BT282" s="3">
        <v>0</v>
      </c>
      <c r="BU282" s="3">
        <v>24221</v>
      </c>
      <c r="BV282" s="3">
        <v>20492</v>
      </c>
      <c r="BW282" s="3">
        <v>0</v>
      </c>
      <c r="BX282" s="3">
        <v>1928</v>
      </c>
      <c r="BY282" s="3">
        <v>0</v>
      </c>
      <c r="BZ282" s="57">
        <v>0</v>
      </c>
      <c r="CA282" s="3">
        <v>0</v>
      </c>
      <c r="CB282" s="3">
        <v>5028</v>
      </c>
      <c r="CC282" s="3">
        <v>2236</v>
      </c>
      <c r="CD282" s="3">
        <v>0</v>
      </c>
      <c r="CE282" s="3">
        <v>153</v>
      </c>
      <c r="CF282" s="3">
        <v>0</v>
      </c>
      <c r="CG282" s="3">
        <v>0</v>
      </c>
      <c r="CH282" s="3">
        <v>0</v>
      </c>
      <c r="CI282" s="3">
        <v>0</v>
      </c>
      <c r="CJ282" s="3">
        <v>0</v>
      </c>
      <c r="CK282" s="3">
        <v>3104</v>
      </c>
      <c r="CL282" s="3">
        <v>3813</v>
      </c>
      <c r="CM282" s="3">
        <v>4168</v>
      </c>
      <c r="CN282" s="3">
        <v>19007</v>
      </c>
      <c r="CO282" s="3">
        <v>0</v>
      </c>
      <c r="CP282" s="3">
        <v>2649</v>
      </c>
      <c r="CQ282" s="3">
        <v>304</v>
      </c>
      <c r="CR282" s="3">
        <v>571</v>
      </c>
      <c r="CS282" s="3">
        <v>2144</v>
      </c>
      <c r="CT282" s="3">
        <v>35760</v>
      </c>
      <c r="CU282" s="3">
        <v>23235</v>
      </c>
      <c r="CV282" s="3">
        <v>0</v>
      </c>
      <c r="CW282" s="3">
        <v>0</v>
      </c>
      <c r="CX282" s="3">
        <v>18596</v>
      </c>
      <c r="CY282" s="3">
        <v>0</v>
      </c>
      <c r="CZ282" s="3">
        <v>5</v>
      </c>
      <c r="DA282" s="3">
        <v>59373</v>
      </c>
      <c r="DB282" s="3">
        <v>45826</v>
      </c>
      <c r="DC282" s="3">
        <v>233</v>
      </c>
      <c r="DD282" s="3">
        <v>273</v>
      </c>
      <c r="DE282" s="3">
        <v>0</v>
      </c>
      <c r="DF282" s="3">
        <v>0</v>
      </c>
      <c r="DG282" s="3">
        <v>502028725</v>
      </c>
      <c r="DH282" s="3">
        <v>344218235</v>
      </c>
      <c r="DI282" s="3">
        <v>0</v>
      </c>
      <c r="DJ282" s="3">
        <v>157810490</v>
      </c>
      <c r="DK282" s="3">
        <v>6904676</v>
      </c>
      <c r="DL282" s="3">
        <v>164715166</v>
      </c>
      <c r="DM282" s="3">
        <v>154644189</v>
      </c>
      <c r="DN282" s="3">
        <v>10070977</v>
      </c>
      <c r="DO282" s="3">
        <v>2619625</v>
      </c>
      <c r="DP282" s="3">
        <v>918150</v>
      </c>
      <c r="DQ282" s="3">
        <v>0</v>
      </c>
      <c r="DR282" s="3">
        <v>0</v>
      </c>
      <c r="DS282" s="3">
        <v>11772452</v>
      </c>
      <c r="DT282" s="3">
        <v>101835156</v>
      </c>
      <c r="DU282" s="3">
        <v>62397131</v>
      </c>
      <c r="DV282" s="3">
        <v>98152212</v>
      </c>
      <c r="DW282" s="3">
        <v>60254813</v>
      </c>
      <c r="DX282" s="3">
        <v>0</v>
      </c>
      <c r="DY282" s="3">
        <v>63275977</v>
      </c>
      <c r="DZ282" s="3">
        <v>2126159</v>
      </c>
      <c r="EA282" s="3">
        <v>207351</v>
      </c>
      <c r="EB282" s="3">
        <v>2391050</v>
      </c>
      <c r="EC282" s="3">
        <v>390639849</v>
      </c>
      <c r="ED282" s="3">
        <v>16704909</v>
      </c>
      <c r="EE282" s="3">
        <v>13937677</v>
      </c>
      <c r="EF282" s="3">
        <v>9164434</v>
      </c>
      <c r="EG282" s="3">
        <v>40309691</v>
      </c>
      <c r="EH282" s="3">
        <v>0</v>
      </c>
      <c r="EI282" s="3">
        <v>14644214</v>
      </c>
      <c r="EJ282" s="3">
        <v>528796</v>
      </c>
      <c r="EK282" s="3">
        <v>1050162</v>
      </c>
      <c r="EL282" s="3">
        <v>15048993</v>
      </c>
      <c r="EM282" s="3">
        <v>111388876</v>
      </c>
      <c r="EN282" s="3">
        <v>96033149</v>
      </c>
      <c r="EO282" s="3">
        <v>56653141</v>
      </c>
      <c r="EP282" s="3">
        <v>54423084</v>
      </c>
      <c r="EQ282" s="3">
        <v>78208224</v>
      </c>
      <c r="ER282" s="3">
        <v>-12662037</v>
      </c>
      <c r="ES282" s="3">
        <v>0</v>
      </c>
      <c r="ET282" s="3">
        <v>50094865</v>
      </c>
      <c r="EU282" s="3">
        <v>1357704</v>
      </c>
      <c r="EV282" s="3">
        <v>13748425</v>
      </c>
      <c r="EW282" s="3">
        <v>0</v>
      </c>
      <c r="EX282" s="3">
        <v>1623972</v>
      </c>
      <c r="EY282" s="3">
        <v>0</v>
      </c>
      <c r="EZ282" s="3">
        <v>4737708</v>
      </c>
      <c r="FA282" s="3">
        <v>0</v>
      </c>
      <c r="FB282" s="3">
        <v>0</v>
      </c>
      <c r="FC282" s="3">
        <v>0</v>
      </c>
      <c r="FD282" s="3">
        <v>0</v>
      </c>
      <c r="FE282" s="3">
        <v>16711095</v>
      </c>
      <c r="FF282" s="3">
        <v>19649497</v>
      </c>
      <c r="FG282" s="3">
        <v>59139621</v>
      </c>
      <c r="FH282" s="3">
        <v>28252811</v>
      </c>
      <c r="FI282" s="3">
        <v>0</v>
      </c>
      <c r="FJ282" s="3">
        <v>27696840</v>
      </c>
      <c r="FK282" s="3">
        <v>1315563</v>
      </c>
      <c r="FL282" s="3">
        <v>-2313935</v>
      </c>
      <c r="FM282" s="3">
        <v>7358998</v>
      </c>
      <c r="FN282" s="3">
        <v>0</v>
      </c>
      <c r="FO282" s="3">
        <v>0</v>
      </c>
      <c r="FP282" s="3">
        <v>0</v>
      </c>
      <c r="FQ282" s="3">
        <v>0</v>
      </c>
      <c r="FR282" s="3">
        <v>0</v>
      </c>
      <c r="FS282" s="3">
        <v>0</v>
      </c>
      <c r="FT282" s="3">
        <v>35865977</v>
      </c>
      <c r="FU282" s="3">
        <v>13775076</v>
      </c>
      <c r="FV282" s="3">
        <v>23239778</v>
      </c>
      <c r="FW282" s="3">
        <v>0</v>
      </c>
      <c r="FX282" s="3">
        <v>0</v>
      </c>
      <c r="FY282" s="3">
        <v>0</v>
      </c>
      <c r="FZ282" s="3">
        <v>0</v>
      </c>
      <c r="GA282" s="3">
        <v>24618068</v>
      </c>
      <c r="GB282" s="3">
        <v>4249534</v>
      </c>
      <c r="GC282" s="3">
        <v>46161877</v>
      </c>
      <c r="GD282" s="3">
        <v>6733879</v>
      </c>
      <c r="GE282" s="3">
        <v>66162616</v>
      </c>
      <c r="GF282" s="3">
        <v>13795612</v>
      </c>
      <c r="GG282" s="3">
        <v>2301787</v>
      </c>
      <c r="GH282" s="3">
        <v>4850713</v>
      </c>
      <c r="GI282" s="3">
        <v>9856495</v>
      </c>
      <c r="GJ282" s="3">
        <v>14907095</v>
      </c>
      <c r="GK282" s="3">
        <v>2756802</v>
      </c>
      <c r="GL282" s="3">
        <v>1703979</v>
      </c>
      <c r="GM282" s="3">
        <v>1512641</v>
      </c>
      <c r="GN282" s="3">
        <v>0</v>
      </c>
      <c r="GO282" s="3">
        <v>36796449</v>
      </c>
      <c r="GP282" s="3">
        <v>64746224</v>
      </c>
      <c r="GQ282" s="3">
        <v>0</v>
      </c>
      <c r="GR282" s="3">
        <v>38323336</v>
      </c>
      <c r="GS282" s="3">
        <v>2498628</v>
      </c>
      <c r="GT282" s="3">
        <v>0</v>
      </c>
      <c r="GU282" s="3">
        <v>0</v>
      </c>
      <c r="GV282" s="3">
        <v>105568188</v>
      </c>
      <c r="GW282" s="3">
        <v>24697982</v>
      </c>
      <c r="GX282" s="3">
        <v>0</v>
      </c>
      <c r="GY282" s="3">
        <v>29877025</v>
      </c>
      <c r="GZ282" s="3">
        <v>50993181</v>
      </c>
      <c r="HA282" s="3">
        <v>105568188</v>
      </c>
      <c r="HB282" s="3">
        <v>131559</v>
      </c>
      <c r="HC282" s="3">
        <v>138550635</v>
      </c>
      <c r="HD282" s="3">
        <v>-120731771</v>
      </c>
      <c r="HE282" s="3">
        <v>88406363</v>
      </c>
      <c r="HF282" s="3">
        <v>23000000</v>
      </c>
      <c r="HG282" s="3">
        <v>0</v>
      </c>
      <c r="HH282" s="3">
        <v>0</v>
      </c>
      <c r="HI282" s="3">
        <v>-45300353</v>
      </c>
      <c r="HJ282" s="3">
        <v>1308851</v>
      </c>
      <c r="HK282" s="3">
        <v>1596888</v>
      </c>
      <c r="HL282" s="3">
        <v>757</v>
      </c>
      <c r="HM282" s="3">
        <v>0</v>
      </c>
      <c r="HN282" s="3">
        <v>203664</v>
      </c>
      <c r="HO282" s="3">
        <v>298951</v>
      </c>
      <c r="HP282" s="3">
        <v>292056</v>
      </c>
      <c r="HQ282" s="3">
        <v>70466</v>
      </c>
      <c r="HR282" s="3">
        <v>2694</v>
      </c>
      <c r="HS282" s="3">
        <v>270432</v>
      </c>
      <c r="HT282" s="3">
        <v>85222</v>
      </c>
      <c r="HU282" s="3">
        <v>63259</v>
      </c>
      <c r="HV282" s="3">
        <v>22107</v>
      </c>
      <c r="HW282" s="3">
        <v>0</v>
      </c>
      <c r="HX282" s="3">
        <v>464527</v>
      </c>
      <c r="HY282" s="3">
        <v>155093</v>
      </c>
      <c r="HZ282" s="3">
        <v>197161</v>
      </c>
      <c r="IA282" s="3">
        <v>0</v>
      </c>
      <c r="IB282" s="3">
        <v>286655</v>
      </c>
      <c r="IC282" s="3">
        <v>74573</v>
      </c>
      <c r="ID282" s="3">
        <v>130842</v>
      </c>
      <c r="IE282" s="3">
        <v>34884560.587819599</v>
      </c>
      <c r="IF282" s="3">
        <v>22464187.400568601</v>
      </c>
      <c r="IG282" s="3">
        <v>31581676.958491564</v>
      </c>
      <c r="IH282" s="3">
        <v>29594622.989046201</v>
      </c>
      <c r="II282" s="3">
        <v>0</v>
      </c>
      <c r="IJ282" s="3">
        <v>22930741.804081</v>
      </c>
      <c r="IK282" s="3">
        <v>781313.37751025101</v>
      </c>
      <c r="IL282" s="3">
        <v>370067.18731317401</v>
      </c>
      <c r="IM282" s="3">
        <v>5132342.6951696025</v>
      </c>
    </row>
    <row r="283" spans="1:247" x14ac:dyDescent="0.25">
      <c r="A283">
        <v>106454013</v>
      </c>
      <c r="B283" s="33" t="s">
        <v>2223</v>
      </c>
      <c r="C283" s="56">
        <v>45292</v>
      </c>
      <c r="D283" s="56">
        <v>45657</v>
      </c>
      <c r="E283">
        <v>366</v>
      </c>
      <c r="F283" s="33" t="s">
        <v>2721</v>
      </c>
      <c r="G283" t="s">
        <v>1086</v>
      </c>
      <c r="H283">
        <v>209</v>
      </c>
      <c r="I283" s="33" t="s">
        <v>1024</v>
      </c>
      <c r="J283" t="s">
        <v>3050</v>
      </c>
      <c r="K283" s="33" t="s">
        <v>1023</v>
      </c>
      <c r="L283" s="33" t="s">
        <v>1025</v>
      </c>
      <c r="N283" t="s">
        <v>430</v>
      </c>
      <c r="O283" s="33" t="s">
        <v>1494</v>
      </c>
      <c r="P283" t="s">
        <v>1080</v>
      </c>
      <c r="Q283" t="s">
        <v>34</v>
      </c>
      <c r="R283" s="33" t="s">
        <v>2224</v>
      </c>
      <c r="S283" s="33" t="s">
        <v>1495</v>
      </c>
      <c r="T283" s="33" t="s">
        <v>1437</v>
      </c>
      <c r="U283" s="33">
        <v>96001</v>
      </c>
      <c r="V283" s="33" t="s">
        <v>3009</v>
      </c>
      <c r="W283">
        <v>0</v>
      </c>
      <c r="X283" s="3">
        <v>10</v>
      </c>
      <c r="Y283" s="3">
        <v>3660</v>
      </c>
      <c r="Z283" s="3">
        <v>5</v>
      </c>
      <c r="AA283" s="3">
        <v>1830</v>
      </c>
      <c r="AB283" s="3">
        <v>5</v>
      </c>
      <c r="AC283" s="3">
        <v>0.42896174863387998</v>
      </c>
      <c r="AD283" s="3">
        <v>6.5219236988171563</v>
      </c>
      <c r="AE283" s="3">
        <v>114</v>
      </c>
      <c r="AF283" s="3">
        <v>0</v>
      </c>
      <c r="AG283" s="3">
        <v>0</v>
      </c>
      <c r="AH283" s="3">
        <v>0</v>
      </c>
      <c r="AI283" s="3">
        <v>0</v>
      </c>
      <c r="AJ283" s="3">
        <v>18</v>
      </c>
      <c r="AK283" s="3">
        <v>10</v>
      </c>
      <c r="AL283" s="3">
        <v>0</v>
      </c>
      <c r="AM283" s="3">
        <v>15</v>
      </c>
      <c r="AN283" s="3">
        <v>157</v>
      </c>
      <c r="AO283" s="3">
        <v>2387.0240737670802</v>
      </c>
      <c r="AP283" s="89">
        <v>1736.7330033409</v>
      </c>
      <c r="AQ283" s="89">
        <v>0</v>
      </c>
      <c r="AR283" s="89">
        <v>0</v>
      </c>
      <c r="AS283" s="89">
        <v>0</v>
      </c>
      <c r="AT283" s="89">
        <v>0</v>
      </c>
      <c r="AU283" s="89">
        <v>451.768290448394</v>
      </c>
      <c r="AV283" s="89">
        <v>195.5727147855203</v>
      </c>
      <c r="AW283" s="89">
        <v>0</v>
      </c>
      <c r="AX283" s="89">
        <v>37.371423960213797</v>
      </c>
      <c r="AY283" s="3">
        <v>29</v>
      </c>
      <c r="AZ283" s="3">
        <v>0</v>
      </c>
      <c r="BA283" s="3">
        <v>0</v>
      </c>
      <c r="BB283" s="3">
        <v>0</v>
      </c>
      <c r="BC283" s="3">
        <v>0</v>
      </c>
      <c r="BD283" s="3">
        <v>6</v>
      </c>
      <c r="BE283" s="3">
        <v>8</v>
      </c>
      <c r="BF283" s="3">
        <v>0</v>
      </c>
      <c r="BG283" s="3">
        <v>15</v>
      </c>
      <c r="BH283" s="3">
        <v>58</v>
      </c>
      <c r="BI283" s="3">
        <v>10</v>
      </c>
      <c r="BJ283" s="3">
        <v>0</v>
      </c>
      <c r="BK283" s="3">
        <v>0</v>
      </c>
      <c r="BL283" s="3">
        <v>0</v>
      </c>
      <c r="BM283" s="3">
        <v>0</v>
      </c>
      <c r="BN283" s="3">
        <v>0</v>
      </c>
      <c r="BO283" s="3">
        <v>3660</v>
      </c>
      <c r="BP283" s="3">
        <v>0</v>
      </c>
      <c r="BQ283" s="3">
        <v>0</v>
      </c>
      <c r="BR283" s="3">
        <v>0</v>
      </c>
      <c r="BS283" s="3">
        <v>0</v>
      </c>
      <c r="BT283" s="3">
        <v>0</v>
      </c>
      <c r="BU283" s="3">
        <v>157</v>
      </c>
      <c r="BV283" s="3">
        <v>0</v>
      </c>
      <c r="BW283" s="3">
        <v>0</v>
      </c>
      <c r="BX283" s="3">
        <v>0</v>
      </c>
      <c r="BY283" s="3">
        <v>0</v>
      </c>
      <c r="BZ283" s="57">
        <v>0</v>
      </c>
      <c r="CA283" s="3">
        <v>0</v>
      </c>
      <c r="CB283" s="3">
        <v>58</v>
      </c>
      <c r="CC283" s="3">
        <v>0</v>
      </c>
      <c r="CD283" s="3">
        <v>0</v>
      </c>
      <c r="CE283" s="3">
        <v>0</v>
      </c>
      <c r="CF283" s="3">
        <v>0</v>
      </c>
      <c r="CG283" s="3">
        <v>0</v>
      </c>
      <c r="CH283" s="3">
        <v>0</v>
      </c>
      <c r="CI283" s="3">
        <v>0</v>
      </c>
      <c r="CJ283" s="3">
        <v>0</v>
      </c>
      <c r="CK283" s="3">
        <v>612</v>
      </c>
      <c r="CL283" s="3">
        <v>0</v>
      </c>
      <c r="CM283" s="3">
        <v>0</v>
      </c>
      <c r="CN283" s="3">
        <v>2</v>
      </c>
      <c r="CO283" s="3">
        <v>0</v>
      </c>
      <c r="CP283" s="3">
        <v>218</v>
      </c>
      <c r="CQ283" s="3">
        <v>262</v>
      </c>
      <c r="CR283" s="3">
        <v>0</v>
      </c>
      <c r="CS283" s="3">
        <v>29</v>
      </c>
      <c r="CT283" s="3">
        <v>1123</v>
      </c>
      <c r="CU283" s="3">
        <v>0</v>
      </c>
      <c r="CV283" s="3">
        <v>0</v>
      </c>
      <c r="CW283" s="3">
        <v>0</v>
      </c>
      <c r="CX283" s="3">
        <v>77</v>
      </c>
      <c r="CY283" s="3">
        <v>0</v>
      </c>
      <c r="CZ283" s="3">
        <v>2</v>
      </c>
      <c r="DA283" s="3">
        <v>9382</v>
      </c>
      <c r="DB283" s="3">
        <v>114098</v>
      </c>
      <c r="DC283" s="3">
        <v>56</v>
      </c>
      <c r="DD283" s="3">
        <v>1046</v>
      </c>
      <c r="DE283" s="3">
        <v>0</v>
      </c>
      <c r="DF283" s="3">
        <v>0</v>
      </c>
      <c r="DG283" s="3">
        <v>51451118</v>
      </c>
      <c r="DH283" s="3">
        <v>41906751</v>
      </c>
      <c r="DI283" s="3">
        <v>0</v>
      </c>
      <c r="DJ283" s="3">
        <v>9544367</v>
      </c>
      <c r="DK283" s="3">
        <v>31035</v>
      </c>
      <c r="DL283" s="3">
        <v>9575402</v>
      </c>
      <c r="DM283" s="3">
        <v>13507038</v>
      </c>
      <c r="DN283" s="3">
        <v>-3931636</v>
      </c>
      <c r="DO283" s="3">
        <v>534</v>
      </c>
      <c r="DP283" s="3">
        <v>0</v>
      </c>
      <c r="DQ283" s="3">
        <v>0</v>
      </c>
      <c r="DR283" s="3">
        <v>0</v>
      </c>
      <c r="DS283" s="3">
        <v>-3931102</v>
      </c>
      <c r="DT283" s="3">
        <v>1927923</v>
      </c>
      <c r="DU283" s="3">
        <v>0</v>
      </c>
      <c r="DV283" s="3">
        <v>0</v>
      </c>
      <c r="DW283" s="3">
        <v>0</v>
      </c>
      <c r="DX283" s="3">
        <v>0</v>
      </c>
      <c r="DY283" s="3">
        <v>382030</v>
      </c>
      <c r="DZ283" s="3">
        <v>572222</v>
      </c>
      <c r="EA283" s="3">
        <v>0</v>
      </c>
      <c r="EB283" s="3">
        <v>501882</v>
      </c>
      <c r="EC283" s="3">
        <v>3384057</v>
      </c>
      <c r="ED283" s="3">
        <v>27443020</v>
      </c>
      <c r="EE283" s="3">
        <v>0</v>
      </c>
      <c r="EF283" s="3">
        <v>0</v>
      </c>
      <c r="EG283" s="3">
        <v>50391</v>
      </c>
      <c r="EH283" s="3">
        <v>0</v>
      </c>
      <c r="EI283" s="3">
        <v>9206250</v>
      </c>
      <c r="EJ283" s="3">
        <v>10618879</v>
      </c>
      <c r="EK283" s="3">
        <v>0</v>
      </c>
      <c r="EL283" s="3">
        <v>748521</v>
      </c>
      <c r="EM283" s="3">
        <v>48067061</v>
      </c>
      <c r="EN283" s="3">
        <v>23931479</v>
      </c>
      <c r="EO283" s="3">
        <v>0</v>
      </c>
      <c r="EP283" s="3">
        <v>0</v>
      </c>
      <c r="EQ283" s="3">
        <v>46022</v>
      </c>
      <c r="ER283" s="3">
        <v>0</v>
      </c>
      <c r="ES283" s="3">
        <v>0</v>
      </c>
      <c r="ET283" s="3">
        <v>7698947</v>
      </c>
      <c r="EU283" s="3">
        <v>9037258</v>
      </c>
      <c r="EV283" s="3">
        <v>-1655</v>
      </c>
      <c r="EW283" s="3">
        <v>0</v>
      </c>
      <c r="EX283" s="3">
        <v>0</v>
      </c>
      <c r="EY283" s="3">
        <v>0</v>
      </c>
      <c r="EZ283" s="3">
        <v>1194700</v>
      </c>
      <c r="FA283" s="3">
        <v>0</v>
      </c>
      <c r="FB283" s="3">
        <v>0</v>
      </c>
      <c r="FC283" s="3">
        <v>0</v>
      </c>
      <c r="FD283" s="3">
        <v>0</v>
      </c>
      <c r="FE283" s="3">
        <v>5439464</v>
      </c>
      <c r="FF283" s="3">
        <v>0</v>
      </c>
      <c r="FG283" s="3">
        <v>0</v>
      </c>
      <c r="FH283" s="3">
        <v>4369</v>
      </c>
      <c r="FI283" s="3">
        <v>0</v>
      </c>
      <c r="FJ283" s="3">
        <v>1889333</v>
      </c>
      <c r="FK283" s="3">
        <v>2153843</v>
      </c>
      <c r="FL283" s="3">
        <v>0</v>
      </c>
      <c r="FM283" s="3">
        <v>57358</v>
      </c>
      <c r="FN283" s="3">
        <v>0</v>
      </c>
      <c r="FO283" s="3">
        <v>0</v>
      </c>
      <c r="FP283" s="3">
        <v>0</v>
      </c>
      <c r="FQ283" s="3">
        <v>534</v>
      </c>
      <c r="FR283" s="3">
        <v>0</v>
      </c>
      <c r="FS283" s="3">
        <v>0</v>
      </c>
      <c r="FT283" s="3">
        <v>1850176</v>
      </c>
      <c r="FU283" s="3">
        <v>0</v>
      </c>
      <c r="FV283" s="3">
        <v>6549309</v>
      </c>
      <c r="FW283" s="3">
        <v>0</v>
      </c>
      <c r="FX283" s="3">
        <v>0</v>
      </c>
      <c r="FY283" s="3">
        <v>0</v>
      </c>
      <c r="FZ283" s="3">
        <v>0</v>
      </c>
      <c r="GA283" s="3">
        <v>2079470</v>
      </c>
      <c r="GB283" s="3">
        <v>334852</v>
      </c>
      <c r="GC283" s="3">
        <v>1596727</v>
      </c>
      <c r="GD283" s="3">
        <v>1096504</v>
      </c>
      <c r="GE283" s="3">
        <v>4347267</v>
      </c>
      <c r="GF283" s="3">
        <v>1313419</v>
      </c>
      <c r="GG283" s="3">
        <v>0</v>
      </c>
      <c r="GH283" s="3">
        <v>0</v>
      </c>
      <c r="GI283" s="3">
        <v>4262429</v>
      </c>
      <c r="GJ283" s="3">
        <v>778226</v>
      </c>
      <c r="GK283" s="3">
        <v>95327</v>
      </c>
      <c r="GL283" s="3">
        <v>950690</v>
      </c>
      <c r="GM283" s="3">
        <v>123459</v>
      </c>
      <c r="GN283" s="3">
        <v>45170</v>
      </c>
      <c r="GO283" s="3">
        <v>1591051</v>
      </c>
      <c r="GP283" s="3">
        <v>1179592</v>
      </c>
      <c r="GQ283" s="3">
        <v>0</v>
      </c>
      <c r="GR283" s="3">
        <v>657513</v>
      </c>
      <c r="GS283" s="3">
        <v>0</v>
      </c>
      <c r="GT283" s="3">
        <v>0</v>
      </c>
      <c r="GU283" s="3">
        <v>0</v>
      </c>
      <c r="GV283" s="3">
        <v>1837105</v>
      </c>
      <c r="GW283" s="3">
        <v>6163223</v>
      </c>
      <c r="GX283" s="3">
        <v>0</v>
      </c>
      <c r="GY283" s="3">
        <v>3028950</v>
      </c>
      <c r="GZ283" s="3">
        <v>-7355068</v>
      </c>
      <c r="HA283" s="3">
        <v>1837105</v>
      </c>
      <c r="HB283" s="3">
        <v>175628</v>
      </c>
      <c r="HC283" s="3">
        <v>6907119</v>
      </c>
      <c r="HD283" s="3">
        <v>-6025721</v>
      </c>
      <c r="HE283" s="3">
        <v>2105314</v>
      </c>
      <c r="HF283" s="3">
        <v>0</v>
      </c>
      <c r="HG283" s="3">
        <v>0</v>
      </c>
      <c r="HH283" s="3">
        <v>0</v>
      </c>
      <c r="HI283" s="3">
        <v>0</v>
      </c>
      <c r="HJ283" s="3">
        <v>100116</v>
      </c>
      <c r="HK283" s="3">
        <v>109861</v>
      </c>
      <c r="HL283" s="3">
        <v>53</v>
      </c>
      <c r="HM283" s="3">
        <v>0</v>
      </c>
      <c r="HN283" s="3">
        <v>19113</v>
      </c>
      <c r="HO283" s="3">
        <v>18432</v>
      </c>
      <c r="HP283" s="3">
        <v>28643</v>
      </c>
      <c r="HQ283" s="3">
        <v>6917</v>
      </c>
      <c r="HR283" s="3">
        <v>2003</v>
      </c>
      <c r="HS283" s="3">
        <v>11263</v>
      </c>
      <c r="HT283" s="3">
        <v>13745</v>
      </c>
      <c r="HU283" s="3">
        <v>0</v>
      </c>
      <c r="HV283" s="3">
        <v>0</v>
      </c>
      <c r="HW283" s="3">
        <v>0</v>
      </c>
      <c r="HX283" s="3">
        <v>28087</v>
      </c>
      <c r="HY283" s="3">
        <v>0</v>
      </c>
      <c r="HZ283" s="3">
        <v>22226</v>
      </c>
      <c r="IA283" s="3">
        <v>0</v>
      </c>
      <c r="IB283" s="3">
        <v>26842</v>
      </c>
      <c r="IC283" s="3">
        <v>4455</v>
      </c>
      <c r="ID283" s="3">
        <v>18506</v>
      </c>
      <c r="IE283" s="3">
        <v>7692795.2465644972</v>
      </c>
      <c r="IF283" s="3">
        <v>0</v>
      </c>
      <c r="IG283" s="3">
        <v>0</v>
      </c>
      <c r="IH283" s="3">
        <v>13198.338414589942</v>
      </c>
      <c r="II283" s="3">
        <v>0</v>
      </c>
      <c r="IJ283" s="3">
        <v>2511348.5394980102</v>
      </c>
      <c r="IK283" s="3">
        <v>2931157.1159503902</v>
      </c>
      <c r="IL283" s="3">
        <v>0</v>
      </c>
      <c r="IM283" s="3">
        <v>327503.75957251299</v>
      </c>
    </row>
    <row r="284" spans="1:247" x14ac:dyDescent="0.25">
      <c r="A284">
        <v>106361768</v>
      </c>
      <c r="B284" s="33" t="s">
        <v>1496</v>
      </c>
      <c r="C284" s="56">
        <v>45108</v>
      </c>
      <c r="D284" s="56">
        <v>45473</v>
      </c>
      <c r="E284">
        <v>366</v>
      </c>
      <c r="F284" s="33" t="s">
        <v>2692</v>
      </c>
      <c r="G284" t="s">
        <v>1063</v>
      </c>
      <c r="H284">
        <v>1209</v>
      </c>
      <c r="I284" s="33" t="s">
        <v>891</v>
      </c>
      <c r="J284" t="s">
        <v>3050</v>
      </c>
      <c r="K284" s="33" t="s">
        <v>891</v>
      </c>
      <c r="L284" s="33" t="s">
        <v>1025</v>
      </c>
      <c r="N284" t="s">
        <v>430</v>
      </c>
      <c r="O284" s="33" t="s">
        <v>3224</v>
      </c>
      <c r="P284" t="s">
        <v>1048</v>
      </c>
      <c r="Q284" t="s">
        <v>1039</v>
      </c>
      <c r="R284" s="33" t="s">
        <v>2991</v>
      </c>
      <c r="S284" s="33" t="s">
        <v>3225</v>
      </c>
      <c r="T284" s="33" t="s">
        <v>1497</v>
      </c>
      <c r="U284" s="33">
        <v>92369</v>
      </c>
      <c r="V284" s="33" t="s">
        <v>3226</v>
      </c>
      <c r="W284">
        <v>0</v>
      </c>
      <c r="X284" s="3">
        <v>1287</v>
      </c>
      <c r="Y284" s="3">
        <v>471042</v>
      </c>
      <c r="Z284" s="3">
        <v>1560</v>
      </c>
      <c r="AA284" s="3">
        <v>570960</v>
      </c>
      <c r="AB284" s="3">
        <v>1315</v>
      </c>
      <c r="AC284" s="3">
        <v>1339.1393442622953</v>
      </c>
      <c r="AD284" s="3">
        <v>1339.1393442622953</v>
      </c>
      <c r="AE284" s="3">
        <v>213806</v>
      </c>
      <c r="AF284" s="3">
        <v>0</v>
      </c>
      <c r="AG284" s="3">
        <v>0</v>
      </c>
      <c r="AH284" s="3">
        <v>0</v>
      </c>
      <c r="AI284" s="3">
        <v>0</v>
      </c>
      <c r="AJ284" s="3">
        <v>232</v>
      </c>
      <c r="AK284" s="3">
        <v>0</v>
      </c>
      <c r="AL284" s="3">
        <v>0</v>
      </c>
      <c r="AM284" s="3">
        <v>276087</v>
      </c>
      <c r="AN284" s="3">
        <v>490125</v>
      </c>
      <c r="AO284" s="3">
        <v>490125</v>
      </c>
      <c r="AP284" s="89">
        <v>0</v>
      </c>
      <c r="AQ284" s="89">
        <v>0</v>
      </c>
      <c r="AR284" s="89">
        <v>0</v>
      </c>
      <c r="AS284" s="89">
        <v>0</v>
      </c>
      <c r="AT284" s="89">
        <v>0</v>
      </c>
      <c r="AU284" s="89">
        <v>0</v>
      </c>
      <c r="AV284" s="89">
        <v>0</v>
      </c>
      <c r="AW284" s="89">
        <v>0</v>
      </c>
      <c r="AX284" s="89">
        <v>0</v>
      </c>
      <c r="AY284" s="3">
        <v>95</v>
      </c>
      <c r="AZ284" s="3">
        <v>0</v>
      </c>
      <c r="BA284" s="3">
        <v>0</v>
      </c>
      <c r="BB284" s="3">
        <v>0</v>
      </c>
      <c r="BC284" s="3">
        <v>0</v>
      </c>
      <c r="BD284" s="3">
        <v>20</v>
      </c>
      <c r="BE284" s="3">
        <v>0</v>
      </c>
      <c r="BF284" s="3">
        <v>0</v>
      </c>
      <c r="BG284" s="3">
        <v>896</v>
      </c>
      <c r="BH284" s="3">
        <v>1011</v>
      </c>
      <c r="BI284" s="3">
        <v>0</v>
      </c>
      <c r="BJ284" s="3">
        <v>427</v>
      </c>
      <c r="BK284" s="3">
        <v>0</v>
      </c>
      <c r="BL284" s="3">
        <v>0</v>
      </c>
      <c r="BM284" s="3">
        <v>860</v>
      </c>
      <c r="BN284" s="3">
        <v>0</v>
      </c>
      <c r="BO284" s="3">
        <v>0</v>
      </c>
      <c r="BP284" s="3">
        <v>156282</v>
      </c>
      <c r="BQ284" s="3">
        <v>0</v>
      </c>
      <c r="BR284" s="3">
        <v>0</v>
      </c>
      <c r="BS284" s="3">
        <v>314760</v>
      </c>
      <c r="BT284" s="3">
        <v>0</v>
      </c>
      <c r="BU284" s="3">
        <v>0</v>
      </c>
      <c r="BV284" s="3">
        <v>144399</v>
      </c>
      <c r="BW284" s="3">
        <v>0</v>
      </c>
      <c r="BX284" s="3">
        <v>0</v>
      </c>
      <c r="BY284" s="3">
        <v>345726</v>
      </c>
      <c r="BZ284" s="57">
        <v>0.70538332058148401</v>
      </c>
      <c r="CA284" s="3">
        <v>0</v>
      </c>
      <c r="CB284" s="3">
        <v>0</v>
      </c>
      <c r="CC284" s="3">
        <v>298</v>
      </c>
      <c r="CD284" s="3">
        <v>0</v>
      </c>
      <c r="CE284" s="3">
        <v>0</v>
      </c>
      <c r="CF284" s="3">
        <v>713</v>
      </c>
      <c r="CG284" s="3">
        <v>0</v>
      </c>
      <c r="CH284" s="3">
        <v>0</v>
      </c>
      <c r="CI284" s="3">
        <v>0</v>
      </c>
      <c r="CJ284" s="3">
        <v>0</v>
      </c>
      <c r="CK284" s="3">
        <v>0</v>
      </c>
      <c r="CL284" s="3">
        <v>0</v>
      </c>
      <c r="CM284" s="3">
        <v>0</v>
      </c>
      <c r="CN284" s="3">
        <v>0</v>
      </c>
      <c r="CO284" s="3">
        <v>0</v>
      </c>
      <c r="CP284" s="3">
        <v>0</v>
      </c>
      <c r="CQ284" s="3">
        <v>0</v>
      </c>
      <c r="CR284" s="3">
        <v>0</v>
      </c>
      <c r="CS284" s="3">
        <v>0</v>
      </c>
      <c r="CT284" s="3">
        <v>0</v>
      </c>
      <c r="CU284" s="3">
        <v>0</v>
      </c>
      <c r="CV284" s="3">
        <v>0</v>
      </c>
      <c r="CW284" s="3">
        <v>0</v>
      </c>
      <c r="CX284" s="3">
        <v>0</v>
      </c>
      <c r="CY284" s="3">
        <v>0</v>
      </c>
      <c r="CZ284" s="3">
        <v>0</v>
      </c>
      <c r="DA284" s="3">
        <v>0</v>
      </c>
      <c r="DB284" s="3">
        <v>0</v>
      </c>
      <c r="DC284" s="3">
        <v>0</v>
      </c>
      <c r="DD284" s="3">
        <v>0</v>
      </c>
      <c r="DE284" s="3">
        <v>0</v>
      </c>
      <c r="DF284" s="3">
        <v>0</v>
      </c>
      <c r="DG284" s="3">
        <v>530312037</v>
      </c>
      <c r="DH284" s="3">
        <v>252</v>
      </c>
      <c r="DI284" s="3">
        <v>0</v>
      </c>
      <c r="DJ284" s="3">
        <v>530311785</v>
      </c>
      <c r="DK284" s="3">
        <v>0</v>
      </c>
      <c r="DL284" s="3">
        <v>530311785</v>
      </c>
      <c r="DM284" s="3">
        <v>455214872</v>
      </c>
      <c r="DN284" s="3">
        <v>75096913</v>
      </c>
      <c r="DO284" s="3">
        <v>252</v>
      </c>
      <c r="DP284" s="3">
        <v>0</v>
      </c>
      <c r="DQ284" s="3">
        <v>0</v>
      </c>
      <c r="DR284" s="3">
        <v>0</v>
      </c>
      <c r="DS284" s="3">
        <v>75097165</v>
      </c>
      <c r="DT284" s="3">
        <v>0</v>
      </c>
      <c r="DU284" s="3">
        <v>0</v>
      </c>
      <c r="DV284" s="3">
        <v>0</v>
      </c>
      <c r="DW284" s="3">
        <v>0</v>
      </c>
      <c r="DX284" s="3">
        <v>0</v>
      </c>
      <c r="DY284" s="3">
        <v>0</v>
      </c>
      <c r="DZ284" s="3">
        <v>0</v>
      </c>
      <c r="EA284" s="3">
        <v>0</v>
      </c>
      <c r="EB284" s="3">
        <v>0</v>
      </c>
      <c r="EC284" s="3">
        <v>0</v>
      </c>
      <c r="ED284" s="3">
        <v>0</v>
      </c>
      <c r="EE284" s="3">
        <v>0</v>
      </c>
      <c r="EF284" s="3">
        <v>0</v>
      </c>
      <c r="EG284" s="3">
        <v>0</v>
      </c>
      <c r="EH284" s="3">
        <v>0</v>
      </c>
      <c r="EI284" s="3">
        <v>0</v>
      </c>
      <c r="EJ284" s="3">
        <v>0</v>
      </c>
      <c r="EK284" s="3">
        <v>0</v>
      </c>
      <c r="EL284" s="3">
        <v>0</v>
      </c>
      <c r="EM284" s="3">
        <v>0</v>
      </c>
      <c r="EN284" s="3">
        <v>252</v>
      </c>
      <c r="EO284" s="3">
        <v>0</v>
      </c>
      <c r="EP284" s="3">
        <v>0</v>
      </c>
      <c r="EQ284" s="3">
        <v>0</v>
      </c>
      <c r="ER284" s="3">
        <v>0</v>
      </c>
      <c r="ES284" s="3">
        <v>0</v>
      </c>
      <c r="ET284" s="3">
        <v>0</v>
      </c>
      <c r="EU284" s="3">
        <v>0</v>
      </c>
      <c r="EV284" s="3">
        <v>0</v>
      </c>
      <c r="EW284" s="3">
        <v>0</v>
      </c>
      <c r="EX284" s="3">
        <v>0</v>
      </c>
      <c r="EY284" s="3">
        <v>0</v>
      </c>
      <c r="EZ284" s="3">
        <v>0</v>
      </c>
      <c r="FA284" s="3">
        <v>0</v>
      </c>
      <c r="FB284" s="3">
        <v>0</v>
      </c>
      <c r="FC284" s="3">
        <v>0</v>
      </c>
      <c r="FD284" s="3">
        <v>0</v>
      </c>
      <c r="FE284" s="3">
        <v>0</v>
      </c>
      <c r="FF284" s="3">
        <v>0</v>
      </c>
      <c r="FG284" s="3">
        <v>0</v>
      </c>
      <c r="FH284" s="3">
        <v>0</v>
      </c>
      <c r="FI284" s="3">
        <v>0</v>
      </c>
      <c r="FJ284" s="3">
        <v>0</v>
      </c>
      <c r="FK284" s="3">
        <v>0</v>
      </c>
      <c r="FL284" s="3">
        <v>0</v>
      </c>
      <c r="FM284" s="3">
        <v>0</v>
      </c>
      <c r="FN284" s="3">
        <v>0</v>
      </c>
      <c r="FO284" s="3">
        <v>0</v>
      </c>
      <c r="FP284" s="3">
        <v>0</v>
      </c>
      <c r="FQ284" s="3">
        <v>0</v>
      </c>
      <c r="FR284" s="3">
        <v>0</v>
      </c>
      <c r="FS284" s="3">
        <v>0</v>
      </c>
      <c r="FT284" s="3">
        <v>0</v>
      </c>
      <c r="FU284" s="3">
        <v>0</v>
      </c>
      <c r="FV284" s="3">
        <v>0</v>
      </c>
      <c r="FW284" s="3">
        <v>0</v>
      </c>
      <c r="FX284" s="3">
        <v>0</v>
      </c>
      <c r="FY284" s="3">
        <v>0</v>
      </c>
      <c r="FZ284" s="3">
        <v>0</v>
      </c>
      <c r="GA284" s="3">
        <v>0</v>
      </c>
      <c r="GB284" s="3">
        <v>0</v>
      </c>
      <c r="GC284" s="3">
        <v>0</v>
      </c>
      <c r="GD284" s="3">
        <v>0</v>
      </c>
      <c r="GE284" s="3">
        <v>0</v>
      </c>
      <c r="GF284" s="3">
        <v>0</v>
      </c>
      <c r="GG284" s="3">
        <v>0</v>
      </c>
      <c r="GH284" s="3">
        <v>0</v>
      </c>
      <c r="GI284" s="3">
        <v>0</v>
      </c>
      <c r="GJ284" s="3">
        <v>0</v>
      </c>
      <c r="GK284" s="3">
        <v>0</v>
      </c>
      <c r="GL284" s="3">
        <v>0</v>
      </c>
      <c r="GM284" s="3">
        <v>0</v>
      </c>
      <c r="GN284" s="3">
        <v>0</v>
      </c>
      <c r="GO284" s="3">
        <v>0</v>
      </c>
      <c r="GP284" s="3">
        <v>0</v>
      </c>
      <c r="GQ284" s="3">
        <v>0</v>
      </c>
      <c r="GR284" s="3">
        <v>0</v>
      </c>
      <c r="GS284" s="3">
        <v>0</v>
      </c>
      <c r="GT284" s="3">
        <v>0</v>
      </c>
      <c r="GU284" s="3">
        <v>0</v>
      </c>
      <c r="GV284" s="3">
        <v>0</v>
      </c>
      <c r="GW284" s="3">
        <v>0</v>
      </c>
      <c r="GX284" s="3">
        <v>0</v>
      </c>
      <c r="GY284" s="3">
        <v>0</v>
      </c>
      <c r="GZ284" s="3">
        <v>0</v>
      </c>
      <c r="HA284" s="3">
        <v>0</v>
      </c>
      <c r="HB284" s="3">
        <v>0</v>
      </c>
      <c r="HC284" s="3">
        <v>0</v>
      </c>
      <c r="HD284" s="3">
        <v>0</v>
      </c>
      <c r="HE284" s="3">
        <v>0</v>
      </c>
      <c r="HF284" s="3">
        <v>0</v>
      </c>
      <c r="HG284" s="3">
        <v>0</v>
      </c>
      <c r="HH284" s="3">
        <v>0</v>
      </c>
      <c r="HI284" s="3">
        <v>0</v>
      </c>
      <c r="HJ284" s="3">
        <v>0</v>
      </c>
      <c r="HK284" s="3">
        <v>0</v>
      </c>
      <c r="HL284" s="3">
        <v>0</v>
      </c>
      <c r="HM284" s="3">
        <v>0</v>
      </c>
      <c r="HN284" s="3">
        <v>0</v>
      </c>
      <c r="HO284" s="3">
        <v>0</v>
      </c>
      <c r="HP284" s="3">
        <v>0</v>
      </c>
      <c r="HQ284" s="3">
        <v>0</v>
      </c>
      <c r="HR284" s="3">
        <v>0</v>
      </c>
      <c r="HS284" s="3">
        <v>0</v>
      </c>
      <c r="HT284" s="3">
        <v>0</v>
      </c>
      <c r="HU284" s="3">
        <v>0</v>
      </c>
      <c r="HV284" s="3">
        <v>0</v>
      </c>
      <c r="HW284" s="3">
        <v>0</v>
      </c>
      <c r="HX284" s="3">
        <v>0</v>
      </c>
      <c r="HY284" s="3">
        <v>0</v>
      </c>
      <c r="HZ284" s="3">
        <v>0</v>
      </c>
      <c r="IA284" s="3">
        <v>0</v>
      </c>
      <c r="IB284" s="3">
        <v>0</v>
      </c>
      <c r="IC284" s="3">
        <v>0</v>
      </c>
      <c r="ID284" s="3">
        <v>0</v>
      </c>
      <c r="IE284" s="3">
        <v>0</v>
      </c>
      <c r="IF284" s="3">
        <v>0</v>
      </c>
      <c r="IG284" s="3">
        <v>0</v>
      </c>
      <c r="IH284" s="3">
        <v>0</v>
      </c>
      <c r="II284" s="3">
        <v>0</v>
      </c>
      <c r="IJ284" s="3">
        <v>0</v>
      </c>
      <c r="IK284" s="3">
        <v>0</v>
      </c>
      <c r="IL284" s="3">
        <v>0</v>
      </c>
      <c r="IM284" s="3">
        <v>0</v>
      </c>
    </row>
    <row r="285" spans="1:247" x14ac:dyDescent="0.25">
      <c r="A285">
        <v>106491001</v>
      </c>
      <c r="B285" s="33" t="s">
        <v>1500</v>
      </c>
      <c r="C285" s="56">
        <v>45108</v>
      </c>
      <c r="D285" s="56">
        <v>45473</v>
      </c>
      <c r="E285">
        <v>366</v>
      </c>
      <c r="F285" s="33" t="s">
        <v>2533</v>
      </c>
      <c r="G285" t="s">
        <v>1252</v>
      </c>
      <c r="H285">
        <v>403</v>
      </c>
      <c r="I285" s="33" t="s">
        <v>1046</v>
      </c>
      <c r="J285" t="s">
        <v>3058</v>
      </c>
      <c r="K285" s="33" t="s">
        <v>1023</v>
      </c>
      <c r="L285" s="33" t="s">
        <v>811</v>
      </c>
      <c r="N285" t="s">
        <v>430</v>
      </c>
      <c r="O285" s="33" t="s">
        <v>1501</v>
      </c>
      <c r="P285" t="s">
        <v>407</v>
      </c>
      <c r="Q285" t="s">
        <v>34</v>
      </c>
      <c r="R285" s="33" t="s">
        <v>2225</v>
      </c>
      <c r="S285" s="33" t="s">
        <v>3227</v>
      </c>
      <c r="T285" s="33" t="s">
        <v>1502</v>
      </c>
      <c r="U285" s="33">
        <v>94952</v>
      </c>
      <c r="V285" s="33" t="s">
        <v>3011</v>
      </c>
      <c r="W285">
        <v>0</v>
      </c>
      <c r="X285" s="3">
        <v>80</v>
      </c>
      <c r="Y285" s="3">
        <v>29280</v>
      </c>
      <c r="Z285" s="3">
        <v>59</v>
      </c>
      <c r="AA285" s="3">
        <v>21594</v>
      </c>
      <c r="AB285" s="3">
        <v>20</v>
      </c>
      <c r="AC285" s="3">
        <v>18.133879781420799</v>
      </c>
      <c r="AD285" s="3">
        <v>59.166869172904001</v>
      </c>
      <c r="AE285" s="3">
        <v>3189</v>
      </c>
      <c r="AF285" s="3">
        <v>1135</v>
      </c>
      <c r="AG285" s="3">
        <v>339</v>
      </c>
      <c r="AH285" s="3">
        <v>1361</v>
      </c>
      <c r="AI285" s="3">
        <v>0</v>
      </c>
      <c r="AJ285" s="3">
        <v>154</v>
      </c>
      <c r="AK285" s="3">
        <v>436</v>
      </c>
      <c r="AL285" s="3">
        <v>18</v>
      </c>
      <c r="AM285" s="3">
        <v>5</v>
      </c>
      <c r="AN285" s="3">
        <v>6637</v>
      </c>
      <c r="AO285" s="3">
        <v>21655.0741172829</v>
      </c>
      <c r="AP285" s="89">
        <v>6814.3223518172272</v>
      </c>
      <c r="AQ285" s="89">
        <v>3557.3095528991398</v>
      </c>
      <c r="AR285" s="89">
        <v>952.13255883700037</v>
      </c>
      <c r="AS285" s="89">
        <v>5481.4364503480201</v>
      </c>
      <c r="AT285" s="89">
        <v>0</v>
      </c>
      <c r="AU285" s="89">
        <v>621.84933818957097</v>
      </c>
      <c r="AV285" s="89">
        <v>3202.3275483790098</v>
      </c>
      <c r="AW285" s="89">
        <v>63.635472820067498</v>
      </c>
      <c r="AX285" s="89">
        <v>778.46892054389002</v>
      </c>
      <c r="AY285" s="3">
        <v>772</v>
      </c>
      <c r="AZ285" s="3">
        <v>273</v>
      </c>
      <c r="BA285" s="3">
        <v>49</v>
      </c>
      <c r="BB285" s="3">
        <v>328</v>
      </c>
      <c r="BC285" s="3">
        <v>0</v>
      </c>
      <c r="BD285" s="3">
        <v>40</v>
      </c>
      <c r="BE285" s="3">
        <v>133</v>
      </c>
      <c r="BF285" s="3">
        <v>4</v>
      </c>
      <c r="BG285" s="3">
        <v>1</v>
      </c>
      <c r="BH285" s="3">
        <v>1600</v>
      </c>
      <c r="BI285" s="3">
        <v>80</v>
      </c>
      <c r="BJ285" s="3">
        <v>0</v>
      </c>
      <c r="BK285" s="3">
        <v>0</v>
      </c>
      <c r="BL285" s="3">
        <v>0</v>
      </c>
      <c r="BM285" s="3">
        <v>0</v>
      </c>
      <c r="BN285" s="3">
        <v>0</v>
      </c>
      <c r="BO285" s="3">
        <v>29280</v>
      </c>
      <c r="BP285" s="3">
        <v>0</v>
      </c>
      <c r="BQ285" s="3">
        <v>0</v>
      </c>
      <c r="BR285" s="3">
        <v>0</v>
      </c>
      <c r="BS285" s="3">
        <v>0</v>
      </c>
      <c r="BT285" s="3">
        <v>0</v>
      </c>
      <c r="BU285" s="3">
        <v>6637</v>
      </c>
      <c r="BV285" s="3">
        <v>0</v>
      </c>
      <c r="BW285" s="3">
        <v>0</v>
      </c>
      <c r="BX285" s="3">
        <v>0</v>
      </c>
      <c r="BY285" s="3">
        <v>0</v>
      </c>
      <c r="BZ285" s="57">
        <v>0</v>
      </c>
      <c r="CA285" s="3">
        <v>0</v>
      </c>
      <c r="CB285" s="3">
        <v>1600</v>
      </c>
      <c r="CC285" s="3">
        <v>0</v>
      </c>
      <c r="CD285" s="3">
        <v>0</v>
      </c>
      <c r="CE285" s="3">
        <v>0</v>
      </c>
      <c r="CF285" s="3">
        <v>0</v>
      </c>
      <c r="CG285" s="3">
        <v>0</v>
      </c>
      <c r="CH285" s="3">
        <v>0</v>
      </c>
      <c r="CI285" s="3">
        <v>0</v>
      </c>
      <c r="CJ285" s="3">
        <v>0</v>
      </c>
      <c r="CK285" s="3">
        <v>5505</v>
      </c>
      <c r="CL285" s="3">
        <v>3592</v>
      </c>
      <c r="CM285" s="3">
        <v>863</v>
      </c>
      <c r="CN285" s="3">
        <v>8158</v>
      </c>
      <c r="CO285" s="3">
        <v>0</v>
      </c>
      <c r="CP285" s="3">
        <v>1154</v>
      </c>
      <c r="CQ285" s="3">
        <v>5458</v>
      </c>
      <c r="CR285" s="3">
        <v>333</v>
      </c>
      <c r="CS285" s="3">
        <v>810</v>
      </c>
      <c r="CT285" s="3">
        <v>25873</v>
      </c>
      <c r="CU285" s="3">
        <v>20493</v>
      </c>
      <c r="CV285" s="3">
        <v>0</v>
      </c>
      <c r="CW285" s="3">
        <v>0</v>
      </c>
      <c r="CX285" s="3">
        <v>4637</v>
      </c>
      <c r="CY285" s="3">
        <v>0</v>
      </c>
      <c r="CZ285" s="3">
        <v>10</v>
      </c>
      <c r="DA285" s="3">
        <v>33086</v>
      </c>
      <c r="DB285" s="3">
        <v>113152</v>
      </c>
      <c r="DC285" s="3">
        <v>325</v>
      </c>
      <c r="DD285" s="3">
        <v>1799</v>
      </c>
      <c r="DE285" s="3">
        <v>0</v>
      </c>
      <c r="DF285" s="3">
        <v>0</v>
      </c>
      <c r="DG285" s="3">
        <v>574078351</v>
      </c>
      <c r="DH285" s="3">
        <v>490516576</v>
      </c>
      <c r="DI285" s="3">
        <v>0</v>
      </c>
      <c r="DJ285" s="3">
        <v>83561775</v>
      </c>
      <c r="DK285" s="3">
        <v>654836</v>
      </c>
      <c r="DL285" s="3">
        <v>84216611</v>
      </c>
      <c r="DM285" s="3">
        <v>95309170</v>
      </c>
      <c r="DN285" s="3">
        <v>-11092559</v>
      </c>
      <c r="DO285" s="3">
        <v>47332</v>
      </c>
      <c r="DP285" s="3">
        <v>0</v>
      </c>
      <c r="DQ285" s="3">
        <v>0</v>
      </c>
      <c r="DR285" s="3">
        <v>0</v>
      </c>
      <c r="DS285" s="3">
        <v>-11045227</v>
      </c>
      <c r="DT285" s="3">
        <v>81720228</v>
      </c>
      <c r="DU285" s="3">
        <v>31543733</v>
      </c>
      <c r="DV285" s="3">
        <v>6135170</v>
      </c>
      <c r="DW285" s="3">
        <v>36178003</v>
      </c>
      <c r="DX285" s="3">
        <v>0</v>
      </c>
      <c r="DY285" s="3">
        <v>4649141</v>
      </c>
      <c r="DZ285" s="3">
        <v>14025867</v>
      </c>
      <c r="EA285" s="3">
        <v>1630578</v>
      </c>
      <c r="EB285" s="3">
        <v>64866</v>
      </c>
      <c r="EC285" s="3">
        <v>175947586</v>
      </c>
      <c r="ED285" s="3">
        <v>92901276</v>
      </c>
      <c r="EE285" s="3">
        <v>67320428</v>
      </c>
      <c r="EF285" s="3">
        <v>11096379</v>
      </c>
      <c r="EG285" s="3">
        <v>109529142</v>
      </c>
      <c r="EH285" s="3">
        <v>0</v>
      </c>
      <c r="EI285" s="3">
        <v>14124010</v>
      </c>
      <c r="EJ285" s="3">
        <v>88991152</v>
      </c>
      <c r="EK285" s="3">
        <v>4134011</v>
      </c>
      <c r="EL285" s="3">
        <v>10034367</v>
      </c>
      <c r="EM285" s="3">
        <v>398130765</v>
      </c>
      <c r="EN285" s="3">
        <v>155426957</v>
      </c>
      <c r="EO285" s="3">
        <v>86048218</v>
      </c>
      <c r="EP285" s="3">
        <v>10302234</v>
      </c>
      <c r="EQ285" s="3">
        <v>130524068</v>
      </c>
      <c r="ER285" s="3">
        <v>0</v>
      </c>
      <c r="ES285" s="3">
        <v>0</v>
      </c>
      <c r="ET285" s="3">
        <v>15689370</v>
      </c>
      <c r="EU285" s="3">
        <v>59935338</v>
      </c>
      <c r="EV285" s="3">
        <v>17733684</v>
      </c>
      <c r="EW285" s="3">
        <v>0</v>
      </c>
      <c r="EX285" s="3">
        <v>7216587</v>
      </c>
      <c r="EY285" s="3">
        <v>0</v>
      </c>
      <c r="EZ285" s="3">
        <v>7640120</v>
      </c>
      <c r="FA285" s="3">
        <v>0</v>
      </c>
      <c r="FB285" s="3">
        <v>0</v>
      </c>
      <c r="FC285" s="3">
        <v>0</v>
      </c>
      <c r="FD285" s="3">
        <v>0</v>
      </c>
      <c r="FE285" s="3">
        <v>16974428</v>
      </c>
      <c r="FF285" s="3">
        <v>12016661</v>
      </c>
      <c r="FG285" s="3">
        <v>6138941</v>
      </c>
      <c r="FH285" s="3">
        <v>13175131</v>
      </c>
      <c r="FI285" s="3">
        <v>0</v>
      </c>
      <c r="FJ285" s="3">
        <v>1863634</v>
      </c>
      <c r="FK285" s="3">
        <v>33392980</v>
      </c>
      <c r="FL285" s="3">
        <v>0</v>
      </c>
      <c r="FM285" s="3">
        <v>0</v>
      </c>
      <c r="FN285" s="3">
        <v>0</v>
      </c>
      <c r="FO285" s="3">
        <v>-39110804</v>
      </c>
      <c r="FP285" s="3">
        <v>0</v>
      </c>
      <c r="FQ285" s="3">
        <v>46497</v>
      </c>
      <c r="FR285" s="3">
        <v>0</v>
      </c>
      <c r="FS285" s="3">
        <v>0</v>
      </c>
      <c r="FT285" s="3">
        <v>13672424</v>
      </c>
      <c r="FU285" s="3">
        <v>13849811</v>
      </c>
      <c r="FV285" s="3">
        <v>23078988</v>
      </c>
      <c r="FW285" s="3">
        <v>0</v>
      </c>
      <c r="FX285" s="3">
        <v>0</v>
      </c>
      <c r="FY285" s="3">
        <v>0</v>
      </c>
      <c r="FZ285" s="3">
        <v>0</v>
      </c>
      <c r="GA285" s="3">
        <v>15496008</v>
      </c>
      <c r="GB285" s="3">
        <v>1669118</v>
      </c>
      <c r="GC285" s="3">
        <v>22147795</v>
      </c>
      <c r="GD285" s="3">
        <v>5395026</v>
      </c>
      <c r="GE285" s="3">
        <v>29851691</v>
      </c>
      <c r="GF285" s="3">
        <v>11196160</v>
      </c>
      <c r="GG285" s="3">
        <v>6576105</v>
      </c>
      <c r="GH285" s="3">
        <v>4273724</v>
      </c>
      <c r="GI285" s="3">
        <v>9047492</v>
      </c>
      <c r="GJ285" s="3">
        <v>19334471</v>
      </c>
      <c r="GK285" s="3">
        <v>5679194</v>
      </c>
      <c r="GL285" s="3">
        <v>832267</v>
      </c>
      <c r="GM285" s="3">
        <v>535987</v>
      </c>
      <c r="GN285" s="3">
        <v>14023</v>
      </c>
      <c r="GO285" s="3">
        <v>7968056</v>
      </c>
      <c r="GP285" s="3">
        <v>30868377</v>
      </c>
      <c r="GQ285" s="3">
        <v>0</v>
      </c>
      <c r="GR285" s="3">
        <v>51387900</v>
      </c>
      <c r="GS285" s="3">
        <v>4691079</v>
      </c>
      <c r="GT285" s="3">
        <v>568871</v>
      </c>
      <c r="GU285" s="3">
        <v>0</v>
      </c>
      <c r="GV285" s="3">
        <v>87516227</v>
      </c>
      <c r="GW285" s="3">
        <v>92921735</v>
      </c>
      <c r="GX285" s="3">
        <v>0</v>
      </c>
      <c r="GY285" s="3">
        <v>501210</v>
      </c>
      <c r="GZ285" s="3">
        <v>-5906718</v>
      </c>
      <c r="HA285" s="3">
        <v>87516227</v>
      </c>
      <c r="HB285" s="3">
        <v>0</v>
      </c>
      <c r="HC285" s="3">
        <v>44510160</v>
      </c>
      <c r="HD285" s="3">
        <v>-34065733</v>
      </c>
      <c r="HE285" s="3">
        <v>108901967</v>
      </c>
      <c r="HF285" s="3">
        <v>0</v>
      </c>
      <c r="HG285" s="3">
        <v>0</v>
      </c>
      <c r="HH285" s="3">
        <v>0</v>
      </c>
      <c r="HI285" s="3">
        <v>0</v>
      </c>
      <c r="HJ285" s="3">
        <v>485840</v>
      </c>
      <c r="HK285" s="3">
        <v>541271</v>
      </c>
      <c r="HL285" s="3">
        <v>235</v>
      </c>
      <c r="HM285" s="3">
        <v>0</v>
      </c>
      <c r="HN285" s="3">
        <v>37412</v>
      </c>
      <c r="HO285" s="3">
        <v>145053</v>
      </c>
      <c r="HP285" s="3">
        <v>144752</v>
      </c>
      <c r="HQ285" s="3">
        <v>0</v>
      </c>
      <c r="HR285" s="3">
        <v>55282</v>
      </c>
      <c r="HS285" s="3">
        <v>13451</v>
      </c>
      <c r="HT285" s="3">
        <v>36758</v>
      </c>
      <c r="HU285" s="3">
        <v>1556</v>
      </c>
      <c r="HV285" s="3">
        <v>21355</v>
      </c>
      <c r="HW285" s="3">
        <v>30221</v>
      </c>
      <c r="HX285" s="3">
        <v>114557</v>
      </c>
      <c r="HY285" s="3">
        <v>84970</v>
      </c>
      <c r="HZ285" s="3">
        <v>135667</v>
      </c>
      <c r="IA285" s="3">
        <v>0</v>
      </c>
      <c r="IB285" s="3">
        <v>88155</v>
      </c>
      <c r="IC285" s="3">
        <v>0</v>
      </c>
      <c r="ID285" s="3">
        <v>62491</v>
      </c>
      <c r="IE285" s="3">
        <v>28791683.459943496</v>
      </c>
      <c r="IF285" s="3">
        <v>16300773.7526123</v>
      </c>
      <c r="IG285" s="3">
        <v>2841146.6684681964</v>
      </c>
      <c r="IH285" s="3">
        <v>24024269.06535</v>
      </c>
      <c r="II285" s="3">
        <v>0</v>
      </c>
      <c r="IJ285" s="3">
        <v>3095326.7997148898</v>
      </c>
      <c r="IK285" s="3">
        <v>16985499.117193405</v>
      </c>
      <c r="IL285" s="3">
        <v>950468.40144425898</v>
      </c>
      <c r="IM285" s="3">
        <v>1665166.7352734259</v>
      </c>
    </row>
    <row r="286" spans="1:247" x14ac:dyDescent="0.25">
      <c r="A286">
        <v>106190243</v>
      </c>
      <c r="B286" s="33" t="s">
        <v>3104</v>
      </c>
      <c r="C286" s="56">
        <v>45200</v>
      </c>
      <c r="D286" s="56">
        <v>45565</v>
      </c>
      <c r="E286">
        <v>366</v>
      </c>
      <c r="F286" s="33" t="s">
        <v>2532</v>
      </c>
      <c r="G286" t="s">
        <v>475</v>
      </c>
      <c r="H286">
        <v>921</v>
      </c>
      <c r="I286" s="33" t="s">
        <v>1046</v>
      </c>
      <c r="J286" t="s">
        <v>3056</v>
      </c>
      <c r="K286" s="33" t="s">
        <v>1023</v>
      </c>
      <c r="L286" s="33" t="s">
        <v>811</v>
      </c>
      <c r="N286" t="s">
        <v>430</v>
      </c>
      <c r="O286" s="33" t="s">
        <v>2921</v>
      </c>
      <c r="P286" t="s">
        <v>1038</v>
      </c>
      <c r="Q286" t="s">
        <v>34</v>
      </c>
      <c r="R286" s="33" t="s">
        <v>2069</v>
      </c>
      <c r="S286" s="33" t="s">
        <v>2922</v>
      </c>
      <c r="T286" s="33" t="s">
        <v>1198</v>
      </c>
      <c r="U286" s="33">
        <v>90241</v>
      </c>
      <c r="V286" s="33" t="s">
        <v>2869</v>
      </c>
      <c r="W286">
        <v>0</v>
      </c>
      <c r="X286" s="3">
        <v>199</v>
      </c>
      <c r="Y286" s="3">
        <v>72834</v>
      </c>
      <c r="Z286" s="3">
        <v>189</v>
      </c>
      <c r="AA286" s="3">
        <v>69174</v>
      </c>
      <c r="AB286" s="3">
        <v>88</v>
      </c>
      <c r="AC286" s="3">
        <v>84.491803278688494</v>
      </c>
      <c r="AD286" s="3">
        <v>165.90645969624401</v>
      </c>
      <c r="AE286" s="3">
        <v>6882</v>
      </c>
      <c r="AF286" s="3">
        <v>11501</v>
      </c>
      <c r="AG286" s="3">
        <v>1550</v>
      </c>
      <c r="AH286" s="3">
        <v>7175</v>
      </c>
      <c r="AI286" s="3">
        <v>0</v>
      </c>
      <c r="AJ286" s="3">
        <v>189</v>
      </c>
      <c r="AK286" s="3">
        <v>3415</v>
      </c>
      <c r="AL286" s="3">
        <v>25</v>
      </c>
      <c r="AM286" s="3">
        <v>187</v>
      </c>
      <c r="AN286" s="3">
        <v>30924</v>
      </c>
      <c r="AO286" s="3">
        <v>60721.764248825202</v>
      </c>
      <c r="AP286" s="89">
        <v>10042.204583138</v>
      </c>
      <c r="AQ286" s="89">
        <v>18469.938640867502</v>
      </c>
      <c r="AR286" s="89">
        <v>2652.1215509073299</v>
      </c>
      <c r="AS286" s="89">
        <v>17242.174453442345</v>
      </c>
      <c r="AT286" s="89">
        <v>0</v>
      </c>
      <c r="AU286" s="89">
        <v>829.45571955719561</v>
      </c>
      <c r="AV286" s="89">
        <v>10031.564021697999</v>
      </c>
      <c r="AW286" s="89">
        <v>57.423313656853637</v>
      </c>
      <c r="AX286" s="89">
        <v>850.13078224860703</v>
      </c>
      <c r="AY286" s="3">
        <v>1888</v>
      </c>
      <c r="AZ286" s="3">
        <v>3125</v>
      </c>
      <c r="BA286" s="3">
        <v>475</v>
      </c>
      <c r="BB286" s="3">
        <v>2240</v>
      </c>
      <c r="BC286" s="3">
        <v>0</v>
      </c>
      <c r="BD286" s="3">
        <v>75</v>
      </c>
      <c r="BE286" s="3">
        <v>1188</v>
      </c>
      <c r="BF286" s="3">
        <v>12</v>
      </c>
      <c r="BG286" s="3">
        <v>89</v>
      </c>
      <c r="BH286" s="3">
        <v>9092</v>
      </c>
      <c r="BI286" s="3">
        <v>199</v>
      </c>
      <c r="BJ286" s="3">
        <v>0</v>
      </c>
      <c r="BK286" s="3">
        <v>0</v>
      </c>
      <c r="BL286" s="3">
        <v>0</v>
      </c>
      <c r="BM286" s="3">
        <v>0</v>
      </c>
      <c r="BN286" s="3">
        <v>0</v>
      </c>
      <c r="BO286" s="3">
        <v>72834</v>
      </c>
      <c r="BP286" s="3">
        <v>0</v>
      </c>
      <c r="BQ286" s="3">
        <v>0</v>
      </c>
      <c r="BR286" s="3">
        <v>0</v>
      </c>
      <c r="BS286" s="3">
        <v>0</v>
      </c>
      <c r="BT286" s="3">
        <v>0</v>
      </c>
      <c r="BU286" s="3">
        <v>30924</v>
      </c>
      <c r="BV286" s="3">
        <v>0</v>
      </c>
      <c r="BW286" s="3">
        <v>0</v>
      </c>
      <c r="BX286" s="3">
        <v>0</v>
      </c>
      <c r="BY286" s="3">
        <v>0</v>
      </c>
      <c r="BZ286" s="57">
        <v>0</v>
      </c>
      <c r="CA286" s="3">
        <v>0</v>
      </c>
      <c r="CB286" s="3">
        <v>9092</v>
      </c>
      <c r="CC286" s="3">
        <v>0</v>
      </c>
      <c r="CD286" s="3">
        <v>0</v>
      </c>
      <c r="CE286" s="3">
        <v>0</v>
      </c>
      <c r="CF286" s="3">
        <v>0</v>
      </c>
      <c r="CG286" s="3">
        <v>0</v>
      </c>
      <c r="CH286" s="3">
        <v>0</v>
      </c>
      <c r="CI286" s="3">
        <v>0</v>
      </c>
      <c r="CJ286" s="3">
        <v>0</v>
      </c>
      <c r="CK286" s="3">
        <v>9838</v>
      </c>
      <c r="CL286" s="3">
        <v>25295</v>
      </c>
      <c r="CM286" s="3">
        <v>3954</v>
      </c>
      <c r="CN286" s="3">
        <v>41202</v>
      </c>
      <c r="CO286" s="3">
        <v>0</v>
      </c>
      <c r="CP286" s="3">
        <v>3378</v>
      </c>
      <c r="CQ286" s="3">
        <v>30519</v>
      </c>
      <c r="CR286" s="3">
        <v>148</v>
      </c>
      <c r="CS286" s="3">
        <v>2738</v>
      </c>
      <c r="CT286" s="3">
        <v>117072</v>
      </c>
      <c r="CU286" s="3">
        <v>64624</v>
      </c>
      <c r="CV286" s="3">
        <v>0</v>
      </c>
      <c r="CW286" s="3">
        <v>0</v>
      </c>
      <c r="CX286" s="3">
        <v>57673</v>
      </c>
      <c r="CY286" s="3">
        <v>0</v>
      </c>
      <c r="CZ286" s="3">
        <v>16</v>
      </c>
      <c r="DA286" s="3">
        <v>118656</v>
      </c>
      <c r="DB286" s="3">
        <v>187941</v>
      </c>
      <c r="DC286" s="3">
        <v>1231</v>
      </c>
      <c r="DD286" s="3">
        <v>2576</v>
      </c>
      <c r="DE286" s="3">
        <v>0</v>
      </c>
      <c r="DF286" s="3">
        <v>0</v>
      </c>
      <c r="DG286" s="3">
        <v>1370259573</v>
      </c>
      <c r="DH286" s="3">
        <v>1152059246</v>
      </c>
      <c r="DI286" s="3">
        <v>0</v>
      </c>
      <c r="DJ286" s="3">
        <v>218200327</v>
      </c>
      <c r="DK286" s="3">
        <v>36388439</v>
      </c>
      <c r="DL286" s="3">
        <v>254588766</v>
      </c>
      <c r="DM286" s="3">
        <v>220227132</v>
      </c>
      <c r="DN286" s="3">
        <v>34361634</v>
      </c>
      <c r="DO286" s="3">
        <v>6533267</v>
      </c>
      <c r="DP286" s="3">
        <v>67801</v>
      </c>
      <c r="DQ286" s="3">
        <v>0</v>
      </c>
      <c r="DR286" s="3">
        <v>0</v>
      </c>
      <c r="DS286" s="3">
        <v>40827100</v>
      </c>
      <c r="DT286" s="3">
        <v>152266723</v>
      </c>
      <c r="DU286" s="3">
        <v>251029918</v>
      </c>
      <c r="DV286" s="3">
        <v>36181762</v>
      </c>
      <c r="DW286" s="3">
        <v>163712006</v>
      </c>
      <c r="DX286" s="3">
        <v>0</v>
      </c>
      <c r="DY286" s="3">
        <v>4063374</v>
      </c>
      <c r="DZ286" s="3">
        <v>84718684</v>
      </c>
      <c r="EA286" s="3">
        <v>1665779</v>
      </c>
      <c r="EB286" s="3">
        <v>4198972</v>
      </c>
      <c r="EC286" s="3">
        <v>697837218</v>
      </c>
      <c r="ED286" s="3">
        <v>69920662</v>
      </c>
      <c r="EE286" s="3">
        <v>152109564</v>
      </c>
      <c r="EF286" s="3">
        <v>25726903</v>
      </c>
      <c r="EG286" s="3">
        <v>229702763</v>
      </c>
      <c r="EH286" s="3">
        <v>0</v>
      </c>
      <c r="EI286" s="3">
        <v>13769371</v>
      </c>
      <c r="EJ286" s="3">
        <v>164142488</v>
      </c>
      <c r="EK286" s="3">
        <v>2160403</v>
      </c>
      <c r="EL286" s="3">
        <v>14890201</v>
      </c>
      <c r="EM286" s="3">
        <v>672422355</v>
      </c>
      <c r="EN286" s="3">
        <v>187834188</v>
      </c>
      <c r="EO286" s="3">
        <v>354629964</v>
      </c>
      <c r="EP286" s="3">
        <v>48972707</v>
      </c>
      <c r="EQ286" s="3">
        <v>331691191</v>
      </c>
      <c r="ER286" s="3">
        <v>0</v>
      </c>
      <c r="ES286" s="3">
        <v>0</v>
      </c>
      <c r="ET286" s="3">
        <v>15002750</v>
      </c>
      <c r="EU286" s="3">
        <v>187917105</v>
      </c>
      <c r="EV286" s="3">
        <v>5639214</v>
      </c>
      <c r="EW286" s="3">
        <v>0</v>
      </c>
      <c r="EX286" s="3">
        <v>3617315</v>
      </c>
      <c r="EY286" s="3">
        <v>0</v>
      </c>
      <c r="EZ286" s="3">
        <v>16754812</v>
      </c>
      <c r="FA286" s="3">
        <v>0</v>
      </c>
      <c r="FB286" s="3">
        <v>0</v>
      </c>
      <c r="FC286" s="3">
        <v>0</v>
      </c>
      <c r="FD286" s="3">
        <v>0</v>
      </c>
      <c r="FE286" s="3">
        <v>32782842</v>
      </c>
      <c r="FF286" s="3">
        <v>48445360</v>
      </c>
      <c r="FG286" s="3">
        <v>12876826</v>
      </c>
      <c r="FH286" s="3">
        <v>61712127</v>
      </c>
      <c r="FI286" s="3">
        <v>0</v>
      </c>
      <c r="FJ286" s="3">
        <v>2797439</v>
      </c>
      <c r="FK286" s="3">
        <v>58880855</v>
      </c>
      <c r="FL286" s="3">
        <v>208867</v>
      </c>
      <c r="FM286" s="3">
        <v>496011</v>
      </c>
      <c r="FN286" s="3">
        <v>0</v>
      </c>
      <c r="FO286" s="3">
        <v>0</v>
      </c>
      <c r="FP286" s="3">
        <v>0</v>
      </c>
      <c r="FQ286" s="3">
        <v>6347315</v>
      </c>
      <c r="FR286" s="3">
        <v>0</v>
      </c>
      <c r="FS286" s="3">
        <v>0</v>
      </c>
      <c r="FT286" s="3">
        <v>34110361</v>
      </c>
      <c r="FU286" s="3">
        <v>25988704</v>
      </c>
      <c r="FV286" s="3">
        <v>67838118</v>
      </c>
      <c r="FW286" s="3">
        <v>0</v>
      </c>
      <c r="FX286" s="3">
        <v>1232106</v>
      </c>
      <c r="FY286" s="3">
        <v>0</v>
      </c>
      <c r="FZ286" s="3">
        <v>713321</v>
      </c>
      <c r="GA286" s="3">
        <v>28576097</v>
      </c>
      <c r="GB286" s="3">
        <v>5977775</v>
      </c>
      <c r="GC286" s="3">
        <v>44815326</v>
      </c>
      <c r="GD286" s="3">
        <v>10975324</v>
      </c>
      <c r="GE286" s="3">
        <v>88384248</v>
      </c>
      <c r="GF286" s="3">
        <v>28351322</v>
      </c>
      <c r="GG286" s="3">
        <v>22059744</v>
      </c>
      <c r="GH286" s="3">
        <v>1323227</v>
      </c>
      <c r="GI286" s="3">
        <v>27689626</v>
      </c>
      <c r="GJ286" s="3">
        <v>12963938</v>
      </c>
      <c r="GK286" s="3">
        <v>7232892</v>
      </c>
      <c r="GL286" s="3">
        <v>1782093</v>
      </c>
      <c r="GM286" s="3">
        <v>2299362</v>
      </c>
      <c r="GN286" s="3">
        <v>4976188</v>
      </c>
      <c r="GO286" s="3">
        <v>23164492</v>
      </c>
      <c r="GP286" s="3">
        <v>84511467</v>
      </c>
      <c r="GQ286" s="3">
        <v>0</v>
      </c>
      <c r="GR286" s="3">
        <v>80938393</v>
      </c>
      <c r="GS286" s="3">
        <v>39001724</v>
      </c>
      <c r="GT286" s="3">
        <v>1421238</v>
      </c>
      <c r="GU286" s="3">
        <v>0</v>
      </c>
      <c r="GV286" s="3">
        <v>205872822</v>
      </c>
      <c r="GW286" s="3">
        <v>45805655</v>
      </c>
      <c r="GX286" s="3">
        <v>0</v>
      </c>
      <c r="GY286" s="3">
        <v>208638582</v>
      </c>
      <c r="GZ286" s="3">
        <v>-48571415</v>
      </c>
      <c r="HA286" s="3">
        <v>205872822</v>
      </c>
      <c r="HB286" s="3">
        <v>220184</v>
      </c>
      <c r="HC286" s="3">
        <v>112520588</v>
      </c>
      <c r="HD286" s="3">
        <v>-76050385</v>
      </c>
      <c r="HE286" s="3">
        <v>149819589</v>
      </c>
      <c r="HF286" s="3">
        <v>0</v>
      </c>
      <c r="HG286" s="3">
        <v>0</v>
      </c>
      <c r="HH286" s="3">
        <v>0</v>
      </c>
      <c r="HI286" s="3">
        <v>203098994</v>
      </c>
      <c r="HJ286" s="3">
        <v>1901305</v>
      </c>
      <c r="HK286" s="3">
        <v>2107249</v>
      </c>
      <c r="HL286" s="3">
        <v>1008</v>
      </c>
      <c r="HM286" s="3">
        <v>21</v>
      </c>
      <c r="HN286" s="3">
        <v>161964</v>
      </c>
      <c r="HO286" s="3">
        <v>600711</v>
      </c>
      <c r="HP286" s="3">
        <v>474054</v>
      </c>
      <c r="HQ286" s="3">
        <v>46295</v>
      </c>
      <c r="HR286" s="3">
        <v>179743</v>
      </c>
      <c r="HS286" s="3">
        <v>236458</v>
      </c>
      <c r="HT286" s="3">
        <v>148223</v>
      </c>
      <c r="HU286" s="3">
        <v>42995</v>
      </c>
      <c r="HV286" s="3">
        <v>8225</v>
      </c>
      <c r="HW286" s="3">
        <v>2637</v>
      </c>
      <c r="HX286" s="3">
        <v>405295</v>
      </c>
      <c r="HY286" s="3">
        <v>340417</v>
      </c>
      <c r="HZ286" s="3">
        <v>483727</v>
      </c>
      <c r="IA286" s="3">
        <v>40637</v>
      </c>
      <c r="IB286" s="3">
        <v>322259</v>
      </c>
      <c r="IC286" s="3">
        <v>131477</v>
      </c>
      <c r="ID286" s="3">
        <v>177493</v>
      </c>
      <c r="IE286" s="3">
        <v>29809416.5983891</v>
      </c>
      <c r="IF286" s="3">
        <v>54086566.463693701</v>
      </c>
      <c r="IG286" s="3">
        <v>8305877.4287978299</v>
      </c>
      <c r="IH286" s="3">
        <v>52781865.8340123</v>
      </c>
      <c r="II286" s="3">
        <v>0</v>
      </c>
      <c r="IJ286" s="3">
        <v>2392501.82812062</v>
      </c>
      <c r="IK286" s="3">
        <v>33388062.744027399</v>
      </c>
      <c r="IL286" s="3">
        <v>513333.61351391627</v>
      </c>
      <c r="IM286" s="3">
        <v>2561068.4894451699</v>
      </c>
    </row>
    <row r="287" spans="1:247" x14ac:dyDescent="0.25">
      <c r="A287">
        <v>106190392</v>
      </c>
      <c r="B287" s="33" t="s">
        <v>3105</v>
      </c>
      <c r="C287" s="56">
        <v>45200</v>
      </c>
      <c r="D287" s="56">
        <v>45565</v>
      </c>
      <c r="E287">
        <v>366</v>
      </c>
      <c r="F287" s="33" t="s">
        <v>2532</v>
      </c>
      <c r="G287" t="s">
        <v>475</v>
      </c>
      <c r="H287">
        <v>925</v>
      </c>
      <c r="I287" s="33" t="s">
        <v>1046</v>
      </c>
      <c r="J287" t="s">
        <v>3056</v>
      </c>
      <c r="K287" s="33" t="s">
        <v>1023</v>
      </c>
      <c r="L287" s="33" t="s">
        <v>811</v>
      </c>
      <c r="N287" s="91" t="s">
        <v>430</v>
      </c>
      <c r="O287" s="33" t="s">
        <v>3106</v>
      </c>
      <c r="P287" t="s">
        <v>406</v>
      </c>
      <c r="Q287" t="s">
        <v>1049</v>
      </c>
      <c r="R287" s="33" t="s">
        <v>2096</v>
      </c>
      <c r="S287" s="33" t="s">
        <v>2597</v>
      </c>
      <c r="T287" s="33" t="s">
        <v>474</v>
      </c>
      <c r="U287" s="33">
        <v>90017</v>
      </c>
      <c r="V287" s="33" t="s">
        <v>2834</v>
      </c>
      <c r="W287">
        <v>0</v>
      </c>
      <c r="X287" s="3">
        <v>408</v>
      </c>
      <c r="Y287" s="3">
        <v>149328</v>
      </c>
      <c r="Z287" s="3">
        <v>359</v>
      </c>
      <c r="AA287" s="3">
        <v>131394</v>
      </c>
      <c r="AB287" s="3">
        <v>163</v>
      </c>
      <c r="AC287" s="3">
        <v>157.08469945355199</v>
      </c>
      <c r="AD287" s="3">
        <v>241.72916581147837</v>
      </c>
      <c r="AE287" s="3">
        <v>14017</v>
      </c>
      <c r="AF287" s="3">
        <v>10526</v>
      </c>
      <c r="AG287" s="3">
        <v>5460</v>
      </c>
      <c r="AH287" s="3">
        <v>20242</v>
      </c>
      <c r="AI287" s="3">
        <v>0</v>
      </c>
      <c r="AJ287" s="3">
        <v>231</v>
      </c>
      <c r="AK287" s="3">
        <v>5596</v>
      </c>
      <c r="AL287" s="3">
        <v>1421</v>
      </c>
      <c r="AM287" s="3">
        <v>0</v>
      </c>
      <c r="AN287" s="3">
        <v>57493</v>
      </c>
      <c r="AO287" s="3">
        <v>88472.874687001095</v>
      </c>
      <c r="AP287" s="89">
        <v>19182.9822972035</v>
      </c>
      <c r="AQ287" s="89">
        <v>14492.9209204573</v>
      </c>
      <c r="AR287" s="89">
        <v>7093.5117710192199</v>
      </c>
      <c r="AS287" s="89">
        <v>32724.759827282611</v>
      </c>
      <c r="AT287" s="89">
        <v>0</v>
      </c>
      <c r="AU287" s="89">
        <v>509.44200886039403</v>
      </c>
      <c r="AV287" s="89">
        <v>11489.1904017417</v>
      </c>
      <c r="AW287" s="89">
        <v>2887.1583035819399</v>
      </c>
      <c r="AX287" s="89">
        <v>0</v>
      </c>
      <c r="AY287" s="3">
        <v>2896</v>
      </c>
      <c r="AZ287" s="3">
        <v>2111</v>
      </c>
      <c r="BA287" s="3">
        <v>882</v>
      </c>
      <c r="BB287" s="3">
        <v>4630</v>
      </c>
      <c r="BC287" s="3">
        <v>0</v>
      </c>
      <c r="BD287" s="3">
        <v>57</v>
      </c>
      <c r="BE287" s="3">
        <v>1330</v>
      </c>
      <c r="BF287" s="3">
        <v>355</v>
      </c>
      <c r="BG287" s="3">
        <v>0</v>
      </c>
      <c r="BH287" s="3">
        <v>12261</v>
      </c>
      <c r="BI287" s="3">
        <v>357</v>
      </c>
      <c r="BJ287" s="3">
        <v>0</v>
      </c>
      <c r="BK287" s="3">
        <v>0</v>
      </c>
      <c r="BL287" s="3">
        <v>23</v>
      </c>
      <c r="BM287" s="3">
        <v>28</v>
      </c>
      <c r="BN287" s="3">
        <v>0</v>
      </c>
      <c r="BO287" s="3">
        <v>130662</v>
      </c>
      <c r="BP287" s="3">
        <v>0</v>
      </c>
      <c r="BQ287" s="3">
        <v>0</v>
      </c>
      <c r="BR287" s="3">
        <v>8418</v>
      </c>
      <c r="BS287" s="3">
        <v>10248</v>
      </c>
      <c r="BT287" s="3">
        <v>0</v>
      </c>
      <c r="BU287" s="3">
        <v>45895</v>
      </c>
      <c r="BV287" s="3">
        <v>0</v>
      </c>
      <c r="BW287" s="3">
        <v>0</v>
      </c>
      <c r="BX287" s="3">
        <v>5462</v>
      </c>
      <c r="BY287" s="3">
        <v>6136</v>
      </c>
      <c r="BZ287" s="57">
        <v>0.106726036213104</v>
      </c>
      <c r="CA287" s="3">
        <v>0</v>
      </c>
      <c r="CB287" s="3">
        <v>11232</v>
      </c>
      <c r="CC287" s="3">
        <v>0</v>
      </c>
      <c r="CD287" s="3">
        <v>0</v>
      </c>
      <c r="CE287" s="3">
        <v>478</v>
      </c>
      <c r="CF287" s="3">
        <v>551</v>
      </c>
      <c r="CG287" s="3">
        <v>0</v>
      </c>
      <c r="CH287" s="3">
        <v>10</v>
      </c>
      <c r="CI287" s="3">
        <v>2917</v>
      </c>
      <c r="CJ287" s="3">
        <v>1299</v>
      </c>
      <c r="CK287" s="3">
        <v>10219</v>
      </c>
      <c r="CL287" s="3">
        <v>6984</v>
      </c>
      <c r="CM287" s="3">
        <v>4303</v>
      </c>
      <c r="CN287" s="3">
        <v>28127</v>
      </c>
      <c r="CO287" s="3">
        <v>0</v>
      </c>
      <c r="CP287" s="3">
        <v>1000</v>
      </c>
      <c r="CQ287" s="3">
        <v>12348</v>
      </c>
      <c r="CR287" s="3">
        <v>6985</v>
      </c>
      <c r="CS287" s="3">
        <v>0</v>
      </c>
      <c r="CT287" s="3">
        <v>69966</v>
      </c>
      <c r="CU287" s="3">
        <v>57664</v>
      </c>
      <c r="CV287" s="3">
        <v>933</v>
      </c>
      <c r="CW287" s="3">
        <v>0</v>
      </c>
      <c r="CX287" s="3">
        <v>10236</v>
      </c>
      <c r="CY287" s="3">
        <v>1171</v>
      </c>
      <c r="CZ287" s="3">
        <v>20</v>
      </c>
      <c r="DA287" s="3">
        <v>257766</v>
      </c>
      <c r="DB287" s="3">
        <v>642167</v>
      </c>
      <c r="DC287" s="3">
        <v>1620</v>
      </c>
      <c r="DD287" s="3">
        <v>7526</v>
      </c>
      <c r="DE287" s="3">
        <v>1019</v>
      </c>
      <c r="DF287" s="3">
        <v>448</v>
      </c>
      <c r="DG287" s="3">
        <v>1733248102</v>
      </c>
      <c r="DH287" s="3">
        <v>1405281720</v>
      </c>
      <c r="DI287" s="3">
        <v>31518952</v>
      </c>
      <c r="DJ287" s="3">
        <v>359485334</v>
      </c>
      <c r="DK287" s="3">
        <v>15078479</v>
      </c>
      <c r="DL287" s="3">
        <v>374563813</v>
      </c>
      <c r="DM287" s="3">
        <v>405871102</v>
      </c>
      <c r="DN287" s="3">
        <v>-31307289</v>
      </c>
      <c r="DO287" s="3">
        <v>23572709</v>
      </c>
      <c r="DP287" s="3">
        <v>89530</v>
      </c>
      <c r="DQ287" s="3">
        <v>0</v>
      </c>
      <c r="DR287" s="3">
        <v>0</v>
      </c>
      <c r="DS287" s="3">
        <v>-7824110</v>
      </c>
      <c r="DT287" s="3">
        <v>314597188</v>
      </c>
      <c r="DU287" s="3">
        <v>228355620</v>
      </c>
      <c r="DV287" s="3">
        <v>87122702</v>
      </c>
      <c r="DW287" s="3">
        <v>329623089</v>
      </c>
      <c r="DX287" s="3">
        <v>0</v>
      </c>
      <c r="DY287" s="3">
        <v>6106726</v>
      </c>
      <c r="DZ287" s="3">
        <v>121454577</v>
      </c>
      <c r="EA287" s="3">
        <v>39069874</v>
      </c>
      <c r="EB287" s="3">
        <v>0</v>
      </c>
      <c r="EC287" s="3">
        <v>1126329776</v>
      </c>
      <c r="ED287" s="3">
        <v>115945174</v>
      </c>
      <c r="EE287" s="3">
        <v>86060107</v>
      </c>
      <c r="EF287" s="3">
        <v>26065194</v>
      </c>
      <c r="EG287" s="3">
        <v>203270717</v>
      </c>
      <c r="EH287" s="3">
        <v>0</v>
      </c>
      <c r="EI287" s="3">
        <v>7360905</v>
      </c>
      <c r="EJ287" s="3">
        <v>127904744</v>
      </c>
      <c r="EK287" s="3">
        <v>40311485</v>
      </c>
      <c r="EL287" s="3">
        <v>0</v>
      </c>
      <c r="EM287" s="3">
        <v>606918326</v>
      </c>
      <c r="EN287" s="3">
        <v>354482686</v>
      </c>
      <c r="EO287" s="3">
        <v>259021060</v>
      </c>
      <c r="EP287" s="3">
        <v>72648924</v>
      </c>
      <c r="EQ287" s="3">
        <v>441108614</v>
      </c>
      <c r="ER287" s="3">
        <v>0</v>
      </c>
      <c r="ES287" s="3">
        <v>0</v>
      </c>
      <c r="ET287" s="3">
        <v>11951943</v>
      </c>
      <c r="EU287" s="3">
        <v>178309253</v>
      </c>
      <c r="EV287" s="3">
        <v>12896382</v>
      </c>
      <c r="EW287" s="3">
        <v>0</v>
      </c>
      <c r="EX287" s="3">
        <v>39780863</v>
      </c>
      <c r="EY287" s="3">
        <v>0</v>
      </c>
      <c r="EZ287" s="3">
        <v>35081995</v>
      </c>
      <c r="FA287" s="3">
        <v>27761946</v>
      </c>
      <c r="FB287" s="3">
        <v>3757006</v>
      </c>
      <c r="FC287" s="3">
        <v>0</v>
      </c>
      <c r="FD287" s="3">
        <v>0</v>
      </c>
      <c r="FE287" s="3">
        <v>72991950</v>
      </c>
      <c r="FF287" s="3">
        <v>80896323</v>
      </c>
      <c r="FG287" s="3">
        <v>39641934</v>
      </c>
      <c r="FH287" s="3">
        <v>91292666</v>
      </c>
      <c r="FI287" s="3">
        <v>0</v>
      </c>
      <c r="FJ287" s="3">
        <v>1407170</v>
      </c>
      <c r="FK287" s="3">
        <v>69432485</v>
      </c>
      <c r="FL287" s="3">
        <v>3822806</v>
      </c>
      <c r="FM287" s="3">
        <v>0</v>
      </c>
      <c r="FN287" s="3">
        <v>0</v>
      </c>
      <c r="FO287" s="3">
        <v>-1832965</v>
      </c>
      <c r="FP287" s="3">
        <v>492890</v>
      </c>
      <c r="FQ287" s="3">
        <v>17643691</v>
      </c>
      <c r="FR287" s="3">
        <v>0</v>
      </c>
      <c r="FS287" s="3">
        <v>0</v>
      </c>
      <c r="FT287" s="3">
        <v>76319704</v>
      </c>
      <c r="FU287" s="3">
        <v>18693812</v>
      </c>
      <c r="FV287" s="3">
        <v>117721884</v>
      </c>
      <c r="FW287" s="3">
        <v>20408400</v>
      </c>
      <c r="FX287" s="3">
        <v>0</v>
      </c>
      <c r="FY287" s="3">
        <v>551642</v>
      </c>
      <c r="FZ287" s="3">
        <v>1004540</v>
      </c>
      <c r="GA287" s="3">
        <v>62582798</v>
      </c>
      <c r="GB287" s="3">
        <v>7067949</v>
      </c>
      <c r="GC287" s="3">
        <v>87887734</v>
      </c>
      <c r="GD287" s="3">
        <v>13632639</v>
      </c>
      <c r="GE287" s="3">
        <v>138975672</v>
      </c>
      <c r="GF287" s="3">
        <v>37527908</v>
      </c>
      <c r="GG287" s="3">
        <v>12325218</v>
      </c>
      <c r="GH287" s="3">
        <v>25206676</v>
      </c>
      <c r="GI287" s="3">
        <v>58294024</v>
      </c>
      <c r="GJ287" s="3">
        <v>59720733</v>
      </c>
      <c r="GK287" s="3">
        <v>8362430</v>
      </c>
      <c r="GL287" s="3">
        <v>3494142</v>
      </c>
      <c r="GM287" s="3">
        <v>2191162</v>
      </c>
      <c r="GN287" s="3">
        <v>390993</v>
      </c>
      <c r="GO287" s="3">
        <v>59382144</v>
      </c>
      <c r="GP287" s="3">
        <v>338517015</v>
      </c>
      <c r="GQ287" s="3">
        <v>9865405</v>
      </c>
      <c r="GR287" s="3">
        <v>310694973</v>
      </c>
      <c r="GS287" s="3">
        <v>11567396</v>
      </c>
      <c r="GT287" s="3">
        <v>44153718</v>
      </c>
      <c r="GU287" s="3">
        <v>0</v>
      </c>
      <c r="GV287" s="3">
        <v>714798507</v>
      </c>
      <c r="GW287" s="3">
        <v>318326613</v>
      </c>
      <c r="GX287" s="3">
        <v>40551927</v>
      </c>
      <c r="GY287" s="3">
        <v>21810718</v>
      </c>
      <c r="GZ287" s="3">
        <v>334109249</v>
      </c>
      <c r="HA287" s="3">
        <v>714798507</v>
      </c>
      <c r="HB287" s="3">
        <v>4268938</v>
      </c>
      <c r="HC287" s="3">
        <v>343057538</v>
      </c>
      <c r="HD287" s="3">
        <v>-247645619</v>
      </c>
      <c r="HE287" s="3">
        <v>349366121</v>
      </c>
      <c r="HF287" s="3">
        <v>0</v>
      </c>
      <c r="HG287" s="3">
        <v>0</v>
      </c>
      <c r="HH287" s="3">
        <v>165010110</v>
      </c>
      <c r="HI287" s="3">
        <v>217430164</v>
      </c>
      <c r="HJ287" s="3">
        <v>2621200</v>
      </c>
      <c r="HK287" s="3">
        <v>2921344</v>
      </c>
      <c r="HL287" s="3">
        <v>1213</v>
      </c>
      <c r="HM287" s="3">
        <v>7</v>
      </c>
      <c r="HN287" s="3">
        <v>95052</v>
      </c>
      <c r="HO287" s="3">
        <v>707335</v>
      </c>
      <c r="HP287" s="3">
        <v>785414</v>
      </c>
      <c r="HQ287" s="3">
        <v>24781</v>
      </c>
      <c r="HR287" s="3">
        <v>195929</v>
      </c>
      <c r="HS287" s="3">
        <v>270953</v>
      </c>
      <c r="HT287" s="3">
        <v>67788</v>
      </c>
      <c r="HU287" s="3">
        <v>76136</v>
      </c>
      <c r="HV287" s="3">
        <v>145453</v>
      </c>
      <c r="HW287" s="3">
        <v>252359</v>
      </c>
      <c r="HX287" s="3">
        <v>823474</v>
      </c>
      <c r="HY287" s="3">
        <v>209762</v>
      </c>
      <c r="HZ287" s="3">
        <v>687021</v>
      </c>
      <c r="IA287" s="3">
        <v>5588</v>
      </c>
      <c r="IB287" s="3">
        <v>584192</v>
      </c>
      <c r="IC287" s="3">
        <v>111363</v>
      </c>
      <c r="ID287" s="3">
        <v>199800</v>
      </c>
      <c r="IE287" s="3">
        <v>97073684.237385407</v>
      </c>
      <c r="IF287" s="3">
        <v>70890801.221706405</v>
      </c>
      <c r="IG287" s="3">
        <v>25520290.3258054</v>
      </c>
      <c r="IH287" s="3">
        <v>120150697.402693</v>
      </c>
      <c r="II287" s="3">
        <v>0</v>
      </c>
      <c r="IJ287" s="3">
        <v>3036524.7987365802</v>
      </c>
      <c r="IK287" s="3">
        <v>56222639.454007603</v>
      </c>
      <c r="IL287" s="3">
        <v>17897985.55966609</v>
      </c>
      <c r="IM287" s="3">
        <v>0</v>
      </c>
    </row>
    <row r="288" spans="1:247" x14ac:dyDescent="0.25">
      <c r="A288">
        <v>106190631</v>
      </c>
      <c r="B288" s="33" t="s">
        <v>2868</v>
      </c>
      <c r="C288" s="56">
        <v>45200</v>
      </c>
      <c r="D288" s="56">
        <v>45565</v>
      </c>
      <c r="E288">
        <v>366</v>
      </c>
      <c r="F288" s="33" t="s">
        <v>2532</v>
      </c>
      <c r="G288" t="s">
        <v>475</v>
      </c>
      <c r="H288">
        <v>919</v>
      </c>
      <c r="I288" s="33" t="s">
        <v>1046</v>
      </c>
      <c r="J288" t="s">
        <v>3056</v>
      </c>
      <c r="K288" s="33" t="s">
        <v>1023</v>
      </c>
      <c r="L288" s="33" t="s">
        <v>811</v>
      </c>
      <c r="N288" t="s">
        <v>430</v>
      </c>
      <c r="O288" s="33" t="s">
        <v>2921</v>
      </c>
      <c r="P288" t="s">
        <v>1048</v>
      </c>
      <c r="Q288" t="s">
        <v>1049</v>
      </c>
      <c r="R288" s="33" t="s">
        <v>2232</v>
      </c>
      <c r="S288" s="33" t="s">
        <v>3107</v>
      </c>
      <c r="T288" s="33" t="s">
        <v>1517</v>
      </c>
      <c r="U288" s="33" t="s">
        <v>2956</v>
      </c>
      <c r="V288" s="33" t="s">
        <v>2834</v>
      </c>
      <c r="W288">
        <v>0</v>
      </c>
      <c r="X288" s="3">
        <v>533</v>
      </c>
      <c r="Y288" s="3">
        <v>195078</v>
      </c>
      <c r="Z288" s="3">
        <v>493</v>
      </c>
      <c r="AA288" s="3">
        <v>180438</v>
      </c>
      <c r="AB288" s="3">
        <v>301</v>
      </c>
      <c r="AC288" s="3">
        <v>290.75136612021902</v>
      </c>
      <c r="AD288" s="3">
        <v>616.20122179874295</v>
      </c>
      <c r="AE288" s="3">
        <v>22930</v>
      </c>
      <c r="AF288" s="3">
        <v>43399</v>
      </c>
      <c r="AG288" s="3">
        <v>4828</v>
      </c>
      <c r="AH288" s="3">
        <v>13691</v>
      </c>
      <c r="AI288" s="3">
        <v>0</v>
      </c>
      <c r="AJ288" s="3">
        <v>2053</v>
      </c>
      <c r="AK288" s="3">
        <v>18635</v>
      </c>
      <c r="AL288" s="3">
        <v>399</v>
      </c>
      <c r="AM288" s="3">
        <v>480</v>
      </c>
      <c r="AN288" s="3">
        <v>106415</v>
      </c>
      <c r="AO288" s="3">
        <v>225529.64717834</v>
      </c>
      <c r="AP288" s="89">
        <v>39039.7007119634</v>
      </c>
      <c r="AQ288" s="89">
        <v>88560.605033083397</v>
      </c>
      <c r="AR288" s="89">
        <v>5927.5530925175699</v>
      </c>
      <c r="AS288" s="89">
        <v>24939.583537411869</v>
      </c>
      <c r="AT288" s="89">
        <v>0</v>
      </c>
      <c r="AU288" s="89">
        <v>7537.1267899148825</v>
      </c>
      <c r="AV288" s="89">
        <v>53365.540296815401</v>
      </c>
      <c r="AW288" s="89">
        <v>978.63450270096598</v>
      </c>
      <c r="AX288" s="89">
        <v>2814.9512080254899</v>
      </c>
      <c r="AY288" s="3">
        <v>4360</v>
      </c>
      <c r="AZ288" s="3">
        <v>8869</v>
      </c>
      <c r="BA288" s="3">
        <v>771</v>
      </c>
      <c r="BB288" s="3">
        <v>3314</v>
      </c>
      <c r="BC288" s="3">
        <v>0</v>
      </c>
      <c r="BD288" s="3">
        <v>515</v>
      </c>
      <c r="BE288" s="3">
        <v>4846</v>
      </c>
      <c r="BF288" s="3">
        <v>48</v>
      </c>
      <c r="BG288" s="3">
        <v>161</v>
      </c>
      <c r="BH288" s="3">
        <v>22884</v>
      </c>
      <c r="BI288" s="3">
        <v>481</v>
      </c>
      <c r="BJ288" s="3">
        <v>0</v>
      </c>
      <c r="BK288" s="3">
        <v>0</v>
      </c>
      <c r="BL288" s="3">
        <v>17</v>
      </c>
      <c r="BM288" s="3">
        <v>35</v>
      </c>
      <c r="BN288" s="3">
        <v>0</v>
      </c>
      <c r="BO288" s="3">
        <v>176046</v>
      </c>
      <c r="BP288" s="3">
        <v>0</v>
      </c>
      <c r="BQ288" s="3">
        <v>0</v>
      </c>
      <c r="BR288" s="3">
        <v>6222</v>
      </c>
      <c r="BS288" s="3">
        <v>12810</v>
      </c>
      <c r="BT288" s="3">
        <v>0</v>
      </c>
      <c r="BU288" s="3">
        <v>92126</v>
      </c>
      <c r="BV288" s="3">
        <v>0</v>
      </c>
      <c r="BW288" s="3">
        <v>0</v>
      </c>
      <c r="BX288" s="3">
        <v>4196</v>
      </c>
      <c r="BY288" s="3">
        <v>10093</v>
      </c>
      <c r="BZ288" s="57">
        <v>9.4845651458910898E-2</v>
      </c>
      <c r="CA288" s="3">
        <v>0</v>
      </c>
      <c r="CB288" s="3">
        <v>21680</v>
      </c>
      <c r="CC288" s="3">
        <v>0</v>
      </c>
      <c r="CD288" s="3">
        <v>0</v>
      </c>
      <c r="CE288" s="3">
        <v>339</v>
      </c>
      <c r="CF288" s="3">
        <v>865</v>
      </c>
      <c r="CG288" s="3">
        <v>0</v>
      </c>
      <c r="CH288" s="3">
        <v>0</v>
      </c>
      <c r="CI288" s="3">
        <v>0</v>
      </c>
      <c r="CJ288" s="3">
        <v>0</v>
      </c>
      <c r="CK288" s="3">
        <v>118584</v>
      </c>
      <c r="CL288" s="3">
        <v>108813</v>
      </c>
      <c r="CM288" s="3">
        <v>10214</v>
      </c>
      <c r="CN288" s="3">
        <v>35188</v>
      </c>
      <c r="CO288" s="3">
        <v>0</v>
      </c>
      <c r="CP288" s="3">
        <v>21893</v>
      </c>
      <c r="CQ288" s="3">
        <v>199910</v>
      </c>
      <c r="CR288" s="3">
        <v>358</v>
      </c>
      <c r="CS288" s="3">
        <v>10241</v>
      </c>
      <c r="CT288" s="3">
        <v>505201</v>
      </c>
      <c r="CU288" s="3">
        <v>80952</v>
      </c>
      <c r="CV288" s="3">
        <v>0</v>
      </c>
      <c r="CW288" s="3">
        <v>138341</v>
      </c>
      <c r="CX288" s="3">
        <v>269128</v>
      </c>
      <c r="CY288" s="3">
        <v>5307</v>
      </c>
      <c r="CZ288" s="3">
        <v>17</v>
      </c>
      <c r="DA288" s="3">
        <v>570406</v>
      </c>
      <c r="DB288" s="3">
        <v>696097</v>
      </c>
      <c r="DC288" s="3">
        <v>3937</v>
      </c>
      <c r="DD288" s="3">
        <v>9306</v>
      </c>
      <c r="DE288" s="3">
        <v>1362</v>
      </c>
      <c r="DF288" s="3">
        <v>546</v>
      </c>
      <c r="DG288" s="3">
        <v>5239287978</v>
      </c>
      <c r="DH288" s="3">
        <v>4494024988</v>
      </c>
      <c r="DI288" s="3">
        <v>123345557</v>
      </c>
      <c r="DJ288" s="3">
        <v>868608547</v>
      </c>
      <c r="DK288" s="3">
        <v>35951102</v>
      </c>
      <c r="DL288" s="3">
        <v>904559649</v>
      </c>
      <c r="DM288" s="3">
        <v>890460987</v>
      </c>
      <c r="DN288" s="3">
        <v>14098662</v>
      </c>
      <c r="DO288" s="3">
        <v>141161714</v>
      </c>
      <c r="DP288" s="3">
        <v>5530203</v>
      </c>
      <c r="DQ288" s="3">
        <v>0</v>
      </c>
      <c r="DR288" s="3">
        <v>0</v>
      </c>
      <c r="DS288" s="3">
        <v>149730173</v>
      </c>
      <c r="DT288" s="3">
        <v>495957111</v>
      </c>
      <c r="DU288" s="3">
        <v>973903428</v>
      </c>
      <c r="DV288" s="3">
        <v>113323285</v>
      </c>
      <c r="DW288" s="3">
        <v>335546474</v>
      </c>
      <c r="DX288" s="3">
        <v>0</v>
      </c>
      <c r="DY288" s="3">
        <v>47761070</v>
      </c>
      <c r="DZ288" s="3">
        <v>483356745</v>
      </c>
      <c r="EA288" s="3">
        <v>9689311</v>
      </c>
      <c r="EB288" s="3">
        <v>12593567</v>
      </c>
      <c r="EC288" s="3">
        <v>2472130991</v>
      </c>
      <c r="ED288" s="3">
        <v>348439626</v>
      </c>
      <c r="EE288" s="3">
        <v>1013457498</v>
      </c>
      <c r="EF288" s="3">
        <v>25808817</v>
      </c>
      <c r="EG288" s="3">
        <v>275686403</v>
      </c>
      <c r="EH288" s="3">
        <v>0</v>
      </c>
      <c r="EI288" s="3">
        <v>127582934</v>
      </c>
      <c r="EJ288" s="3">
        <v>900844696</v>
      </c>
      <c r="EK288" s="3">
        <v>14075837</v>
      </c>
      <c r="EL288" s="3">
        <v>61261176</v>
      </c>
      <c r="EM288" s="3">
        <v>2767156987</v>
      </c>
      <c r="EN288" s="3">
        <v>724347755</v>
      </c>
      <c r="EO288" s="3">
        <v>1877175593</v>
      </c>
      <c r="EP288" s="3">
        <v>117153409</v>
      </c>
      <c r="EQ288" s="3">
        <v>538448343</v>
      </c>
      <c r="ER288" s="3">
        <v>0</v>
      </c>
      <c r="ES288" s="3">
        <v>0</v>
      </c>
      <c r="ET288" s="3">
        <v>130559964</v>
      </c>
      <c r="EU288" s="3">
        <v>985940889</v>
      </c>
      <c r="EV288" s="3">
        <v>27440678</v>
      </c>
      <c r="EW288" s="3">
        <v>0</v>
      </c>
      <c r="EX288" s="3">
        <v>22534031</v>
      </c>
      <c r="EY288" s="3">
        <v>0</v>
      </c>
      <c r="EZ288" s="3">
        <v>70424326</v>
      </c>
      <c r="FA288" s="3">
        <v>111129627</v>
      </c>
      <c r="FB288" s="3">
        <v>0</v>
      </c>
      <c r="FC288" s="3">
        <v>0</v>
      </c>
      <c r="FD288" s="3">
        <v>12215930</v>
      </c>
      <c r="FE288" s="3">
        <v>114997574</v>
      </c>
      <c r="FF288" s="3">
        <v>220817673</v>
      </c>
      <c r="FG288" s="3">
        <v>21779944</v>
      </c>
      <c r="FH288" s="3">
        <v>72745236</v>
      </c>
      <c r="FI288" s="3">
        <v>0</v>
      </c>
      <c r="FJ288" s="3">
        <v>32556227</v>
      </c>
      <c r="FK288" s="3">
        <v>401140475</v>
      </c>
      <c r="FL288" s="3">
        <v>1231117</v>
      </c>
      <c r="FM288" s="3">
        <v>3340301</v>
      </c>
      <c r="FN288" s="3">
        <v>0</v>
      </c>
      <c r="FO288" s="3">
        <v>0</v>
      </c>
      <c r="FP288" s="3">
        <v>0</v>
      </c>
      <c r="FQ288" s="3">
        <v>139559946</v>
      </c>
      <c r="FR288" s="3">
        <v>0</v>
      </c>
      <c r="FS288" s="3">
        <v>0</v>
      </c>
      <c r="FT288" s="3">
        <v>128064450</v>
      </c>
      <c r="FU288" s="3">
        <v>68374715</v>
      </c>
      <c r="FV288" s="3">
        <v>290878244</v>
      </c>
      <c r="FW288" s="3">
        <v>35783041</v>
      </c>
      <c r="FX288" s="3">
        <v>1232588</v>
      </c>
      <c r="FY288" s="3">
        <v>1242639</v>
      </c>
      <c r="FZ288" s="3">
        <v>2130913</v>
      </c>
      <c r="GA288" s="3">
        <v>147622039</v>
      </c>
      <c r="GB288" s="3">
        <v>26726542</v>
      </c>
      <c r="GC288" s="3">
        <v>144819328</v>
      </c>
      <c r="GD288" s="3">
        <v>43586488</v>
      </c>
      <c r="GE288" s="3">
        <v>307117945</v>
      </c>
      <c r="GF288" s="3">
        <v>116108820</v>
      </c>
      <c r="GG288" s="3">
        <v>52174612</v>
      </c>
      <c r="GH288" s="3">
        <v>12226288</v>
      </c>
      <c r="GI288" s="3">
        <v>138470509</v>
      </c>
      <c r="GJ288" s="3">
        <v>117039840</v>
      </c>
      <c r="GK288" s="3">
        <v>27103666</v>
      </c>
      <c r="GL288" s="3">
        <v>7264852</v>
      </c>
      <c r="GM288" s="3">
        <v>2989715</v>
      </c>
      <c r="GN288" s="3">
        <v>24013835</v>
      </c>
      <c r="GO288" s="3">
        <v>85950905</v>
      </c>
      <c r="GP288" s="3">
        <v>901099272</v>
      </c>
      <c r="GQ288" s="3">
        <v>781981558</v>
      </c>
      <c r="GR288" s="3">
        <v>283649346</v>
      </c>
      <c r="GS288" s="3">
        <v>15535869</v>
      </c>
      <c r="GT288" s="3">
        <v>34750772</v>
      </c>
      <c r="GU288" s="3">
        <v>0</v>
      </c>
      <c r="GV288" s="3">
        <v>2017016817</v>
      </c>
      <c r="GW288" s="3">
        <v>265084483</v>
      </c>
      <c r="GX288" s="3">
        <v>41285952</v>
      </c>
      <c r="GY288" s="3">
        <v>671992393</v>
      </c>
      <c r="GZ288" s="3">
        <v>1038653989</v>
      </c>
      <c r="HA288" s="3">
        <v>2017016817</v>
      </c>
      <c r="HB288" s="3">
        <v>22685930</v>
      </c>
      <c r="HC288" s="3">
        <v>516726927</v>
      </c>
      <c r="HD288" s="3">
        <v>-335606514</v>
      </c>
      <c r="HE288" s="3">
        <v>677427483</v>
      </c>
      <c r="HF288" s="3">
        <v>0</v>
      </c>
      <c r="HG288" s="3">
        <v>645437051</v>
      </c>
      <c r="HH288" s="3">
        <v>598866939</v>
      </c>
      <c r="HI288" s="3">
        <v>0</v>
      </c>
      <c r="HJ288" s="3">
        <v>6255412</v>
      </c>
      <c r="HK288" s="3">
        <v>6959219</v>
      </c>
      <c r="HL288" s="3">
        <v>3330</v>
      </c>
      <c r="HM288" s="3">
        <v>17</v>
      </c>
      <c r="HN288" s="3">
        <v>454602</v>
      </c>
      <c r="HO288" s="3">
        <v>1957456</v>
      </c>
      <c r="HP288" s="3">
        <v>1761018</v>
      </c>
      <c r="HQ288" s="3">
        <v>188888</v>
      </c>
      <c r="HR288" s="3">
        <v>565201</v>
      </c>
      <c r="HS288" s="3">
        <v>822419</v>
      </c>
      <c r="HT288" s="3">
        <v>322431</v>
      </c>
      <c r="HU288" s="3">
        <v>149816</v>
      </c>
      <c r="HV288" s="3">
        <v>14083</v>
      </c>
      <c r="HW288" s="3">
        <v>19498</v>
      </c>
      <c r="HX288" s="3">
        <v>1554980</v>
      </c>
      <c r="HY288" s="3">
        <v>803981</v>
      </c>
      <c r="HZ288" s="3">
        <v>1649644</v>
      </c>
      <c r="IA288" s="3">
        <v>56215</v>
      </c>
      <c r="IB288" s="3">
        <v>922772</v>
      </c>
      <c r="IC288" s="3">
        <v>533071</v>
      </c>
      <c r="ID288" s="3">
        <v>734749</v>
      </c>
      <c r="IE288" s="3">
        <v>137718209.355555</v>
      </c>
      <c r="IF288" s="3">
        <v>324131745.27925396</v>
      </c>
      <c r="IG288" s="3">
        <v>22691968.255811013</v>
      </c>
      <c r="IH288" s="3">
        <v>99689984.140339106</v>
      </c>
      <c r="II288" s="3">
        <v>0</v>
      </c>
      <c r="IJ288" s="3">
        <v>28598005.172198098</v>
      </c>
      <c r="IK288" s="3">
        <v>225758503.66164899</v>
      </c>
      <c r="IL288" s="3">
        <v>3876014.0633155298</v>
      </c>
      <c r="IM288" s="3">
        <v>12045455.071878999</v>
      </c>
    </row>
    <row r="289" spans="1:247" x14ac:dyDescent="0.25">
      <c r="A289">
        <v>106130760</v>
      </c>
      <c r="B289" s="33" t="s">
        <v>1503</v>
      </c>
      <c r="C289" s="56">
        <v>45108</v>
      </c>
      <c r="D289" s="56">
        <v>45473</v>
      </c>
      <c r="E289">
        <v>366</v>
      </c>
      <c r="F289" s="33" t="s">
        <v>2708</v>
      </c>
      <c r="G289" t="s">
        <v>1052</v>
      </c>
      <c r="H289">
        <v>1424</v>
      </c>
      <c r="I289" s="33" t="s">
        <v>1037</v>
      </c>
      <c r="J289" t="s">
        <v>3050</v>
      </c>
      <c r="K289" s="33" t="s">
        <v>1023</v>
      </c>
      <c r="L289" s="33" t="s">
        <v>811</v>
      </c>
      <c r="N289" t="s">
        <v>1032</v>
      </c>
      <c r="O289" s="33" t="s">
        <v>1503</v>
      </c>
      <c r="P289" t="s">
        <v>1028</v>
      </c>
      <c r="Q289" t="s">
        <v>1039</v>
      </c>
      <c r="R289" s="33" t="s">
        <v>2226</v>
      </c>
      <c r="S289" s="33" t="s">
        <v>1504</v>
      </c>
      <c r="T289" s="33" t="s">
        <v>1505</v>
      </c>
      <c r="U289" s="33">
        <v>92227</v>
      </c>
      <c r="V289" s="33" t="s">
        <v>2870</v>
      </c>
      <c r="W289">
        <v>4</v>
      </c>
      <c r="X289" s="3">
        <v>206</v>
      </c>
      <c r="Y289" s="3">
        <v>75396</v>
      </c>
      <c r="Z289" s="3">
        <v>206</v>
      </c>
      <c r="AA289" s="3">
        <v>75396</v>
      </c>
      <c r="AB289" s="3">
        <v>131</v>
      </c>
      <c r="AC289" s="3">
        <v>130.745901639344</v>
      </c>
      <c r="AD289" s="3">
        <v>276.90919195719499</v>
      </c>
      <c r="AE289" s="3">
        <v>9149</v>
      </c>
      <c r="AF289" s="3">
        <v>2275</v>
      </c>
      <c r="AG289" s="3">
        <v>3375</v>
      </c>
      <c r="AH289" s="3">
        <v>20464</v>
      </c>
      <c r="AI289" s="3">
        <v>0</v>
      </c>
      <c r="AJ289" s="3">
        <v>146</v>
      </c>
      <c r="AK289" s="3">
        <v>2128</v>
      </c>
      <c r="AL289" s="3">
        <v>75</v>
      </c>
      <c r="AM289" s="3">
        <v>10241</v>
      </c>
      <c r="AN289" s="3">
        <v>47853</v>
      </c>
      <c r="AO289" s="3">
        <v>101348.764256333</v>
      </c>
      <c r="AP289" s="89">
        <v>22217.337050848699</v>
      </c>
      <c r="AQ289" s="89">
        <v>4935.1677304057903</v>
      </c>
      <c r="AR289" s="89">
        <v>8330.2066697420305</v>
      </c>
      <c r="AS289" s="89">
        <v>60791.467988988697</v>
      </c>
      <c r="AT289" s="89">
        <v>0</v>
      </c>
      <c r="AU289" s="89">
        <v>771.07986606540601</v>
      </c>
      <c r="AV289" s="89">
        <v>7172.2661284020496</v>
      </c>
      <c r="AW289" s="89">
        <v>117.23357024826301</v>
      </c>
      <c r="AX289" s="89">
        <v>12585.659632665011</v>
      </c>
      <c r="AY289" s="3">
        <v>1231</v>
      </c>
      <c r="AZ289" s="3">
        <v>648</v>
      </c>
      <c r="BA289" s="3">
        <v>246</v>
      </c>
      <c r="BB289" s="3">
        <v>1880</v>
      </c>
      <c r="BC289" s="3">
        <v>0</v>
      </c>
      <c r="BD289" s="3">
        <v>12</v>
      </c>
      <c r="BE289" s="3">
        <v>214</v>
      </c>
      <c r="BF289" s="3">
        <v>73</v>
      </c>
      <c r="BG289" s="3">
        <v>1402</v>
      </c>
      <c r="BH289" s="3">
        <v>5706</v>
      </c>
      <c r="BI289" s="3">
        <v>107</v>
      </c>
      <c r="BJ289" s="3">
        <v>0</v>
      </c>
      <c r="BK289" s="3">
        <v>0</v>
      </c>
      <c r="BL289" s="3">
        <v>0</v>
      </c>
      <c r="BM289" s="3">
        <v>99</v>
      </c>
      <c r="BN289" s="3">
        <v>0</v>
      </c>
      <c r="BO289" s="3">
        <v>39162</v>
      </c>
      <c r="BP289" s="3">
        <v>0</v>
      </c>
      <c r="BQ289" s="3">
        <v>0</v>
      </c>
      <c r="BR289" s="3">
        <v>0</v>
      </c>
      <c r="BS289" s="3">
        <v>36234</v>
      </c>
      <c r="BT289" s="3">
        <v>0</v>
      </c>
      <c r="BU289" s="3">
        <v>18681</v>
      </c>
      <c r="BV289" s="3">
        <v>0</v>
      </c>
      <c r="BW289" s="3">
        <v>0</v>
      </c>
      <c r="BX289" s="3">
        <v>0</v>
      </c>
      <c r="BY289" s="3">
        <v>29172</v>
      </c>
      <c r="BZ289" s="57">
        <v>0.60961695191524001</v>
      </c>
      <c r="CA289" s="3">
        <v>0</v>
      </c>
      <c r="CB289" s="3">
        <v>5625</v>
      </c>
      <c r="CC289" s="3">
        <v>0</v>
      </c>
      <c r="CD289" s="3">
        <v>0</v>
      </c>
      <c r="CE289" s="3">
        <v>0</v>
      </c>
      <c r="CF289" s="3">
        <v>81</v>
      </c>
      <c r="CG289" s="3">
        <v>0</v>
      </c>
      <c r="CH289" s="3">
        <v>0</v>
      </c>
      <c r="CI289" s="3">
        <v>0</v>
      </c>
      <c r="CJ289" s="3">
        <v>0</v>
      </c>
      <c r="CK289" s="3">
        <v>20523</v>
      </c>
      <c r="CL289" s="3">
        <v>9937</v>
      </c>
      <c r="CM289" s="3">
        <v>29641</v>
      </c>
      <c r="CN289" s="3">
        <v>66731</v>
      </c>
      <c r="CO289" s="3">
        <v>0</v>
      </c>
      <c r="CP289" s="3">
        <v>820</v>
      </c>
      <c r="CQ289" s="3">
        <v>10256</v>
      </c>
      <c r="CR289" s="3">
        <v>153</v>
      </c>
      <c r="CS289" s="3">
        <v>6186</v>
      </c>
      <c r="CT289" s="3">
        <v>144247</v>
      </c>
      <c r="CU289" s="3">
        <v>46553</v>
      </c>
      <c r="CV289" s="3">
        <v>96762</v>
      </c>
      <c r="CW289" s="3">
        <v>0</v>
      </c>
      <c r="CX289" s="3">
        <v>1</v>
      </c>
      <c r="CY289" s="3">
        <v>0</v>
      </c>
      <c r="CZ289" s="3">
        <v>6</v>
      </c>
      <c r="DA289" s="3">
        <v>192733</v>
      </c>
      <c r="DB289" s="3">
        <v>416339</v>
      </c>
      <c r="DC289" s="3">
        <v>1344</v>
      </c>
      <c r="DD289" s="3">
        <v>3125</v>
      </c>
      <c r="DE289" s="3">
        <v>1454</v>
      </c>
      <c r="DF289" s="3">
        <v>747</v>
      </c>
      <c r="DG289" s="3">
        <v>508908546</v>
      </c>
      <c r="DH289" s="3">
        <v>351052811</v>
      </c>
      <c r="DI289" s="3">
        <v>0</v>
      </c>
      <c r="DJ289" s="3">
        <v>157855735</v>
      </c>
      <c r="DK289" s="3">
        <v>6556283</v>
      </c>
      <c r="DL289" s="3">
        <v>164412018</v>
      </c>
      <c r="DM289" s="3">
        <v>157751653</v>
      </c>
      <c r="DN289" s="3">
        <v>6660365</v>
      </c>
      <c r="DO289" s="3">
        <v>3170337</v>
      </c>
      <c r="DP289" s="3">
        <v>92323</v>
      </c>
      <c r="DQ289" s="3">
        <v>0</v>
      </c>
      <c r="DR289" s="3">
        <v>0</v>
      </c>
      <c r="DS289" s="3">
        <v>9738379</v>
      </c>
      <c r="DT289" s="3">
        <v>46713907</v>
      </c>
      <c r="DU289" s="3">
        <v>25177069</v>
      </c>
      <c r="DV289" s="3">
        <v>8304699</v>
      </c>
      <c r="DW289" s="3">
        <v>55923444</v>
      </c>
      <c r="DX289" s="3">
        <v>0</v>
      </c>
      <c r="DY289" s="3">
        <v>733791</v>
      </c>
      <c r="DZ289" s="3">
        <v>10685203</v>
      </c>
      <c r="EA289" s="3">
        <v>1054809</v>
      </c>
      <c r="EB289" s="3">
        <v>91694178</v>
      </c>
      <c r="EC289" s="3">
        <v>240287100</v>
      </c>
      <c r="ED289" s="3">
        <v>66725662</v>
      </c>
      <c r="EE289" s="3">
        <v>29439660</v>
      </c>
      <c r="EF289" s="3">
        <v>12193037</v>
      </c>
      <c r="EG289" s="3">
        <v>110205771</v>
      </c>
      <c r="EH289" s="3">
        <v>0</v>
      </c>
      <c r="EI289" s="3">
        <v>3141630</v>
      </c>
      <c r="EJ289" s="3">
        <v>25328481</v>
      </c>
      <c r="EK289" s="3">
        <v>593978</v>
      </c>
      <c r="EL289" s="3">
        <v>20993227</v>
      </c>
      <c r="EM289" s="3">
        <v>268621446</v>
      </c>
      <c r="EN289" s="3">
        <v>64176510</v>
      </c>
      <c r="EO289" s="3">
        <v>31184737</v>
      </c>
      <c r="EP289" s="3">
        <v>8103410</v>
      </c>
      <c r="EQ289" s="3">
        <v>112781520</v>
      </c>
      <c r="ER289" s="3">
        <v>-3598385</v>
      </c>
      <c r="ES289" s="3">
        <v>0</v>
      </c>
      <c r="ET289" s="3">
        <v>2351062</v>
      </c>
      <c r="EU289" s="3">
        <v>21848060</v>
      </c>
      <c r="EV289" s="3">
        <v>10639968</v>
      </c>
      <c r="EW289" s="3">
        <v>0</v>
      </c>
      <c r="EX289" s="3">
        <v>3367107</v>
      </c>
      <c r="EY289" s="3">
        <v>0</v>
      </c>
      <c r="EZ289" s="3">
        <v>100198822</v>
      </c>
      <c r="FA289" s="3">
        <v>0</v>
      </c>
      <c r="FB289" s="3">
        <v>0</v>
      </c>
      <c r="FC289" s="3">
        <v>0</v>
      </c>
      <c r="FD289" s="3">
        <v>0</v>
      </c>
      <c r="FE289" s="3">
        <v>49263059</v>
      </c>
      <c r="FF289" s="3">
        <v>23431992</v>
      </c>
      <c r="FG289" s="3">
        <v>12438445</v>
      </c>
      <c r="FH289" s="3">
        <v>55183641</v>
      </c>
      <c r="FI289" s="3">
        <v>0</v>
      </c>
      <c r="FJ289" s="3">
        <v>1524359</v>
      </c>
      <c r="FK289" s="3">
        <v>14165624</v>
      </c>
      <c r="FL289" s="3">
        <v>0</v>
      </c>
      <c r="FM289" s="3">
        <v>1848615</v>
      </c>
      <c r="FN289" s="3">
        <v>0</v>
      </c>
      <c r="FO289" s="3">
        <v>0</v>
      </c>
      <c r="FP289" s="3">
        <v>447195</v>
      </c>
      <c r="FQ289" s="3">
        <v>1010701</v>
      </c>
      <c r="FR289" s="3">
        <v>1645836</v>
      </c>
      <c r="FS289" s="3">
        <v>0</v>
      </c>
      <c r="FT289" s="3">
        <v>44068461</v>
      </c>
      <c r="FU289" s="3">
        <v>23074744</v>
      </c>
      <c r="FV289" s="3">
        <v>43409463</v>
      </c>
      <c r="FW289" s="3">
        <v>0</v>
      </c>
      <c r="FX289" s="3">
        <v>0</v>
      </c>
      <c r="FY289" s="3">
        <v>0</v>
      </c>
      <c r="FZ289" s="3">
        <v>0</v>
      </c>
      <c r="GA289" s="3">
        <v>20406492</v>
      </c>
      <c r="GB289" s="3">
        <v>6587487</v>
      </c>
      <c r="GC289" s="3">
        <v>14283348</v>
      </c>
      <c r="GD289" s="3">
        <v>5921658</v>
      </c>
      <c r="GE289" s="3">
        <v>61044342</v>
      </c>
      <c r="GF289" s="3">
        <v>24970983</v>
      </c>
      <c r="GG289" s="3">
        <v>16115085</v>
      </c>
      <c r="GH289" s="3">
        <v>3257892</v>
      </c>
      <c r="GI289" s="3">
        <v>18141717</v>
      </c>
      <c r="GJ289" s="3">
        <v>8851990</v>
      </c>
      <c r="GK289" s="3">
        <v>3355376</v>
      </c>
      <c r="GL289" s="3">
        <v>4389441</v>
      </c>
      <c r="GM289" s="3">
        <v>1769136</v>
      </c>
      <c r="GN289" s="3">
        <v>666822</v>
      </c>
      <c r="GO289" s="3">
        <v>15188869</v>
      </c>
      <c r="GP289" s="3">
        <v>74042616</v>
      </c>
      <c r="GQ289" s="3">
        <v>0</v>
      </c>
      <c r="GR289" s="3">
        <v>28997252</v>
      </c>
      <c r="GS289" s="3">
        <v>766043</v>
      </c>
      <c r="GT289" s="3">
        <v>85034945</v>
      </c>
      <c r="GU289" s="3">
        <v>0</v>
      </c>
      <c r="GV289" s="3">
        <v>188840856</v>
      </c>
      <c r="GW289" s="3">
        <v>56087551</v>
      </c>
      <c r="GX289" s="3">
        <v>0</v>
      </c>
      <c r="GY289" s="3">
        <v>78750258</v>
      </c>
      <c r="GZ289" s="3">
        <v>54003047</v>
      </c>
      <c r="HA289" s="3">
        <v>188840856</v>
      </c>
      <c r="HB289" s="3">
        <v>21478417</v>
      </c>
      <c r="HC289" s="3">
        <v>113362038</v>
      </c>
      <c r="HD289" s="3">
        <v>-65222854</v>
      </c>
      <c r="HE289" s="3">
        <v>128746245</v>
      </c>
      <c r="HF289" s="3">
        <v>0</v>
      </c>
      <c r="HG289" s="3">
        <v>18996350</v>
      </c>
      <c r="HH289" s="3">
        <v>0</v>
      </c>
      <c r="HI289" s="3">
        <v>0</v>
      </c>
      <c r="HJ289" s="3">
        <v>1830448</v>
      </c>
      <c r="HK289" s="3">
        <v>2082448</v>
      </c>
      <c r="HL289" s="3">
        <v>981</v>
      </c>
      <c r="HM289" s="3">
        <v>0</v>
      </c>
      <c r="HN289" s="3">
        <v>156411</v>
      </c>
      <c r="HO289" s="3">
        <v>365000</v>
      </c>
      <c r="HP289" s="3">
        <v>423791</v>
      </c>
      <c r="HQ289" s="3">
        <v>100130</v>
      </c>
      <c r="HR289" s="3">
        <v>239073</v>
      </c>
      <c r="HS289" s="3">
        <v>292560</v>
      </c>
      <c r="HT289" s="3">
        <v>131905</v>
      </c>
      <c r="HU289" s="3">
        <v>79111</v>
      </c>
      <c r="HV289" s="3">
        <v>0</v>
      </c>
      <c r="HW289" s="3">
        <v>42467</v>
      </c>
      <c r="HX289" s="3">
        <v>666717</v>
      </c>
      <c r="HY289" s="3">
        <v>303481</v>
      </c>
      <c r="HZ289" s="3">
        <v>314015</v>
      </c>
      <c r="IA289" s="3">
        <v>0</v>
      </c>
      <c r="IB289" s="3">
        <v>256528</v>
      </c>
      <c r="IC289" s="3">
        <v>107577</v>
      </c>
      <c r="ID289" s="3">
        <v>182130</v>
      </c>
      <c r="IE289" s="3">
        <v>33702593.014807701</v>
      </c>
      <c r="IF289" s="3">
        <v>16226484.334465725</v>
      </c>
      <c r="IG289" s="3">
        <v>6089822.6273494698</v>
      </c>
      <c r="IH289" s="3">
        <v>49356546.136158913</v>
      </c>
      <c r="II289" s="3">
        <v>0</v>
      </c>
      <c r="IJ289" s="3">
        <v>1151377.2299684864</v>
      </c>
      <c r="IK289" s="3">
        <v>10699569.3435321</v>
      </c>
      <c r="IL289" s="3">
        <v>489850.21469101001</v>
      </c>
      <c r="IM289" s="3">
        <v>33479127.099026602</v>
      </c>
    </row>
    <row r="290" spans="1:247" x14ac:dyDescent="0.25">
      <c r="A290">
        <v>106320986</v>
      </c>
      <c r="B290" s="33" t="s">
        <v>1507</v>
      </c>
      <c r="C290" s="56">
        <v>45108</v>
      </c>
      <c r="D290" s="56">
        <v>45473</v>
      </c>
      <c r="E290">
        <v>366</v>
      </c>
      <c r="F290" s="33" t="s">
        <v>2707</v>
      </c>
      <c r="G290" t="s">
        <v>1086</v>
      </c>
      <c r="H290">
        <v>215</v>
      </c>
      <c r="I290" s="33" t="s">
        <v>1037</v>
      </c>
      <c r="J290" t="s">
        <v>3050</v>
      </c>
      <c r="K290" s="33" t="s">
        <v>1023</v>
      </c>
      <c r="L290" s="33" t="s">
        <v>811</v>
      </c>
      <c r="M290" t="s">
        <v>1792</v>
      </c>
      <c r="N290" s="91" t="s">
        <v>430</v>
      </c>
      <c r="O290" s="33" t="s">
        <v>1508</v>
      </c>
      <c r="P290" t="s">
        <v>1080</v>
      </c>
      <c r="Q290" t="s">
        <v>34</v>
      </c>
      <c r="R290" s="33" t="s">
        <v>2228</v>
      </c>
      <c r="S290" s="33" t="s">
        <v>3228</v>
      </c>
      <c r="T290" s="33" t="s">
        <v>1509</v>
      </c>
      <c r="U290" s="33">
        <v>95971</v>
      </c>
      <c r="V290" s="33" t="s">
        <v>2645</v>
      </c>
      <c r="W290">
        <v>0</v>
      </c>
      <c r="X290" s="3">
        <v>16</v>
      </c>
      <c r="Y290" s="3">
        <v>5856</v>
      </c>
      <c r="Z290" s="3">
        <v>16</v>
      </c>
      <c r="AA290" s="3">
        <v>5856</v>
      </c>
      <c r="AB290" s="3">
        <v>2</v>
      </c>
      <c r="AC290" s="3">
        <v>1.68306010928962</v>
      </c>
      <c r="AD290" s="3">
        <v>13.064151565221501</v>
      </c>
      <c r="AE290" s="3">
        <v>328</v>
      </c>
      <c r="AF290" s="3">
        <v>40</v>
      </c>
      <c r="AG290" s="3">
        <v>23</v>
      </c>
      <c r="AH290" s="3">
        <v>125</v>
      </c>
      <c r="AI290" s="3">
        <v>0</v>
      </c>
      <c r="AJ290" s="3">
        <v>95</v>
      </c>
      <c r="AK290" s="3">
        <v>0</v>
      </c>
      <c r="AL290" s="3">
        <v>0</v>
      </c>
      <c r="AM290" s="3">
        <v>5</v>
      </c>
      <c r="AN290" s="3">
        <v>616</v>
      </c>
      <c r="AO290" s="3">
        <v>4781.4794728710804</v>
      </c>
      <c r="AP290" s="89">
        <v>1976.5058027525399</v>
      </c>
      <c r="AQ290" s="89">
        <v>188.69148130870701</v>
      </c>
      <c r="AR290" s="89">
        <v>195.94326351196688</v>
      </c>
      <c r="AS290" s="89">
        <v>1023.12323267523</v>
      </c>
      <c r="AT290" s="89">
        <v>0</v>
      </c>
      <c r="AU290" s="89">
        <v>1440.0422475248399</v>
      </c>
      <c r="AV290" s="89">
        <v>0</v>
      </c>
      <c r="AW290" s="89">
        <v>0</v>
      </c>
      <c r="AX290" s="89">
        <v>102.640360422274</v>
      </c>
      <c r="AY290" s="3">
        <v>150</v>
      </c>
      <c r="AZ290" s="3">
        <v>18</v>
      </c>
      <c r="BA290" s="3">
        <v>11</v>
      </c>
      <c r="BB290" s="3">
        <v>57</v>
      </c>
      <c r="BC290" s="3">
        <v>0</v>
      </c>
      <c r="BD290" s="3">
        <v>44</v>
      </c>
      <c r="BE290" s="3">
        <v>0</v>
      </c>
      <c r="BF290" s="3">
        <v>0</v>
      </c>
      <c r="BG290" s="3">
        <v>2</v>
      </c>
      <c r="BH290" s="3">
        <v>282</v>
      </c>
      <c r="BI290" s="3">
        <v>16</v>
      </c>
      <c r="BJ290" s="3">
        <v>0</v>
      </c>
      <c r="BK290" s="3">
        <v>0</v>
      </c>
      <c r="BL290" s="3">
        <v>0</v>
      </c>
      <c r="BM290" s="3">
        <v>0</v>
      </c>
      <c r="BN290" s="3">
        <v>0</v>
      </c>
      <c r="BO290" s="3">
        <v>5856</v>
      </c>
      <c r="BP290" s="3">
        <v>0</v>
      </c>
      <c r="BQ290" s="3">
        <v>0</v>
      </c>
      <c r="BR290" s="3">
        <v>0</v>
      </c>
      <c r="BS290" s="3">
        <v>0</v>
      </c>
      <c r="BT290" s="3">
        <v>0</v>
      </c>
      <c r="BU290" s="3">
        <v>616</v>
      </c>
      <c r="BV290" s="3">
        <v>0</v>
      </c>
      <c r="BW290" s="3">
        <v>0</v>
      </c>
      <c r="BX290" s="3">
        <v>0</v>
      </c>
      <c r="BY290" s="3">
        <v>0</v>
      </c>
      <c r="BZ290" s="57">
        <v>0</v>
      </c>
      <c r="CA290" s="3">
        <v>0</v>
      </c>
      <c r="CB290" s="3">
        <v>282</v>
      </c>
      <c r="CC290" s="3">
        <v>0</v>
      </c>
      <c r="CD290" s="3">
        <v>0</v>
      </c>
      <c r="CE290" s="3">
        <v>0</v>
      </c>
      <c r="CF290" s="3">
        <v>0</v>
      </c>
      <c r="CG290" s="3">
        <v>0</v>
      </c>
      <c r="CH290" s="3">
        <v>2</v>
      </c>
      <c r="CI290" s="3">
        <v>0</v>
      </c>
      <c r="CJ290" s="3">
        <v>0</v>
      </c>
      <c r="CK290" s="3">
        <v>9021</v>
      </c>
      <c r="CL290" s="3">
        <v>924</v>
      </c>
      <c r="CM290" s="3">
        <v>2662</v>
      </c>
      <c r="CN290" s="3">
        <v>5718</v>
      </c>
      <c r="CO290" s="3">
        <v>0</v>
      </c>
      <c r="CP290" s="3">
        <v>8268</v>
      </c>
      <c r="CQ290" s="3">
        <v>0</v>
      </c>
      <c r="CR290" s="3">
        <v>0</v>
      </c>
      <c r="CS290" s="3">
        <v>594</v>
      </c>
      <c r="CT290" s="3">
        <v>27187</v>
      </c>
      <c r="CU290" s="3">
        <v>4940</v>
      </c>
      <c r="CV290" s="3">
        <v>21215</v>
      </c>
      <c r="CW290" s="3">
        <v>0</v>
      </c>
      <c r="CX290" s="3">
        <v>762</v>
      </c>
      <c r="CY290" s="3">
        <v>0</v>
      </c>
      <c r="CZ290" s="3">
        <v>1</v>
      </c>
      <c r="DA290" s="3">
        <v>1556</v>
      </c>
      <c r="DB290" s="3">
        <v>21619</v>
      </c>
      <c r="DC290" s="3">
        <v>38</v>
      </c>
      <c r="DD290" s="3">
        <v>177</v>
      </c>
      <c r="DE290" s="3">
        <v>0</v>
      </c>
      <c r="DF290" s="3">
        <v>0</v>
      </c>
      <c r="DG290" s="3">
        <v>61214922</v>
      </c>
      <c r="DH290" s="3">
        <v>21975937</v>
      </c>
      <c r="DI290" s="3">
        <v>0</v>
      </c>
      <c r="DJ290" s="3">
        <v>39238985</v>
      </c>
      <c r="DK290" s="3">
        <v>567362</v>
      </c>
      <c r="DL290" s="3">
        <v>39806347</v>
      </c>
      <c r="DM290" s="3">
        <v>42301278</v>
      </c>
      <c r="DN290" s="3">
        <v>-2494931</v>
      </c>
      <c r="DO290" s="3">
        <v>3128552</v>
      </c>
      <c r="DP290" s="3">
        <v>0</v>
      </c>
      <c r="DQ290" s="3">
        <v>0</v>
      </c>
      <c r="DR290" s="3">
        <v>0</v>
      </c>
      <c r="DS290" s="3">
        <v>633621</v>
      </c>
      <c r="DT290" s="3">
        <v>4509584</v>
      </c>
      <c r="DU290" s="3">
        <v>585219</v>
      </c>
      <c r="DV290" s="3">
        <v>257753</v>
      </c>
      <c r="DW290" s="3">
        <v>1377435</v>
      </c>
      <c r="DX290" s="3">
        <v>0</v>
      </c>
      <c r="DY290" s="3">
        <v>1103970</v>
      </c>
      <c r="DZ290" s="3">
        <v>0</v>
      </c>
      <c r="EA290" s="3">
        <v>0</v>
      </c>
      <c r="EB290" s="3">
        <v>52383</v>
      </c>
      <c r="EC290" s="3">
        <v>7886344</v>
      </c>
      <c r="ED290" s="3">
        <v>22664864</v>
      </c>
      <c r="EE290" s="3">
        <v>2175427</v>
      </c>
      <c r="EF290" s="3">
        <v>1938115</v>
      </c>
      <c r="EG290" s="3">
        <v>9896851</v>
      </c>
      <c r="EH290" s="3">
        <v>0</v>
      </c>
      <c r="EI290" s="3">
        <v>15630382</v>
      </c>
      <c r="EJ290" s="3">
        <v>0</v>
      </c>
      <c r="EK290" s="3">
        <v>0</v>
      </c>
      <c r="EL290" s="3">
        <v>1022939</v>
      </c>
      <c r="EM290" s="3">
        <v>53328578</v>
      </c>
      <c r="EN290" s="3">
        <v>8452485</v>
      </c>
      <c r="EO290" s="3">
        <v>858744</v>
      </c>
      <c r="EP290" s="3">
        <v>683003</v>
      </c>
      <c r="EQ290" s="3">
        <v>3506704</v>
      </c>
      <c r="ER290" s="3">
        <v>0</v>
      </c>
      <c r="ES290" s="3">
        <v>0</v>
      </c>
      <c r="ET290" s="3">
        <v>5205011</v>
      </c>
      <c r="EU290" s="3">
        <v>0</v>
      </c>
      <c r="EV290" s="3">
        <v>800065</v>
      </c>
      <c r="EW290" s="3">
        <v>0</v>
      </c>
      <c r="EX290" s="3">
        <v>463218</v>
      </c>
      <c r="EY290" s="3">
        <v>0</v>
      </c>
      <c r="EZ290" s="3">
        <v>2006707</v>
      </c>
      <c r="FA290" s="3">
        <v>0</v>
      </c>
      <c r="FB290" s="3">
        <v>0</v>
      </c>
      <c r="FC290" s="3">
        <v>0</v>
      </c>
      <c r="FD290" s="3">
        <v>0</v>
      </c>
      <c r="FE290" s="3">
        <v>18721963</v>
      </c>
      <c r="FF290" s="3">
        <v>1901902</v>
      </c>
      <c r="FG290" s="3">
        <v>1512865</v>
      </c>
      <c r="FH290" s="3">
        <v>7767582</v>
      </c>
      <c r="FI290" s="3">
        <v>0</v>
      </c>
      <c r="FJ290" s="3">
        <v>8892040</v>
      </c>
      <c r="FK290" s="3">
        <v>0</v>
      </c>
      <c r="FL290" s="3">
        <v>0</v>
      </c>
      <c r="FM290" s="3">
        <v>442633</v>
      </c>
      <c r="FN290" s="3">
        <v>0</v>
      </c>
      <c r="FO290" s="3">
        <v>0</v>
      </c>
      <c r="FP290" s="3">
        <v>0</v>
      </c>
      <c r="FQ290" s="3">
        <v>170961</v>
      </c>
      <c r="FR290" s="3">
        <v>766041</v>
      </c>
      <c r="FS290" s="3">
        <v>0</v>
      </c>
      <c r="FT290" s="3">
        <v>3021452</v>
      </c>
      <c r="FU290" s="3">
        <v>13363674</v>
      </c>
      <c r="FV290" s="3">
        <v>11002941</v>
      </c>
      <c r="FW290" s="3">
        <v>0</v>
      </c>
      <c r="FX290" s="3">
        <v>0</v>
      </c>
      <c r="FY290" s="3">
        <v>0</v>
      </c>
      <c r="FZ290" s="3">
        <v>0</v>
      </c>
      <c r="GA290" s="3">
        <v>6145414</v>
      </c>
      <c r="GB290" s="3">
        <v>2398836</v>
      </c>
      <c r="GC290" s="3">
        <v>5135437</v>
      </c>
      <c r="GD290" s="3">
        <v>1233524</v>
      </c>
      <c r="GE290" s="3">
        <v>15514094</v>
      </c>
      <c r="GF290" s="3">
        <v>6444679</v>
      </c>
      <c r="GG290" s="3">
        <v>4365237</v>
      </c>
      <c r="GH290" s="3">
        <v>3541820</v>
      </c>
      <c r="GI290" s="3">
        <v>3306590</v>
      </c>
      <c r="GJ290" s="3">
        <v>4912344</v>
      </c>
      <c r="GK290" s="3">
        <v>1541306</v>
      </c>
      <c r="GL290" s="3">
        <v>249047</v>
      </c>
      <c r="GM290" s="3">
        <v>312741</v>
      </c>
      <c r="GN290" s="3">
        <v>57172</v>
      </c>
      <c r="GO290" s="3">
        <v>2056248</v>
      </c>
      <c r="GP290" s="3">
        <v>19777528</v>
      </c>
      <c r="GQ290" s="3">
        <v>0</v>
      </c>
      <c r="GR290" s="3">
        <v>7017135</v>
      </c>
      <c r="GS290" s="3">
        <v>18083557</v>
      </c>
      <c r="GT290" s="3">
        <v>1202954</v>
      </c>
      <c r="GU290" s="3">
        <v>0</v>
      </c>
      <c r="GV290" s="3">
        <v>46081174</v>
      </c>
      <c r="GW290" s="3">
        <v>4188713</v>
      </c>
      <c r="GX290" s="3">
        <v>0</v>
      </c>
      <c r="GY290" s="3">
        <v>15170583</v>
      </c>
      <c r="GZ290" s="3">
        <v>26721878</v>
      </c>
      <c r="HA290" s="3">
        <v>46081174</v>
      </c>
      <c r="HB290" s="3">
        <v>22494501</v>
      </c>
      <c r="HC290" s="3">
        <v>1090351</v>
      </c>
      <c r="HD290" s="3">
        <v>-4877832</v>
      </c>
      <c r="HE290" s="3">
        <v>20312016</v>
      </c>
      <c r="HF290" s="3">
        <v>0</v>
      </c>
      <c r="HG290" s="3">
        <v>15863287</v>
      </c>
      <c r="HH290" s="3">
        <v>0</v>
      </c>
      <c r="HI290" s="3">
        <v>0</v>
      </c>
      <c r="HJ290" s="3">
        <v>582762</v>
      </c>
      <c r="HK290" s="3">
        <v>629137</v>
      </c>
      <c r="HL290" s="3">
        <v>225</v>
      </c>
      <c r="HM290" s="3">
        <v>0</v>
      </c>
      <c r="HN290" s="3">
        <v>76364</v>
      </c>
      <c r="HO290" s="3">
        <v>107713</v>
      </c>
      <c r="HP290" s="3">
        <v>38804</v>
      </c>
      <c r="HQ290" s="3">
        <v>13444</v>
      </c>
      <c r="HR290" s="3">
        <v>30517</v>
      </c>
      <c r="HS290" s="3">
        <v>108158</v>
      </c>
      <c r="HT290" s="3">
        <v>28480</v>
      </c>
      <c r="HU290" s="3">
        <v>17594</v>
      </c>
      <c r="HV290" s="3">
        <v>21037</v>
      </c>
      <c r="HW290" s="3">
        <v>140651</v>
      </c>
      <c r="HX290" s="3">
        <v>49526</v>
      </c>
      <c r="HY290" s="3">
        <v>182887</v>
      </c>
      <c r="HZ290" s="3">
        <v>166411</v>
      </c>
      <c r="IA290" s="3">
        <v>0</v>
      </c>
      <c r="IB290" s="3">
        <v>61324</v>
      </c>
      <c r="IC290" s="3">
        <v>46008</v>
      </c>
      <c r="ID290" s="3">
        <v>76606</v>
      </c>
      <c r="IE290" s="3">
        <v>18526465.331089798</v>
      </c>
      <c r="IF290" s="3">
        <v>1882099.4049414301</v>
      </c>
      <c r="IG290" s="3">
        <v>1497056.0717056501</v>
      </c>
      <c r="IH290" s="3">
        <v>7686362.8917794907</v>
      </c>
      <c r="II290" s="3">
        <v>0</v>
      </c>
      <c r="IJ290" s="3">
        <v>11408820.233119501</v>
      </c>
      <c r="IK290" s="3">
        <v>0</v>
      </c>
      <c r="IL290" s="3">
        <v>0</v>
      </c>
      <c r="IM290" s="3">
        <v>733112.06736409804</v>
      </c>
    </row>
    <row r="291" spans="1:247" x14ac:dyDescent="0.25">
      <c r="A291">
        <v>106190630</v>
      </c>
      <c r="B291" s="33" t="s">
        <v>1512</v>
      </c>
      <c r="C291" s="56">
        <v>45292</v>
      </c>
      <c r="D291" s="56">
        <v>45657</v>
      </c>
      <c r="E291">
        <v>366</v>
      </c>
      <c r="F291" s="33" t="s">
        <v>2532</v>
      </c>
      <c r="G291" t="s">
        <v>475</v>
      </c>
      <c r="H291">
        <v>917</v>
      </c>
      <c r="I291" s="33" t="s">
        <v>1046</v>
      </c>
      <c r="J291" t="s">
        <v>3050</v>
      </c>
      <c r="K291" s="33" t="s">
        <v>1023</v>
      </c>
      <c r="L291" s="33" t="s">
        <v>811</v>
      </c>
      <c r="N291" t="s">
        <v>1032</v>
      </c>
      <c r="O291" s="33" t="s">
        <v>1512</v>
      </c>
      <c r="P291" t="s">
        <v>406</v>
      </c>
      <c r="Q291" t="s">
        <v>34</v>
      </c>
      <c r="R291" s="33" t="s">
        <v>2230</v>
      </c>
      <c r="S291" s="33" t="s">
        <v>1513</v>
      </c>
      <c r="T291" s="33" t="s">
        <v>1057</v>
      </c>
      <c r="U291" s="33">
        <v>91767</v>
      </c>
      <c r="V291" s="33" t="s">
        <v>1514</v>
      </c>
      <c r="W291">
        <v>2</v>
      </c>
      <c r="X291" s="3">
        <v>427</v>
      </c>
      <c r="Y291" s="3">
        <v>156282</v>
      </c>
      <c r="Z291" s="3">
        <v>375</v>
      </c>
      <c r="AA291" s="3">
        <v>137250</v>
      </c>
      <c r="AB291" s="3">
        <v>254</v>
      </c>
      <c r="AC291" s="3">
        <v>247.35792349726779</v>
      </c>
      <c r="AD291" s="3">
        <v>399.19305138380503</v>
      </c>
      <c r="AE291" s="3">
        <v>13491</v>
      </c>
      <c r="AF291" s="3">
        <v>16988</v>
      </c>
      <c r="AG291" s="3">
        <v>18394</v>
      </c>
      <c r="AH291" s="3">
        <v>24726</v>
      </c>
      <c r="AI291" s="3">
        <v>0</v>
      </c>
      <c r="AJ291" s="3">
        <v>884</v>
      </c>
      <c r="AK291" s="3">
        <v>14911</v>
      </c>
      <c r="AL291" s="3">
        <v>0</v>
      </c>
      <c r="AM291" s="3">
        <v>1139</v>
      </c>
      <c r="AN291" s="3">
        <v>90533</v>
      </c>
      <c r="AO291" s="3">
        <v>146104.65680647301</v>
      </c>
      <c r="AP291" s="89">
        <v>19604.933007112701</v>
      </c>
      <c r="AQ291" s="89">
        <v>29025.481458082599</v>
      </c>
      <c r="AR291" s="89">
        <v>21139.813028038599</v>
      </c>
      <c r="AS291" s="89">
        <v>41041.4597031374</v>
      </c>
      <c r="AT291" s="89">
        <v>0</v>
      </c>
      <c r="AU291" s="89">
        <v>967.05451714585797</v>
      </c>
      <c r="AV291" s="89">
        <v>40673.3944525509</v>
      </c>
      <c r="AW291" s="89">
        <v>0</v>
      </c>
      <c r="AX291" s="89">
        <v>2399.6110910621601</v>
      </c>
      <c r="AY291" s="3">
        <v>3224</v>
      </c>
      <c r="AZ291" s="3">
        <v>4060</v>
      </c>
      <c r="BA291" s="3">
        <v>4396</v>
      </c>
      <c r="BB291" s="3">
        <v>5911</v>
      </c>
      <c r="BC291" s="3">
        <v>0</v>
      </c>
      <c r="BD291" s="3">
        <v>211</v>
      </c>
      <c r="BE291" s="3">
        <v>3564</v>
      </c>
      <c r="BF291" s="3">
        <v>0</v>
      </c>
      <c r="BG291" s="3">
        <v>272</v>
      </c>
      <c r="BH291" s="3">
        <v>21638</v>
      </c>
      <c r="BI291" s="3">
        <v>427</v>
      </c>
      <c r="BJ291" s="3">
        <v>0</v>
      </c>
      <c r="BK291" s="3">
        <v>0</v>
      </c>
      <c r="BL291" s="3">
        <v>0</v>
      </c>
      <c r="BM291" s="3">
        <v>0</v>
      </c>
      <c r="BN291" s="3">
        <v>0</v>
      </c>
      <c r="BO291" s="3">
        <v>156282</v>
      </c>
      <c r="BP291" s="3">
        <v>0</v>
      </c>
      <c r="BQ291" s="3">
        <v>0</v>
      </c>
      <c r="BR291" s="3">
        <v>0</v>
      </c>
      <c r="BS291" s="3">
        <v>0</v>
      </c>
      <c r="BT291" s="3">
        <v>0</v>
      </c>
      <c r="BU291" s="3">
        <v>90533</v>
      </c>
      <c r="BV291" s="3">
        <v>0</v>
      </c>
      <c r="BW291" s="3">
        <v>0</v>
      </c>
      <c r="BX291" s="3">
        <v>0</v>
      </c>
      <c r="BY291" s="3">
        <v>0</v>
      </c>
      <c r="BZ291" s="57">
        <v>0</v>
      </c>
      <c r="CA291" s="3">
        <v>0</v>
      </c>
      <c r="CB291" s="3">
        <v>21638</v>
      </c>
      <c r="CC291" s="3">
        <v>0</v>
      </c>
      <c r="CD291" s="3">
        <v>0</v>
      </c>
      <c r="CE291" s="3">
        <v>0</v>
      </c>
      <c r="CF291" s="3">
        <v>0</v>
      </c>
      <c r="CG291" s="3">
        <v>0</v>
      </c>
      <c r="CH291" s="3">
        <v>0</v>
      </c>
      <c r="CI291" s="3">
        <v>0</v>
      </c>
      <c r="CJ291" s="3">
        <v>0</v>
      </c>
      <c r="CK291" s="3">
        <v>46978</v>
      </c>
      <c r="CL291" s="3">
        <v>79903</v>
      </c>
      <c r="CM291" s="3">
        <v>18496</v>
      </c>
      <c r="CN291" s="3">
        <v>112110</v>
      </c>
      <c r="CO291" s="3">
        <v>191</v>
      </c>
      <c r="CP291" s="3">
        <v>3888</v>
      </c>
      <c r="CQ291" s="3">
        <v>102891</v>
      </c>
      <c r="CR291" s="3">
        <v>0</v>
      </c>
      <c r="CS291" s="3">
        <v>9184</v>
      </c>
      <c r="CT291" s="3">
        <v>373641</v>
      </c>
      <c r="CU291" s="3">
        <v>102643</v>
      </c>
      <c r="CV291" s="3">
        <v>12001</v>
      </c>
      <c r="CW291" s="3">
        <v>0</v>
      </c>
      <c r="CX291" s="3">
        <v>268231</v>
      </c>
      <c r="CY291" s="3">
        <v>0</v>
      </c>
      <c r="CZ291" s="3">
        <v>11</v>
      </c>
      <c r="DA291" s="3">
        <v>552662</v>
      </c>
      <c r="DB291" s="3">
        <v>521165</v>
      </c>
      <c r="DC291" s="3">
        <v>4309</v>
      </c>
      <c r="DD291" s="3">
        <v>6720</v>
      </c>
      <c r="DE291" s="3">
        <v>4159</v>
      </c>
      <c r="DF291" s="3">
        <v>1655</v>
      </c>
      <c r="DG291" s="3">
        <v>6181656158</v>
      </c>
      <c r="DH291" s="3">
        <v>5405236693</v>
      </c>
      <c r="DI291" s="3">
        <v>35781140</v>
      </c>
      <c r="DJ291" s="3">
        <v>812200605</v>
      </c>
      <c r="DK291" s="3">
        <v>27152057</v>
      </c>
      <c r="DL291" s="3">
        <v>839352662</v>
      </c>
      <c r="DM291" s="3">
        <v>801567067</v>
      </c>
      <c r="DN291" s="3">
        <v>37785595</v>
      </c>
      <c r="DO291" s="3">
        <v>27668437</v>
      </c>
      <c r="DP291" s="3">
        <v>38297403</v>
      </c>
      <c r="DQ291" s="3">
        <v>0</v>
      </c>
      <c r="DR291" s="3">
        <v>0</v>
      </c>
      <c r="DS291" s="3">
        <v>27156629</v>
      </c>
      <c r="DT291" s="3">
        <v>686208445</v>
      </c>
      <c r="DU291" s="3">
        <v>752831987</v>
      </c>
      <c r="DV291" s="3">
        <v>691089386</v>
      </c>
      <c r="DW291" s="3">
        <v>1007531329</v>
      </c>
      <c r="DX291" s="3">
        <v>0</v>
      </c>
      <c r="DY291" s="3">
        <v>264247821</v>
      </c>
      <c r="DZ291" s="3">
        <v>383718274</v>
      </c>
      <c r="EA291" s="3">
        <v>0</v>
      </c>
      <c r="EB291" s="3">
        <v>44804239</v>
      </c>
      <c r="EC291" s="3">
        <v>3830431481</v>
      </c>
      <c r="ED291" s="3">
        <v>310980095</v>
      </c>
      <c r="EE291" s="3">
        <v>533447203</v>
      </c>
      <c r="EF291" s="3">
        <v>103164197</v>
      </c>
      <c r="EG291" s="3">
        <v>664819898</v>
      </c>
      <c r="EH291" s="3">
        <v>1431359</v>
      </c>
      <c r="EI291" s="3">
        <v>24826895</v>
      </c>
      <c r="EJ291" s="3">
        <v>662967040</v>
      </c>
      <c r="EK291" s="3">
        <v>0</v>
      </c>
      <c r="EL291" s="3">
        <v>49587990</v>
      </c>
      <c r="EM291" s="3">
        <v>2351224677</v>
      </c>
      <c r="EN291" s="3">
        <v>879629209</v>
      </c>
      <c r="EO291" s="3">
        <v>1189640760</v>
      </c>
      <c r="EP291" s="3">
        <v>644994741</v>
      </c>
      <c r="EQ291" s="3">
        <v>1497483479</v>
      </c>
      <c r="ER291" s="3">
        <v>-13144397</v>
      </c>
      <c r="ES291" s="3">
        <v>1431359</v>
      </c>
      <c r="ET291" s="3">
        <v>287639528</v>
      </c>
      <c r="EU291" s="3">
        <v>819287215</v>
      </c>
      <c r="EV291" s="3">
        <v>44490248</v>
      </c>
      <c r="EW291" s="3">
        <v>0</v>
      </c>
      <c r="EX291" s="3">
        <v>49635828</v>
      </c>
      <c r="EY291" s="3">
        <v>0</v>
      </c>
      <c r="EZ291" s="3">
        <v>4148723</v>
      </c>
      <c r="FA291" s="3">
        <v>35781140</v>
      </c>
      <c r="FB291" s="3">
        <v>0</v>
      </c>
      <c r="FC291" s="3">
        <v>0</v>
      </c>
      <c r="FD291" s="3">
        <v>0</v>
      </c>
      <c r="FE291" s="3">
        <v>113410608</v>
      </c>
      <c r="FF291" s="3">
        <v>132419570</v>
      </c>
      <c r="FG291" s="3">
        <v>146590559</v>
      </c>
      <c r="FH291" s="3">
        <v>174867748</v>
      </c>
      <c r="FI291" s="3">
        <v>0</v>
      </c>
      <c r="FJ291" s="3">
        <v>1435188</v>
      </c>
      <c r="FK291" s="3">
        <v>227398099</v>
      </c>
      <c r="FL291" s="3">
        <v>0</v>
      </c>
      <c r="FM291" s="3">
        <v>16078833</v>
      </c>
      <c r="FN291" s="3">
        <v>0</v>
      </c>
      <c r="FO291" s="3">
        <v>0</v>
      </c>
      <c r="FP291" s="3">
        <v>944342</v>
      </c>
      <c r="FQ291" s="3">
        <v>4427133</v>
      </c>
      <c r="FR291" s="3">
        <v>0</v>
      </c>
      <c r="FS291" s="3">
        <v>0</v>
      </c>
      <c r="FT291" s="3">
        <v>183215368</v>
      </c>
      <c r="FU291" s="3">
        <v>66511004</v>
      </c>
      <c r="FV291" s="3">
        <v>231434297</v>
      </c>
      <c r="FW291" s="3">
        <v>0</v>
      </c>
      <c r="FX291" s="3">
        <v>0</v>
      </c>
      <c r="FY291" s="3">
        <v>0</v>
      </c>
      <c r="FZ291" s="3">
        <v>4533257</v>
      </c>
      <c r="GA291" s="3">
        <v>115004159</v>
      </c>
      <c r="GB291" s="3">
        <v>28632414</v>
      </c>
      <c r="GC291" s="3">
        <v>139186097</v>
      </c>
      <c r="GD291" s="3">
        <v>33050471</v>
      </c>
      <c r="GE291" s="3">
        <v>314188009</v>
      </c>
      <c r="GF291" s="3">
        <v>138489438</v>
      </c>
      <c r="GG291" s="3">
        <v>47118042</v>
      </c>
      <c r="GH291" s="3">
        <v>19549092</v>
      </c>
      <c r="GI291" s="3">
        <v>112475180</v>
      </c>
      <c r="GJ291" s="3">
        <v>42414971</v>
      </c>
      <c r="GK291" s="3">
        <v>37942994</v>
      </c>
      <c r="GL291" s="3">
        <v>14621047</v>
      </c>
      <c r="GM291" s="3">
        <v>6962196</v>
      </c>
      <c r="GN291" s="3">
        <v>860369</v>
      </c>
      <c r="GO291" s="3">
        <v>66945729</v>
      </c>
      <c r="GP291" s="3">
        <v>438631097</v>
      </c>
      <c r="GQ291" s="3">
        <v>22920252</v>
      </c>
      <c r="GR291" s="3">
        <v>298410867</v>
      </c>
      <c r="GS291" s="3">
        <v>31912670</v>
      </c>
      <c r="GT291" s="3">
        <v>5830390</v>
      </c>
      <c r="GU291" s="3">
        <v>0</v>
      </c>
      <c r="GV291" s="3">
        <v>797705276</v>
      </c>
      <c r="GW291" s="3">
        <v>157064635</v>
      </c>
      <c r="GX291" s="3">
        <v>23033482</v>
      </c>
      <c r="GY291" s="3">
        <v>29437719</v>
      </c>
      <c r="GZ291" s="3">
        <v>588169440</v>
      </c>
      <c r="HA291" s="3">
        <v>797705276</v>
      </c>
      <c r="HB291" s="3">
        <v>85952703</v>
      </c>
      <c r="HC291" s="3">
        <v>958152043</v>
      </c>
      <c r="HD291" s="3">
        <v>-798740551</v>
      </c>
      <c r="HE291" s="3">
        <v>1040689515</v>
      </c>
      <c r="HF291" s="3">
        <v>0</v>
      </c>
      <c r="HG291" s="3">
        <v>0</v>
      </c>
      <c r="HH291" s="3">
        <v>0</v>
      </c>
      <c r="HI291" s="3">
        <v>0</v>
      </c>
      <c r="HJ291" s="3">
        <v>5593066</v>
      </c>
      <c r="HK291" s="3">
        <v>6333715</v>
      </c>
      <c r="HL291" s="3">
        <v>2997</v>
      </c>
      <c r="HM291" s="3">
        <v>23</v>
      </c>
      <c r="HN291" s="3">
        <v>467772</v>
      </c>
      <c r="HO291" s="3">
        <v>1565137</v>
      </c>
      <c r="HP291" s="3">
        <v>2045162</v>
      </c>
      <c r="HQ291" s="3">
        <v>0</v>
      </c>
      <c r="HR291" s="3">
        <v>116026</v>
      </c>
      <c r="HS291" s="3">
        <v>892786</v>
      </c>
      <c r="HT291" s="3">
        <v>392345</v>
      </c>
      <c r="HU291" s="3">
        <v>13394</v>
      </c>
      <c r="HV291" s="3">
        <v>65938</v>
      </c>
      <c r="HW291" s="3">
        <v>34506</v>
      </c>
      <c r="HX291" s="3">
        <v>1673267</v>
      </c>
      <c r="HY291" s="3">
        <v>547877</v>
      </c>
      <c r="HZ291" s="3">
        <v>1302488</v>
      </c>
      <c r="IA291" s="3">
        <v>55972</v>
      </c>
      <c r="IB291" s="3">
        <v>1066261</v>
      </c>
      <c r="IC291" s="3">
        <v>425683</v>
      </c>
      <c r="ID291" s="3">
        <v>521518</v>
      </c>
      <c r="IE291" s="3">
        <v>124924090.4764</v>
      </c>
      <c r="IF291" s="3">
        <v>161140297.410027</v>
      </c>
      <c r="IG291" s="3">
        <v>99501149.966982797</v>
      </c>
      <c r="IH291" s="3">
        <v>209505973.65475699</v>
      </c>
      <c r="II291" s="3">
        <v>179315.35917992902</v>
      </c>
      <c r="IJ291" s="3">
        <v>36214210.781066097</v>
      </c>
      <c r="IK291" s="3">
        <v>131124863.17427477</v>
      </c>
      <c r="IL291" s="3">
        <v>0</v>
      </c>
      <c r="IM291" s="3">
        <v>11825109.1773127</v>
      </c>
    </row>
    <row r="292" spans="1:247" x14ac:dyDescent="0.25">
      <c r="A292">
        <v>106541123</v>
      </c>
      <c r="B292" s="33" t="s">
        <v>1515</v>
      </c>
      <c r="C292" s="56">
        <v>45108</v>
      </c>
      <c r="D292" s="56">
        <v>45473</v>
      </c>
      <c r="E292">
        <v>366</v>
      </c>
      <c r="F292" s="33" t="s">
        <v>2687</v>
      </c>
      <c r="G292" t="s">
        <v>1079</v>
      </c>
      <c r="H292">
        <v>613</v>
      </c>
      <c r="I292" s="33" t="s">
        <v>891</v>
      </c>
      <c r="J292" t="s">
        <v>3050</v>
      </c>
      <c r="K292" s="33" t="s">
        <v>891</v>
      </c>
      <c r="L292" s="33" t="s">
        <v>1025</v>
      </c>
      <c r="N292" t="s">
        <v>430</v>
      </c>
      <c r="O292" s="33" t="s">
        <v>1787</v>
      </c>
      <c r="P292" t="s">
        <v>1048</v>
      </c>
      <c r="Q292" t="s">
        <v>1058</v>
      </c>
      <c r="R292" s="33" t="s">
        <v>2231</v>
      </c>
      <c r="S292" s="33" t="s">
        <v>3229</v>
      </c>
      <c r="T292" s="33" t="s">
        <v>1516</v>
      </c>
      <c r="U292" s="33">
        <v>93257</v>
      </c>
      <c r="V292" s="33" t="s">
        <v>3015</v>
      </c>
      <c r="W292">
        <v>0</v>
      </c>
      <c r="X292" s="3">
        <v>607</v>
      </c>
      <c r="Y292" s="3">
        <v>222162</v>
      </c>
      <c r="Z292" s="3">
        <v>197</v>
      </c>
      <c r="AA292" s="3">
        <v>72102</v>
      </c>
      <c r="AB292" s="3">
        <v>197</v>
      </c>
      <c r="AC292" s="3">
        <v>179.90163934426201</v>
      </c>
      <c r="AD292" s="3">
        <v>179.90163934426201</v>
      </c>
      <c r="AE292" s="3">
        <v>24306</v>
      </c>
      <c r="AF292" s="3">
        <v>0</v>
      </c>
      <c r="AG292" s="3">
        <v>38901</v>
      </c>
      <c r="AH292" s="3">
        <v>0</v>
      </c>
      <c r="AI292" s="3">
        <v>0</v>
      </c>
      <c r="AJ292" s="3">
        <v>0</v>
      </c>
      <c r="AK292" s="3">
        <v>0</v>
      </c>
      <c r="AL292" s="3">
        <v>0</v>
      </c>
      <c r="AM292" s="3">
        <v>2637</v>
      </c>
      <c r="AN292" s="3">
        <v>65844</v>
      </c>
      <c r="AO292" s="3">
        <v>65844</v>
      </c>
      <c r="AP292" s="89">
        <v>0</v>
      </c>
      <c r="AQ292" s="89">
        <v>0</v>
      </c>
      <c r="AR292" s="89">
        <v>0</v>
      </c>
      <c r="AS292" s="89">
        <v>0</v>
      </c>
      <c r="AT292" s="89">
        <v>0</v>
      </c>
      <c r="AU292" s="89">
        <v>0</v>
      </c>
      <c r="AV292" s="89">
        <v>0</v>
      </c>
      <c r="AW292" s="89">
        <v>0</v>
      </c>
      <c r="AX292" s="89">
        <v>0</v>
      </c>
      <c r="AY292" s="3">
        <v>27</v>
      </c>
      <c r="AZ292" s="3">
        <v>0</v>
      </c>
      <c r="BA292" s="3">
        <v>1</v>
      </c>
      <c r="BB292" s="3">
        <v>0</v>
      </c>
      <c r="BC292" s="3">
        <v>0</v>
      </c>
      <c r="BD292" s="3">
        <v>0</v>
      </c>
      <c r="BE292" s="3">
        <v>0</v>
      </c>
      <c r="BF292" s="3">
        <v>0</v>
      </c>
      <c r="BG292" s="3">
        <v>125</v>
      </c>
      <c r="BH292" s="3">
        <v>153</v>
      </c>
      <c r="BI292" s="3">
        <v>17</v>
      </c>
      <c r="BJ292" s="3">
        <v>0</v>
      </c>
      <c r="BK292" s="3">
        <v>0</v>
      </c>
      <c r="BL292" s="3">
        <v>0</v>
      </c>
      <c r="BM292" s="3">
        <v>590</v>
      </c>
      <c r="BN292" s="3">
        <v>0</v>
      </c>
      <c r="BO292" s="3">
        <v>6222</v>
      </c>
      <c r="BP292" s="3">
        <v>0</v>
      </c>
      <c r="BQ292" s="3">
        <v>0</v>
      </c>
      <c r="BR292" s="3">
        <v>0</v>
      </c>
      <c r="BS292" s="3">
        <v>215940</v>
      </c>
      <c r="BT292" s="3">
        <v>0</v>
      </c>
      <c r="BU292" s="3">
        <v>8</v>
      </c>
      <c r="BV292" s="3">
        <v>0</v>
      </c>
      <c r="BW292" s="3">
        <v>0</v>
      </c>
      <c r="BX292" s="3">
        <v>0</v>
      </c>
      <c r="BY292" s="3">
        <v>65836</v>
      </c>
      <c r="BZ292" s="57">
        <v>0.99987850069862105</v>
      </c>
      <c r="CA292" s="3">
        <v>0</v>
      </c>
      <c r="CB292" s="3">
        <v>0</v>
      </c>
      <c r="CC292" s="3">
        <v>0</v>
      </c>
      <c r="CD292" s="3">
        <v>0</v>
      </c>
      <c r="CE292" s="3">
        <v>0</v>
      </c>
      <c r="CF292" s="3">
        <v>153</v>
      </c>
      <c r="CG292" s="3">
        <v>0</v>
      </c>
      <c r="CH292" s="3">
        <v>0</v>
      </c>
      <c r="CI292" s="3">
        <v>0</v>
      </c>
      <c r="CJ292" s="3">
        <v>0</v>
      </c>
      <c r="CK292" s="3">
        <v>0</v>
      </c>
      <c r="CL292" s="3">
        <v>0</v>
      </c>
      <c r="CM292" s="3">
        <v>0</v>
      </c>
      <c r="CN292" s="3">
        <v>0</v>
      </c>
      <c r="CO292" s="3">
        <v>0</v>
      </c>
      <c r="CP292" s="3">
        <v>0</v>
      </c>
      <c r="CQ292" s="3">
        <v>0</v>
      </c>
      <c r="CR292" s="3">
        <v>0</v>
      </c>
      <c r="CS292" s="3">
        <v>0</v>
      </c>
      <c r="CT292" s="3">
        <v>0</v>
      </c>
      <c r="CU292" s="3">
        <v>0</v>
      </c>
      <c r="CV292" s="3">
        <v>0</v>
      </c>
      <c r="CW292" s="3">
        <v>0</v>
      </c>
      <c r="CX292" s="3">
        <v>0</v>
      </c>
      <c r="CY292" s="3">
        <v>0</v>
      </c>
      <c r="CZ292" s="3">
        <v>0</v>
      </c>
      <c r="DA292" s="3">
        <v>0</v>
      </c>
      <c r="DB292" s="3">
        <v>0</v>
      </c>
      <c r="DC292" s="3">
        <v>0</v>
      </c>
      <c r="DD292" s="3">
        <v>0</v>
      </c>
      <c r="DE292" s="3">
        <v>0</v>
      </c>
      <c r="DF292" s="3">
        <v>0</v>
      </c>
      <c r="DG292" s="3">
        <v>198309426</v>
      </c>
      <c r="DH292" s="3">
        <v>17123</v>
      </c>
      <c r="DI292" s="3">
        <v>0</v>
      </c>
      <c r="DJ292" s="3">
        <v>198292303</v>
      </c>
      <c r="DK292" s="3">
        <v>0</v>
      </c>
      <c r="DL292" s="3">
        <v>198292303</v>
      </c>
      <c r="DM292" s="3">
        <v>69586896</v>
      </c>
      <c r="DN292" s="3">
        <v>128705407</v>
      </c>
      <c r="DO292" s="3">
        <v>16238</v>
      </c>
      <c r="DP292" s="3">
        <v>0</v>
      </c>
      <c r="DQ292" s="3">
        <v>0</v>
      </c>
      <c r="DR292" s="3">
        <v>0</v>
      </c>
      <c r="DS292" s="3">
        <v>128721645</v>
      </c>
      <c r="DT292" s="3">
        <v>0</v>
      </c>
      <c r="DU292" s="3">
        <v>0</v>
      </c>
      <c r="DV292" s="3">
        <v>0</v>
      </c>
      <c r="DW292" s="3">
        <v>0</v>
      </c>
      <c r="DX292" s="3">
        <v>0</v>
      </c>
      <c r="DY292" s="3">
        <v>0</v>
      </c>
      <c r="DZ292" s="3">
        <v>0</v>
      </c>
      <c r="EA292" s="3">
        <v>0</v>
      </c>
      <c r="EB292" s="3">
        <v>0</v>
      </c>
      <c r="EC292" s="3">
        <v>0</v>
      </c>
      <c r="ED292" s="3">
        <v>0</v>
      </c>
      <c r="EE292" s="3">
        <v>0</v>
      </c>
      <c r="EF292" s="3">
        <v>0</v>
      </c>
      <c r="EG292" s="3">
        <v>0</v>
      </c>
      <c r="EH292" s="3">
        <v>0</v>
      </c>
      <c r="EI292" s="3">
        <v>0</v>
      </c>
      <c r="EJ292" s="3">
        <v>0</v>
      </c>
      <c r="EK292" s="3">
        <v>0</v>
      </c>
      <c r="EL292" s="3">
        <v>0</v>
      </c>
      <c r="EM292" s="3">
        <v>0</v>
      </c>
      <c r="EN292" s="3">
        <v>8956</v>
      </c>
      <c r="EO292" s="3">
        <v>0</v>
      </c>
      <c r="EP292" s="3">
        <v>0</v>
      </c>
      <c r="EQ292" s="3">
        <v>0</v>
      </c>
      <c r="ER292" s="3">
        <v>0</v>
      </c>
      <c r="ES292" s="3">
        <v>0</v>
      </c>
      <c r="ET292" s="3">
        <v>0</v>
      </c>
      <c r="EU292" s="3">
        <v>0</v>
      </c>
      <c r="EV292" s="3">
        <v>0</v>
      </c>
      <c r="EW292" s="3">
        <v>0</v>
      </c>
      <c r="EX292" s="3">
        <v>0</v>
      </c>
      <c r="EY292" s="3">
        <v>0</v>
      </c>
      <c r="EZ292" s="3">
        <v>8167</v>
      </c>
      <c r="FA292" s="3">
        <v>0</v>
      </c>
      <c r="FB292" s="3">
        <v>0</v>
      </c>
      <c r="FC292" s="3">
        <v>0</v>
      </c>
      <c r="FD292" s="3">
        <v>0</v>
      </c>
      <c r="FE292" s="3">
        <v>0</v>
      </c>
      <c r="FF292" s="3">
        <v>0</v>
      </c>
      <c r="FG292" s="3">
        <v>0</v>
      </c>
      <c r="FH292" s="3">
        <v>0</v>
      </c>
      <c r="FI292" s="3">
        <v>0</v>
      </c>
      <c r="FJ292" s="3">
        <v>0</v>
      </c>
      <c r="FK292" s="3">
        <v>0</v>
      </c>
      <c r="FL292" s="3">
        <v>0</v>
      </c>
      <c r="FM292" s="3">
        <v>0</v>
      </c>
      <c r="FN292" s="3">
        <v>0</v>
      </c>
      <c r="FO292" s="3">
        <v>0</v>
      </c>
      <c r="FP292" s="3">
        <v>0</v>
      </c>
      <c r="FQ292" s="3">
        <v>0</v>
      </c>
      <c r="FR292" s="3">
        <v>0</v>
      </c>
      <c r="FS292" s="3">
        <v>0</v>
      </c>
      <c r="FT292" s="3">
        <v>0</v>
      </c>
      <c r="FU292" s="3">
        <v>0</v>
      </c>
      <c r="FV292" s="3">
        <v>0</v>
      </c>
      <c r="FW292" s="3">
        <v>0</v>
      </c>
      <c r="FX292" s="3">
        <v>0</v>
      </c>
      <c r="FY292" s="3">
        <v>0</v>
      </c>
      <c r="FZ292" s="3">
        <v>0</v>
      </c>
      <c r="GA292" s="3">
        <v>0</v>
      </c>
      <c r="GB292" s="3">
        <v>0</v>
      </c>
      <c r="GC292" s="3">
        <v>0</v>
      </c>
      <c r="GD292" s="3">
        <v>0</v>
      </c>
      <c r="GE292" s="3">
        <v>0</v>
      </c>
      <c r="GF292" s="3">
        <v>0</v>
      </c>
      <c r="GG292" s="3">
        <v>0</v>
      </c>
      <c r="GH292" s="3">
        <v>0</v>
      </c>
      <c r="GI292" s="3">
        <v>0</v>
      </c>
      <c r="GJ292" s="3">
        <v>0</v>
      </c>
      <c r="GK292" s="3">
        <v>0</v>
      </c>
      <c r="GL292" s="3">
        <v>0</v>
      </c>
      <c r="GM292" s="3">
        <v>0</v>
      </c>
      <c r="GN292" s="3">
        <v>0</v>
      </c>
      <c r="GO292" s="3">
        <v>0</v>
      </c>
      <c r="GP292" s="3">
        <v>0</v>
      </c>
      <c r="GQ292" s="3">
        <v>0</v>
      </c>
      <c r="GR292" s="3">
        <v>0</v>
      </c>
      <c r="GS292" s="3">
        <v>0</v>
      </c>
      <c r="GT292" s="3">
        <v>0</v>
      </c>
      <c r="GU292" s="3">
        <v>0</v>
      </c>
      <c r="GV292" s="3">
        <v>0</v>
      </c>
      <c r="GW292" s="3">
        <v>0</v>
      </c>
      <c r="GX292" s="3">
        <v>0</v>
      </c>
      <c r="GY292" s="3">
        <v>0</v>
      </c>
      <c r="GZ292" s="3">
        <v>0</v>
      </c>
      <c r="HA292" s="3">
        <v>0</v>
      </c>
      <c r="HB292" s="3">
        <v>0</v>
      </c>
      <c r="HC292" s="3">
        <v>0</v>
      </c>
      <c r="HD292" s="3">
        <v>0</v>
      </c>
      <c r="HE292" s="3">
        <v>0</v>
      </c>
      <c r="HF292" s="3">
        <v>0</v>
      </c>
      <c r="HG292" s="3">
        <v>0</v>
      </c>
      <c r="HH292" s="3">
        <v>0</v>
      </c>
      <c r="HI292" s="3">
        <v>0</v>
      </c>
      <c r="HJ292" s="3">
        <v>0</v>
      </c>
      <c r="HK292" s="3">
        <v>0</v>
      </c>
      <c r="HL292" s="3">
        <v>0</v>
      </c>
      <c r="HM292" s="3">
        <v>0</v>
      </c>
      <c r="HN292" s="3">
        <v>0</v>
      </c>
      <c r="HO292" s="3">
        <v>0</v>
      </c>
      <c r="HP292" s="3">
        <v>0</v>
      </c>
      <c r="HQ292" s="3">
        <v>0</v>
      </c>
      <c r="HR292" s="3">
        <v>0</v>
      </c>
      <c r="HS292" s="3">
        <v>0</v>
      </c>
      <c r="HT292" s="3">
        <v>0</v>
      </c>
      <c r="HU292" s="3">
        <v>0</v>
      </c>
      <c r="HV292" s="3">
        <v>0</v>
      </c>
      <c r="HW292" s="3">
        <v>0</v>
      </c>
      <c r="HX292" s="3">
        <v>0</v>
      </c>
      <c r="HY292" s="3">
        <v>0</v>
      </c>
      <c r="HZ292" s="3">
        <v>0</v>
      </c>
      <c r="IA292" s="3">
        <v>0</v>
      </c>
      <c r="IB292" s="3">
        <v>0</v>
      </c>
      <c r="IC292" s="3">
        <v>0</v>
      </c>
      <c r="ID292" s="3">
        <v>0</v>
      </c>
      <c r="IE292" s="3">
        <v>0</v>
      </c>
      <c r="IF292" s="3">
        <v>0</v>
      </c>
      <c r="IG292" s="3">
        <v>0</v>
      </c>
      <c r="IH292" s="3">
        <v>0</v>
      </c>
      <c r="II292" s="3">
        <v>0</v>
      </c>
      <c r="IJ292" s="3">
        <v>0</v>
      </c>
      <c r="IK292" s="3">
        <v>0</v>
      </c>
      <c r="IL292" s="3">
        <v>0</v>
      </c>
      <c r="IM292" s="3">
        <v>0</v>
      </c>
    </row>
    <row r="293" spans="1:247" x14ac:dyDescent="0.25">
      <c r="A293">
        <v>106190385</v>
      </c>
      <c r="B293" s="33" t="s">
        <v>1518</v>
      </c>
      <c r="C293" s="56">
        <v>45292</v>
      </c>
      <c r="D293" s="56">
        <v>45657</v>
      </c>
      <c r="E293">
        <v>366</v>
      </c>
      <c r="F293" s="33" t="s">
        <v>2532</v>
      </c>
      <c r="G293" t="s">
        <v>475</v>
      </c>
      <c r="H293">
        <v>903</v>
      </c>
      <c r="I293" s="33" t="s">
        <v>1046</v>
      </c>
      <c r="J293" t="s">
        <v>3058</v>
      </c>
      <c r="K293" s="33" t="s">
        <v>1023</v>
      </c>
      <c r="L293" s="33" t="s">
        <v>811</v>
      </c>
      <c r="N293" t="s">
        <v>1032</v>
      </c>
      <c r="O293" s="33" t="s">
        <v>2385</v>
      </c>
      <c r="P293" t="s">
        <v>406</v>
      </c>
      <c r="Q293" t="s">
        <v>1043</v>
      </c>
      <c r="R293" s="33" t="s">
        <v>2233</v>
      </c>
      <c r="S293" s="33" t="s">
        <v>1519</v>
      </c>
      <c r="T293" s="33" t="s">
        <v>1520</v>
      </c>
      <c r="U293" s="33" t="s">
        <v>2234</v>
      </c>
      <c r="V293" s="33" t="s">
        <v>1783</v>
      </c>
      <c r="W293">
        <v>2</v>
      </c>
      <c r="X293" s="3">
        <v>378</v>
      </c>
      <c r="Y293" s="3">
        <v>138348</v>
      </c>
      <c r="Z293" s="3">
        <v>358</v>
      </c>
      <c r="AA293" s="3">
        <v>131028</v>
      </c>
      <c r="AB293" s="3">
        <v>288</v>
      </c>
      <c r="AC293" s="3">
        <v>263.60109289617498</v>
      </c>
      <c r="AD293" s="3">
        <v>411.640011218361</v>
      </c>
      <c r="AE293" s="3">
        <v>26228</v>
      </c>
      <c r="AF293" s="3">
        <v>22079</v>
      </c>
      <c r="AG293" s="3">
        <v>7606</v>
      </c>
      <c r="AH293" s="3">
        <v>23453</v>
      </c>
      <c r="AI293" s="3">
        <v>0</v>
      </c>
      <c r="AJ293" s="3">
        <v>966</v>
      </c>
      <c r="AK293" s="3">
        <v>15429</v>
      </c>
      <c r="AL293" s="3">
        <v>531</v>
      </c>
      <c r="AM293" s="3">
        <v>186</v>
      </c>
      <c r="AN293" s="3">
        <v>96478</v>
      </c>
      <c r="AO293" s="3">
        <v>150660.24410591999</v>
      </c>
      <c r="AP293" s="89">
        <v>31975.432870009001</v>
      </c>
      <c r="AQ293" s="89">
        <v>33836.729693445079</v>
      </c>
      <c r="AR293" s="89">
        <v>9633.74450301262</v>
      </c>
      <c r="AS293" s="89">
        <v>42741.278362940502</v>
      </c>
      <c r="AT293" s="89">
        <v>0</v>
      </c>
      <c r="AU293" s="89">
        <v>1419.53075040302</v>
      </c>
      <c r="AV293" s="89">
        <v>28704.158280433501</v>
      </c>
      <c r="AW293" s="89">
        <v>977.57183125976007</v>
      </c>
      <c r="AX293" s="89">
        <v>807.89576699119004</v>
      </c>
      <c r="AY293" s="3">
        <v>3639</v>
      </c>
      <c r="AZ293" s="3">
        <v>3744</v>
      </c>
      <c r="BA293" s="3">
        <v>1142</v>
      </c>
      <c r="BB293" s="3">
        <v>4368</v>
      </c>
      <c r="BC293" s="3">
        <v>0</v>
      </c>
      <c r="BD293" s="3">
        <v>232</v>
      </c>
      <c r="BE293" s="3">
        <v>3292</v>
      </c>
      <c r="BF293" s="3">
        <v>154</v>
      </c>
      <c r="BG293" s="3">
        <v>52</v>
      </c>
      <c r="BH293" s="3">
        <v>16623</v>
      </c>
      <c r="BI293" s="3">
        <v>317</v>
      </c>
      <c r="BJ293" s="3">
        <v>0</v>
      </c>
      <c r="BK293" s="3">
        <v>0</v>
      </c>
      <c r="BL293" s="3">
        <v>13</v>
      </c>
      <c r="BM293" s="3">
        <v>48</v>
      </c>
      <c r="BN293" s="3">
        <v>0</v>
      </c>
      <c r="BO293" s="3">
        <v>116022</v>
      </c>
      <c r="BP293" s="3">
        <v>0</v>
      </c>
      <c r="BQ293" s="3">
        <v>0</v>
      </c>
      <c r="BR293" s="3">
        <v>4758</v>
      </c>
      <c r="BS293" s="3">
        <v>17568</v>
      </c>
      <c r="BT293" s="3">
        <v>0</v>
      </c>
      <c r="BU293" s="3">
        <v>78115</v>
      </c>
      <c r="BV293" s="3">
        <v>0</v>
      </c>
      <c r="BW293" s="3">
        <v>0</v>
      </c>
      <c r="BX293" s="3">
        <v>2803</v>
      </c>
      <c r="BY293" s="3">
        <v>15560</v>
      </c>
      <c r="BZ293" s="57">
        <v>0.161280291880014</v>
      </c>
      <c r="CA293" s="3">
        <v>0</v>
      </c>
      <c r="CB293" s="3">
        <v>15776</v>
      </c>
      <c r="CC293" s="3">
        <v>0</v>
      </c>
      <c r="CD293" s="3">
        <v>0</v>
      </c>
      <c r="CE293" s="3">
        <v>210</v>
      </c>
      <c r="CF293" s="3">
        <v>637</v>
      </c>
      <c r="CG293" s="3">
        <v>0</v>
      </c>
      <c r="CH293" s="3">
        <v>20</v>
      </c>
      <c r="CI293" s="3">
        <v>3949</v>
      </c>
      <c r="CJ293" s="3">
        <v>2231</v>
      </c>
      <c r="CK293" s="3">
        <v>8055</v>
      </c>
      <c r="CL293" s="3">
        <v>16902</v>
      </c>
      <c r="CM293" s="3">
        <v>6990</v>
      </c>
      <c r="CN293" s="3">
        <v>63786</v>
      </c>
      <c r="CO293" s="3">
        <v>0</v>
      </c>
      <c r="CP293" s="3">
        <v>1772</v>
      </c>
      <c r="CQ293" s="3">
        <v>26482</v>
      </c>
      <c r="CR293" s="3">
        <v>1970</v>
      </c>
      <c r="CS293" s="3">
        <v>2693</v>
      </c>
      <c r="CT293" s="3">
        <v>128650</v>
      </c>
      <c r="CU293" s="3">
        <v>110472</v>
      </c>
      <c r="CV293" s="3">
        <v>566</v>
      </c>
      <c r="CW293" s="3">
        <v>0</v>
      </c>
      <c r="CX293" s="3">
        <v>21432</v>
      </c>
      <c r="CY293" s="3">
        <v>6562</v>
      </c>
      <c r="CZ293" s="3">
        <v>10</v>
      </c>
      <c r="DA293" s="3">
        <v>602030</v>
      </c>
      <c r="DB293" s="3">
        <v>336758</v>
      </c>
      <c r="DC293" s="3">
        <v>5813</v>
      </c>
      <c r="DD293" s="3">
        <v>4728</v>
      </c>
      <c r="DE293" s="3">
        <v>2450</v>
      </c>
      <c r="DF293" s="3">
        <v>1649</v>
      </c>
      <c r="DG293" s="3">
        <v>3316193964</v>
      </c>
      <c r="DH293" s="3">
        <v>2737249193</v>
      </c>
      <c r="DI293" s="3">
        <v>52881557</v>
      </c>
      <c r="DJ293" s="3">
        <v>631826328</v>
      </c>
      <c r="DK293" s="3">
        <v>15503679</v>
      </c>
      <c r="DL293" s="3">
        <v>647330007</v>
      </c>
      <c r="DM293" s="3">
        <v>614110555</v>
      </c>
      <c r="DN293" s="3">
        <v>33219452</v>
      </c>
      <c r="DO293" s="3">
        <v>15705805</v>
      </c>
      <c r="DP293" s="3">
        <v>0</v>
      </c>
      <c r="DQ293" s="3">
        <v>0</v>
      </c>
      <c r="DR293" s="3">
        <v>0</v>
      </c>
      <c r="DS293" s="3">
        <v>48925257</v>
      </c>
      <c r="DT293" s="3">
        <v>525795907</v>
      </c>
      <c r="DU293" s="3">
        <v>533847964</v>
      </c>
      <c r="DV293" s="3">
        <v>178154766</v>
      </c>
      <c r="DW293" s="3">
        <v>456674627</v>
      </c>
      <c r="DX293" s="3">
        <v>0</v>
      </c>
      <c r="DY293" s="3">
        <v>29012010</v>
      </c>
      <c r="DZ293" s="3">
        <v>380523863</v>
      </c>
      <c r="EA293" s="3">
        <v>14565678</v>
      </c>
      <c r="EB293" s="3">
        <v>5009699</v>
      </c>
      <c r="EC293" s="3">
        <v>2123584514</v>
      </c>
      <c r="ED293" s="3">
        <v>115219486</v>
      </c>
      <c r="EE293" s="3">
        <v>284290052</v>
      </c>
      <c r="EF293" s="3">
        <v>47495707</v>
      </c>
      <c r="EG293" s="3">
        <v>375579556</v>
      </c>
      <c r="EH293" s="3">
        <v>0</v>
      </c>
      <c r="EI293" s="3">
        <v>13620951</v>
      </c>
      <c r="EJ293" s="3">
        <v>327403883</v>
      </c>
      <c r="EK293" s="3">
        <v>12249758</v>
      </c>
      <c r="EL293" s="3">
        <v>16750057</v>
      </c>
      <c r="EM293" s="3">
        <v>1192609450</v>
      </c>
      <c r="EN293" s="3">
        <v>568059402</v>
      </c>
      <c r="EO293" s="3">
        <v>708064232</v>
      </c>
      <c r="EP293" s="3">
        <v>130962083</v>
      </c>
      <c r="EQ293" s="3">
        <v>728250394</v>
      </c>
      <c r="ER293" s="3">
        <v>-7807829</v>
      </c>
      <c r="ES293" s="3">
        <v>0</v>
      </c>
      <c r="ET293" s="3">
        <v>25734591</v>
      </c>
      <c r="EU293" s="3">
        <v>473113211</v>
      </c>
      <c r="EV293" s="3">
        <v>19124379</v>
      </c>
      <c r="EW293" s="3">
        <v>0</v>
      </c>
      <c r="EX293" s="3">
        <v>54986667</v>
      </c>
      <c r="EY293" s="3">
        <v>0</v>
      </c>
      <c r="EZ293" s="3">
        <v>36762063</v>
      </c>
      <c r="FA293" s="3">
        <v>38409760</v>
      </c>
      <c r="FB293" s="3">
        <v>14461166</v>
      </c>
      <c r="FC293" s="3">
        <v>0</v>
      </c>
      <c r="FD293" s="3">
        <v>10631</v>
      </c>
      <c r="FE293" s="3">
        <v>69739795</v>
      </c>
      <c r="FF293" s="3">
        <v>147632527</v>
      </c>
      <c r="FG293" s="3">
        <v>89527193</v>
      </c>
      <c r="FH293" s="3">
        <v>106780342</v>
      </c>
      <c r="FI293" s="3">
        <v>0</v>
      </c>
      <c r="FJ293" s="3">
        <v>5689646</v>
      </c>
      <c r="FK293" s="3">
        <v>206614702</v>
      </c>
      <c r="FL293" s="3">
        <v>0</v>
      </c>
      <c r="FM293" s="3">
        <v>5842123</v>
      </c>
      <c r="FN293" s="3">
        <v>0</v>
      </c>
      <c r="FO293" s="3">
        <v>101723156</v>
      </c>
      <c r="FP293" s="3">
        <v>1102673</v>
      </c>
      <c r="FQ293" s="3">
        <v>13602231</v>
      </c>
      <c r="FR293" s="3">
        <v>0</v>
      </c>
      <c r="FS293" s="3">
        <v>0</v>
      </c>
      <c r="FT293" s="3">
        <v>128928806</v>
      </c>
      <c r="FU293" s="3">
        <v>50611719</v>
      </c>
      <c r="FV293" s="3">
        <v>169271052</v>
      </c>
      <c r="FW293" s="3">
        <v>6347805</v>
      </c>
      <c r="FX293" s="3">
        <v>0</v>
      </c>
      <c r="FY293" s="3">
        <v>47853</v>
      </c>
      <c r="FZ293" s="3">
        <v>0</v>
      </c>
      <c r="GA293" s="3">
        <v>77617681</v>
      </c>
      <c r="GB293" s="3">
        <v>17718763</v>
      </c>
      <c r="GC293" s="3">
        <v>138100433</v>
      </c>
      <c r="GD293" s="3">
        <v>25466443</v>
      </c>
      <c r="GE293" s="3">
        <v>188232141</v>
      </c>
      <c r="GF293" s="3">
        <v>86199584</v>
      </c>
      <c r="GG293" s="3">
        <v>28070482</v>
      </c>
      <c r="GH293" s="3">
        <v>8055546</v>
      </c>
      <c r="GI293" s="3">
        <v>87453891</v>
      </c>
      <c r="GJ293" s="3">
        <v>130853006</v>
      </c>
      <c r="GK293" s="3">
        <v>25885428</v>
      </c>
      <c r="GL293" s="3">
        <v>2923962</v>
      </c>
      <c r="GM293" s="3">
        <v>2771130</v>
      </c>
      <c r="GN293" s="3">
        <v>959470</v>
      </c>
      <c r="GO293" s="3">
        <v>52705915</v>
      </c>
      <c r="GP293" s="3">
        <v>577078849</v>
      </c>
      <c r="GQ293" s="3">
        <v>0</v>
      </c>
      <c r="GR293" s="3">
        <v>174127818</v>
      </c>
      <c r="GS293" s="3">
        <v>20510408</v>
      </c>
      <c r="GT293" s="3">
        <v>60461547</v>
      </c>
      <c r="GU293" s="3">
        <v>0</v>
      </c>
      <c r="GV293" s="3">
        <v>832178622</v>
      </c>
      <c r="GW293" s="3">
        <v>114509265</v>
      </c>
      <c r="GX293" s="3">
        <v>0</v>
      </c>
      <c r="GY293" s="3">
        <v>149494109</v>
      </c>
      <c r="GZ293" s="3">
        <v>568175248</v>
      </c>
      <c r="HA293" s="3">
        <v>832178622</v>
      </c>
      <c r="HB293" s="3">
        <v>362349973</v>
      </c>
      <c r="HC293" s="3">
        <v>366664641</v>
      </c>
      <c r="HD293" s="3">
        <v>-269717672</v>
      </c>
      <c r="HE293" s="3">
        <v>432914801</v>
      </c>
      <c r="HF293" s="3">
        <v>0</v>
      </c>
      <c r="HG293" s="3">
        <v>145606387</v>
      </c>
      <c r="HH293" s="3">
        <v>0</v>
      </c>
      <c r="HI293" s="3">
        <v>0</v>
      </c>
      <c r="HJ293" s="3">
        <v>3520465</v>
      </c>
      <c r="HK293" s="3">
        <v>3931907</v>
      </c>
      <c r="HL293" s="3">
        <v>1831</v>
      </c>
      <c r="HM293" s="3">
        <v>0</v>
      </c>
      <c r="HN293" s="3">
        <v>183030</v>
      </c>
      <c r="HO293" s="3">
        <v>957369</v>
      </c>
      <c r="HP293" s="3">
        <v>1308607</v>
      </c>
      <c r="HQ293" s="3">
        <v>18144</v>
      </c>
      <c r="HR293" s="3">
        <v>430681</v>
      </c>
      <c r="HS293" s="3">
        <v>175427</v>
      </c>
      <c r="HT293" s="3">
        <v>212671</v>
      </c>
      <c r="HU293" s="3">
        <v>110876</v>
      </c>
      <c r="HV293" s="3">
        <v>110612</v>
      </c>
      <c r="HW293" s="3">
        <v>13048</v>
      </c>
      <c r="HX293" s="3">
        <v>1380507</v>
      </c>
      <c r="HY293" s="3">
        <v>370223</v>
      </c>
      <c r="HZ293" s="3">
        <v>871450</v>
      </c>
      <c r="IA293" s="3">
        <v>731</v>
      </c>
      <c r="IB293" s="3">
        <v>565319</v>
      </c>
      <c r="IC293" s="3">
        <v>0</v>
      </c>
      <c r="ID293" s="3">
        <v>332235</v>
      </c>
      <c r="IE293" s="3">
        <v>115709824.587221</v>
      </c>
      <c r="IF293" s="3">
        <v>147682266.84300101</v>
      </c>
      <c r="IG293" s="3">
        <v>40732214.754870199</v>
      </c>
      <c r="IH293" s="3">
        <v>150230379.14303401</v>
      </c>
      <c r="II293" s="3">
        <v>0</v>
      </c>
      <c r="IJ293" s="3">
        <v>7695684.8350502104</v>
      </c>
      <c r="IK293" s="3">
        <v>127788187.62326819</v>
      </c>
      <c r="IL293" s="3">
        <v>4840460.0414796304</v>
      </c>
      <c r="IM293" s="3">
        <v>3927858.1720747198</v>
      </c>
    </row>
    <row r="294" spans="1:247" x14ac:dyDescent="0.25">
      <c r="A294">
        <v>106190680</v>
      </c>
      <c r="B294" s="33" t="s">
        <v>1963</v>
      </c>
      <c r="C294" s="56">
        <v>45292</v>
      </c>
      <c r="D294" s="56">
        <v>45657</v>
      </c>
      <c r="E294">
        <v>366</v>
      </c>
      <c r="F294" s="33" t="s">
        <v>2532</v>
      </c>
      <c r="G294" t="s">
        <v>475</v>
      </c>
      <c r="H294">
        <v>933</v>
      </c>
      <c r="I294" s="33" t="s">
        <v>1046</v>
      </c>
      <c r="J294" t="s">
        <v>3058</v>
      </c>
      <c r="K294" s="33" t="s">
        <v>1023</v>
      </c>
      <c r="L294" s="33" t="s">
        <v>811</v>
      </c>
      <c r="N294" t="s">
        <v>1032</v>
      </c>
      <c r="O294" s="33" t="s">
        <v>2871</v>
      </c>
      <c r="P294" t="s">
        <v>406</v>
      </c>
      <c r="Q294" t="s">
        <v>1039</v>
      </c>
      <c r="R294" s="33" t="s">
        <v>2235</v>
      </c>
      <c r="S294" s="33" t="s">
        <v>2923</v>
      </c>
      <c r="T294" s="33" t="s">
        <v>1521</v>
      </c>
      <c r="U294" s="33">
        <v>90732</v>
      </c>
      <c r="V294" s="33" t="s">
        <v>2957</v>
      </c>
      <c r="W294">
        <v>0</v>
      </c>
      <c r="X294" s="3">
        <v>356</v>
      </c>
      <c r="Y294" s="3">
        <v>130296</v>
      </c>
      <c r="Z294" s="3">
        <v>267</v>
      </c>
      <c r="AA294" s="3">
        <v>97722</v>
      </c>
      <c r="AB294" s="3">
        <v>209</v>
      </c>
      <c r="AC294" s="3">
        <v>191.56284153005501</v>
      </c>
      <c r="AD294" s="3">
        <v>298.12890705874401</v>
      </c>
      <c r="AE294" s="3">
        <v>18919</v>
      </c>
      <c r="AF294" s="3">
        <v>15014</v>
      </c>
      <c r="AG294" s="3">
        <v>7550</v>
      </c>
      <c r="AH294" s="3">
        <v>18948</v>
      </c>
      <c r="AI294" s="3">
        <v>0</v>
      </c>
      <c r="AJ294" s="3">
        <v>1365</v>
      </c>
      <c r="AK294" s="3">
        <v>7717</v>
      </c>
      <c r="AL294" s="3">
        <v>392</v>
      </c>
      <c r="AM294" s="3">
        <v>207</v>
      </c>
      <c r="AN294" s="3">
        <v>70112</v>
      </c>
      <c r="AO294" s="3">
        <v>109115.1799835</v>
      </c>
      <c r="AP294" s="89">
        <v>24225.282797002099</v>
      </c>
      <c r="AQ294" s="89">
        <v>19218.440716040099</v>
      </c>
      <c r="AR294" s="89">
        <v>9950.4439512651898</v>
      </c>
      <c r="AS294" s="89">
        <v>34506.539430401099</v>
      </c>
      <c r="AT294" s="89">
        <v>0</v>
      </c>
      <c r="AU294" s="89">
        <v>2651.8542923824498</v>
      </c>
      <c r="AV294" s="89">
        <v>16582.116815850601</v>
      </c>
      <c r="AW294" s="89">
        <v>817.94412984167411</v>
      </c>
      <c r="AX294" s="89">
        <v>1306.29679474554</v>
      </c>
      <c r="AY294" s="3">
        <v>1581</v>
      </c>
      <c r="AZ294" s="3">
        <v>1487</v>
      </c>
      <c r="BA294" s="3">
        <v>823</v>
      </c>
      <c r="BB294" s="3">
        <v>1842</v>
      </c>
      <c r="BC294" s="3">
        <v>0</v>
      </c>
      <c r="BD294" s="3">
        <v>193</v>
      </c>
      <c r="BE294" s="3">
        <v>1014</v>
      </c>
      <c r="BF294" s="3">
        <v>67</v>
      </c>
      <c r="BG294" s="3">
        <v>38</v>
      </c>
      <c r="BH294" s="3">
        <v>7045</v>
      </c>
      <c r="BI294" s="3">
        <v>138</v>
      </c>
      <c r="BJ294" s="3">
        <v>25</v>
      </c>
      <c r="BK294" s="3">
        <v>48</v>
      </c>
      <c r="BL294" s="3">
        <v>20</v>
      </c>
      <c r="BM294" s="3">
        <v>125</v>
      </c>
      <c r="BN294" s="3">
        <v>0</v>
      </c>
      <c r="BO294" s="3">
        <v>50508</v>
      </c>
      <c r="BP294" s="3">
        <v>9150</v>
      </c>
      <c r="BQ294" s="3">
        <v>17568</v>
      </c>
      <c r="BR294" s="3">
        <v>7320</v>
      </c>
      <c r="BS294" s="3">
        <v>45750</v>
      </c>
      <c r="BT294" s="3">
        <v>0</v>
      </c>
      <c r="BU294" s="3">
        <v>16280</v>
      </c>
      <c r="BV294" s="3">
        <v>8185</v>
      </c>
      <c r="BW294" s="3">
        <v>3765</v>
      </c>
      <c r="BX294" s="3">
        <v>5582</v>
      </c>
      <c r="BY294" s="3">
        <v>36300</v>
      </c>
      <c r="BZ294" s="57">
        <v>0.51774303970789604</v>
      </c>
      <c r="CA294" s="3">
        <v>0</v>
      </c>
      <c r="CB294" s="3">
        <v>3696</v>
      </c>
      <c r="CC294" s="3">
        <v>731</v>
      </c>
      <c r="CD294" s="3">
        <v>552</v>
      </c>
      <c r="CE294" s="3">
        <v>383</v>
      </c>
      <c r="CF294" s="3">
        <v>1683</v>
      </c>
      <c r="CG294" s="3">
        <v>0</v>
      </c>
      <c r="CH294" s="3">
        <v>0</v>
      </c>
      <c r="CI294" s="3">
        <v>0</v>
      </c>
      <c r="CJ294" s="3">
        <v>0</v>
      </c>
      <c r="CK294" s="3">
        <v>4434</v>
      </c>
      <c r="CL294" s="3">
        <v>5178</v>
      </c>
      <c r="CM294" s="3">
        <v>2756</v>
      </c>
      <c r="CN294" s="3">
        <v>27307</v>
      </c>
      <c r="CO294" s="3">
        <v>0</v>
      </c>
      <c r="CP294" s="3">
        <v>1748</v>
      </c>
      <c r="CQ294" s="3">
        <v>9491</v>
      </c>
      <c r="CR294" s="3">
        <v>557</v>
      </c>
      <c r="CS294" s="3">
        <v>1421</v>
      </c>
      <c r="CT294" s="3">
        <v>52892</v>
      </c>
      <c r="CU294" s="3">
        <v>45164</v>
      </c>
      <c r="CV294" s="3">
        <v>0</v>
      </c>
      <c r="CW294" s="3">
        <v>0</v>
      </c>
      <c r="CX294" s="3">
        <v>7291</v>
      </c>
      <c r="CY294" s="3">
        <v>0</v>
      </c>
      <c r="CZ294" s="3">
        <v>6</v>
      </c>
      <c r="DA294" s="3">
        <v>69865</v>
      </c>
      <c r="DB294" s="3">
        <v>123349</v>
      </c>
      <c r="DC294" s="3">
        <v>1335</v>
      </c>
      <c r="DD294" s="3">
        <v>3313</v>
      </c>
      <c r="DE294" s="3">
        <v>0</v>
      </c>
      <c r="DF294" s="3">
        <v>0</v>
      </c>
      <c r="DG294" s="3">
        <v>1004804388</v>
      </c>
      <c r="DH294" s="3">
        <v>799094530</v>
      </c>
      <c r="DI294" s="3">
        <v>4470863</v>
      </c>
      <c r="DJ294" s="3">
        <v>210180721</v>
      </c>
      <c r="DK294" s="3">
        <v>1813075</v>
      </c>
      <c r="DL294" s="3">
        <v>211993796</v>
      </c>
      <c r="DM294" s="3">
        <v>239376487</v>
      </c>
      <c r="DN294" s="3">
        <v>-27382691</v>
      </c>
      <c r="DO294" s="3">
        <v>1381222</v>
      </c>
      <c r="DP294" s="3">
        <v>0</v>
      </c>
      <c r="DQ294" s="3">
        <v>0</v>
      </c>
      <c r="DR294" s="3">
        <v>0</v>
      </c>
      <c r="DS294" s="3">
        <v>-26001469</v>
      </c>
      <c r="DT294" s="3">
        <v>166882151</v>
      </c>
      <c r="DU294" s="3">
        <v>167600326</v>
      </c>
      <c r="DV294" s="3">
        <v>47257552</v>
      </c>
      <c r="DW294" s="3">
        <v>174833550</v>
      </c>
      <c r="DX294" s="3">
        <v>0</v>
      </c>
      <c r="DY294" s="3">
        <v>12390217</v>
      </c>
      <c r="DZ294" s="3">
        <v>71562018</v>
      </c>
      <c r="EA294" s="3">
        <v>3359969</v>
      </c>
      <c r="EB294" s="3">
        <v>1751655</v>
      </c>
      <c r="EC294" s="3">
        <v>645637438</v>
      </c>
      <c r="ED294" s="3">
        <v>46806062</v>
      </c>
      <c r="EE294" s="3">
        <v>46933904</v>
      </c>
      <c r="EF294" s="3">
        <v>15025047</v>
      </c>
      <c r="EG294" s="3">
        <v>143558934</v>
      </c>
      <c r="EH294" s="3">
        <v>0</v>
      </c>
      <c r="EI294" s="3">
        <v>11680882</v>
      </c>
      <c r="EJ294" s="3">
        <v>82208844</v>
      </c>
      <c r="EK294" s="3">
        <v>3650916</v>
      </c>
      <c r="EL294" s="3">
        <v>9302361</v>
      </c>
      <c r="EM294" s="3">
        <v>359166950</v>
      </c>
      <c r="EN294" s="3">
        <v>178038114</v>
      </c>
      <c r="EO294" s="3">
        <v>174795969</v>
      </c>
      <c r="EP294" s="3">
        <v>31483954</v>
      </c>
      <c r="EQ294" s="3">
        <v>269739207</v>
      </c>
      <c r="ER294" s="3">
        <v>-3000000</v>
      </c>
      <c r="ES294" s="3">
        <v>0</v>
      </c>
      <c r="ET294" s="3">
        <v>14848604</v>
      </c>
      <c r="EU294" s="3">
        <v>105337068</v>
      </c>
      <c r="EV294" s="3">
        <v>4143235</v>
      </c>
      <c r="EW294" s="3">
        <v>0</v>
      </c>
      <c r="EX294" s="3">
        <v>11080638</v>
      </c>
      <c r="EY294" s="3">
        <v>0</v>
      </c>
      <c r="EZ294" s="3">
        <v>12627741</v>
      </c>
      <c r="FA294" s="3">
        <v>4470863</v>
      </c>
      <c r="FB294" s="3">
        <v>0</v>
      </c>
      <c r="FC294" s="3">
        <v>0</v>
      </c>
      <c r="FD294" s="3">
        <v>0</v>
      </c>
      <c r="FE294" s="3">
        <v>34554043</v>
      </c>
      <c r="FF294" s="3">
        <v>42447519</v>
      </c>
      <c r="FG294" s="3">
        <v>29930047</v>
      </c>
      <c r="FH294" s="3">
        <v>47523152</v>
      </c>
      <c r="FI294" s="3">
        <v>0</v>
      </c>
      <c r="FJ294" s="3">
        <v>9072841</v>
      </c>
      <c r="FK294" s="3">
        <v>40087201</v>
      </c>
      <c r="FL294" s="3">
        <v>0</v>
      </c>
      <c r="FM294" s="3">
        <v>6565918</v>
      </c>
      <c r="FN294" s="3">
        <v>0</v>
      </c>
      <c r="FO294" s="3">
        <v>38920967</v>
      </c>
      <c r="FP294" s="3">
        <v>522738</v>
      </c>
      <c r="FQ294" s="3">
        <v>712188</v>
      </c>
      <c r="FR294" s="3">
        <v>0</v>
      </c>
      <c r="FS294" s="3">
        <v>0</v>
      </c>
      <c r="FT294" s="3">
        <v>58264697</v>
      </c>
      <c r="FU294" s="3">
        <v>19770598</v>
      </c>
      <c r="FV294" s="3">
        <v>49424323</v>
      </c>
      <c r="FW294" s="3">
        <v>0</v>
      </c>
      <c r="FX294" s="3">
        <v>0</v>
      </c>
      <c r="FY294" s="3">
        <v>0</v>
      </c>
      <c r="FZ294" s="3">
        <v>0</v>
      </c>
      <c r="GA294" s="3">
        <v>43597597</v>
      </c>
      <c r="GB294" s="3">
        <v>6028825</v>
      </c>
      <c r="GC294" s="3">
        <v>54871328</v>
      </c>
      <c r="GD294" s="3">
        <v>7419119</v>
      </c>
      <c r="GE294" s="3">
        <v>85964790</v>
      </c>
      <c r="GF294" s="3">
        <v>37278340</v>
      </c>
      <c r="GG294" s="3">
        <v>5578856</v>
      </c>
      <c r="GH294" s="3">
        <v>10228039</v>
      </c>
      <c r="GI294" s="3">
        <v>21379070</v>
      </c>
      <c r="GJ294" s="3">
        <v>49611451</v>
      </c>
      <c r="GK294" s="3">
        <v>6183467</v>
      </c>
      <c r="GL294" s="3">
        <v>633813</v>
      </c>
      <c r="GM294" s="3">
        <v>1714576</v>
      </c>
      <c r="GN294" s="3">
        <v>755785</v>
      </c>
      <c r="GO294" s="3">
        <v>20048300</v>
      </c>
      <c r="GP294" s="3">
        <v>94195467</v>
      </c>
      <c r="GQ294" s="3">
        <v>0</v>
      </c>
      <c r="GR294" s="3">
        <v>30413592</v>
      </c>
      <c r="GS294" s="3">
        <v>26453602</v>
      </c>
      <c r="GT294" s="3">
        <v>26363299</v>
      </c>
      <c r="GU294" s="3">
        <v>0</v>
      </c>
      <c r="GV294" s="3">
        <v>177425960</v>
      </c>
      <c r="GW294" s="3">
        <v>45591341</v>
      </c>
      <c r="GX294" s="3">
        <v>0</v>
      </c>
      <c r="GY294" s="3">
        <v>17774725</v>
      </c>
      <c r="GZ294" s="3">
        <v>114059894</v>
      </c>
      <c r="HA294" s="3">
        <v>177425960</v>
      </c>
      <c r="HB294" s="3">
        <v>21203574</v>
      </c>
      <c r="HC294" s="3">
        <v>115316715</v>
      </c>
      <c r="HD294" s="3">
        <v>-78416546</v>
      </c>
      <c r="HE294" s="3">
        <v>165718001</v>
      </c>
      <c r="HF294" s="3">
        <v>0</v>
      </c>
      <c r="HG294" s="3">
        <v>18556402</v>
      </c>
      <c r="HH294" s="3">
        <v>0</v>
      </c>
      <c r="HI294" s="3">
        <v>0</v>
      </c>
      <c r="HJ294" s="3">
        <v>1814251</v>
      </c>
      <c r="HK294" s="3">
        <v>2015289</v>
      </c>
      <c r="HL294" s="3">
        <v>899</v>
      </c>
      <c r="HM294" s="3">
        <v>0</v>
      </c>
      <c r="HN294" s="3">
        <v>125765</v>
      </c>
      <c r="HO294" s="3">
        <v>491172</v>
      </c>
      <c r="HP294" s="3">
        <v>457611</v>
      </c>
      <c r="HQ294" s="3">
        <v>134100</v>
      </c>
      <c r="HR294" s="3">
        <v>224527</v>
      </c>
      <c r="HS294" s="3">
        <v>78530</v>
      </c>
      <c r="HT294" s="3">
        <v>116159</v>
      </c>
      <c r="HU294" s="3">
        <v>40828</v>
      </c>
      <c r="HV294" s="3">
        <v>108728</v>
      </c>
      <c r="HW294" s="3">
        <v>36831</v>
      </c>
      <c r="HX294" s="3">
        <v>762888</v>
      </c>
      <c r="HY294" s="3">
        <v>182731</v>
      </c>
      <c r="HZ294" s="3">
        <v>388195</v>
      </c>
      <c r="IA294" s="3">
        <v>0</v>
      </c>
      <c r="IB294" s="3">
        <v>309789</v>
      </c>
      <c r="IC294" s="3">
        <v>0</v>
      </c>
      <c r="ID294" s="3">
        <v>170648</v>
      </c>
      <c r="IE294" s="3">
        <v>50521774.7759903</v>
      </c>
      <c r="IF294" s="3">
        <v>50721796.479249403</v>
      </c>
      <c r="IG294" s="3">
        <v>14725320.573209699</v>
      </c>
      <c r="IH294" s="3">
        <v>75276746.158273548</v>
      </c>
      <c r="II294" s="3">
        <v>0</v>
      </c>
      <c r="IJ294" s="3">
        <v>5691070.2991772601</v>
      </c>
      <c r="IK294" s="3">
        <v>36355663.927396335</v>
      </c>
      <c r="IL294" s="3">
        <v>1657566.1707198101</v>
      </c>
      <c r="IM294" s="3">
        <v>2613473.6159836436</v>
      </c>
    </row>
    <row r="295" spans="1:247" x14ac:dyDescent="0.25">
      <c r="A295">
        <v>106190470</v>
      </c>
      <c r="B295" s="33" t="s">
        <v>1964</v>
      </c>
      <c r="C295" s="56">
        <v>45292</v>
      </c>
      <c r="D295" s="56">
        <v>45657</v>
      </c>
      <c r="E295">
        <v>366</v>
      </c>
      <c r="F295" s="33" t="s">
        <v>2532</v>
      </c>
      <c r="G295" t="s">
        <v>475</v>
      </c>
      <c r="H295">
        <v>931</v>
      </c>
      <c r="I295" s="33" t="s">
        <v>1046</v>
      </c>
      <c r="J295" t="s">
        <v>3058</v>
      </c>
      <c r="K295" s="33" t="s">
        <v>1023</v>
      </c>
      <c r="L295" s="33" t="s">
        <v>811</v>
      </c>
      <c r="N295" t="s">
        <v>430</v>
      </c>
      <c r="O295" s="33" t="s">
        <v>2385</v>
      </c>
      <c r="P295" t="s">
        <v>406</v>
      </c>
      <c r="Q295" t="s">
        <v>1043</v>
      </c>
      <c r="R295" s="33" t="s">
        <v>2236</v>
      </c>
      <c r="S295" s="33" t="s">
        <v>1522</v>
      </c>
      <c r="T295" s="33" t="s">
        <v>1183</v>
      </c>
      <c r="U295" s="33">
        <v>90503</v>
      </c>
      <c r="V295" s="33" t="s">
        <v>2583</v>
      </c>
      <c r="W295">
        <v>0</v>
      </c>
      <c r="X295" s="3">
        <v>441</v>
      </c>
      <c r="Y295" s="3">
        <v>161406</v>
      </c>
      <c r="Z295" s="3">
        <v>441</v>
      </c>
      <c r="AA295" s="3">
        <v>161406</v>
      </c>
      <c r="AB295" s="3">
        <v>281</v>
      </c>
      <c r="AC295" s="3">
        <v>256.46174863387978</v>
      </c>
      <c r="AD295" s="3">
        <v>418.38127701474599</v>
      </c>
      <c r="AE295" s="3">
        <v>26261</v>
      </c>
      <c r="AF295" s="3">
        <v>27533</v>
      </c>
      <c r="AG295" s="3">
        <v>5762</v>
      </c>
      <c r="AH295" s="3">
        <v>14939</v>
      </c>
      <c r="AI295" s="3">
        <v>0</v>
      </c>
      <c r="AJ295" s="3">
        <v>1065</v>
      </c>
      <c r="AK295" s="3">
        <v>17808</v>
      </c>
      <c r="AL295" s="3">
        <v>408</v>
      </c>
      <c r="AM295" s="3">
        <v>89</v>
      </c>
      <c r="AN295" s="3">
        <v>93865</v>
      </c>
      <c r="AO295" s="3">
        <v>153127.54738739703</v>
      </c>
      <c r="AP295" s="89">
        <v>36933.976646393501</v>
      </c>
      <c r="AQ295" s="89">
        <v>38663.232542506303</v>
      </c>
      <c r="AR295" s="89">
        <v>7511.9278916051398</v>
      </c>
      <c r="AS295" s="89">
        <v>27143.006783337802</v>
      </c>
      <c r="AT295" s="89">
        <v>0</v>
      </c>
      <c r="AU295" s="89">
        <v>1906.12124242965</v>
      </c>
      <c r="AV295" s="89">
        <v>36467.076063665503</v>
      </c>
      <c r="AW295" s="89">
        <v>618.54564809021804</v>
      </c>
      <c r="AX295" s="89">
        <v>1387.8897055271</v>
      </c>
      <c r="AY295" s="3">
        <v>3966</v>
      </c>
      <c r="AZ295" s="3">
        <v>4289</v>
      </c>
      <c r="BA295" s="3">
        <v>814</v>
      </c>
      <c r="BB295" s="3">
        <v>3405</v>
      </c>
      <c r="BC295" s="3">
        <v>0</v>
      </c>
      <c r="BD295" s="3">
        <v>283</v>
      </c>
      <c r="BE295" s="3">
        <v>4427</v>
      </c>
      <c r="BF295" s="3">
        <v>128</v>
      </c>
      <c r="BG295" s="3">
        <v>32</v>
      </c>
      <c r="BH295" s="3">
        <v>17344</v>
      </c>
      <c r="BI295" s="3">
        <v>360</v>
      </c>
      <c r="BJ295" s="3">
        <v>0</v>
      </c>
      <c r="BK295" s="3">
        <v>0</v>
      </c>
      <c r="BL295" s="3">
        <v>0</v>
      </c>
      <c r="BM295" s="3">
        <v>81</v>
      </c>
      <c r="BN295" s="3">
        <v>0</v>
      </c>
      <c r="BO295" s="3">
        <v>131760</v>
      </c>
      <c r="BP295" s="3">
        <v>0</v>
      </c>
      <c r="BQ295" s="3">
        <v>0</v>
      </c>
      <c r="BR295" s="3">
        <v>0</v>
      </c>
      <c r="BS295" s="3">
        <v>29646</v>
      </c>
      <c r="BT295" s="3">
        <v>0</v>
      </c>
      <c r="BU295" s="3">
        <v>74561</v>
      </c>
      <c r="BV295" s="3">
        <v>0</v>
      </c>
      <c r="BW295" s="3">
        <v>0</v>
      </c>
      <c r="BX295" s="3">
        <v>0</v>
      </c>
      <c r="BY295" s="3">
        <v>19304</v>
      </c>
      <c r="BZ295" s="57">
        <v>0.20565706067224199</v>
      </c>
      <c r="CA295" s="3">
        <v>0</v>
      </c>
      <c r="CB295" s="3">
        <v>16032</v>
      </c>
      <c r="CC295" s="3">
        <v>0</v>
      </c>
      <c r="CD295" s="3">
        <v>0</v>
      </c>
      <c r="CE295" s="3">
        <v>0</v>
      </c>
      <c r="CF295" s="3">
        <v>1312</v>
      </c>
      <c r="CG295" s="3">
        <v>0</v>
      </c>
      <c r="CH295" s="3">
        <v>38</v>
      </c>
      <c r="CI295" s="3">
        <v>4368</v>
      </c>
      <c r="CJ295" s="3">
        <v>2475</v>
      </c>
      <c r="CK295" s="3">
        <v>9851</v>
      </c>
      <c r="CL295" s="3">
        <v>15007</v>
      </c>
      <c r="CM295" s="3">
        <v>4009</v>
      </c>
      <c r="CN295" s="3">
        <v>27005</v>
      </c>
      <c r="CO295" s="3">
        <v>0</v>
      </c>
      <c r="CP295" s="3">
        <v>2475</v>
      </c>
      <c r="CQ295" s="3">
        <v>32744</v>
      </c>
      <c r="CR295" s="3">
        <v>302</v>
      </c>
      <c r="CS295" s="3">
        <v>1379</v>
      </c>
      <c r="CT295" s="3">
        <v>92772</v>
      </c>
      <c r="CU295" s="3">
        <v>64894</v>
      </c>
      <c r="CV295" s="3">
        <v>0</v>
      </c>
      <c r="CW295" s="3">
        <v>0</v>
      </c>
      <c r="CX295" s="3">
        <v>26548</v>
      </c>
      <c r="CY295" s="3">
        <v>0</v>
      </c>
      <c r="CZ295" s="3">
        <v>11</v>
      </c>
      <c r="DA295" s="3">
        <v>466606</v>
      </c>
      <c r="DB295" s="3">
        <v>520551</v>
      </c>
      <c r="DC295" s="3">
        <v>4991</v>
      </c>
      <c r="DD295" s="3">
        <v>10375</v>
      </c>
      <c r="DE295" s="3">
        <v>1865</v>
      </c>
      <c r="DF295" s="3">
        <v>816</v>
      </c>
      <c r="DG295" s="3">
        <v>2683287844</v>
      </c>
      <c r="DH295" s="3">
        <v>2173905509</v>
      </c>
      <c r="DI295" s="3">
        <v>27502003</v>
      </c>
      <c r="DJ295" s="3">
        <v>536884338</v>
      </c>
      <c r="DK295" s="3">
        <v>5879212</v>
      </c>
      <c r="DL295" s="3">
        <v>542763550</v>
      </c>
      <c r="DM295" s="3">
        <v>577571256</v>
      </c>
      <c r="DN295" s="3">
        <v>-34807706</v>
      </c>
      <c r="DO295" s="3">
        <v>8607717</v>
      </c>
      <c r="DP295" s="3">
        <v>129966</v>
      </c>
      <c r="DQ295" s="3">
        <v>0</v>
      </c>
      <c r="DR295" s="3">
        <v>0</v>
      </c>
      <c r="DS295" s="3">
        <v>-26329955</v>
      </c>
      <c r="DT295" s="3">
        <v>408538313</v>
      </c>
      <c r="DU295" s="3">
        <v>452946146</v>
      </c>
      <c r="DV295" s="3">
        <v>104096673</v>
      </c>
      <c r="DW295" s="3">
        <v>278745810</v>
      </c>
      <c r="DX295" s="3">
        <v>0</v>
      </c>
      <c r="DY295" s="3">
        <v>25647424</v>
      </c>
      <c r="DZ295" s="3">
        <v>362951099</v>
      </c>
      <c r="EA295" s="3">
        <v>10235828</v>
      </c>
      <c r="EB295" s="3">
        <v>1655840</v>
      </c>
      <c r="EC295" s="3">
        <v>1644817133</v>
      </c>
      <c r="ED295" s="3">
        <v>166037846</v>
      </c>
      <c r="EE295" s="3">
        <v>183103764</v>
      </c>
      <c r="EF295" s="3">
        <v>31614313</v>
      </c>
      <c r="EG295" s="3">
        <v>227713753</v>
      </c>
      <c r="EH295" s="3">
        <v>0</v>
      </c>
      <c r="EI295" s="3">
        <v>20255956</v>
      </c>
      <c r="EJ295" s="3">
        <v>380297179</v>
      </c>
      <c r="EK295" s="3">
        <v>5282130</v>
      </c>
      <c r="EL295" s="3">
        <v>24165770</v>
      </c>
      <c r="EM295" s="3">
        <v>1038470711</v>
      </c>
      <c r="EN295" s="3">
        <v>494417094</v>
      </c>
      <c r="EO295" s="3">
        <v>554592074</v>
      </c>
      <c r="EP295" s="3">
        <v>98235840</v>
      </c>
      <c r="EQ295" s="3">
        <v>437081411</v>
      </c>
      <c r="ER295" s="3">
        <v>0</v>
      </c>
      <c r="ES295" s="3">
        <v>0</v>
      </c>
      <c r="ET295" s="3">
        <v>29459194</v>
      </c>
      <c r="EU295" s="3">
        <v>499749211</v>
      </c>
      <c r="EV295" s="3">
        <v>11667420</v>
      </c>
      <c r="EW295" s="3">
        <v>0</v>
      </c>
      <c r="EX295" s="3">
        <v>22655583</v>
      </c>
      <c r="EY295" s="3">
        <v>0</v>
      </c>
      <c r="EZ295" s="3">
        <v>26047682</v>
      </c>
      <c r="FA295" s="3">
        <v>27502003</v>
      </c>
      <c r="FB295" s="3">
        <v>0</v>
      </c>
      <c r="FC295" s="3">
        <v>0</v>
      </c>
      <c r="FD295" s="3">
        <v>0</v>
      </c>
      <c r="FE295" s="3">
        <v>77569482</v>
      </c>
      <c r="FF295" s="3">
        <v>106417973</v>
      </c>
      <c r="FG295" s="3">
        <v>33480065</v>
      </c>
      <c r="FH295" s="3">
        <v>64053534</v>
      </c>
      <c r="FI295" s="3">
        <v>0</v>
      </c>
      <c r="FJ295" s="3">
        <v>15692959</v>
      </c>
      <c r="FK295" s="3">
        <v>229173705</v>
      </c>
      <c r="FL295" s="3">
        <v>0</v>
      </c>
      <c r="FM295" s="3">
        <v>10496620</v>
      </c>
      <c r="FN295" s="3">
        <v>0</v>
      </c>
      <c r="FO295" s="3">
        <v>99814956</v>
      </c>
      <c r="FP295" s="3">
        <v>4834365</v>
      </c>
      <c r="FQ295" s="3">
        <v>1787648</v>
      </c>
      <c r="FR295" s="3">
        <v>0</v>
      </c>
      <c r="FS295" s="3">
        <v>0</v>
      </c>
      <c r="FT295" s="3">
        <v>109764127</v>
      </c>
      <c r="FU295" s="3">
        <v>37038876</v>
      </c>
      <c r="FV295" s="3">
        <v>180333272</v>
      </c>
      <c r="FW295" s="3">
        <v>0</v>
      </c>
      <c r="FX295" s="3">
        <v>0</v>
      </c>
      <c r="FY295" s="3">
        <v>0</v>
      </c>
      <c r="FZ295" s="3">
        <v>0</v>
      </c>
      <c r="GA295" s="3">
        <v>86384654</v>
      </c>
      <c r="GB295" s="3">
        <v>15871632</v>
      </c>
      <c r="GC295" s="3">
        <v>135457754</v>
      </c>
      <c r="GD295" s="3">
        <v>12720941</v>
      </c>
      <c r="GE295" s="3">
        <v>179819716</v>
      </c>
      <c r="GF295" s="3">
        <v>78681428</v>
      </c>
      <c r="GG295" s="3">
        <v>17641495</v>
      </c>
      <c r="GH295" s="3">
        <v>18054904</v>
      </c>
      <c r="GI295" s="3">
        <v>89283182</v>
      </c>
      <c r="GJ295" s="3">
        <v>132914417</v>
      </c>
      <c r="GK295" s="3">
        <v>15031875</v>
      </c>
      <c r="GL295" s="3">
        <v>2351889</v>
      </c>
      <c r="GM295" s="3">
        <v>1009447</v>
      </c>
      <c r="GN295" s="3">
        <v>0</v>
      </c>
      <c r="GO295" s="3">
        <v>42782903</v>
      </c>
      <c r="GP295" s="3">
        <v>311389638</v>
      </c>
      <c r="GQ295" s="3">
        <v>0</v>
      </c>
      <c r="GR295" s="3">
        <v>73523683</v>
      </c>
      <c r="GS295" s="3">
        <v>22619732</v>
      </c>
      <c r="GT295" s="3">
        <v>109757701</v>
      </c>
      <c r="GU295" s="3">
        <v>0</v>
      </c>
      <c r="GV295" s="3">
        <v>517290754</v>
      </c>
      <c r="GW295" s="3">
        <v>152278287</v>
      </c>
      <c r="GX295" s="3">
        <v>0</v>
      </c>
      <c r="GY295" s="3">
        <v>88457081</v>
      </c>
      <c r="GZ295" s="3">
        <v>276555386</v>
      </c>
      <c r="HA295" s="3">
        <v>517290754</v>
      </c>
      <c r="HB295" s="3">
        <v>170054905</v>
      </c>
      <c r="HC295" s="3">
        <v>234729384</v>
      </c>
      <c r="HD295" s="3">
        <v>-150789111</v>
      </c>
      <c r="HE295" s="3">
        <v>447166782</v>
      </c>
      <c r="HF295" s="3">
        <v>0</v>
      </c>
      <c r="HG295" s="3">
        <v>89260362</v>
      </c>
      <c r="HH295" s="3">
        <v>6312471</v>
      </c>
      <c r="HI295" s="3">
        <v>0</v>
      </c>
      <c r="HJ295" s="3">
        <v>3441037</v>
      </c>
      <c r="HK295" s="3">
        <v>3834134</v>
      </c>
      <c r="HL295" s="3">
        <v>1780</v>
      </c>
      <c r="HM295" s="3">
        <v>0</v>
      </c>
      <c r="HN295" s="3">
        <v>165365</v>
      </c>
      <c r="HO295" s="3">
        <v>916685</v>
      </c>
      <c r="HP295" s="3">
        <v>1271231</v>
      </c>
      <c r="HQ295" s="3">
        <v>11375</v>
      </c>
      <c r="HR295" s="3">
        <v>353315</v>
      </c>
      <c r="HS295" s="3">
        <v>239383</v>
      </c>
      <c r="HT295" s="3">
        <v>246467</v>
      </c>
      <c r="HU295" s="3">
        <v>105129</v>
      </c>
      <c r="HV295" s="3">
        <v>96067</v>
      </c>
      <c r="HW295" s="3">
        <v>36020</v>
      </c>
      <c r="HX295" s="3">
        <v>1221337</v>
      </c>
      <c r="HY295" s="3">
        <v>326865</v>
      </c>
      <c r="HZ295" s="3">
        <v>1046147</v>
      </c>
      <c r="IA295" s="3">
        <v>0</v>
      </c>
      <c r="IB295" s="3">
        <v>561607</v>
      </c>
      <c r="IC295" s="3">
        <v>7986</v>
      </c>
      <c r="ID295" s="3">
        <v>277095</v>
      </c>
      <c r="IE295" s="3">
        <v>122417212.714201</v>
      </c>
      <c r="IF295" s="3">
        <v>135514597.86433411</v>
      </c>
      <c r="IG295" s="3">
        <v>28914114.135417886</v>
      </c>
      <c r="IH295" s="3">
        <v>107904525.94277</v>
      </c>
      <c r="II295" s="3">
        <v>0</v>
      </c>
      <c r="IJ295" s="3">
        <v>9780015.6615283806</v>
      </c>
      <c r="IK295" s="3">
        <v>158353912.04839399</v>
      </c>
      <c r="IL295" s="3">
        <v>3306202.55577998</v>
      </c>
      <c r="IM295" s="3">
        <v>5501463.0775746303</v>
      </c>
    </row>
    <row r="296" spans="1:247" x14ac:dyDescent="0.25">
      <c r="A296">
        <v>106301262</v>
      </c>
      <c r="B296" s="33" t="s">
        <v>2769</v>
      </c>
      <c r="C296" s="56">
        <v>45108</v>
      </c>
      <c r="D296" s="56">
        <v>45473</v>
      </c>
      <c r="E296">
        <v>366</v>
      </c>
      <c r="F296" s="33" t="s">
        <v>2689</v>
      </c>
      <c r="G296" t="s">
        <v>1027</v>
      </c>
      <c r="H296">
        <v>1017</v>
      </c>
      <c r="I296" s="33" t="s">
        <v>1046</v>
      </c>
      <c r="J296" t="s">
        <v>3058</v>
      </c>
      <c r="K296" s="33" t="s">
        <v>1023</v>
      </c>
      <c r="L296" s="33" t="s">
        <v>811</v>
      </c>
      <c r="N296" t="s">
        <v>430</v>
      </c>
      <c r="O296" s="33" t="s">
        <v>1892</v>
      </c>
      <c r="P296" t="s">
        <v>1048</v>
      </c>
      <c r="Q296" t="s">
        <v>34</v>
      </c>
      <c r="R296" s="33" t="s">
        <v>2034</v>
      </c>
      <c r="S296" s="33" t="s">
        <v>1130</v>
      </c>
      <c r="T296" s="33" t="s">
        <v>1131</v>
      </c>
      <c r="U296" s="33">
        <v>92691</v>
      </c>
      <c r="V296" s="33" t="s">
        <v>2198</v>
      </c>
      <c r="W296">
        <v>2</v>
      </c>
      <c r="X296" s="3">
        <v>504</v>
      </c>
      <c r="Y296" s="3">
        <v>184464</v>
      </c>
      <c r="Z296" s="3">
        <v>405</v>
      </c>
      <c r="AA296" s="3">
        <v>148230</v>
      </c>
      <c r="AB296" s="3">
        <v>239</v>
      </c>
      <c r="AC296" s="3">
        <v>217.73497267759564</v>
      </c>
      <c r="AD296" s="3">
        <v>423.61420811748297</v>
      </c>
      <c r="AE296" s="3">
        <v>24974</v>
      </c>
      <c r="AF296" s="3">
        <v>20885</v>
      </c>
      <c r="AG296" s="3">
        <v>2891</v>
      </c>
      <c r="AH296" s="3">
        <v>9391</v>
      </c>
      <c r="AI296" s="3">
        <v>0</v>
      </c>
      <c r="AJ296" s="3">
        <v>2401</v>
      </c>
      <c r="AK296" s="3">
        <v>18647</v>
      </c>
      <c r="AL296" s="3">
        <v>226</v>
      </c>
      <c r="AM296" s="3">
        <v>276</v>
      </c>
      <c r="AN296" s="3">
        <v>79691</v>
      </c>
      <c r="AO296" s="3">
        <v>155042.80017099899</v>
      </c>
      <c r="AP296" s="89">
        <v>43322.565900910296</v>
      </c>
      <c r="AQ296" s="89">
        <v>37092.052622268202</v>
      </c>
      <c r="AR296" s="89">
        <v>4383.0492625248899</v>
      </c>
      <c r="AS296" s="89">
        <v>17602.474543436299</v>
      </c>
      <c r="AT296" s="89">
        <v>0</v>
      </c>
      <c r="AU296" s="89">
        <v>4793.2977312297398</v>
      </c>
      <c r="AV296" s="89">
        <v>46323.113564482315</v>
      </c>
      <c r="AW296" s="89">
        <v>459.84364553425155</v>
      </c>
      <c r="AX296" s="89">
        <v>1163.6282825959522</v>
      </c>
      <c r="AY296" s="3">
        <v>5297</v>
      </c>
      <c r="AZ296" s="3">
        <v>4156</v>
      </c>
      <c r="BA296" s="3">
        <v>576</v>
      </c>
      <c r="BB296" s="3">
        <v>2972</v>
      </c>
      <c r="BC296" s="3">
        <v>0</v>
      </c>
      <c r="BD296" s="3">
        <v>411</v>
      </c>
      <c r="BE296" s="3">
        <v>5096</v>
      </c>
      <c r="BF296" s="3">
        <v>86</v>
      </c>
      <c r="BG296" s="3">
        <v>103</v>
      </c>
      <c r="BH296" s="3">
        <v>18697</v>
      </c>
      <c r="BI296" s="3">
        <v>446</v>
      </c>
      <c r="BJ296" s="3">
        <v>36</v>
      </c>
      <c r="BK296" s="3">
        <v>0</v>
      </c>
      <c r="BL296" s="3">
        <v>22</v>
      </c>
      <c r="BM296" s="3">
        <v>0</v>
      </c>
      <c r="BN296" s="3">
        <v>0</v>
      </c>
      <c r="BO296" s="3">
        <v>163236</v>
      </c>
      <c r="BP296" s="3">
        <v>13176</v>
      </c>
      <c r="BQ296" s="3">
        <v>0</v>
      </c>
      <c r="BR296" s="3">
        <v>8052</v>
      </c>
      <c r="BS296" s="3">
        <v>0</v>
      </c>
      <c r="BT296" s="3">
        <v>0</v>
      </c>
      <c r="BU296" s="3">
        <v>70636</v>
      </c>
      <c r="BV296" s="3">
        <v>4088</v>
      </c>
      <c r="BW296" s="3">
        <v>0</v>
      </c>
      <c r="BX296" s="3">
        <v>4967</v>
      </c>
      <c r="BY296" s="3">
        <v>0</v>
      </c>
      <c r="BZ296" s="57">
        <v>0</v>
      </c>
      <c r="CA296" s="3">
        <v>0</v>
      </c>
      <c r="CB296" s="3">
        <v>17755</v>
      </c>
      <c r="CC296" s="3">
        <v>546</v>
      </c>
      <c r="CD296" s="3">
        <v>0</v>
      </c>
      <c r="CE296" s="3">
        <v>396</v>
      </c>
      <c r="CF296" s="3">
        <v>0</v>
      </c>
      <c r="CG296" s="3">
        <v>0</v>
      </c>
      <c r="CH296" s="3">
        <v>71</v>
      </c>
      <c r="CI296" s="3">
        <v>3438</v>
      </c>
      <c r="CJ296" s="3">
        <v>1607</v>
      </c>
      <c r="CK296" s="3">
        <v>21954</v>
      </c>
      <c r="CL296" s="3">
        <v>19216</v>
      </c>
      <c r="CM296" s="3">
        <v>4491</v>
      </c>
      <c r="CN296" s="3">
        <v>24744</v>
      </c>
      <c r="CO296" s="3">
        <v>0</v>
      </c>
      <c r="CP296" s="3">
        <v>6430</v>
      </c>
      <c r="CQ296" s="3">
        <v>63483</v>
      </c>
      <c r="CR296" s="3">
        <v>798</v>
      </c>
      <c r="CS296" s="3">
        <v>3008</v>
      </c>
      <c r="CT296" s="3">
        <v>144124</v>
      </c>
      <c r="CU296" s="3">
        <v>93238</v>
      </c>
      <c r="CV296" s="3">
        <v>0</v>
      </c>
      <c r="CW296" s="3">
        <v>0</v>
      </c>
      <c r="CX296" s="3">
        <v>49029</v>
      </c>
      <c r="CY296" s="3">
        <v>1235</v>
      </c>
      <c r="CZ296" s="3">
        <v>17</v>
      </c>
      <c r="DA296" s="3">
        <v>583764</v>
      </c>
      <c r="DB296" s="3">
        <v>554772</v>
      </c>
      <c r="DC296" s="3">
        <v>3970</v>
      </c>
      <c r="DD296" s="3">
        <v>5235</v>
      </c>
      <c r="DE296" s="3">
        <v>1134</v>
      </c>
      <c r="DF296" s="3">
        <v>488</v>
      </c>
      <c r="DG296" s="3">
        <v>3544404824</v>
      </c>
      <c r="DH296" s="3">
        <v>2771301728</v>
      </c>
      <c r="DI296" s="3">
        <v>74203980</v>
      </c>
      <c r="DJ296" s="3">
        <v>847307076</v>
      </c>
      <c r="DK296" s="3">
        <v>19503070</v>
      </c>
      <c r="DL296" s="3">
        <v>866810146</v>
      </c>
      <c r="DM296" s="3">
        <v>870892713</v>
      </c>
      <c r="DN296" s="3">
        <v>-4082567</v>
      </c>
      <c r="DO296" s="3">
        <v>13781065</v>
      </c>
      <c r="DP296" s="3">
        <v>24292879</v>
      </c>
      <c r="DQ296" s="3">
        <v>0</v>
      </c>
      <c r="DR296" s="3">
        <v>0</v>
      </c>
      <c r="DS296" s="3">
        <v>-14594381</v>
      </c>
      <c r="DT296" s="3">
        <v>569946247</v>
      </c>
      <c r="DU296" s="3">
        <v>475650725</v>
      </c>
      <c r="DV296" s="3">
        <v>74372883</v>
      </c>
      <c r="DW296" s="3">
        <v>222802793</v>
      </c>
      <c r="DX296" s="3">
        <v>0</v>
      </c>
      <c r="DY296" s="3">
        <v>40305315</v>
      </c>
      <c r="DZ296" s="3">
        <v>425020341</v>
      </c>
      <c r="EA296" s="3">
        <v>6190127</v>
      </c>
      <c r="EB296" s="3">
        <v>7512804</v>
      </c>
      <c r="EC296" s="3">
        <v>1821801235</v>
      </c>
      <c r="ED296" s="3">
        <v>418743344</v>
      </c>
      <c r="EE296" s="3">
        <v>369111627</v>
      </c>
      <c r="EF296" s="3">
        <v>38383952</v>
      </c>
      <c r="EG296" s="3">
        <v>194818386</v>
      </c>
      <c r="EH296" s="3">
        <v>0</v>
      </c>
      <c r="EI296" s="3">
        <v>40159231</v>
      </c>
      <c r="EJ296" s="3">
        <v>630820573</v>
      </c>
      <c r="EK296" s="3">
        <v>6404964</v>
      </c>
      <c r="EL296" s="3">
        <v>24161512</v>
      </c>
      <c r="EM296" s="3">
        <v>1722603589</v>
      </c>
      <c r="EN296" s="3">
        <v>811322966</v>
      </c>
      <c r="EO296" s="3">
        <v>753482991</v>
      </c>
      <c r="EP296" s="3">
        <v>81657492</v>
      </c>
      <c r="EQ296" s="3">
        <v>294503122</v>
      </c>
      <c r="ER296" s="3">
        <v>0</v>
      </c>
      <c r="ES296" s="3">
        <v>0</v>
      </c>
      <c r="ET296" s="3">
        <v>40701192</v>
      </c>
      <c r="EU296" s="3">
        <v>577005384</v>
      </c>
      <c r="EV296" s="3">
        <v>60093253</v>
      </c>
      <c r="EW296" s="3">
        <v>0</v>
      </c>
      <c r="EX296" s="3">
        <v>19148594</v>
      </c>
      <c r="EY296" s="3">
        <v>0</v>
      </c>
      <c r="EZ296" s="3">
        <v>133386734</v>
      </c>
      <c r="FA296" s="3">
        <v>48502847</v>
      </c>
      <c r="FB296" s="3">
        <v>0</v>
      </c>
      <c r="FC296" s="3">
        <v>0</v>
      </c>
      <c r="FD296" s="3">
        <v>25701133</v>
      </c>
      <c r="FE296" s="3">
        <v>170702431</v>
      </c>
      <c r="FF296" s="3">
        <v>134975917</v>
      </c>
      <c r="FG296" s="3">
        <v>19020272</v>
      </c>
      <c r="FH296" s="3">
        <v>65743435</v>
      </c>
      <c r="FI296" s="3">
        <v>0</v>
      </c>
      <c r="FJ296" s="3">
        <v>21441677</v>
      </c>
      <c r="FK296" s="3">
        <v>429094210</v>
      </c>
      <c r="FL296" s="3">
        <v>0</v>
      </c>
      <c r="FM296" s="3">
        <v>6329134</v>
      </c>
      <c r="FN296" s="3">
        <v>0</v>
      </c>
      <c r="FO296" s="3">
        <v>1763315</v>
      </c>
      <c r="FP296" s="3">
        <v>898985</v>
      </c>
      <c r="FQ296" s="3">
        <v>1938443</v>
      </c>
      <c r="FR296" s="3">
        <v>0</v>
      </c>
      <c r="FS296" s="3">
        <v>0</v>
      </c>
      <c r="FT296" s="3">
        <v>110587719</v>
      </c>
      <c r="FU296" s="3">
        <v>67406843</v>
      </c>
      <c r="FV296" s="3">
        <v>267171358</v>
      </c>
      <c r="FW296" s="3">
        <v>29288677</v>
      </c>
      <c r="FX296" s="3">
        <v>0</v>
      </c>
      <c r="FY296" s="3">
        <v>0</v>
      </c>
      <c r="FZ296" s="3">
        <v>1713551</v>
      </c>
      <c r="GA296" s="3">
        <v>118720810</v>
      </c>
      <c r="GB296" s="3">
        <v>33082527</v>
      </c>
      <c r="GC296" s="3">
        <v>183399320</v>
      </c>
      <c r="GD296" s="3">
        <v>59521908</v>
      </c>
      <c r="GE296" s="3">
        <v>221705710</v>
      </c>
      <c r="GF296" s="3">
        <v>95065094</v>
      </c>
      <c r="GG296" s="3">
        <v>36285413</v>
      </c>
      <c r="GH296" s="3">
        <v>20196287</v>
      </c>
      <c r="GI296" s="3">
        <v>152430819</v>
      </c>
      <c r="GJ296" s="3">
        <v>230160550</v>
      </c>
      <c r="GK296" s="3">
        <v>41171458</v>
      </c>
      <c r="GL296" s="3">
        <v>8598132</v>
      </c>
      <c r="GM296" s="3">
        <v>5554890</v>
      </c>
      <c r="GN296" s="3">
        <v>5692234</v>
      </c>
      <c r="GO296" s="3">
        <v>54032126</v>
      </c>
      <c r="GP296" s="3">
        <v>204285036</v>
      </c>
      <c r="GQ296" s="3">
        <v>30649247</v>
      </c>
      <c r="GR296" s="3">
        <v>288640396</v>
      </c>
      <c r="GS296" s="3">
        <v>24134421</v>
      </c>
      <c r="GT296" s="3">
        <v>60330133</v>
      </c>
      <c r="GU296" s="3">
        <v>10397730</v>
      </c>
      <c r="GV296" s="3">
        <v>618436963</v>
      </c>
      <c r="GW296" s="3">
        <v>238707145</v>
      </c>
      <c r="GX296" s="3">
        <v>1507398</v>
      </c>
      <c r="GY296" s="3">
        <v>230460948</v>
      </c>
      <c r="GZ296" s="3">
        <v>147761472</v>
      </c>
      <c r="HA296" s="3">
        <v>618436963</v>
      </c>
      <c r="HB296" s="3">
        <v>0</v>
      </c>
      <c r="HC296" s="3">
        <v>334436777</v>
      </c>
      <c r="HD296" s="3">
        <v>-201759435</v>
      </c>
      <c r="HE296" s="3">
        <v>723118687</v>
      </c>
      <c r="HF296" s="3">
        <v>0</v>
      </c>
      <c r="HG296" s="3">
        <v>171413151</v>
      </c>
      <c r="HH296" s="3">
        <v>0</v>
      </c>
      <c r="HI296" s="3">
        <v>0</v>
      </c>
      <c r="HJ296" s="3">
        <v>4296679</v>
      </c>
      <c r="HK296" s="3">
        <v>4778510</v>
      </c>
      <c r="HL296" s="3">
        <v>2175</v>
      </c>
      <c r="HM296" s="3">
        <v>0</v>
      </c>
      <c r="HN296" s="3">
        <v>420918</v>
      </c>
      <c r="HO296" s="3">
        <v>1317734</v>
      </c>
      <c r="HP296" s="3">
        <v>1242524</v>
      </c>
      <c r="HQ296" s="3">
        <v>2062</v>
      </c>
      <c r="HR296" s="3">
        <v>441681</v>
      </c>
      <c r="HS296" s="3">
        <v>234995</v>
      </c>
      <c r="HT296" s="3">
        <v>329752</v>
      </c>
      <c r="HU296" s="3">
        <v>53079</v>
      </c>
      <c r="HV296" s="3">
        <v>185904</v>
      </c>
      <c r="HW296" s="3">
        <v>68030</v>
      </c>
      <c r="HX296" s="3">
        <v>1198812</v>
      </c>
      <c r="HY296" s="3">
        <v>492879</v>
      </c>
      <c r="HZ296" s="3">
        <v>1365698</v>
      </c>
      <c r="IA296" s="3">
        <v>17700</v>
      </c>
      <c r="IB296" s="3">
        <v>712321</v>
      </c>
      <c r="IC296" s="3">
        <v>0</v>
      </c>
      <c r="ID296" s="3">
        <v>506306</v>
      </c>
      <c r="IE296" s="3">
        <v>237489824.023359</v>
      </c>
      <c r="IF296" s="3">
        <v>202917542.71947101</v>
      </c>
      <c r="IG296" s="3">
        <v>27084942.6810451</v>
      </c>
      <c r="IH296" s="3">
        <v>100315388.38071799</v>
      </c>
      <c r="II296" s="3">
        <v>0</v>
      </c>
      <c r="IJ296" s="3">
        <v>19328119.809910599</v>
      </c>
      <c r="IK296" s="3">
        <v>253620019.00809199</v>
      </c>
      <c r="IL296" s="3">
        <v>3025424.7363146301</v>
      </c>
      <c r="IM296" s="3">
        <v>7608381.6410890799</v>
      </c>
    </row>
    <row r="297" spans="1:247" x14ac:dyDescent="0.25">
      <c r="A297">
        <v>106281047</v>
      </c>
      <c r="B297" s="33" t="s">
        <v>2770</v>
      </c>
      <c r="C297" s="56">
        <v>45108</v>
      </c>
      <c r="D297" s="56">
        <v>45473</v>
      </c>
      <c r="E297">
        <v>366</v>
      </c>
      <c r="F297" s="33" t="s">
        <v>2686</v>
      </c>
      <c r="G297" t="s">
        <v>1252</v>
      </c>
      <c r="H297">
        <v>407</v>
      </c>
      <c r="I297" s="33" t="s">
        <v>1046</v>
      </c>
      <c r="J297" t="s">
        <v>3058</v>
      </c>
      <c r="K297" s="33" t="s">
        <v>1023</v>
      </c>
      <c r="L297" s="33" t="s">
        <v>811</v>
      </c>
      <c r="N297" t="s">
        <v>430</v>
      </c>
      <c r="O297" s="33" t="s">
        <v>3108</v>
      </c>
      <c r="P297" t="s">
        <v>1038</v>
      </c>
      <c r="Q297" t="s">
        <v>34</v>
      </c>
      <c r="R297" s="33" t="s">
        <v>2241</v>
      </c>
      <c r="S297" s="33" t="s">
        <v>1529</v>
      </c>
      <c r="T297" s="33" t="s">
        <v>1456</v>
      </c>
      <c r="U297" s="33">
        <v>94558</v>
      </c>
      <c r="V297" s="33" t="s">
        <v>2583</v>
      </c>
      <c r="W297">
        <v>3</v>
      </c>
      <c r="X297" s="3">
        <v>198</v>
      </c>
      <c r="Y297" s="3">
        <v>72468</v>
      </c>
      <c r="Z297" s="3">
        <v>180</v>
      </c>
      <c r="AA297" s="3">
        <v>65880</v>
      </c>
      <c r="AB297" s="3">
        <v>68</v>
      </c>
      <c r="AC297" s="3">
        <v>61.9016393442623</v>
      </c>
      <c r="AD297" s="3">
        <v>147.72848103075901</v>
      </c>
      <c r="AE297" s="3">
        <v>9590</v>
      </c>
      <c r="AF297" s="3">
        <v>2804</v>
      </c>
      <c r="AG297" s="3">
        <v>904</v>
      </c>
      <c r="AH297" s="3">
        <v>4974</v>
      </c>
      <c r="AI297" s="3">
        <v>0</v>
      </c>
      <c r="AJ297" s="3">
        <v>645</v>
      </c>
      <c r="AK297" s="3">
        <v>3225</v>
      </c>
      <c r="AL297" s="3">
        <v>107</v>
      </c>
      <c r="AM297" s="3">
        <v>407</v>
      </c>
      <c r="AN297" s="3">
        <v>22656</v>
      </c>
      <c r="AO297" s="3">
        <v>54068.624057257803</v>
      </c>
      <c r="AP297" s="89">
        <v>19554.918625116708</v>
      </c>
      <c r="AQ297" s="89">
        <v>6676.8313549999812</v>
      </c>
      <c r="AR297" s="89">
        <v>1817.96997623026</v>
      </c>
      <c r="AS297" s="89">
        <v>11873.402089904799</v>
      </c>
      <c r="AT297" s="89">
        <v>0</v>
      </c>
      <c r="AU297" s="89">
        <v>1745.2312122513313</v>
      </c>
      <c r="AV297" s="89">
        <v>11199.11956648981</v>
      </c>
      <c r="AW297" s="89">
        <v>228.76991909669201</v>
      </c>
      <c r="AX297" s="89">
        <v>1092.05068159044</v>
      </c>
      <c r="AY297" s="3">
        <v>2369</v>
      </c>
      <c r="AZ297" s="3">
        <v>665</v>
      </c>
      <c r="BA297" s="3">
        <v>281</v>
      </c>
      <c r="BB297" s="3">
        <v>1506</v>
      </c>
      <c r="BC297" s="3">
        <v>0</v>
      </c>
      <c r="BD297" s="3">
        <v>171</v>
      </c>
      <c r="BE297" s="3">
        <v>958</v>
      </c>
      <c r="BF297" s="3">
        <v>29</v>
      </c>
      <c r="BG297" s="3">
        <v>105</v>
      </c>
      <c r="BH297" s="3">
        <v>6084</v>
      </c>
      <c r="BI297" s="3">
        <v>184</v>
      </c>
      <c r="BJ297" s="3">
        <v>0</v>
      </c>
      <c r="BK297" s="3">
        <v>0</v>
      </c>
      <c r="BL297" s="3">
        <v>14</v>
      </c>
      <c r="BM297" s="3">
        <v>0</v>
      </c>
      <c r="BN297" s="3">
        <v>0</v>
      </c>
      <c r="BO297" s="3">
        <v>67344</v>
      </c>
      <c r="BP297" s="3">
        <v>0</v>
      </c>
      <c r="BQ297" s="3">
        <v>0</v>
      </c>
      <c r="BR297" s="3">
        <v>5124</v>
      </c>
      <c r="BS297" s="3">
        <v>0</v>
      </c>
      <c r="BT297" s="3">
        <v>0</v>
      </c>
      <c r="BU297" s="3">
        <v>19647</v>
      </c>
      <c r="BV297" s="3">
        <v>0</v>
      </c>
      <c r="BW297" s="3">
        <v>0</v>
      </c>
      <c r="BX297" s="3">
        <v>3009</v>
      </c>
      <c r="BY297" s="3">
        <v>0</v>
      </c>
      <c r="BZ297" s="57">
        <v>0</v>
      </c>
      <c r="CA297" s="3">
        <v>0</v>
      </c>
      <c r="CB297" s="3">
        <v>5824</v>
      </c>
      <c r="CC297" s="3">
        <v>0</v>
      </c>
      <c r="CD297" s="3">
        <v>0</v>
      </c>
      <c r="CE297" s="3">
        <v>260</v>
      </c>
      <c r="CF297" s="3">
        <v>0</v>
      </c>
      <c r="CG297" s="3">
        <v>0</v>
      </c>
      <c r="CH297" s="3">
        <v>17</v>
      </c>
      <c r="CI297" s="3">
        <v>1312</v>
      </c>
      <c r="CJ297" s="3">
        <v>727</v>
      </c>
      <c r="CK297" s="3">
        <v>10952</v>
      </c>
      <c r="CL297" s="3">
        <v>5365</v>
      </c>
      <c r="CM297" s="3">
        <v>7787</v>
      </c>
      <c r="CN297" s="3">
        <v>11405</v>
      </c>
      <c r="CO297" s="3">
        <v>0</v>
      </c>
      <c r="CP297" s="3">
        <v>2160</v>
      </c>
      <c r="CQ297" s="3">
        <v>11731</v>
      </c>
      <c r="CR297" s="3">
        <v>232</v>
      </c>
      <c r="CS297" s="3">
        <v>1292</v>
      </c>
      <c r="CT297" s="3">
        <v>50924</v>
      </c>
      <c r="CU297" s="3">
        <v>34822</v>
      </c>
      <c r="CV297" s="3">
        <v>994</v>
      </c>
      <c r="CW297" s="3">
        <v>0</v>
      </c>
      <c r="CX297" s="3">
        <v>14612</v>
      </c>
      <c r="CY297" s="3">
        <v>1877</v>
      </c>
      <c r="CZ297" s="3">
        <v>10</v>
      </c>
      <c r="DA297" s="3">
        <v>139193</v>
      </c>
      <c r="DB297" s="3">
        <v>303605</v>
      </c>
      <c r="DC297" s="3">
        <v>1186</v>
      </c>
      <c r="DD297" s="3">
        <v>3593</v>
      </c>
      <c r="DE297" s="3">
        <v>533</v>
      </c>
      <c r="DF297" s="3">
        <v>269</v>
      </c>
      <c r="DG297" s="3">
        <v>1780809710</v>
      </c>
      <c r="DH297" s="3">
        <v>1466590708</v>
      </c>
      <c r="DI297" s="3">
        <v>28356325</v>
      </c>
      <c r="DJ297" s="3">
        <v>342575327</v>
      </c>
      <c r="DK297" s="3">
        <v>6116087</v>
      </c>
      <c r="DL297" s="3">
        <v>348691414</v>
      </c>
      <c r="DM297" s="3">
        <v>353698823</v>
      </c>
      <c r="DN297" s="3">
        <v>-5007409</v>
      </c>
      <c r="DO297" s="3">
        <v>7258176</v>
      </c>
      <c r="DP297" s="3">
        <v>726150</v>
      </c>
      <c r="DQ297" s="3">
        <v>0</v>
      </c>
      <c r="DR297" s="3">
        <v>0</v>
      </c>
      <c r="DS297" s="3">
        <v>1524617</v>
      </c>
      <c r="DT297" s="3">
        <v>314758731</v>
      </c>
      <c r="DU297" s="3">
        <v>99790732</v>
      </c>
      <c r="DV297" s="3">
        <v>31030214</v>
      </c>
      <c r="DW297" s="3">
        <v>159922498</v>
      </c>
      <c r="DX297" s="3">
        <v>0</v>
      </c>
      <c r="DY297" s="3">
        <v>19446050</v>
      </c>
      <c r="DZ297" s="3">
        <v>103030381</v>
      </c>
      <c r="EA297" s="3">
        <v>3810351</v>
      </c>
      <c r="EB297" s="3">
        <v>14411367</v>
      </c>
      <c r="EC297" s="3">
        <v>746200324</v>
      </c>
      <c r="ED297" s="3">
        <v>327064144</v>
      </c>
      <c r="EE297" s="3">
        <v>137829057</v>
      </c>
      <c r="EF297" s="3">
        <v>31372438</v>
      </c>
      <c r="EG297" s="3">
        <v>221827426</v>
      </c>
      <c r="EH297" s="3">
        <v>0</v>
      </c>
      <c r="EI297" s="3">
        <v>33170777</v>
      </c>
      <c r="EJ297" s="3">
        <v>254752427</v>
      </c>
      <c r="EK297" s="3">
        <v>4336319</v>
      </c>
      <c r="EL297" s="3">
        <v>24256798</v>
      </c>
      <c r="EM297" s="3">
        <v>1034609386</v>
      </c>
      <c r="EN297" s="3">
        <v>555295499</v>
      </c>
      <c r="EO297" s="3">
        <v>196298815</v>
      </c>
      <c r="EP297" s="3">
        <v>40174142</v>
      </c>
      <c r="EQ297" s="3">
        <v>306046346</v>
      </c>
      <c r="ER297" s="3">
        <v>0</v>
      </c>
      <c r="ES297" s="3">
        <v>0</v>
      </c>
      <c r="ET297" s="3">
        <v>38818264</v>
      </c>
      <c r="EU297" s="3">
        <v>219835370</v>
      </c>
      <c r="EV297" s="3">
        <v>28642059</v>
      </c>
      <c r="EW297" s="3">
        <v>0</v>
      </c>
      <c r="EX297" s="3">
        <v>11148634</v>
      </c>
      <c r="EY297" s="3">
        <v>0</v>
      </c>
      <c r="EZ297" s="3">
        <v>70331579</v>
      </c>
      <c r="FA297" s="3">
        <v>76480</v>
      </c>
      <c r="FB297" s="3">
        <v>22914705</v>
      </c>
      <c r="FC297" s="3">
        <v>0</v>
      </c>
      <c r="FD297" s="3">
        <v>5365140</v>
      </c>
      <c r="FE297" s="3">
        <v>80509743</v>
      </c>
      <c r="FF297" s="3">
        <v>40156753</v>
      </c>
      <c r="FG297" s="3">
        <v>19549049</v>
      </c>
      <c r="FH297" s="3">
        <v>52575774</v>
      </c>
      <c r="FI297" s="3">
        <v>0</v>
      </c>
      <c r="FJ297" s="3">
        <v>9130258</v>
      </c>
      <c r="FK297" s="3">
        <v>136932820</v>
      </c>
      <c r="FL297" s="3">
        <v>0</v>
      </c>
      <c r="FM297" s="3">
        <v>3720930</v>
      </c>
      <c r="FN297" s="3">
        <v>0</v>
      </c>
      <c r="FO297" s="3">
        <v>4992730</v>
      </c>
      <c r="FP297" s="3">
        <v>280001</v>
      </c>
      <c r="FQ297" s="3">
        <v>6243522</v>
      </c>
      <c r="FR297" s="3">
        <v>0</v>
      </c>
      <c r="FS297" s="3">
        <v>0</v>
      </c>
      <c r="FT297" s="3">
        <v>50398743</v>
      </c>
      <c r="FU297" s="3">
        <v>22617312</v>
      </c>
      <c r="FV297" s="3">
        <v>103446013</v>
      </c>
      <c r="FW297" s="3">
        <v>8509469</v>
      </c>
      <c r="FX297" s="3">
        <v>0</v>
      </c>
      <c r="FY297" s="3">
        <v>0</v>
      </c>
      <c r="FZ297" s="3">
        <v>0</v>
      </c>
      <c r="GA297" s="3">
        <v>51587149</v>
      </c>
      <c r="GB297" s="3">
        <v>5821021</v>
      </c>
      <c r="GC297" s="3">
        <v>87594654</v>
      </c>
      <c r="GD297" s="3">
        <v>23724462</v>
      </c>
      <c r="GE297" s="3">
        <v>106869134</v>
      </c>
      <c r="GF297" s="3">
        <v>45070527</v>
      </c>
      <c r="GG297" s="3">
        <v>18658011</v>
      </c>
      <c r="GH297" s="3">
        <v>7657780</v>
      </c>
      <c r="GI297" s="3">
        <v>39643119</v>
      </c>
      <c r="GJ297" s="3">
        <v>82637386</v>
      </c>
      <c r="GK297" s="3">
        <v>17201090</v>
      </c>
      <c r="GL297" s="3">
        <v>1365153</v>
      </c>
      <c r="GM297" s="3">
        <v>2619083</v>
      </c>
      <c r="GN297" s="3">
        <v>5036616</v>
      </c>
      <c r="GO297" s="3">
        <v>26940924</v>
      </c>
      <c r="GP297" s="3">
        <v>191422839</v>
      </c>
      <c r="GQ297" s="3">
        <v>19611139</v>
      </c>
      <c r="GR297" s="3">
        <v>142155847</v>
      </c>
      <c r="GS297" s="3">
        <v>25212292</v>
      </c>
      <c r="GT297" s="3">
        <v>47633455</v>
      </c>
      <c r="GU297" s="3">
        <v>172123</v>
      </c>
      <c r="GV297" s="3">
        <v>426207695</v>
      </c>
      <c r="GW297" s="3">
        <v>102554537</v>
      </c>
      <c r="GX297" s="3">
        <v>82367</v>
      </c>
      <c r="GY297" s="3">
        <v>72586151</v>
      </c>
      <c r="GZ297" s="3">
        <v>250984640</v>
      </c>
      <c r="HA297" s="3">
        <v>426207695</v>
      </c>
      <c r="HB297" s="3">
        <v>106854607</v>
      </c>
      <c r="HC297" s="3">
        <v>123458223</v>
      </c>
      <c r="HD297" s="3">
        <v>-77511262</v>
      </c>
      <c r="HE297" s="3">
        <v>449414271</v>
      </c>
      <c r="HF297" s="3">
        <v>0</v>
      </c>
      <c r="HG297" s="3">
        <v>68992026</v>
      </c>
      <c r="HH297" s="3">
        <v>0</v>
      </c>
      <c r="HI297" s="3">
        <v>0</v>
      </c>
      <c r="HJ297" s="3">
        <v>1600338</v>
      </c>
      <c r="HK297" s="3">
        <v>1811740</v>
      </c>
      <c r="HL297" s="3">
        <v>820</v>
      </c>
      <c r="HM297" s="3">
        <v>0</v>
      </c>
      <c r="HN297" s="3">
        <v>130078</v>
      </c>
      <c r="HO297" s="3">
        <v>530922</v>
      </c>
      <c r="HP297" s="3">
        <v>496472</v>
      </c>
      <c r="HQ297" s="3">
        <v>4003</v>
      </c>
      <c r="HR297" s="3">
        <v>134005</v>
      </c>
      <c r="HS297" s="3">
        <v>99854</v>
      </c>
      <c r="HT297" s="3">
        <v>93327</v>
      </c>
      <c r="HU297" s="3">
        <v>6179</v>
      </c>
      <c r="HV297" s="3">
        <v>55209</v>
      </c>
      <c r="HW297" s="3">
        <v>50289</v>
      </c>
      <c r="HX297" s="3">
        <v>363468</v>
      </c>
      <c r="HY297" s="3">
        <v>153955</v>
      </c>
      <c r="HZ297" s="3">
        <v>545258</v>
      </c>
      <c r="IA297" s="3">
        <v>0</v>
      </c>
      <c r="IB297" s="3">
        <v>270199</v>
      </c>
      <c r="IC297" s="3">
        <v>0</v>
      </c>
      <c r="ID297" s="3">
        <v>267458</v>
      </c>
      <c r="IE297" s="3">
        <v>125272537.35599072</v>
      </c>
      <c r="IF297" s="3">
        <v>46379203.754657596</v>
      </c>
      <c r="IG297" s="3">
        <v>12179900.184739999</v>
      </c>
      <c r="IH297" s="3">
        <v>74510871.266370207</v>
      </c>
      <c r="II297" s="3">
        <v>0</v>
      </c>
      <c r="IJ297" s="3">
        <v>10269879.2496469</v>
      </c>
      <c r="IK297" s="3">
        <v>69832911.736764222</v>
      </c>
      <c r="IL297" s="3">
        <v>1590086.7071805899</v>
      </c>
      <c r="IM297" s="3">
        <v>7547345.7446497418</v>
      </c>
    </row>
    <row r="298" spans="1:247" x14ac:dyDescent="0.25">
      <c r="A298">
        <v>106121051</v>
      </c>
      <c r="B298" s="33" t="s">
        <v>2771</v>
      </c>
      <c r="C298" s="56">
        <v>45108</v>
      </c>
      <c r="D298" s="56">
        <v>45473</v>
      </c>
      <c r="E298">
        <v>366</v>
      </c>
      <c r="F298" s="33" t="s">
        <v>2713</v>
      </c>
      <c r="G298" t="s">
        <v>1086</v>
      </c>
      <c r="H298">
        <v>107</v>
      </c>
      <c r="I298" s="33" t="s">
        <v>1046</v>
      </c>
      <c r="J298" t="s">
        <v>3058</v>
      </c>
      <c r="K298" s="33" t="s">
        <v>1023</v>
      </c>
      <c r="L298" s="33" t="s">
        <v>811</v>
      </c>
      <c r="M298" t="s">
        <v>1792</v>
      </c>
      <c r="N298" t="s">
        <v>430</v>
      </c>
      <c r="O298" s="33" t="s">
        <v>3108</v>
      </c>
      <c r="P298" t="s">
        <v>1080</v>
      </c>
      <c r="Q298" t="s">
        <v>34</v>
      </c>
      <c r="R298" s="33" t="s">
        <v>2244</v>
      </c>
      <c r="S298" s="33" t="s">
        <v>2584</v>
      </c>
      <c r="T298" s="33" t="s">
        <v>1535</v>
      </c>
      <c r="U298" s="33">
        <v>95540</v>
      </c>
      <c r="V298" s="33" t="s">
        <v>3230</v>
      </c>
      <c r="W298">
        <v>0</v>
      </c>
      <c r="X298" s="3">
        <v>20</v>
      </c>
      <c r="Y298" s="3">
        <v>7320</v>
      </c>
      <c r="Z298" s="3">
        <v>19</v>
      </c>
      <c r="AA298" s="3">
        <v>6954</v>
      </c>
      <c r="AB298" s="3">
        <v>12</v>
      </c>
      <c r="AC298" s="3">
        <v>10.7595628415301</v>
      </c>
      <c r="AD298" s="3">
        <v>50.156483177412902</v>
      </c>
      <c r="AE298" s="3">
        <v>2383</v>
      </c>
      <c r="AF298" s="3">
        <v>470</v>
      </c>
      <c r="AG298" s="3">
        <v>59</v>
      </c>
      <c r="AH298" s="3">
        <v>681</v>
      </c>
      <c r="AI298" s="3">
        <v>0</v>
      </c>
      <c r="AJ298" s="3">
        <v>117</v>
      </c>
      <c r="AK298" s="3">
        <v>205</v>
      </c>
      <c r="AL298" s="3">
        <v>4</v>
      </c>
      <c r="AM298" s="3">
        <v>19</v>
      </c>
      <c r="AN298" s="3">
        <v>3938</v>
      </c>
      <c r="AO298" s="3">
        <v>18357.272842933111</v>
      </c>
      <c r="AP298" s="89">
        <v>8674.4728217618722</v>
      </c>
      <c r="AQ298" s="89">
        <v>1306.8913148382501</v>
      </c>
      <c r="AR298" s="89">
        <v>174.76660405860099</v>
      </c>
      <c r="AS298" s="89">
        <v>3895.3428767362461</v>
      </c>
      <c r="AT298" s="89">
        <v>0</v>
      </c>
      <c r="AU298" s="89">
        <v>635.79187655351768</v>
      </c>
      <c r="AV298" s="89">
        <v>2025.4455214263901</v>
      </c>
      <c r="AW298" s="89">
        <v>53.6636758068218</v>
      </c>
      <c r="AX298" s="89">
        <v>82.843471558195972</v>
      </c>
      <c r="AY298" s="3">
        <v>519</v>
      </c>
      <c r="AZ298" s="3">
        <v>80</v>
      </c>
      <c r="BA298" s="3">
        <v>15</v>
      </c>
      <c r="BB298" s="3">
        <v>142</v>
      </c>
      <c r="BC298" s="3">
        <v>0</v>
      </c>
      <c r="BD298" s="3">
        <v>26</v>
      </c>
      <c r="BE298" s="3">
        <v>64</v>
      </c>
      <c r="BF298" s="3">
        <v>2</v>
      </c>
      <c r="BG298" s="3">
        <v>4</v>
      </c>
      <c r="BH298" s="3">
        <v>852</v>
      </c>
      <c r="BI298" s="3">
        <v>20</v>
      </c>
      <c r="BJ298" s="3">
        <v>0</v>
      </c>
      <c r="BK298" s="3">
        <v>0</v>
      </c>
      <c r="BL298" s="3">
        <v>0</v>
      </c>
      <c r="BM298" s="3">
        <v>0</v>
      </c>
      <c r="BN298" s="3">
        <v>0</v>
      </c>
      <c r="BO298" s="3">
        <v>7320</v>
      </c>
      <c r="BP298" s="3">
        <v>0</v>
      </c>
      <c r="BQ298" s="3">
        <v>0</v>
      </c>
      <c r="BR298" s="3">
        <v>0</v>
      </c>
      <c r="BS298" s="3">
        <v>0</v>
      </c>
      <c r="BT298" s="3">
        <v>0</v>
      </c>
      <c r="BU298" s="3">
        <v>3938</v>
      </c>
      <c r="BV298" s="3">
        <v>0</v>
      </c>
      <c r="BW298" s="3">
        <v>0</v>
      </c>
      <c r="BX298" s="3">
        <v>0</v>
      </c>
      <c r="BY298" s="3">
        <v>0</v>
      </c>
      <c r="BZ298" s="57">
        <v>0</v>
      </c>
      <c r="CA298" s="3">
        <v>0</v>
      </c>
      <c r="CB298" s="3">
        <v>852</v>
      </c>
      <c r="CC298" s="3">
        <v>0</v>
      </c>
      <c r="CD298" s="3">
        <v>0</v>
      </c>
      <c r="CE298" s="3">
        <v>0</v>
      </c>
      <c r="CF298" s="3">
        <v>0</v>
      </c>
      <c r="CG298" s="3">
        <v>0</v>
      </c>
      <c r="CH298" s="3">
        <v>0</v>
      </c>
      <c r="CI298" s="3">
        <v>0</v>
      </c>
      <c r="CJ298" s="3">
        <v>0</v>
      </c>
      <c r="CK298" s="3">
        <v>6851</v>
      </c>
      <c r="CL298" s="3">
        <v>953</v>
      </c>
      <c r="CM298" s="3">
        <v>315</v>
      </c>
      <c r="CN298" s="3">
        <v>6444</v>
      </c>
      <c r="CO298" s="3">
        <v>0</v>
      </c>
      <c r="CP298" s="3">
        <v>1104</v>
      </c>
      <c r="CQ298" s="3">
        <v>4974</v>
      </c>
      <c r="CR298" s="3">
        <v>198</v>
      </c>
      <c r="CS298" s="3">
        <v>236</v>
      </c>
      <c r="CT298" s="3">
        <v>21075</v>
      </c>
      <c r="CU298" s="3">
        <v>12793</v>
      </c>
      <c r="CV298" s="3">
        <v>3949</v>
      </c>
      <c r="CW298" s="3">
        <v>0</v>
      </c>
      <c r="CX298" s="3">
        <v>3039</v>
      </c>
      <c r="CY298" s="3">
        <v>0</v>
      </c>
      <c r="CZ298" s="3">
        <v>4</v>
      </c>
      <c r="DA298" s="3">
        <v>12671</v>
      </c>
      <c r="DB298" s="3">
        <v>72667</v>
      </c>
      <c r="DC298" s="3">
        <v>132</v>
      </c>
      <c r="DD298" s="3">
        <v>1791</v>
      </c>
      <c r="DE298" s="3">
        <v>0</v>
      </c>
      <c r="DF298" s="3">
        <v>0</v>
      </c>
      <c r="DG298" s="3">
        <v>230729234</v>
      </c>
      <c r="DH298" s="3">
        <v>179777966</v>
      </c>
      <c r="DI298" s="3">
        <v>166333</v>
      </c>
      <c r="DJ298" s="3">
        <v>51117601</v>
      </c>
      <c r="DK298" s="3">
        <v>645032</v>
      </c>
      <c r="DL298" s="3">
        <v>51762633</v>
      </c>
      <c r="DM298" s="3">
        <v>53097380</v>
      </c>
      <c r="DN298" s="3">
        <v>-1334747</v>
      </c>
      <c r="DO298" s="3">
        <v>2429089</v>
      </c>
      <c r="DP298" s="3">
        <v>20715</v>
      </c>
      <c r="DQ298" s="3">
        <v>0</v>
      </c>
      <c r="DR298" s="3">
        <v>0</v>
      </c>
      <c r="DS298" s="3">
        <v>1073627</v>
      </c>
      <c r="DT298" s="3">
        <v>25350098</v>
      </c>
      <c r="DU298" s="3">
        <v>5162057</v>
      </c>
      <c r="DV298" s="3">
        <v>1251170</v>
      </c>
      <c r="DW298" s="3">
        <v>10710610</v>
      </c>
      <c r="DX298" s="3">
        <v>0</v>
      </c>
      <c r="DY298" s="3">
        <v>1877996</v>
      </c>
      <c r="DZ298" s="3">
        <v>4649103</v>
      </c>
      <c r="EA298" s="3">
        <v>91501</v>
      </c>
      <c r="EB298" s="3">
        <v>403473</v>
      </c>
      <c r="EC298" s="3">
        <v>49496008</v>
      </c>
      <c r="ED298" s="3">
        <v>66928012</v>
      </c>
      <c r="EE298" s="3">
        <v>9191661</v>
      </c>
      <c r="EF298" s="3">
        <v>2454978</v>
      </c>
      <c r="EG298" s="3">
        <v>50554439</v>
      </c>
      <c r="EH298" s="3">
        <v>0</v>
      </c>
      <c r="EI298" s="3">
        <v>8327257</v>
      </c>
      <c r="EJ298" s="3">
        <v>41285067</v>
      </c>
      <c r="EK298" s="3">
        <v>1136069</v>
      </c>
      <c r="EL298" s="3">
        <v>1355743</v>
      </c>
      <c r="EM298" s="3">
        <v>181233226</v>
      </c>
      <c r="EN298" s="3">
        <v>73158991</v>
      </c>
      <c r="EO298" s="3">
        <v>10244095</v>
      </c>
      <c r="EP298" s="3">
        <v>1313515</v>
      </c>
      <c r="EQ298" s="3">
        <v>48420967</v>
      </c>
      <c r="ER298" s="3">
        <v>0</v>
      </c>
      <c r="ES298" s="3">
        <v>0</v>
      </c>
      <c r="ET298" s="3">
        <v>7254739</v>
      </c>
      <c r="EU298" s="3">
        <v>25811799</v>
      </c>
      <c r="EV298" s="3">
        <v>10472972</v>
      </c>
      <c r="EW298" s="3">
        <v>0</v>
      </c>
      <c r="EX298" s="3">
        <v>1745707</v>
      </c>
      <c r="EY298" s="3">
        <v>0</v>
      </c>
      <c r="EZ298" s="3">
        <v>1355181</v>
      </c>
      <c r="FA298" s="3">
        <v>0</v>
      </c>
      <c r="FB298" s="3">
        <v>166333</v>
      </c>
      <c r="FC298" s="3">
        <v>0</v>
      </c>
      <c r="FD298" s="3">
        <v>0</v>
      </c>
      <c r="FE298" s="3">
        <v>12903841</v>
      </c>
      <c r="FF298" s="3">
        <v>3596558</v>
      </c>
      <c r="FG298" s="3">
        <v>2184779</v>
      </c>
      <c r="FH298" s="3">
        <v>11857450</v>
      </c>
      <c r="FI298" s="3">
        <v>0</v>
      </c>
      <c r="FJ298" s="3">
        <v>1796774</v>
      </c>
      <c r="FK298" s="3">
        <v>18778199</v>
      </c>
      <c r="FL298" s="3">
        <v>0</v>
      </c>
      <c r="FM298" s="3">
        <v>0</v>
      </c>
      <c r="FN298" s="3">
        <v>0</v>
      </c>
      <c r="FO298" s="3">
        <v>812426</v>
      </c>
      <c r="FP298" s="3">
        <v>265</v>
      </c>
      <c r="FQ298" s="3">
        <v>2329736</v>
      </c>
      <c r="FR298" s="3">
        <v>0</v>
      </c>
      <c r="FS298" s="3">
        <v>0</v>
      </c>
      <c r="FT298" s="3">
        <v>7211503</v>
      </c>
      <c r="FU298" s="3">
        <v>10953167</v>
      </c>
      <c r="FV298" s="3">
        <v>13566692</v>
      </c>
      <c r="FW298" s="3">
        <v>0</v>
      </c>
      <c r="FX298" s="3">
        <v>0</v>
      </c>
      <c r="FY298" s="3">
        <v>0</v>
      </c>
      <c r="FZ298" s="3">
        <v>0</v>
      </c>
      <c r="GA298" s="3">
        <v>7715140</v>
      </c>
      <c r="GB298" s="3">
        <v>942892</v>
      </c>
      <c r="GC298" s="3">
        <v>9168681</v>
      </c>
      <c r="GD298" s="3">
        <v>3539305</v>
      </c>
      <c r="GE298" s="3">
        <v>19132587</v>
      </c>
      <c r="GF298" s="3">
        <v>8391603</v>
      </c>
      <c r="GG298" s="3">
        <v>5519846</v>
      </c>
      <c r="GH298" s="3">
        <v>2306391</v>
      </c>
      <c r="GI298" s="3">
        <v>4709289</v>
      </c>
      <c r="GJ298" s="3">
        <v>7096474</v>
      </c>
      <c r="GK298" s="3">
        <v>3411799</v>
      </c>
      <c r="GL298" s="3">
        <v>174262</v>
      </c>
      <c r="GM298" s="3">
        <v>537226</v>
      </c>
      <c r="GN298" s="3">
        <v>242715</v>
      </c>
      <c r="GO298" s="3">
        <v>1575188</v>
      </c>
      <c r="GP298" s="3">
        <v>125329279</v>
      </c>
      <c r="GQ298" s="3">
        <v>23049319</v>
      </c>
      <c r="GR298" s="3">
        <v>7981357</v>
      </c>
      <c r="GS298" s="3">
        <v>11326915</v>
      </c>
      <c r="GT298" s="3">
        <v>4609438</v>
      </c>
      <c r="GU298" s="3">
        <v>3333</v>
      </c>
      <c r="GV298" s="3">
        <v>172299641</v>
      </c>
      <c r="GW298" s="3">
        <v>5759019</v>
      </c>
      <c r="GX298" s="3">
        <v>0</v>
      </c>
      <c r="GY298" s="3">
        <v>1059606</v>
      </c>
      <c r="GZ298" s="3">
        <v>165481016</v>
      </c>
      <c r="HA298" s="3">
        <v>172299641</v>
      </c>
      <c r="HB298" s="3">
        <v>97599090</v>
      </c>
      <c r="HC298" s="3">
        <v>19805389</v>
      </c>
      <c r="HD298" s="3">
        <v>-10278971</v>
      </c>
      <c r="HE298" s="3">
        <v>40169430</v>
      </c>
      <c r="HF298" s="3">
        <v>0</v>
      </c>
      <c r="HG298" s="3">
        <v>1096777</v>
      </c>
      <c r="HH298" s="3">
        <v>0</v>
      </c>
      <c r="HI298" s="3">
        <v>0</v>
      </c>
      <c r="HJ298" s="3">
        <v>320729</v>
      </c>
      <c r="HK298" s="3">
        <v>360153</v>
      </c>
      <c r="HL298" s="3">
        <v>160</v>
      </c>
      <c r="HM298" s="3">
        <v>0</v>
      </c>
      <c r="HN298" s="3">
        <v>26282</v>
      </c>
      <c r="HO298" s="3">
        <v>96008</v>
      </c>
      <c r="HP298" s="3">
        <v>92028</v>
      </c>
      <c r="HQ298" s="3">
        <v>8</v>
      </c>
      <c r="HR298" s="3">
        <v>23536</v>
      </c>
      <c r="HS298" s="3">
        <v>15358</v>
      </c>
      <c r="HT298" s="3">
        <v>33215</v>
      </c>
      <c r="HU298" s="3">
        <v>6896</v>
      </c>
      <c r="HV298" s="3">
        <v>17279</v>
      </c>
      <c r="HW298" s="3">
        <v>10119</v>
      </c>
      <c r="HX298" s="3">
        <v>62035</v>
      </c>
      <c r="HY298" s="3">
        <v>63817</v>
      </c>
      <c r="HZ298" s="3">
        <v>83327</v>
      </c>
      <c r="IA298" s="3">
        <v>0</v>
      </c>
      <c r="IB298" s="3">
        <v>67143</v>
      </c>
      <c r="IC298" s="3">
        <v>0</v>
      </c>
      <c r="ID298" s="3">
        <v>44407</v>
      </c>
      <c r="IE298" s="3">
        <v>20977851.200694699</v>
      </c>
      <c r="IF298" s="3">
        <v>3263072.4706079699</v>
      </c>
      <c r="IG298" s="3">
        <v>842529.406722271</v>
      </c>
      <c r="IH298" s="3">
        <v>13927561.820731601</v>
      </c>
      <c r="II298" s="3">
        <v>0</v>
      </c>
      <c r="IJ298" s="3">
        <v>2319989.8534922712</v>
      </c>
      <c r="IK298" s="3">
        <v>10442348.497248299</v>
      </c>
      <c r="IL298" s="3">
        <v>279067.05933223898</v>
      </c>
      <c r="IM298" s="3">
        <v>399927.69117054302</v>
      </c>
    </row>
    <row r="299" spans="1:247" x14ac:dyDescent="0.25">
      <c r="A299">
        <v>106491064</v>
      </c>
      <c r="B299" s="33" t="s">
        <v>2772</v>
      </c>
      <c r="C299" s="56">
        <v>45108</v>
      </c>
      <c r="D299" s="56">
        <v>45473</v>
      </c>
      <c r="E299">
        <v>366</v>
      </c>
      <c r="F299" s="33" t="s">
        <v>2533</v>
      </c>
      <c r="G299" t="s">
        <v>1252</v>
      </c>
      <c r="H299">
        <v>401</v>
      </c>
      <c r="I299" s="33" t="s">
        <v>1046</v>
      </c>
      <c r="J299" t="s">
        <v>3058</v>
      </c>
      <c r="K299" s="33" t="s">
        <v>1023</v>
      </c>
      <c r="L299" s="33" t="s">
        <v>811</v>
      </c>
      <c r="N299" t="s">
        <v>430</v>
      </c>
      <c r="O299" s="33" t="s">
        <v>3108</v>
      </c>
      <c r="P299" t="s">
        <v>406</v>
      </c>
      <c r="Q299" t="s">
        <v>34</v>
      </c>
      <c r="R299" s="33" t="s">
        <v>2274</v>
      </c>
      <c r="S299" s="33" t="s">
        <v>1572</v>
      </c>
      <c r="T299" s="33" t="s">
        <v>1329</v>
      </c>
      <c r="U299" s="33">
        <v>95405</v>
      </c>
      <c r="V299" s="33" t="s">
        <v>2583</v>
      </c>
      <c r="W299">
        <v>2</v>
      </c>
      <c r="X299" s="3">
        <v>329</v>
      </c>
      <c r="Y299" s="3">
        <v>120414</v>
      </c>
      <c r="Z299" s="3">
        <v>269</v>
      </c>
      <c r="AA299" s="3">
        <v>98454</v>
      </c>
      <c r="AB299" s="3">
        <v>172</v>
      </c>
      <c r="AC299" s="3">
        <v>163.58196721311475</v>
      </c>
      <c r="AD299" s="3">
        <v>334.07197842723798</v>
      </c>
      <c r="AE299" s="3">
        <v>24023</v>
      </c>
      <c r="AF299" s="3">
        <v>9735</v>
      </c>
      <c r="AG299" s="3">
        <v>3083</v>
      </c>
      <c r="AH299" s="3">
        <v>13653</v>
      </c>
      <c r="AI299" s="3">
        <v>0</v>
      </c>
      <c r="AJ299" s="3">
        <v>2240</v>
      </c>
      <c r="AK299" s="3">
        <v>6482</v>
      </c>
      <c r="AL299" s="3">
        <v>199</v>
      </c>
      <c r="AM299" s="3">
        <v>456</v>
      </c>
      <c r="AN299" s="3">
        <v>59871</v>
      </c>
      <c r="AO299" s="3">
        <v>122270.344104369</v>
      </c>
      <c r="AP299" s="89">
        <v>45748.072584305599</v>
      </c>
      <c r="AQ299" s="89">
        <v>18762.8170885775</v>
      </c>
      <c r="AR299" s="89">
        <v>4602.6042726819296</v>
      </c>
      <c r="AS299" s="89">
        <v>27703.214830167501</v>
      </c>
      <c r="AT299" s="89">
        <v>0</v>
      </c>
      <c r="AU299" s="89">
        <v>4348.1160506156402</v>
      </c>
      <c r="AV299" s="89">
        <v>17900.462640950998</v>
      </c>
      <c r="AW299" s="89">
        <v>586.70523660500805</v>
      </c>
      <c r="AX299" s="89">
        <v>1857.10242875376</v>
      </c>
      <c r="AY299" s="3">
        <v>4696</v>
      </c>
      <c r="AZ299" s="3">
        <v>1614</v>
      </c>
      <c r="BA299" s="3">
        <v>535</v>
      </c>
      <c r="BB299" s="3">
        <v>2818</v>
      </c>
      <c r="BC299" s="3">
        <v>0</v>
      </c>
      <c r="BD299" s="3">
        <v>386</v>
      </c>
      <c r="BE299" s="3">
        <v>1564</v>
      </c>
      <c r="BF299" s="3">
        <v>55</v>
      </c>
      <c r="BG299" s="3">
        <v>120</v>
      </c>
      <c r="BH299" s="3">
        <v>11788</v>
      </c>
      <c r="BI299" s="3">
        <v>313</v>
      </c>
      <c r="BJ299" s="3">
        <v>0</v>
      </c>
      <c r="BK299" s="3">
        <v>0</v>
      </c>
      <c r="BL299" s="3">
        <v>16</v>
      </c>
      <c r="BM299" s="3">
        <v>0</v>
      </c>
      <c r="BN299" s="3">
        <v>0</v>
      </c>
      <c r="BO299" s="3">
        <v>114558</v>
      </c>
      <c r="BP299" s="3">
        <v>0</v>
      </c>
      <c r="BQ299" s="3">
        <v>0</v>
      </c>
      <c r="BR299" s="3">
        <v>5856</v>
      </c>
      <c r="BS299" s="3">
        <v>0</v>
      </c>
      <c r="BT299" s="3">
        <v>0</v>
      </c>
      <c r="BU299" s="3">
        <v>56129</v>
      </c>
      <c r="BV299" s="3">
        <v>0</v>
      </c>
      <c r="BW299" s="3">
        <v>0</v>
      </c>
      <c r="BX299" s="3">
        <v>3742</v>
      </c>
      <c r="BY299" s="3">
        <v>0</v>
      </c>
      <c r="BZ299" s="57">
        <v>0</v>
      </c>
      <c r="CA299" s="3">
        <v>0</v>
      </c>
      <c r="CB299" s="3">
        <v>11493</v>
      </c>
      <c r="CC299" s="3">
        <v>0</v>
      </c>
      <c r="CD299" s="3">
        <v>0</v>
      </c>
      <c r="CE299" s="3">
        <v>295</v>
      </c>
      <c r="CF299" s="3">
        <v>0</v>
      </c>
      <c r="CG299" s="3">
        <v>0</v>
      </c>
      <c r="CH299" s="3">
        <v>17</v>
      </c>
      <c r="CI299" s="3">
        <v>1689</v>
      </c>
      <c r="CJ299" s="3">
        <v>901</v>
      </c>
      <c r="CK299" s="3">
        <v>33553</v>
      </c>
      <c r="CL299" s="3">
        <v>15873</v>
      </c>
      <c r="CM299" s="3">
        <v>3393</v>
      </c>
      <c r="CN299" s="3">
        <v>37806</v>
      </c>
      <c r="CO299" s="3">
        <v>0</v>
      </c>
      <c r="CP299" s="3">
        <v>7842</v>
      </c>
      <c r="CQ299" s="3">
        <v>29511</v>
      </c>
      <c r="CR299" s="3">
        <v>1054</v>
      </c>
      <c r="CS299" s="3">
        <v>3729</v>
      </c>
      <c r="CT299" s="3">
        <v>132761</v>
      </c>
      <c r="CU299" s="3">
        <v>55460</v>
      </c>
      <c r="CV299" s="3">
        <v>46307</v>
      </c>
      <c r="CW299" s="3">
        <v>0</v>
      </c>
      <c r="CX299" s="3">
        <v>26647</v>
      </c>
      <c r="CY299" s="3">
        <v>1179</v>
      </c>
      <c r="CZ299" s="3">
        <v>19</v>
      </c>
      <c r="DA299" s="3">
        <v>404475</v>
      </c>
      <c r="DB299" s="3">
        <v>476708</v>
      </c>
      <c r="DC299" s="3">
        <v>3095</v>
      </c>
      <c r="DD299" s="3">
        <v>7140</v>
      </c>
      <c r="DE299" s="3">
        <v>640</v>
      </c>
      <c r="DF299" s="3">
        <v>318</v>
      </c>
      <c r="DG299" s="3">
        <v>3721911860</v>
      </c>
      <c r="DH299" s="3">
        <v>3046714168</v>
      </c>
      <c r="DI299" s="3">
        <v>17773014</v>
      </c>
      <c r="DJ299" s="3">
        <v>692970706</v>
      </c>
      <c r="DK299" s="3">
        <v>9083315</v>
      </c>
      <c r="DL299" s="3">
        <v>702054021</v>
      </c>
      <c r="DM299" s="3">
        <v>744353964</v>
      </c>
      <c r="DN299" s="3">
        <v>-42299943</v>
      </c>
      <c r="DO299" s="3">
        <v>12906639</v>
      </c>
      <c r="DP299" s="3">
        <v>2814379</v>
      </c>
      <c r="DQ299" s="3">
        <v>0</v>
      </c>
      <c r="DR299" s="3">
        <v>0</v>
      </c>
      <c r="DS299" s="3">
        <v>-32207683</v>
      </c>
      <c r="DT299" s="3">
        <v>746134616</v>
      </c>
      <c r="DU299" s="3">
        <v>301775030</v>
      </c>
      <c r="DV299" s="3">
        <v>85250109</v>
      </c>
      <c r="DW299" s="3">
        <v>373478101</v>
      </c>
      <c r="DX299" s="3">
        <v>0</v>
      </c>
      <c r="DY299" s="3">
        <v>70836367</v>
      </c>
      <c r="DZ299" s="3">
        <v>224043310</v>
      </c>
      <c r="EA299" s="3">
        <v>6463367</v>
      </c>
      <c r="EB299" s="3">
        <v>14493606</v>
      </c>
      <c r="EC299" s="3">
        <v>1822474506</v>
      </c>
      <c r="ED299" s="3">
        <v>674762881</v>
      </c>
      <c r="EE299" s="3">
        <v>279853084</v>
      </c>
      <c r="EF299" s="3">
        <v>42019601</v>
      </c>
      <c r="EG299" s="3">
        <v>384343921</v>
      </c>
      <c r="EH299" s="3">
        <v>0</v>
      </c>
      <c r="EI299" s="3">
        <v>66665751</v>
      </c>
      <c r="EJ299" s="3">
        <v>394666795</v>
      </c>
      <c r="EK299" s="3">
        <v>12592368</v>
      </c>
      <c r="EL299" s="3">
        <v>44532953</v>
      </c>
      <c r="EM299" s="3">
        <v>1899437354</v>
      </c>
      <c r="EN299" s="3">
        <v>1221436684</v>
      </c>
      <c r="EO299" s="3">
        <v>485390306</v>
      </c>
      <c r="EP299" s="3">
        <v>69830559</v>
      </c>
      <c r="EQ299" s="3">
        <v>663150076</v>
      </c>
      <c r="ER299" s="3">
        <v>0</v>
      </c>
      <c r="ES299" s="3">
        <v>0</v>
      </c>
      <c r="ET299" s="3">
        <v>85460177</v>
      </c>
      <c r="EU299" s="3">
        <v>384264206</v>
      </c>
      <c r="EV299" s="3">
        <v>91698809</v>
      </c>
      <c r="EW299" s="3">
        <v>0</v>
      </c>
      <c r="EX299" s="3">
        <v>28700654</v>
      </c>
      <c r="EY299" s="3">
        <v>0</v>
      </c>
      <c r="EZ299" s="3">
        <v>16782697</v>
      </c>
      <c r="FA299" s="3">
        <v>935524</v>
      </c>
      <c r="FB299" s="3">
        <v>0</v>
      </c>
      <c r="FC299" s="3">
        <v>0</v>
      </c>
      <c r="FD299" s="3">
        <v>16837490</v>
      </c>
      <c r="FE299" s="3">
        <v>186397344</v>
      </c>
      <c r="FF299" s="3">
        <v>92564842</v>
      </c>
      <c r="FG299" s="3">
        <v>50071237</v>
      </c>
      <c r="FH299" s="3">
        <v>81364955</v>
      </c>
      <c r="FI299" s="3">
        <v>0</v>
      </c>
      <c r="FJ299" s="3">
        <v>43987565</v>
      </c>
      <c r="FK299" s="3">
        <v>233851814</v>
      </c>
      <c r="FL299" s="3">
        <v>0</v>
      </c>
      <c r="FM299" s="3">
        <v>4732949</v>
      </c>
      <c r="FN299" s="3">
        <v>0</v>
      </c>
      <c r="FO299" s="3">
        <v>-23749889</v>
      </c>
      <c r="FP299" s="3">
        <v>104020</v>
      </c>
      <c r="FQ299" s="3">
        <v>3718011</v>
      </c>
      <c r="FR299" s="3">
        <v>0</v>
      </c>
      <c r="FS299" s="3">
        <v>0</v>
      </c>
      <c r="FT299" s="3">
        <v>126956582</v>
      </c>
      <c r="FU299" s="3">
        <v>73769207</v>
      </c>
      <c r="FV299" s="3">
        <v>202436876</v>
      </c>
      <c r="FW299" s="3">
        <v>21925856</v>
      </c>
      <c r="FX299" s="3">
        <v>0</v>
      </c>
      <c r="FY299" s="3">
        <v>0</v>
      </c>
      <c r="FZ299" s="3">
        <v>0</v>
      </c>
      <c r="GA299" s="3">
        <v>90911500</v>
      </c>
      <c r="GB299" s="3">
        <v>14668836</v>
      </c>
      <c r="GC299" s="3">
        <v>165944709</v>
      </c>
      <c r="GD299" s="3">
        <v>47740398</v>
      </c>
      <c r="GE299" s="3">
        <v>210037713</v>
      </c>
      <c r="GF299" s="3">
        <v>84767824</v>
      </c>
      <c r="GG299" s="3">
        <v>49480478</v>
      </c>
      <c r="GH299" s="3">
        <v>24853050</v>
      </c>
      <c r="GI299" s="3">
        <v>112391729</v>
      </c>
      <c r="GJ299" s="3">
        <v>160467137</v>
      </c>
      <c r="GK299" s="3">
        <v>36917398</v>
      </c>
      <c r="GL299" s="3">
        <v>5893026</v>
      </c>
      <c r="GM299" s="3">
        <v>3787940</v>
      </c>
      <c r="GN299" s="3">
        <v>4140532</v>
      </c>
      <c r="GO299" s="3">
        <v>51617137</v>
      </c>
      <c r="GP299" s="3">
        <v>222824572</v>
      </c>
      <c r="GQ299" s="3">
        <v>28657736</v>
      </c>
      <c r="GR299" s="3">
        <v>215195964</v>
      </c>
      <c r="GS299" s="3">
        <v>32720319</v>
      </c>
      <c r="GT299" s="3">
        <v>13064454</v>
      </c>
      <c r="GU299" s="3">
        <v>477341</v>
      </c>
      <c r="GV299" s="3">
        <v>512940386</v>
      </c>
      <c r="GW299" s="3">
        <v>278671187</v>
      </c>
      <c r="GX299" s="3">
        <v>44564</v>
      </c>
      <c r="GY299" s="3">
        <v>118880862</v>
      </c>
      <c r="GZ299" s="3">
        <v>115343773</v>
      </c>
      <c r="HA299" s="3">
        <v>512940386</v>
      </c>
      <c r="HB299" s="3">
        <v>0</v>
      </c>
      <c r="HC299" s="3">
        <v>323244416</v>
      </c>
      <c r="HD299" s="3">
        <v>-200541718</v>
      </c>
      <c r="HE299" s="3">
        <v>606985749</v>
      </c>
      <c r="HF299" s="3">
        <v>0</v>
      </c>
      <c r="HG299" s="3">
        <v>106983918</v>
      </c>
      <c r="HH299" s="3">
        <v>0</v>
      </c>
      <c r="HI299" s="3">
        <v>0</v>
      </c>
      <c r="HJ299" s="3">
        <v>3215777</v>
      </c>
      <c r="HK299" s="3">
        <v>3585491</v>
      </c>
      <c r="HL299" s="3">
        <v>1551</v>
      </c>
      <c r="HM299" s="3">
        <v>0</v>
      </c>
      <c r="HN299" s="3">
        <v>203102</v>
      </c>
      <c r="HO299" s="3">
        <v>865981</v>
      </c>
      <c r="HP299" s="3">
        <v>1025290</v>
      </c>
      <c r="HQ299" s="3">
        <v>3823</v>
      </c>
      <c r="HR299" s="3">
        <v>382302</v>
      </c>
      <c r="HS299" s="3">
        <v>159067</v>
      </c>
      <c r="HT299" s="3">
        <v>177222</v>
      </c>
      <c r="HU299" s="3">
        <v>38570</v>
      </c>
      <c r="HV299" s="3">
        <v>118731</v>
      </c>
      <c r="HW299" s="3">
        <v>241689</v>
      </c>
      <c r="HX299" s="3">
        <v>899909</v>
      </c>
      <c r="HY299" s="3">
        <v>429618</v>
      </c>
      <c r="HZ299" s="3">
        <v>923446</v>
      </c>
      <c r="IA299" s="3">
        <v>0</v>
      </c>
      <c r="IB299" s="3">
        <v>479138</v>
      </c>
      <c r="IC299" s="3">
        <v>24345</v>
      </c>
      <c r="ID299" s="3">
        <v>459296</v>
      </c>
      <c r="IE299" s="3">
        <v>280700958.02367198</v>
      </c>
      <c r="IF299" s="3">
        <v>114901721.734331</v>
      </c>
      <c r="IG299" s="3">
        <v>25142369.241850302</v>
      </c>
      <c r="IH299" s="3">
        <v>149709157.79355201</v>
      </c>
      <c r="II299" s="3">
        <v>0</v>
      </c>
      <c r="IJ299" s="3">
        <v>27163800.579827402</v>
      </c>
      <c r="IK299" s="3">
        <v>122227338.410482</v>
      </c>
      <c r="IL299" s="3">
        <v>3764496.0890132501</v>
      </c>
      <c r="IM299" s="3">
        <v>11660807.1272722</v>
      </c>
    </row>
    <row r="300" spans="1:247" x14ac:dyDescent="0.25">
      <c r="A300">
        <v>106190756</v>
      </c>
      <c r="B300" s="33" t="s">
        <v>1965</v>
      </c>
      <c r="C300" s="56">
        <v>45292</v>
      </c>
      <c r="D300" s="56">
        <v>45657</v>
      </c>
      <c r="E300">
        <v>366</v>
      </c>
      <c r="F300" s="33" t="s">
        <v>2532</v>
      </c>
      <c r="G300" t="s">
        <v>475</v>
      </c>
      <c r="H300">
        <v>927</v>
      </c>
      <c r="I300" s="33" t="s">
        <v>1046</v>
      </c>
      <c r="J300" t="s">
        <v>3058</v>
      </c>
      <c r="K300" s="33" t="s">
        <v>1023</v>
      </c>
      <c r="L300" s="33" t="s">
        <v>811</v>
      </c>
      <c r="N300" t="s">
        <v>430</v>
      </c>
      <c r="O300" s="33" t="s">
        <v>2385</v>
      </c>
      <c r="P300" t="s">
        <v>1028</v>
      </c>
      <c r="Q300" t="s">
        <v>34</v>
      </c>
      <c r="R300" s="33" t="s">
        <v>2237</v>
      </c>
      <c r="S300" s="33" t="s">
        <v>3231</v>
      </c>
      <c r="T300" s="33" t="s">
        <v>1571</v>
      </c>
      <c r="U300" s="33">
        <v>90404</v>
      </c>
      <c r="V300" s="33" t="s">
        <v>2646</v>
      </c>
      <c r="W300">
        <v>0</v>
      </c>
      <c r="X300" s="3">
        <v>237</v>
      </c>
      <c r="Y300" s="3">
        <v>86742</v>
      </c>
      <c r="Z300" s="3">
        <v>228</v>
      </c>
      <c r="AA300" s="3">
        <v>83448</v>
      </c>
      <c r="AB300" s="3">
        <v>151</v>
      </c>
      <c r="AC300" s="3">
        <v>137.680327868852</v>
      </c>
      <c r="AD300" s="3">
        <v>245.14215974477611</v>
      </c>
      <c r="AE300" s="3">
        <v>22634</v>
      </c>
      <c r="AF300" s="3">
        <v>8818</v>
      </c>
      <c r="AG300" s="3">
        <v>1187</v>
      </c>
      <c r="AH300" s="3">
        <v>3934</v>
      </c>
      <c r="AI300" s="3">
        <v>0</v>
      </c>
      <c r="AJ300" s="3">
        <v>599</v>
      </c>
      <c r="AK300" s="3">
        <v>12762</v>
      </c>
      <c r="AL300" s="3">
        <v>221</v>
      </c>
      <c r="AM300" s="3">
        <v>236</v>
      </c>
      <c r="AN300" s="3">
        <v>50391</v>
      </c>
      <c r="AO300" s="3">
        <v>89722.030466588098</v>
      </c>
      <c r="AP300" s="89">
        <v>35836.963059941598</v>
      </c>
      <c r="AQ300" s="89">
        <v>13759.835493123306</v>
      </c>
      <c r="AR300" s="89">
        <v>1675.65996461902</v>
      </c>
      <c r="AS300" s="89">
        <v>6411.9703184015798</v>
      </c>
      <c r="AT300" s="89">
        <v>0</v>
      </c>
      <c r="AU300" s="89">
        <v>1078.7644120874099</v>
      </c>
      <c r="AV300" s="89">
        <v>30528.0787180429</v>
      </c>
      <c r="AW300" s="89">
        <v>348.15749820501799</v>
      </c>
      <c r="AX300" s="89">
        <v>640.63884106720195</v>
      </c>
      <c r="AY300" s="3">
        <v>5059</v>
      </c>
      <c r="AZ300" s="3">
        <v>1725</v>
      </c>
      <c r="BA300" s="3">
        <v>215</v>
      </c>
      <c r="BB300" s="3">
        <v>839</v>
      </c>
      <c r="BC300" s="3">
        <v>0</v>
      </c>
      <c r="BD300" s="3">
        <v>179</v>
      </c>
      <c r="BE300" s="3">
        <v>3582</v>
      </c>
      <c r="BF300" s="3">
        <v>59</v>
      </c>
      <c r="BG300" s="3">
        <v>64</v>
      </c>
      <c r="BH300" s="3">
        <v>11722</v>
      </c>
      <c r="BI300" s="3">
        <v>237</v>
      </c>
      <c r="BJ300" s="3">
        <v>0</v>
      </c>
      <c r="BK300" s="3">
        <v>0</v>
      </c>
      <c r="BL300" s="3">
        <v>0</v>
      </c>
      <c r="BM300" s="3">
        <v>0</v>
      </c>
      <c r="BN300" s="3">
        <v>0</v>
      </c>
      <c r="BO300" s="3">
        <v>86742</v>
      </c>
      <c r="BP300" s="3">
        <v>0</v>
      </c>
      <c r="BQ300" s="3">
        <v>0</v>
      </c>
      <c r="BR300" s="3">
        <v>0</v>
      </c>
      <c r="BS300" s="3">
        <v>0</v>
      </c>
      <c r="BT300" s="3">
        <v>0</v>
      </c>
      <c r="BU300" s="3">
        <v>50391</v>
      </c>
      <c r="BV300" s="3">
        <v>0</v>
      </c>
      <c r="BW300" s="3">
        <v>0</v>
      </c>
      <c r="BX300" s="3">
        <v>0</v>
      </c>
      <c r="BY300" s="3">
        <v>0</v>
      </c>
      <c r="BZ300" s="57">
        <v>0</v>
      </c>
      <c r="CA300" s="3">
        <v>0</v>
      </c>
      <c r="CB300" s="3">
        <v>11722</v>
      </c>
      <c r="CC300" s="3">
        <v>0</v>
      </c>
      <c r="CD300" s="3">
        <v>0</v>
      </c>
      <c r="CE300" s="3">
        <v>0</v>
      </c>
      <c r="CF300" s="3">
        <v>0</v>
      </c>
      <c r="CG300" s="3">
        <v>0</v>
      </c>
      <c r="CH300" s="3">
        <v>41</v>
      </c>
      <c r="CI300" s="3">
        <v>3690</v>
      </c>
      <c r="CJ300" s="3">
        <v>1819</v>
      </c>
      <c r="CK300" s="3">
        <v>22973</v>
      </c>
      <c r="CL300" s="3">
        <v>9219</v>
      </c>
      <c r="CM300" s="3">
        <v>1734</v>
      </c>
      <c r="CN300" s="3">
        <v>8626</v>
      </c>
      <c r="CO300" s="3">
        <v>0</v>
      </c>
      <c r="CP300" s="3">
        <v>1704</v>
      </c>
      <c r="CQ300" s="3">
        <v>33549</v>
      </c>
      <c r="CR300" s="3">
        <v>484</v>
      </c>
      <c r="CS300" s="3">
        <v>1314</v>
      </c>
      <c r="CT300" s="3">
        <v>79603</v>
      </c>
      <c r="CU300" s="3">
        <v>38978</v>
      </c>
      <c r="CV300" s="3">
        <v>20158</v>
      </c>
      <c r="CW300" s="3">
        <v>0</v>
      </c>
      <c r="CX300" s="3">
        <v>18142</v>
      </c>
      <c r="CY300" s="3">
        <v>0</v>
      </c>
      <c r="CZ300" s="3">
        <v>17</v>
      </c>
      <c r="DA300" s="3">
        <v>706830</v>
      </c>
      <c r="DB300" s="3">
        <v>848699</v>
      </c>
      <c r="DC300" s="3">
        <v>4105</v>
      </c>
      <c r="DD300" s="3">
        <v>7950</v>
      </c>
      <c r="DE300" s="3">
        <v>1320</v>
      </c>
      <c r="DF300" s="3">
        <v>608</v>
      </c>
      <c r="DG300" s="3">
        <v>1859849134</v>
      </c>
      <c r="DH300" s="3">
        <v>1414592365</v>
      </c>
      <c r="DI300" s="3">
        <v>18936843</v>
      </c>
      <c r="DJ300" s="3">
        <v>464193612</v>
      </c>
      <c r="DK300" s="3">
        <v>4581401</v>
      </c>
      <c r="DL300" s="3">
        <v>468775013</v>
      </c>
      <c r="DM300" s="3">
        <v>538756596</v>
      </c>
      <c r="DN300" s="3">
        <v>-69981583</v>
      </c>
      <c r="DO300" s="3">
        <v>21222141</v>
      </c>
      <c r="DP300" s="3">
        <v>978926</v>
      </c>
      <c r="DQ300" s="3">
        <v>0</v>
      </c>
      <c r="DR300" s="3">
        <v>0</v>
      </c>
      <c r="DS300" s="3">
        <v>-49738368</v>
      </c>
      <c r="DT300" s="3">
        <v>487330090</v>
      </c>
      <c r="DU300" s="3">
        <v>183741863</v>
      </c>
      <c r="DV300" s="3">
        <v>23932636</v>
      </c>
      <c r="DW300" s="3">
        <v>76601535</v>
      </c>
      <c r="DX300" s="3">
        <v>0</v>
      </c>
      <c r="DY300" s="3">
        <v>12202188</v>
      </c>
      <c r="DZ300" s="3">
        <v>250419107</v>
      </c>
      <c r="EA300" s="3">
        <v>5395598</v>
      </c>
      <c r="EB300" s="3">
        <v>4932676</v>
      </c>
      <c r="EC300" s="3">
        <v>1044555693</v>
      </c>
      <c r="ED300" s="3">
        <v>284271502</v>
      </c>
      <c r="EE300" s="3">
        <v>102973697</v>
      </c>
      <c r="EF300" s="3">
        <v>9852503</v>
      </c>
      <c r="EG300" s="3">
        <v>48250211</v>
      </c>
      <c r="EH300" s="3">
        <v>0</v>
      </c>
      <c r="EI300" s="3">
        <v>9773248</v>
      </c>
      <c r="EJ300" s="3">
        <v>348610372</v>
      </c>
      <c r="EK300" s="3">
        <v>3104483</v>
      </c>
      <c r="EL300" s="3">
        <v>8457425</v>
      </c>
      <c r="EM300" s="3">
        <v>815293441</v>
      </c>
      <c r="EN300" s="3">
        <v>627732158</v>
      </c>
      <c r="EO300" s="3">
        <v>240814854</v>
      </c>
      <c r="EP300" s="3">
        <v>11740744</v>
      </c>
      <c r="EQ300" s="3">
        <v>111268345</v>
      </c>
      <c r="ER300" s="3">
        <v>0</v>
      </c>
      <c r="ES300" s="3">
        <v>0</v>
      </c>
      <c r="ET300" s="3">
        <v>12469268</v>
      </c>
      <c r="EU300" s="3">
        <v>372720804</v>
      </c>
      <c r="EV300" s="3">
        <v>9638865</v>
      </c>
      <c r="EW300" s="3">
        <v>0</v>
      </c>
      <c r="EX300" s="3">
        <v>10929960</v>
      </c>
      <c r="EY300" s="3">
        <v>0</v>
      </c>
      <c r="EZ300" s="3">
        <v>17277367</v>
      </c>
      <c r="FA300" s="3">
        <v>18796063</v>
      </c>
      <c r="FB300" s="3">
        <v>0</v>
      </c>
      <c r="FC300" s="3">
        <v>0</v>
      </c>
      <c r="FD300" s="3">
        <v>140780</v>
      </c>
      <c r="FE300" s="3">
        <v>139222751</v>
      </c>
      <c r="FF300" s="3">
        <v>63457150</v>
      </c>
      <c r="FG300" s="3">
        <v>21240443</v>
      </c>
      <c r="FH300" s="3">
        <v>11883194</v>
      </c>
      <c r="FI300" s="3">
        <v>0</v>
      </c>
      <c r="FJ300" s="3">
        <v>9070684</v>
      </c>
      <c r="FK300" s="3">
        <v>218332808</v>
      </c>
      <c r="FL300" s="3">
        <v>0</v>
      </c>
      <c r="FM300" s="3">
        <v>986582</v>
      </c>
      <c r="FN300" s="3">
        <v>0</v>
      </c>
      <c r="FO300" s="3">
        <v>93904585</v>
      </c>
      <c r="FP300" s="3">
        <v>5633770</v>
      </c>
      <c r="FQ300" s="3">
        <v>2343523</v>
      </c>
      <c r="FR300" s="3">
        <v>0</v>
      </c>
      <c r="FS300" s="3">
        <v>0</v>
      </c>
      <c r="FT300" s="3">
        <v>76467726</v>
      </c>
      <c r="FU300" s="3">
        <v>39414321</v>
      </c>
      <c r="FV300" s="3">
        <v>187094154</v>
      </c>
      <c r="FW300" s="3">
        <v>0</v>
      </c>
      <c r="FX300" s="3">
        <v>0</v>
      </c>
      <c r="FY300" s="3">
        <v>0</v>
      </c>
      <c r="FZ300" s="3">
        <v>0</v>
      </c>
      <c r="GA300" s="3">
        <v>83864435</v>
      </c>
      <c r="GB300" s="3">
        <v>12794934</v>
      </c>
      <c r="GC300" s="3">
        <v>117958995</v>
      </c>
      <c r="GD300" s="3">
        <v>21162031</v>
      </c>
      <c r="GE300" s="3">
        <v>144552980</v>
      </c>
      <c r="GF300" s="3">
        <v>54776217</v>
      </c>
      <c r="GG300" s="3">
        <v>23075753</v>
      </c>
      <c r="GH300" s="3">
        <v>14344402</v>
      </c>
      <c r="GI300" s="3">
        <v>103376723</v>
      </c>
      <c r="GJ300" s="3">
        <v>139201289</v>
      </c>
      <c r="GK300" s="3">
        <v>13137838</v>
      </c>
      <c r="GL300" s="3">
        <v>5829141</v>
      </c>
      <c r="GM300" s="3">
        <v>4268389</v>
      </c>
      <c r="GN300" s="3">
        <v>951829</v>
      </c>
      <c r="GO300" s="3">
        <v>35242035</v>
      </c>
      <c r="GP300" s="3">
        <v>202968949</v>
      </c>
      <c r="GQ300" s="3">
        <v>0</v>
      </c>
      <c r="GR300" s="3">
        <v>273265055</v>
      </c>
      <c r="GS300" s="3">
        <v>18271911</v>
      </c>
      <c r="GT300" s="3">
        <v>279923993</v>
      </c>
      <c r="GU300" s="3">
        <v>0</v>
      </c>
      <c r="GV300" s="3">
        <v>774429908</v>
      </c>
      <c r="GW300" s="3">
        <v>245474507</v>
      </c>
      <c r="GX300" s="3">
        <v>23359488</v>
      </c>
      <c r="GY300" s="3">
        <v>123067589</v>
      </c>
      <c r="GZ300" s="3">
        <v>382528324</v>
      </c>
      <c r="HA300" s="3">
        <v>774429908</v>
      </c>
      <c r="HB300" s="3">
        <v>95838377</v>
      </c>
      <c r="HC300" s="3">
        <v>154340144</v>
      </c>
      <c r="HD300" s="3">
        <v>-91985298</v>
      </c>
      <c r="HE300" s="3">
        <v>382924531</v>
      </c>
      <c r="HF300" s="3">
        <v>0</v>
      </c>
      <c r="HG300" s="3">
        <v>118740000</v>
      </c>
      <c r="HH300" s="3">
        <v>0</v>
      </c>
      <c r="HI300" s="3">
        <v>0</v>
      </c>
      <c r="HJ300" s="3">
        <v>2491227</v>
      </c>
      <c r="HK300" s="3">
        <v>2756849</v>
      </c>
      <c r="HL300" s="3">
        <v>1248</v>
      </c>
      <c r="HM300" s="3">
        <v>0</v>
      </c>
      <c r="HN300" s="3">
        <v>286681</v>
      </c>
      <c r="HO300" s="3">
        <v>768946</v>
      </c>
      <c r="HP300" s="3">
        <v>826722</v>
      </c>
      <c r="HQ300" s="3">
        <v>0</v>
      </c>
      <c r="HR300" s="3">
        <v>212091</v>
      </c>
      <c r="HS300" s="3">
        <v>199922</v>
      </c>
      <c r="HT300" s="3">
        <v>0</v>
      </c>
      <c r="HU300" s="3">
        <v>35664</v>
      </c>
      <c r="HV300" s="3">
        <v>94530</v>
      </c>
      <c r="HW300" s="3">
        <v>66671</v>
      </c>
      <c r="HX300" s="3">
        <v>763325</v>
      </c>
      <c r="HY300" s="3">
        <v>392643</v>
      </c>
      <c r="HZ300" s="3">
        <v>829035</v>
      </c>
      <c r="IA300" s="3">
        <v>0</v>
      </c>
      <c r="IB300" s="3">
        <v>206044</v>
      </c>
      <c r="IC300" s="3">
        <v>0</v>
      </c>
      <c r="ID300" s="3">
        <v>278108</v>
      </c>
      <c r="IE300" s="3">
        <v>221614981.20143199</v>
      </c>
      <c r="IF300" s="3">
        <v>82348797.745298311</v>
      </c>
      <c r="IG300" s="3">
        <v>9703573.7380551994</v>
      </c>
      <c r="IH300" s="3">
        <v>35859201.989251502</v>
      </c>
      <c r="II300" s="3">
        <v>0</v>
      </c>
      <c r="IJ300" s="3">
        <v>6311658.6156982444</v>
      </c>
      <c r="IK300" s="3">
        <v>172049809.25919199</v>
      </c>
      <c r="IL300" s="3">
        <v>2441344.484713885</v>
      </c>
      <c r="IM300" s="3">
        <v>3845827.9663584237</v>
      </c>
    </row>
    <row r="301" spans="1:247" x14ac:dyDescent="0.25">
      <c r="A301">
        <v>106301340</v>
      </c>
      <c r="B301" s="33" t="s">
        <v>2773</v>
      </c>
      <c r="C301" s="56">
        <v>45108</v>
      </c>
      <c r="D301" s="56">
        <v>45473</v>
      </c>
      <c r="E301">
        <v>366</v>
      </c>
      <c r="F301" s="33" t="s">
        <v>2689</v>
      </c>
      <c r="G301" t="s">
        <v>1027</v>
      </c>
      <c r="H301">
        <v>1015</v>
      </c>
      <c r="I301" s="33" t="s">
        <v>1046</v>
      </c>
      <c r="J301" t="s">
        <v>3058</v>
      </c>
      <c r="K301" s="33" t="s">
        <v>1023</v>
      </c>
      <c r="L301" s="33" t="s">
        <v>811</v>
      </c>
      <c r="N301" t="s">
        <v>430</v>
      </c>
      <c r="O301" s="33" t="s">
        <v>3109</v>
      </c>
      <c r="P301" t="s">
        <v>406</v>
      </c>
      <c r="Q301" t="s">
        <v>34</v>
      </c>
      <c r="R301" s="33" t="s">
        <v>2316</v>
      </c>
      <c r="S301" s="33" t="s">
        <v>1641</v>
      </c>
      <c r="T301" s="33" t="s">
        <v>1127</v>
      </c>
      <c r="U301" s="33" t="s">
        <v>3232</v>
      </c>
      <c r="V301" s="33" t="s">
        <v>3233</v>
      </c>
      <c r="W301">
        <v>0</v>
      </c>
      <c r="X301" s="3">
        <v>463</v>
      </c>
      <c r="Y301" s="3">
        <v>169458</v>
      </c>
      <c r="Z301" s="3">
        <v>361</v>
      </c>
      <c r="AA301" s="3">
        <v>132126</v>
      </c>
      <c r="AB301" s="3">
        <v>269</v>
      </c>
      <c r="AC301" s="3">
        <v>251.07923497267799</v>
      </c>
      <c r="AD301" s="3">
        <v>515.42743024616698</v>
      </c>
      <c r="AE301" s="3">
        <v>20017</v>
      </c>
      <c r="AF301" s="3">
        <v>24043</v>
      </c>
      <c r="AG301" s="3">
        <v>4984</v>
      </c>
      <c r="AH301" s="3">
        <v>20897</v>
      </c>
      <c r="AI301" s="3">
        <v>0</v>
      </c>
      <c r="AJ301" s="3">
        <v>1818</v>
      </c>
      <c r="AK301" s="3">
        <v>19372</v>
      </c>
      <c r="AL301" s="3">
        <v>292</v>
      </c>
      <c r="AM301" s="3">
        <v>472</v>
      </c>
      <c r="AN301" s="3">
        <v>91895</v>
      </c>
      <c r="AO301" s="3">
        <v>188646.43947009699</v>
      </c>
      <c r="AP301" s="89">
        <v>36911.341236034299</v>
      </c>
      <c r="AQ301" s="89">
        <v>46240.744755513297</v>
      </c>
      <c r="AR301" s="89">
        <v>9201.3194126029794</v>
      </c>
      <c r="AS301" s="89">
        <v>43180.7856891704</v>
      </c>
      <c r="AT301" s="89">
        <v>0</v>
      </c>
      <c r="AU301" s="89">
        <v>2719.9081361905601</v>
      </c>
      <c r="AV301" s="89">
        <v>49652.682585013499</v>
      </c>
      <c r="AW301" s="89">
        <v>812.36699902415</v>
      </c>
      <c r="AX301" s="89">
        <v>1401.21667733506</v>
      </c>
      <c r="AY301" s="3">
        <v>4064</v>
      </c>
      <c r="AZ301" s="3">
        <v>4897</v>
      </c>
      <c r="BA301" s="3">
        <v>1099</v>
      </c>
      <c r="BB301" s="3">
        <v>5312</v>
      </c>
      <c r="BC301" s="3">
        <v>0</v>
      </c>
      <c r="BD301" s="3">
        <v>406</v>
      </c>
      <c r="BE301" s="3">
        <v>5221</v>
      </c>
      <c r="BF301" s="3">
        <v>142</v>
      </c>
      <c r="BG301" s="3">
        <v>233</v>
      </c>
      <c r="BH301" s="3">
        <v>21374</v>
      </c>
      <c r="BI301" s="3">
        <v>426</v>
      </c>
      <c r="BJ301" s="3">
        <v>37</v>
      </c>
      <c r="BK301" s="3">
        <v>0</v>
      </c>
      <c r="BL301" s="3">
        <v>0</v>
      </c>
      <c r="BM301" s="3">
        <v>0</v>
      </c>
      <c r="BN301" s="3">
        <v>0</v>
      </c>
      <c r="BO301" s="3">
        <v>155916</v>
      </c>
      <c r="BP301" s="3">
        <v>13542</v>
      </c>
      <c r="BQ301" s="3">
        <v>0</v>
      </c>
      <c r="BR301" s="3">
        <v>0</v>
      </c>
      <c r="BS301" s="3">
        <v>0</v>
      </c>
      <c r="BT301" s="3">
        <v>0</v>
      </c>
      <c r="BU301" s="3">
        <v>86150</v>
      </c>
      <c r="BV301" s="3">
        <v>5745</v>
      </c>
      <c r="BW301" s="3">
        <v>0</v>
      </c>
      <c r="BX301" s="3">
        <v>0</v>
      </c>
      <c r="BY301" s="3">
        <v>0</v>
      </c>
      <c r="BZ301" s="57">
        <v>0</v>
      </c>
      <c r="CA301" s="3">
        <v>0</v>
      </c>
      <c r="CB301" s="3">
        <v>20421</v>
      </c>
      <c r="CC301" s="3">
        <v>953</v>
      </c>
      <c r="CD301" s="3">
        <v>0</v>
      </c>
      <c r="CE301" s="3">
        <v>0</v>
      </c>
      <c r="CF301" s="3">
        <v>0</v>
      </c>
      <c r="CG301" s="3">
        <v>0</v>
      </c>
      <c r="CH301" s="3">
        <v>59</v>
      </c>
      <c r="CI301" s="3">
        <v>7980</v>
      </c>
      <c r="CJ301" s="3">
        <v>4019</v>
      </c>
      <c r="CK301" s="3">
        <v>22530</v>
      </c>
      <c r="CL301" s="3">
        <v>21674</v>
      </c>
      <c r="CM301" s="3">
        <v>12867</v>
      </c>
      <c r="CN301" s="3">
        <v>63973</v>
      </c>
      <c r="CO301" s="3">
        <v>0</v>
      </c>
      <c r="CP301" s="3">
        <v>4622</v>
      </c>
      <c r="CQ301" s="3">
        <v>68519</v>
      </c>
      <c r="CR301" s="3">
        <v>1042</v>
      </c>
      <c r="CS301" s="3">
        <v>1860</v>
      </c>
      <c r="CT301" s="3">
        <v>197087</v>
      </c>
      <c r="CU301" s="3">
        <v>98457</v>
      </c>
      <c r="CV301" s="3">
        <v>25617</v>
      </c>
      <c r="CW301" s="3">
        <v>0</v>
      </c>
      <c r="CX301" s="3">
        <v>47273</v>
      </c>
      <c r="CY301" s="3">
        <v>4642</v>
      </c>
      <c r="CZ301" s="3">
        <v>19</v>
      </c>
      <c r="DA301" s="3">
        <v>766883</v>
      </c>
      <c r="DB301" s="3">
        <v>527428</v>
      </c>
      <c r="DC301" s="3">
        <v>5242</v>
      </c>
      <c r="DD301" s="3">
        <v>5823</v>
      </c>
      <c r="DE301" s="3">
        <v>2688</v>
      </c>
      <c r="DF301" s="3">
        <v>1345</v>
      </c>
      <c r="DG301" s="3">
        <v>3139697226</v>
      </c>
      <c r="DH301" s="3">
        <v>2427472135</v>
      </c>
      <c r="DI301" s="3">
        <v>203275436</v>
      </c>
      <c r="DJ301" s="3">
        <v>915500527</v>
      </c>
      <c r="DK301" s="3">
        <v>11482018</v>
      </c>
      <c r="DL301" s="3">
        <v>926982545</v>
      </c>
      <c r="DM301" s="3">
        <v>968350834</v>
      </c>
      <c r="DN301" s="3">
        <v>-41368289</v>
      </c>
      <c r="DO301" s="3">
        <v>22114236</v>
      </c>
      <c r="DP301" s="3">
        <v>5729857</v>
      </c>
      <c r="DQ301" s="3">
        <v>0</v>
      </c>
      <c r="DR301" s="3">
        <v>0</v>
      </c>
      <c r="DS301" s="3">
        <v>-24983910</v>
      </c>
      <c r="DT301" s="3">
        <v>365184850</v>
      </c>
      <c r="DU301" s="3">
        <v>450788154</v>
      </c>
      <c r="DV301" s="3">
        <v>74766671</v>
      </c>
      <c r="DW301" s="3">
        <v>283813497</v>
      </c>
      <c r="DX301" s="3">
        <v>0</v>
      </c>
      <c r="DY301" s="3">
        <v>35979762</v>
      </c>
      <c r="DZ301" s="3">
        <v>308098953</v>
      </c>
      <c r="EA301" s="3">
        <v>4127684</v>
      </c>
      <c r="EB301" s="3">
        <v>6675479</v>
      </c>
      <c r="EC301" s="3">
        <v>1529435050</v>
      </c>
      <c r="ED301" s="3">
        <v>308215890</v>
      </c>
      <c r="EE301" s="3">
        <v>416191007</v>
      </c>
      <c r="EF301" s="3">
        <v>63265436</v>
      </c>
      <c r="EG301" s="3">
        <v>302648186</v>
      </c>
      <c r="EH301" s="3">
        <v>0</v>
      </c>
      <c r="EI301" s="3">
        <v>17849527</v>
      </c>
      <c r="EJ301" s="3">
        <v>481594394</v>
      </c>
      <c r="EK301" s="3">
        <v>7355858</v>
      </c>
      <c r="EL301" s="3">
        <v>13141878</v>
      </c>
      <c r="EM301" s="3">
        <v>1610262176</v>
      </c>
      <c r="EN301" s="3">
        <v>498029226</v>
      </c>
      <c r="EO301" s="3">
        <v>785730609</v>
      </c>
      <c r="EP301" s="3">
        <v>94239941</v>
      </c>
      <c r="EQ301" s="3">
        <v>468205277</v>
      </c>
      <c r="ER301" s="3">
        <v>0</v>
      </c>
      <c r="ES301" s="3">
        <v>0</v>
      </c>
      <c r="ET301" s="3">
        <v>20666485</v>
      </c>
      <c r="EU301" s="3">
        <v>472934757</v>
      </c>
      <c r="EV301" s="3">
        <v>47821046</v>
      </c>
      <c r="EW301" s="3">
        <v>0</v>
      </c>
      <c r="EX301" s="3">
        <v>21898309</v>
      </c>
      <c r="EY301" s="3">
        <v>0</v>
      </c>
      <c r="EZ301" s="3">
        <v>17946485</v>
      </c>
      <c r="FA301" s="3">
        <v>141289299</v>
      </c>
      <c r="FB301" s="3">
        <v>0</v>
      </c>
      <c r="FC301" s="3">
        <v>0</v>
      </c>
      <c r="FD301" s="3">
        <v>61986137</v>
      </c>
      <c r="FE301" s="3">
        <v>169435643</v>
      </c>
      <c r="FF301" s="3">
        <v>217718881</v>
      </c>
      <c r="FG301" s="3">
        <v>39418853</v>
      </c>
      <c r="FH301" s="3">
        <v>105762125</v>
      </c>
      <c r="FI301" s="3">
        <v>0</v>
      </c>
      <c r="FJ301" s="3">
        <v>24862693</v>
      </c>
      <c r="FK301" s="3">
        <v>355570421</v>
      </c>
      <c r="FL301" s="3">
        <v>3777</v>
      </c>
      <c r="FM301" s="3">
        <v>2728134</v>
      </c>
      <c r="FN301" s="3">
        <v>0</v>
      </c>
      <c r="FO301" s="3">
        <v>27415219</v>
      </c>
      <c r="FP301" s="3">
        <v>2053616</v>
      </c>
      <c r="FQ301" s="3">
        <v>10022130</v>
      </c>
      <c r="FR301" s="3">
        <v>0</v>
      </c>
      <c r="FS301" s="3">
        <v>0</v>
      </c>
      <c r="FT301" s="3">
        <v>121807940</v>
      </c>
      <c r="FU301" s="3">
        <v>56734865</v>
      </c>
      <c r="FV301" s="3">
        <v>303425348</v>
      </c>
      <c r="FW301" s="3">
        <v>100918304</v>
      </c>
      <c r="FX301" s="3">
        <v>0</v>
      </c>
      <c r="FY301" s="3">
        <v>1749248</v>
      </c>
      <c r="FZ301" s="3">
        <v>0</v>
      </c>
      <c r="GA301" s="3">
        <v>113190371</v>
      </c>
      <c r="GB301" s="3">
        <v>12270844</v>
      </c>
      <c r="GC301" s="3">
        <v>208046398</v>
      </c>
      <c r="GD301" s="3">
        <v>50207516</v>
      </c>
      <c r="GE301" s="3">
        <v>236653735</v>
      </c>
      <c r="GF301" s="3">
        <v>99427604</v>
      </c>
      <c r="GG301" s="3">
        <v>29607621</v>
      </c>
      <c r="GH301" s="3">
        <v>13854505</v>
      </c>
      <c r="GI301" s="3">
        <v>170462333</v>
      </c>
      <c r="GJ301" s="3">
        <v>299263313</v>
      </c>
      <c r="GK301" s="3">
        <v>40954176</v>
      </c>
      <c r="GL301" s="3">
        <v>4857469</v>
      </c>
      <c r="GM301" s="3">
        <v>5220496</v>
      </c>
      <c r="GN301" s="3">
        <v>9714631</v>
      </c>
      <c r="GO301" s="3">
        <v>58334951</v>
      </c>
      <c r="GP301" s="3">
        <v>398455637</v>
      </c>
      <c r="GQ301" s="3">
        <v>89101416</v>
      </c>
      <c r="GR301" s="3">
        <v>319150116</v>
      </c>
      <c r="GS301" s="3">
        <v>17172710</v>
      </c>
      <c r="GT301" s="3">
        <v>33991797</v>
      </c>
      <c r="GU301" s="3">
        <v>7247806</v>
      </c>
      <c r="GV301" s="3">
        <v>865119482</v>
      </c>
      <c r="GW301" s="3">
        <v>129954670</v>
      </c>
      <c r="GX301" s="3">
        <v>10163986</v>
      </c>
      <c r="GY301" s="3">
        <v>334285371</v>
      </c>
      <c r="GZ301" s="3">
        <v>390715455</v>
      </c>
      <c r="HA301" s="3">
        <v>865119482</v>
      </c>
      <c r="HB301" s="3">
        <v>163762487</v>
      </c>
      <c r="HC301" s="3">
        <v>241755114</v>
      </c>
      <c r="HD301" s="3">
        <v>-119634733</v>
      </c>
      <c r="HE301" s="3">
        <v>989507251</v>
      </c>
      <c r="HF301" s="3">
        <v>0</v>
      </c>
      <c r="HG301" s="3">
        <v>253183654</v>
      </c>
      <c r="HH301" s="3">
        <v>0</v>
      </c>
      <c r="HI301" s="3">
        <v>0</v>
      </c>
      <c r="HJ301" s="3">
        <v>4303639</v>
      </c>
      <c r="HK301" s="3">
        <v>4841709</v>
      </c>
      <c r="HL301" s="3">
        <v>2266</v>
      </c>
      <c r="HM301" s="3">
        <v>0</v>
      </c>
      <c r="HN301" s="3">
        <v>309054</v>
      </c>
      <c r="HO301" s="3">
        <v>1244262</v>
      </c>
      <c r="HP301" s="3">
        <v>1421355</v>
      </c>
      <c r="HQ301" s="3">
        <v>3701</v>
      </c>
      <c r="HR301" s="3">
        <v>481473</v>
      </c>
      <c r="HS301" s="3">
        <v>334397</v>
      </c>
      <c r="HT301" s="3">
        <v>263451</v>
      </c>
      <c r="HU301" s="3">
        <v>117720</v>
      </c>
      <c r="HV301" s="3">
        <v>94532</v>
      </c>
      <c r="HW301" s="3">
        <v>33694</v>
      </c>
      <c r="HX301" s="3">
        <v>1180865</v>
      </c>
      <c r="HY301" s="3">
        <v>579091</v>
      </c>
      <c r="HZ301" s="3">
        <v>1472309</v>
      </c>
      <c r="IA301" s="3">
        <v>19743</v>
      </c>
      <c r="IB301" s="3">
        <v>672755</v>
      </c>
      <c r="IC301" s="3">
        <v>989</v>
      </c>
      <c r="ID301" s="3">
        <v>374075</v>
      </c>
      <c r="IE301" s="3">
        <v>205228760.09870499</v>
      </c>
      <c r="IF301" s="3">
        <v>264224625.35970101</v>
      </c>
      <c r="IG301" s="3">
        <v>42067310.727074303</v>
      </c>
      <c r="IH301" s="3">
        <v>178732806.333848</v>
      </c>
      <c r="II301" s="3">
        <v>0</v>
      </c>
      <c r="IJ301" s="3">
        <v>16405265.961639499</v>
      </c>
      <c r="IK301" s="3">
        <v>240670639.095238</v>
      </c>
      <c r="IL301" s="3">
        <v>3499777.98688104</v>
      </c>
      <c r="IM301" s="3">
        <v>6039630.4369124901</v>
      </c>
    </row>
    <row r="302" spans="1:247" x14ac:dyDescent="0.25">
      <c r="A302">
        <v>106121080</v>
      </c>
      <c r="B302" s="33" t="s">
        <v>2774</v>
      </c>
      <c r="C302" s="56">
        <v>45108</v>
      </c>
      <c r="D302" s="56">
        <v>45473</v>
      </c>
      <c r="E302">
        <v>366</v>
      </c>
      <c r="F302" s="33" t="s">
        <v>2713</v>
      </c>
      <c r="G302" t="s">
        <v>1086</v>
      </c>
      <c r="H302">
        <v>105</v>
      </c>
      <c r="I302" s="33" t="s">
        <v>1046</v>
      </c>
      <c r="J302" t="s">
        <v>3058</v>
      </c>
      <c r="K302" s="33" t="s">
        <v>1023</v>
      </c>
      <c r="L302" s="33" t="s">
        <v>811</v>
      </c>
      <c r="N302" t="s">
        <v>430</v>
      </c>
      <c r="O302" s="33" t="s">
        <v>3108</v>
      </c>
      <c r="P302" t="s">
        <v>1038</v>
      </c>
      <c r="Q302" t="s">
        <v>34</v>
      </c>
      <c r="R302" s="33" t="s">
        <v>2315</v>
      </c>
      <c r="S302" s="33" t="s">
        <v>3234</v>
      </c>
      <c r="T302" s="33" t="s">
        <v>1586</v>
      </c>
      <c r="U302" s="33">
        <v>95501</v>
      </c>
      <c r="V302" s="33" t="s">
        <v>3230</v>
      </c>
      <c r="W302">
        <v>3</v>
      </c>
      <c r="X302" s="3">
        <v>153</v>
      </c>
      <c r="Y302" s="3">
        <v>55998</v>
      </c>
      <c r="Z302" s="3">
        <v>141</v>
      </c>
      <c r="AA302" s="3">
        <v>51606</v>
      </c>
      <c r="AB302" s="3">
        <v>110</v>
      </c>
      <c r="AC302" s="3">
        <v>100.360655737705</v>
      </c>
      <c r="AD302" s="3">
        <v>235.59889404863401</v>
      </c>
      <c r="AE302" s="3">
        <v>18409</v>
      </c>
      <c r="AF302" s="3">
        <v>2957</v>
      </c>
      <c r="AG302" s="3">
        <v>1209</v>
      </c>
      <c r="AH302" s="3">
        <v>8907</v>
      </c>
      <c r="AI302" s="3">
        <v>0</v>
      </c>
      <c r="AJ302" s="3">
        <v>1824</v>
      </c>
      <c r="AK302" s="3">
        <v>3267</v>
      </c>
      <c r="AL302" s="3">
        <v>40</v>
      </c>
      <c r="AM302" s="3">
        <v>119</v>
      </c>
      <c r="AN302" s="3">
        <v>36732</v>
      </c>
      <c r="AO302" s="3">
        <v>86229.195221800095</v>
      </c>
      <c r="AP302" s="89">
        <v>39891.197758563976</v>
      </c>
      <c r="AQ302" s="89">
        <v>5831.7775706655002</v>
      </c>
      <c r="AR302" s="89">
        <v>1715.5383653892586</v>
      </c>
      <c r="AS302" s="89">
        <v>20105.037063533</v>
      </c>
      <c r="AT302" s="89">
        <v>0</v>
      </c>
      <c r="AU302" s="89">
        <v>4308.9621412450997</v>
      </c>
      <c r="AV302" s="89">
        <v>13125.755483942014</v>
      </c>
      <c r="AW302" s="89">
        <v>134.288823018996</v>
      </c>
      <c r="AX302" s="89">
        <v>339.92370799762199</v>
      </c>
      <c r="AY302" s="3">
        <v>3144</v>
      </c>
      <c r="AZ302" s="3">
        <v>399</v>
      </c>
      <c r="BA302" s="3">
        <v>166</v>
      </c>
      <c r="BB302" s="3">
        <v>1825</v>
      </c>
      <c r="BC302" s="3">
        <v>0</v>
      </c>
      <c r="BD302" s="3">
        <v>290</v>
      </c>
      <c r="BE302" s="3">
        <v>915</v>
      </c>
      <c r="BF302" s="3">
        <v>10</v>
      </c>
      <c r="BG302" s="3">
        <v>27</v>
      </c>
      <c r="BH302" s="3">
        <v>6776</v>
      </c>
      <c r="BI302" s="3">
        <v>138</v>
      </c>
      <c r="BJ302" s="3">
        <v>0</v>
      </c>
      <c r="BK302" s="3">
        <v>0</v>
      </c>
      <c r="BL302" s="3">
        <v>15</v>
      </c>
      <c r="BM302" s="3">
        <v>0</v>
      </c>
      <c r="BN302" s="3">
        <v>0</v>
      </c>
      <c r="BO302" s="3">
        <v>50508</v>
      </c>
      <c r="BP302" s="3">
        <v>0</v>
      </c>
      <c r="BQ302" s="3">
        <v>0</v>
      </c>
      <c r="BR302" s="3">
        <v>5490</v>
      </c>
      <c r="BS302" s="3">
        <v>0</v>
      </c>
      <c r="BT302" s="3">
        <v>0</v>
      </c>
      <c r="BU302" s="3">
        <v>33732</v>
      </c>
      <c r="BV302" s="3">
        <v>0</v>
      </c>
      <c r="BW302" s="3">
        <v>0</v>
      </c>
      <c r="BX302" s="3">
        <v>3000</v>
      </c>
      <c r="BY302" s="3">
        <v>0</v>
      </c>
      <c r="BZ302" s="57">
        <v>0</v>
      </c>
      <c r="CA302" s="3">
        <v>0</v>
      </c>
      <c r="CB302" s="3">
        <v>6643</v>
      </c>
      <c r="CC302" s="3">
        <v>0</v>
      </c>
      <c r="CD302" s="3">
        <v>0</v>
      </c>
      <c r="CE302" s="3">
        <v>133</v>
      </c>
      <c r="CF302" s="3">
        <v>0</v>
      </c>
      <c r="CG302" s="3">
        <v>0</v>
      </c>
      <c r="CH302" s="3">
        <v>11</v>
      </c>
      <c r="CI302" s="3">
        <v>1108</v>
      </c>
      <c r="CJ302" s="3">
        <v>670</v>
      </c>
      <c r="CK302" s="3">
        <v>15592</v>
      </c>
      <c r="CL302" s="3">
        <v>2530</v>
      </c>
      <c r="CM302" s="3">
        <v>1151</v>
      </c>
      <c r="CN302" s="3">
        <v>20384</v>
      </c>
      <c r="CO302" s="3">
        <v>0</v>
      </c>
      <c r="CP302" s="3">
        <v>4970</v>
      </c>
      <c r="CQ302" s="3">
        <v>13089</v>
      </c>
      <c r="CR302" s="3">
        <v>333</v>
      </c>
      <c r="CS302" s="3">
        <v>800</v>
      </c>
      <c r="CT302" s="3">
        <v>58849</v>
      </c>
      <c r="CU302" s="3">
        <v>38560</v>
      </c>
      <c r="CV302" s="3">
        <v>0</v>
      </c>
      <c r="CW302" s="3">
        <v>0</v>
      </c>
      <c r="CX302" s="3">
        <v>19271</v>
      </c>
      <c r="CY302" s="3">
        <v>0</v>
      </c>
      <c r="CZ302" s="3">
        <v>3</v>
      </c>
      <c r="DA302" s="3">
        <v>258150</v>
      </c>
      <c r="DB302" s="3">
        <v>349773</v>
      </c>
      <c r="DC302" s="3">
        <v>2747</v>
      </c>
      <c r="DD302" s="3">
        <v>6130</v>
      </c>
      <c r="DE302" s="3">
        <v>505</v>
      </c>
      <c r="DF302" s="3">
        <v>197</v>
      </c>
      <c r="DG302" s="3">
        <v>1845440981</v>
      </c>
      <c r="DH302" s="3">
        <v>1464602066</v>
      </c>
      <c r="DI302" s="3">
        <v>2723011</v>
      </c>
      <c r="DJ302" s="3">
        <v>383561926</v>
      </c>
      <c r="DK302" s="3">
        <v>3675084</v>
      </c>
      <c r="DL302" s="3">
        <v>387237010</v>
      </c>
      <c r="DM302" s="3">
        <v>392496328</v>
      </c>
      <c r="DN302" s="3">
        <v>-5259318</v>
      </c>
      <c r="DO302" s="3">
        <v>1499711</v>
      </c>
      <c r="DP302" s="3">
        <v>104191</v>
      </c>
      <c r="DQ302" s="3">
        <v>0</v>
      </c>
      <c r="DR302" s="3">
        <v>0</v>
      </c>
      <c r="DS302" s="3">
        <v>-3863798</v>
      </c>
      <c r="DT302" s="3">
        <v>386377032</v>
      </c>
      <c r="DU302" s="3">
        <v>56978757</v>
      </c>
      <c r="DV302" s="3">
        <v>27044506</v>
      </c>
      <c r="DW302" s="3">
        <v>191053832</v>
      </c>
      <c r="DX302" s="3">
        <v>0</v>
      </c>
      <c r="DY302" s="3">
        <v>41038777</v>
      </c>
      <c r="DZ302" s="3">
        <v>77115148</v>
      </c>
      <c r="EA302" s="3">
        <v>1606534</v>
      </c>
      <c r="EB302" s="3">
        <v>4908234</v>
      </c>
      <c r="EC302" s="3">
        <v>786122820</v>
      </c>
      <c r="ED302" s="3">
        <v>450878799</v>
      </c>
      <c r="EE302" s="3">
        <v>55394404</v>
      </c>
      <c r="EF302" s="3">
        <v>11330918</v>
      </c>
      <c r="EG302" s="3">
        <v>240196238</v>
      </c>
      <c r="EH302" s="3">
        <v>0</v>
      </c>
      <c r="EI302" s="3">
        <v>55909982</v>
      </c>
      <c r="EJ302" s="3">
        <v>232708720</v>
      </c>
      <c r="EK302" s="3">
        <v>3786955</v>
      </c>
      <c r="EL302" s="3">
        <v>9112145</v>
      </c>
      <c r="EM302" s="3">
        <v>1059318161</v>
      </c>
      <c r="EN302" s="3">
        <v>701846960</v>
      </c>
      <c r="EO302" s="3">
        <v>95387626</v>
      </c>
      <c r="EP302" s="3">
        <v>14730213</v>
      </c>
      <c r="EQ302" s="3">
        <v>339229021</v>
      </c>
      <c r="ER302" s="3">
        <v>0</v>
      </c>
      <c r="ES302" s="3">
        <v>0</v>
      </c>
      <c r="ET302" s="3">
        <v>73948110</v>
      </c>
      <c r="EU302" s="3">
        <v>191053981</v>
      </c>
      <c r="EV302" s="3">
        <v>28024181</v>
      </c>
      <c r="EW302" s="3">
        <v>0</v>
      </c>
      <c r="EX302" s="3">
        <v>9355275</v>
      </c>
      <c r="EY302" s="3">
        <v>0</v>
      </c>
      <c r="EZ302" s="3">
        <v>11026699</v>
      </c>
      <c r="FA302" s="3">
        <v>77194</v>
      </c>
      <c r="FB302" s="3">
        <v>0</v>
      </c>
      <c r="FC302" s="3">
        <v>0</v>
      </c>
      <c r="FD302" s="3">
        <v>2645817</v>
      </c>
      <c r="FE302" s="3">
        <v>125078871</v>
      </c>
      <c r="FF302" s="3">
        <v>15932458</v>
      </c>
      <c r="FG302" s="3">
        <v>21368253</v>
      </c>
      <c r="FH302" s="3">
        <v>85759853</v>
      </c>
      <c r="FI302" s="3">
        <v>0</v>
      </c>
      <c r="FJ302" s="3">
        <v>17876749</v>
      </c>
      <c r="FK302" s="3">
        <v>117266568</v>
      </c>
      <c r="FL302" s="3">
        <v>0</v>
      </c>
      <c r="FM302" s="3">
        <v>279174</v>
      </c>
      <c r="FN302" s="3">
        <v>0</v>
      </c>
      <c r="FO302" s="3">
        <v>24381170</v>
      </c>
      <c r="FP302" s="3">
        <v>205437</v>
      </c>
      <c r="FQ302" s="3">
        <v>1215467</v>
      </c>
      <c r="FR302" s="3">
        <v>0</v>
      </c>
      <c r="FS302" s="3">
        <v>0</v>
      </c>
      <c r="FT302" s="3">
        <v>66165641</v>
      </c>
      <c r="FU302" s="3">
        <v>34061273</v>
      </c>
      <c r="FV302" s="3">
        <v>144543800</v>
      </c>
      <c r="FW302" s="3">
        <v>0</v>
      </c>
      <c r="FX302" s="3">
        <v>0</v>
      </c>
      <c r="FY302" s="3">
        <v>0</v>
      </c>
      <c r="FZ302" s="3">
        <v>3146089</v>
      </c>
      <c r="GA302" s="3">
        <v>49242653</v>
      </c>
      <c r="GB302" s="3">
        <v>7095270</v>
      </c>
      <c r="GC302" s="3">
        <v>61045656</v>
      </c>
      <c r="GD302" s="3">
        <v>27195946</v>
      </c>
      <c r="GE302" s="3">
        <v>114485613</v>
      </c>
      <c r="GF302" s="3">
        <v>47849384</v>
      </c>
      <c r="GG302" s="3">
        <v>31586834</v>
      </c>
      <c r="GH302" s="3">
        <v>16034616</v>
      </c>
      <c r="GI302" s="3">
        <v>72463037</v>
      </c>
      <c r="GJ302" s="3">
        <v>59010486</v>
      </c>
      <c r="GK302" s="3">
        <v>25432167</v>
      </c>
      <c r="GL302" s="3">
        <v>1210309</v>
      </c>
      <c r="GM302" s="3">
        <v>2902642</v>
      </c>
      <c r="GN302" s="3">
        <v>1320578</v>
      </c>
      <c r="GO302" s="3">
        <v>20200662</v>
      </c>
      <c r="GP302" s="3">
        <v>117264796</v>
      </c>
      <c r="GQ302" s="3">
        <v>17884751</v>
      </c>
      <c r="GR302" s="3">
        <v>153974376</v>
      </c>
      <c r="GS302" s="3">
        <v>16101402</v>
      </c>
      <c r="GT302" s="3">
        <v>2026763</v>
      </c>
      <c r="GU302" s="3">
        <v>10922</v>
      </c>
      <c r="GV302" s="3">
        <v>307263010</v>
      </c>
      <c r="GW302" s="3">
        <v>168269623</v>
      </c>
      <c r="GX302" s="3">
        <v>229802</v>
      </c>
      <c r="GY302" s="3">
        <v>64548037</v>
      </c>
      <c r="GZ302" s="3">
        <v>74215548</v>
      </c>
      <c r="HA302" s="3">
        <v>307263010</v>
      </c>
      <c r="HB302" s="3">
        <v>0</v>
      </c>
      <c r="HC302" s="3">
        <v>134666893</v>
      </c>
      <c r="HD302" s="3">
        <v>-85182377</v>
      </c>
      <c r="HE302" s="3">
        <v>364143381</v>
      </c>
      <c r="HF302" s="3">
        <v>0</v>
      </c>
      <c r="HG302" s="3">
        <v>62581307</v>
      </c>
      <c r="HH302" s="3">
        <v>0</v>
      </c>
      <c r="HI302" s="3">
        <v>0</v>
      </c>
      <c r="HJ302" s="3">
        <v>2037950</v>
      </c>
      <c r="HK302" s="3">
        <v>2277714</v>
      </c>
      <c r="HL302" s="3">
        <v>999</v>
      </c>
      <c r="HM302" s="3">
        <v>18</v>
      </c>
      <c r="HN302" s="3">
        <v>168326</v>
      </c>
      <c r="HO302" s="3">
        <v>536730</v>
      </c>
      <c r="HP302" s="3">
        <v>642108</v>
      </c>
      <c r="HQ302" s="3">
        <v>8431</v>
      </c>
      <c r="HR302" s="3">
        <v>188158</v>
      </c>
      <c r="HS302" s="3">
        <v>117765</v>
      </c>
      <c r="HT302" s="3">
        <v>138674</v>
      </c>
      <c r="HU302" s="3">
        <v>38078</v>
      </c>
      <c r="HV302" s="3">
        <v>93043</v>
      </c>
      <c r="HW302" s="3">
        <v>106637</v>
      </c>
      <c r="HX302" s="3">
        <v>556358</v>
      </c>
      <c r="HY302" s="3">
        <v>218068</v>
      </c>
      <c r="HZ302" s="3">
        <v>671036</v>
      </c>
      <c r="IA302" s="3">
        <v>43706</v>
      </c>
      <c r="IB302" s="3">
        <v>335969</v>
      </c>
      <c r="IC302" s="3">
        <v>0</v>
      </c>
      <c r="ID302" s="3">
        <v>212813</v>
      </c>
      <c r="IE302" s="3">
        <v>176403828.19464099</v>
      </c>
      <c r="IF302" s="3">
        <v>23676223.028577201</v>
      </c>
      <c r="IG302" s="3">
        <v>8085427.9558818704</v>
      </c>
      <c r="IH302" s="3">
        <v>90861311.9676283</v>
      </c>
      <c r="II302" s="3">
        <v>0</v>
      </c>
      <c r="IJ302" s="3">
        <v>20426411.609332401</v>
      </c>
      <c r="IK302" s="3">
        <v>65277677.8108472</v>
      </c>
      <c r="IL302" s="3">
        <v>1136369.63959907</v>
      </c>
      <c r="IM302" s="3">
        <v>2953993.7934929146</v>
      </c>
    </row>
    <row r="303" spans="1:247" x14ac:dyDescent="0.25">
      <c r="A303">
        <v>106190758</v>
      </c>
      <c r="B303" s="33" t="s">
        <v>1966</v>
      </c>
      <c r="C303" s="56">
        <v>45292</v>
      </c>
      <c r="D303" s="56">
        <v>45657</v>
      </c>
      <c r="E303">
        <v>366</v>
      </c>
      <c r="F303" s="33" t="s">
        <v>2532</v>
      </c>
      <c r="G303" t="s">
        <v>475</v>
      </c>
      <c r="H303">
        <v>907</v>
      </c>
      <c r="I303" s="33" t="s">
        <v>1046</v>
      </c>
      <c r="J303" t="s">
        <v>3058</v>
      </c>
      <c r="K303" s="33" t="s">
        <v>1023</v>
      </c>
      <c r="L303" s="33" t="s">
        <v>811</v>
      </c>
      <c r="N303" t="s">
        <v>430</v>
      </c>
      <c r="O303" s="33" t="s">
        <v>2385</v>
      </c>
      <c r="P303" t="s">
        <v>406</v>
      </c>
      <c r="Q303" t="s">
        <v>34</v>
      </c>
      <c r="R303" s="33" t="s">
        <v>2238</v>
      </c>
      <c r="S303" s="33" t="s">
        <v>1523</v>
      </c>
      <c r="T303" s="33" t="s">
        <v>1524</v>
      </c>
      <c r="U303" s="33" t="s">
        <v>2239</v>
      </c>
      <c r="V303" s="33" t="s">
        <v>2872</v>
      </c>
      <c r="W303">
        <v>0</v>
      </c>
      <c r="X303" s="3">
        <v>392</v>
      </c>
      <c r="Y303" s="3">
        <v>143472</v>
      </c>
      <c r="Z303" s="3">
        <v>341</v>
      </c>
      <c r="AA303" s="3">
        <v>124806</v>
      </c>
      <c r="AB303" s="3">
        <v>236</v>
      </c>
      <c r="AC303" s="3">
        <v>214.78415300546499</v>
      </c>
      <c r="AD303" s="3">
        <v>354.41687199968453</v>
      </c>
      <c r="AE303" s="3">
        <v>29726</v>
      </c>
      <c r="AF303" s="3">
        <v>11760</v>
      </c>
      <c r="AG303" s="3">
        <v>5015</v>
      </c>
      <c r="AH303" s="3">
        <v>14414</v>
      </c>
      <c r="AI303" s="3">
        <v>0</v>
      </c>
      <c r="AJ303" s="3">
        <v>1169</v>
      </c>
      <c r="AK303" s="3">
        <v>16019</v>
      </c>
      <c r="AL303" s="3">
        <v>416</v>
      </c>
      <c r="AM303" s="3">
        <v>92</v>
      </c>
      <c r="AN303" s="3">
        <v>78611</v>
      </c>
      <c r="AO303" s="3">
        <v>129716.57515188452</v>
      </c>
      <c r="AP303" s="89">
        <v>42463.639672238292</v>
      </c>
      <c r="AQ303" s="89">
        <v>18119.506686979599</v>
      </c>
      <c r="AR303" s="89">
        <v>6330.9644671105298</v>
      </c>
      <c r="AS303" s="89">
        <v>25003.277895398001</v>
      </c>
      <c r="AT303" s="89">
        <v>0</v>
      </c>
      <c r="AU303" s="89">
        <v>2205.7777434660902</v>
      </c>
      <c r="AV303" s="89">
        <v>35246.9920794262</v>
      </c>
      <c r="AW303" s="89">
        <v>721.71629471763401</v>
      </c>
      <c r="AX303" s="89">
        <v>657.56834703377206</v>
      </c>
      <c r="AY303" s="3">
        <v>5709</v>
      </c>
      <c r="AZ303" s="3">
        <v>2409</v>
      </c>
      <c r="BA303" s="3">
        <v>683</v>
      </c>
      <c r="BB303" s="3">
        <v>3364</v>
      </c>
      <c r="BC303" s="3">
        <v>0</v>
      </c>
      <c r="BD303" s="3">
        <v>363</v>
      </c>
      <c r="BE303" s="3">
        <v>3521</v>
      </c>
      <c r="BF303" s="3">
        <v>152</v>
      </c>
      <c r="BG303" s="3">
        <v>31</v>
      </c>
      <c r="BH303" s="3">
        <v>16232</v>
      </c>
      <c r="BI303" s="3">
        <v>367</v>
      </c>
      <c r="BJ303" s="3">
        <v>0</v>
      </c>
      <c r="BK303" s="3">
        <v>0</v>
      </c>
      <c r="BL303" s="3">
        <v>25</v>
      </c>
      <c r="BM303" s="3">
        <v>0</v>
      </c>
      <c r="BN303" s="3">
        <v>0</v>
      </c>
      <c r="BO303" s="3">
        <v>134322</v>
      </c>
      <c r="BP303" s="3">
        <v>0</v>
      </c>
      <c r="BQ303" s="3">
        <v>0</v>
      </c>
      <c r="BR303" s="3">
        <v>9150</v>
      </c>
      <c r="BS303" s="3">
        <v>0</v>
      </c>
      <c r="BT303" s="3">
        <v>0</v>
      </c>
      <c r="BU303" s="3">
        <v>74465</v>
      </c>
      <c r="BV303" s="3">
        <v>0</v>
      </c>
      <c r="BW303" s="3">
        <v>0</v>
      </c>
      <c r="BX303" s="3">
        <v>4146</v>
      </c>
      <c r="BY303" s="3">
        <v>0</v>
      </c>
      <c r="BZ303" s="57">
        <v>0</v>
      </c>
      <c r="CA303" s="3">
        <v>0</v>
      </c>
      <c r="CB303" s="3">
        <v>15895</v>
      </c>
      <c r="CC303" s="3">
        <v>0</v>
      </c>
      <c r="CD303" s="3">
        <v>0</v>
      </c>
      <c r="CE303" s="3">
        <v>337</v>
      </c>
      <c r="CF303" s="3">
        <v>0</v>
      </c>
      <c r="CG303" s="3">
        <v>0</v>
      </c>
      <c r="CH303" s="3">
        <v>42</v>
      </c>
      <c r="CI303" s="3">
        <v>3631</v>
      </c>
      <c r="CJ303" s="3">
        <v>2018</v>
      </c>
      <c r="CK303" s="3">
        <v>17062</v>
      </c>
      <c r="CL303" s="3">
        <v>14115</v>
      </c>
      <c r="CM303" s="3">
        <v>4014</v>
      </c>
      <c r="CN303" s="3">
        <v>35549</v>
      </c>
      <c r="CO303" s="3">
        <v>0</v>
      </c>
      <c r="CP303" s="3">
        <v>3111</v>
      </c>
      <c r="CQ303" s="3">
        <v>34593</v>
      </c>
      <c r="CR303" s="3">
        <v>1215</v>
      </c>
      <c r="CS303" s="3">
        <v>2121</v>
      </c>
      <c r="CT303" s="3">
        <v>111780</v>
      </c>
      <c r="CU303" s="3">
        <v>83973</v>
      </c>
      <c r="CV303" s="3">
        <v>9778</v>
      </c>
      <c r="CW303" s="3">
        <v>0</v>
      </c>
      <c r="CX303" s="3">
        <v>24522</v>
      </c>
      <c r="CY303" s="3">
        <v>0</v>
      </c>
      <c r="CZ303" s="3">
        <v>15</v>
      </c>
      <c r="DA303" s="3">
        <v>778901</v>
      </c>
      <c r="DB303" s="3">
        <v>338183</v>
      </c>
      <c r="DC303" s="3">
        <v>5441</v>
      </c>
      <c r="DD303" s="3">
        <v>6658</v>
      </c>
      <c r="DE303" s="3">
        <v>1481</v>
      </c>
      <c r="DF303" s="3">
        <v>732</v>
      </c>
      <c r="DG303" s="3">
        <v>3118511157</v>
      </c>
      <c r="DH303" s="3">
        <v>2541175642</v>
      </c>
      <c r="DI303" s="3">
        <v>3242</v>
      </c>
      <c r="DJ303" s="3">
        <v>577338757</v>
      </c>
      <c r="DK303" s="3">
        <v>6788922</v>
      </c>
      <c r="DL303" s="3">
        <v>584127679</v>
      </c>
      <c r="DM303" s="3">
        <v>561847020</v>
      </c>
      <c r="DN303" s="3">
        <v>22280659</v>
      </c>
      <c r="DO303" s="3">
        <v>8477071</v>
      </c>
      <c r="DP303" s="3">
        <v>20386</v>
      </c>
      <c r="DQ303" s="3">
        <v>0</v>
      </c>
      <c r="DR303" s="3">
        <v>0</v>
      </c>
      <c r="DS303" s="3">
        <v>30737344</v>
      </c>
      <c r="DT303" s="3">
        <v>734507163</v>
      </c>
      <c r="DU303" s="3">
        <v>325936988</v>
      </c>
      <c r="DV303" s="3">
        <v>107822557</v>
      </c>
      <c r="DW303" s="3">
        <v>337831557</v>
      </c>
      <c r="DX303" s="3">
        <v>0</v>
      </c>
      <c r="DY303" s="3">
        <v>18587773</v>
      </c>
      <c r="DZ303" s="3">
        <v>351744338</v>
      </c>
      <c r="EA303" s="3">
        <v>11131319</v>
      </c>
      <c r="EB303" s="3">
        <v>2322310</v>
      </c>
      <c r="EC303" s="3">
        <v>1889884005</v>
      </c>
      <c r="ED303" s="3">
        <v>314737522</v>
      </c>
      <c r="EE303" s="3">
        <v>176258372</v>
      </c>
      <c r="EF303" s="3">
        <v>28293251</v>
      </c>
      <c r="EG303" s="3">
        <v>248188722</v>
      </c>
      <c r="EH303" s="3">
        <v>0</v>
      </c>
      <c r="EI303" s="3">
        <v>16485363</v>
      </c>
      <c r="EJ303" s="3">
        <v>422207213</v>
      </c>
      <c r="EK303" s="3">
        <v>8180350</v>
      </c>
      <c r="EL303" s="3">
        <v>14276359</v>
      </c>
      <c r="EM303" s="3">
        <v>1228627152</v>
      </c>
      <c r="EN303" s="3">
        <v>914474774</v>
      </c>
      <c r="EO303" s="3">
        <v>411432242</v>
      </c>
      <c r="EP303" s="3">
        <v>86072558</v>
      </c>
      <c r="EQ303" s="3">
        <v>512722814</v>
      </c>
      <c r="ER303" s="3">
        <v>0</v>
      </c>
      <c r="ES303" s="3">
        <v>0</v>
      </c>
      <c r="ET303" s="3">
        <v>24961681</v>
      </c>
      <c r="EU303" s="3">
        <v>516105656</v>
      </c>
      <c r="EV303" s="3">
        <v>17308107</v>
      </c>
      <c r="EW303" s="3">
        <v>0</v>
      </c>
      <c r="EX303" s="3">
        <v>29499993</v>
      </c>
      <c r="EY303" s="3">
        <v>0</v>
      </c>
      <c r="EZ303" s="3">
        <v>28597817</v>
      </c>
      <c r="FA303" s="3">
        <v>0</v>
      </c>
      <c r="FB303" s="3">
        <v>0</v>
      </c>
      <c r="FC303" s="3">
        <v>0</v>
      </c>
      <c r="FD303" s="3">
        <v>3242</v>
      </c>
      <c r="FE303" s="3">
        <v>129281929</v>
      </c>
      <c r="FF303" s="3">
        <v>89831682</v>
      </c>
      <c r="FG303" s="3">
        <v>48234130</v>
      </c>
      <c r="FH303" s="3">
        <v>62722618</v>
      </c>
      <c r="FI303" s="3">
        <v>0</v>
      </c>
      <c r="FJ303" s="3">
        <v>7083712</v>
      </c>
      <c r="FK303" s="3">
        <v>237579586</v>
      </c>
      <c r="FL303" s="3">
        <v>0</v>
      </c>
      <c r="FM303" s="3">
        <v>2605100</v>
      </c>
      <c r="FN303" s="3">
        <v>0</v>
      </c>
      <c r="FO303" s="3">
        <v>92503497</v>
      </c>
      <c r="FP303" s="3">
        <v>789935</v>
      </c>
      <c r="FQ303" s="3">
        <v>4698024</v>
      </c>
      <c r="FR303" s="3">
        <v>0</v>
      </c>
      <c r="FS303" s="3">
        <v>0</v>
      </c>
      <c r="FT303" s="3">
        <v>115639939</v>
      </c>
      <c r="FU303" s="3">
        <v>45680912</v>
      </c>
      <c r="FV303" s="3">
        <v>160337517</v>
      </c>
      <c r="FW303" s="3">
        <v>0</v>
      </c>
      <c r="FX303" s="3">
        <v>0</v>
      </c>
      <c r="FY303" s="3">
        <v>0</v>
      </c>
      <c r="FZ303" s="3">
        <v>0</v>
      </c>
      <c r="GA303" s="3">
        <v>82740209</v>
      </c>
      <c r="GB303" s="3">
        <v>18966249</v>
      </c>
      <c r="GC303" s="3">
        <v>115356175</v>
      </c>
      <c r="GD303" s="3">
        <v>23126019</v>
      </c>
      <c r="GE303" s="3">
        <v>182188257</v>
      </c>
      <c r="GF303" s="3">
        <v>80644651</v>
      </c>
      <c r="GG303" s="3">
        <v>18169818</v>
      </c>
      <c r="GH303" s="3">
        <v>11798477</v>
      </c>
      <c r="GI303" s="3">
        <v>81032632</v>
      </c>
      <c r="GJ303" s="3">
        <v>118044520</v>
      </c>
      <c r="GK303" s="3">
        <v>23048423</v>
      </c>
      <c r="GL303" s="3">
        <v>2934353</v>
      </c>
      <c r="GM303" s="3">
        <v>2063514</v>
      </c>
      <c r="GN303" s="3">
        <v>1396583</v>
      </c>
      <c r="GO303" s="3">
        <v>40525792</v>
      </c>
      <c r="GP303" s="3">
        <v>427886369</v>
      </c>
      <c r="GQ303" s="3">
        <v>0</v>
      </c>
      <c r="GR303" s="3">
        <v>208970414</v>
      </c>
      <c r="GS303" s="3">
        <v>8024906</v>
      </c>
      <c r="GT303" s="3">
        <v>40322994</v>
      </c>
      <c r="GU303" s="3">
        <v>0</v>
      </c>
      <c r="GV303" s="3">
        <v>685204683</v>
      </c>
      <c r="GW303" s="3">
        <v>93584656</v>
      </c>
      <c r="GX303" s="3">
        <v>793951</v>
      </c>
      <c r="GY303" s="3">
        <v>34652040</v>
      </c>
      <c r="GZ303" s="3">
        <v>556174036</v>
      </c>
      <c r="HA303" s="3">
        <v>685204683</v>
      </c>
      <c r="HB303" s="3">
        <v>254415987</v>
      </c>
      <c r="HC303" s="3">
        <v>259299400</v>
      </c>
      <c r="HD303" s="3">
        <v>-174303459</v>
      </c>
      <c r="HE303" s="3">
        <v>783338178</v>
      </c>
      <c r="HF303" s="3">
        <v>0</v>
      </c>
      <c r="HG303" s="3">
        <v>22048102</v>
      </c>
      <c r="HH303" s="3">
        <v>1300</v>
      </c>
      <c r="HI303" s="3">
        <v>0</v>
      </c>
      <c r="HJ303" s="3">
        <v>3088788</v>
      </c>
      <c r="HK303" s="3">
        <v>3446442</v>
      </c>
      <c r="HL303" s="3">
        <v>1599</v>
      </c>
      <c r="HM303" s="3">
        <v>0</v>
      </c>
      <c r="HN303" s="3">
        <v>180373</v>
      </c>
      <c r="HO303" s="3">
        <v>870166</v>
      </c>
      <c r="HP303" s="3">
        <v>1203225</v>
      </c>
      <c r="HQ303" s="3">
        <v>6568</v>
      </c>
      <c r="HR303" s="3">
        <v>267622</v>
      </c>
      <c r="HS303" s="3">
        <v>150453</v>
      </c>
      <c r="HT303" s="3">
        <v>257345</v>
      </c>
      <c r="HU303" s="3">
        <v>32134</v>
      </c>
      <c r="HV303" s="3">
        <v>77339</v>
      </c>
      <c r="HW303" s="3">
        <v>43563</v>
      </c>
      <c r="HX303" s="3">
        <v>484292</v>
      </c>
      <c r="HY303" s="3">
        <v>980522</v>
      </c>
      <c r="HZ303" s="3">
        <v>813099</v>
      </c>
      <c r="IA303" s="3">
        <v>0</v>
      </c>
      <c r="IB303" s="3">
        <v>560850</v>
      </c>
      <c r="IC303" s="3">
        <v>0</v>
      </c>
      <c r="ID303" s="3">
        <v>250025</v>
      </c>
      <c r="IE303" s="3">
        <v>186753142.72499463</v>
      </c>
      <c r="IF303" s="3">
        <v>89384833.759639263</v>
      </c>
      <c r="IG303" s="3">
        <v>24227003.750371099</v>
      </c>
      <c r="IH303" s="3">
        <v>104304677.801468</v>
      </c>
      <c r="II303" s="3">
        <v>0</v>
      </c>
      <c r="IJ303" s="3">
        <v>6242603.3382491199</v>
      </c>
      <c r="IK303" s="3">
        <v>137754221.234043</v>
      </c>
      <c r="IL303" s="3">
        <v>3437248.6499799183</v>
      </c>
      <c r="IM303" s="3">
        <v>2954366.7412543944</v>
      </c>
    </row>
    <row r="304" spans="1:247" x14ac:dyDescent="0.25">
      <c r="A304">
        <v>106301342</v>
      </c>
      <c r="B304" s="33" t="s">
        <v>2775</v>
      </c>
      <c r="C304" s="56">
        <v>45108</v>
      </c>
      <c r="D304" s="56">
        <v>45473</v>
      </c>
      <c r="E304">
        <v>366</v>
      </c>
      <c r="F304" s="33" t="s">
        <v>2689</v>
      </c>
      <c r="G304" t="s">
        <v>1027</v>
      </c>
      <c r="H304">
        <v>1011</v>
      </c>
      <c r="I304" s="33" t="s">
        <v>1046</v>
      </c>
      <c r="J304" t="s">
        <v>3058</v>
      </c>
      <c r="K304" s="33" t="s">
        <v>1023</v>
      </c>
      <c r="L304" s="33" t="s">
        <v>811</v>
      </c>
      <c r="N304" t="s">
        <v>430</v>
      </c>
      <c r="O304" s="33" t="s">
        <v>2871</v>
      </c>
      <c r="P304" t="s">
        <v>406</v>
      </c>
      <c r="Q304" t="s">
        <v>34</v>
      </c>
      <c r="R304" s="33" t="s">
        <v>2319</v>
      </c>
      <c r="S304" s="33" t="s">
        <v>3044</v>
      </c>
      <c r="T304" s="33" t="s">
        <v>1648</v>
      </c>
      <c r="U304" s="33">
        <v>92835</v>
      </c>
      <c r="V304" s="33" t="s">
        <v>2873</v>
      </c>
      <c r="W304">
        <v>0</v>
      </c>
      <c r="X304" s="3">
        <v>320</v>
      </c>
      <c r="Y304" s="3">
        <v>117120</v>
      </c>
      <c r="Z304" s="3">
        <v>320</v>
      </c>
      <c r="AA304" s="3">
        <v>117120</v>
      </c>
      <c r="AB304" s="3">
        <v>252</v>
      </c>
      <c r="AC304" s="3">
        <v>229.50819672131101</v>
      </c>
      <c r="AD304" s="3">
        <v>538.65891091620097</v>
      </c>
      <c r="AE304" s="3">
        <v>23029</v>
      </c>
      <c r="AF304" s="3">
        <v>27582</v>
      </c>
      <c r="AG304" s="3">
        <v>3465</v>
      </c>
      <c r="AH304" s="3">
        <v>10316</v>
      </c>
      <c r="AI304" s="3">
        <v>0</v>
      </c>
      <c r="AJ304" s="3">
        <v>1168</v>
      </c>
      <c r="AK304" s="3">
        <v>17970</v>
      </c>
      <c r="AL304" s="3">
        <v>242</v>
      </c>
      <c r="AM304" s="3">
        <v>228</v>
      </c>
      <c r="AN304" s="3">
        <v>84000</v>
      </c>
      <c r="AO304" s="3">
        <v>197149.1613953296</v>
      </c>
      <c r="AP304" s="89">
        <v>43377.942163341118</v>
      </c>
      <c r="AQ304" s="89">
        <v>61691.148969346796</v>
      </c>
      <c r="AR304" s="89">
        <v>5895.3975456230901</v>
      </c>
      <c r="AS304" s="89">
        <v>23725.855308002301</v>
      </c>
      <c r="AT304" s="89">
        <v>0</v>
      </c>
      <c r="AU304" s="89">
        <v>3251.6891699778416</v>
      </c>
      <c r="AV304" s="89">
        <v>57077.343598350802</v>
      </c>
      <c r="AW304" s="89">
        <v>715.19998350378</v>
      </c>
      <c r="AX304" s="89">
        <v>1227.241971592616</v>
      </c>
      <c r="AY304" s="3">
        <v>4163</v>
      </c>
      <c r="AZ304" s="3">
        <v>4812</v>
      </c>
      <c r="BA304" s="3">
        <v>534</v>
      </c>
      <c r="BB304" s="3">
        <v>2045</v>
      </c>
      <c r="BC304" s="3">
        <v>0</v>
      </c>
      <c r="BD304" s="3">
        <v>142</v>
      </c>
      <c r="BE304" s="3">
        <v>4239</v>
      </c>
      <c r="BF304" s="3">
        <v>50</v>
      </c>
      <c r="BG304" s="3">
        <v>46</v>
      </c>
      <c r="BH304" s="3">
        <v>16031</v>
      </c>
      <c r="BI304" s="3">
        <v>290</v>
      </c>
      <c r="BJ304" s="3">
        <v>0</v>
      </c>
      <c r="BK304" s="3">
        <v>0</v>
      </c>
      <c r="BL304" s="3">
        <v>30</v>
      </c>
      <c r="BM304" s="3">
        <v>0</v>
      </c>
      <c r="BN304" s="3">
        <v>0</v>
      </c>
      <c r="BO304" s="3">
        <v>106140</v>
      </c>
      <c r="BP304" s="3">
        <v>0</v>
      </c>
      <c r="BQ304" s="3">
        <v>0</v>
      </c>
      <c r="BR304" s="3">
        <v>10980</v>
      </c>
      <c r="BS304" s="3">
        <v>0</v>
      </c>
      <c r="BT304" s="3">
        <v>0</v>
      </c>
      <c r="BU304" s="3">
        <v>76183</v>
      </c>
      <c r="BV304" s="3">
        <v>0</v>
      </c>
      <c r="BW304" s="3">
        <v>0</v>
      </c>
      <c r="BX304" s="3">
        <v>7817</v>
      </c>
      <c r="BY304" s="3">
        <v>0</v>
      </c>
      <c r="BZ304" s="57">
        <v>0</v>
      </c>
      <c r="CA304" s="3">
        <v>0</v>
      </c>
      <c r="CB304" s="3">
        <v>15464</v>
      </c>
      <c r="CC304" s="3">
        <v>0</v>
      </c>
      <c r="CD304" s="3">
        <v>0</v>
      </c>
      <c r="CE304" s="3">
        <v>567</v>
      </c>
      <c r="CF304" s="3">
        <v>0</v>
      </c>
      <c r="CG304" s="3">
        <v>0</v>
      </c>
      <c r="CH304" s="3">
        <v>25</v>
      </c>
      <c r="CI304" s="3">
        <v>3543</v>
      </c>
      <c r="CJ304" s="3">
        <v>1446</v>
      </c>
      <c r="CK304" s="3">
        <v>17026</v>
      </c>
      <c r="CL304" s="3">
        <v>23327</v>
      </c>
      <c r="CM304" s="3">
        <v>4799</v>
      </c>
      <c r="CN304" s="3">
        <v>24370</v>
      </c>
      <c r="CO304" s="3">
        <v>0</v>
      </c>
      <c r="CP304" s="3">
        <v>2477</v>
      </c>
      <c r="CQ304" s="3">
        <v>60908</v>
      </c>
      <c r="CR304" s="3">
        <v>713</v>
      </c>
      <c r="CS304" s="3">
        <v>1396</v>
      </c>
      <c r="CT304" s="3">
        <v>135016</v>
      </c>
      <c r="CU304" s="3">
        <v>80604</v>
      </c>
      <c r="CV304" s="3">
        <v>1354</v>
      </c>
      <c r="CW304" s="3">
        <v>0</v>
      </c>
      <c r="CX304" s="3">
        <v>49686</v>
      </c>
      <c r="CY304" s="3">
        <v>3652</v>
      </c>
      <c r="CZ304" s="3">
        <v>12</v>
      </c>
      <c r="DA304" s="3">
        <v>481144</v>
      </c>
      <c r="DB304" s="3">
        <v>835168</v>
      </c>
      <c r="DC304" s="3">
        <v>3196</v>
      </c>
      <c r="DD304" s="3">
        <v>11556</v>
      </c>
      <c r="DE304" s="3">
        <v>1158</v>
      </c>
      <c r="DF304" s="3">
        <v>461</v>
      </c>
      <c r="DG304" s="3">
        <v>3402245991</v>
      </c>
      <c r="DH304" s="3">
        <v>2722162507</v>
      </c>
      <c r="DI304" s="3">
        <v>229486200</v>
      </c>
      <c r="DJ304" s="3">
        <v>909569684</v>
      </c>
      <c r="DK304" s="3">
        <v>21044761</v>
      </c>
      <c r="DL304" s="3">
        <v>930614445</v>
      </c>
      <c r="DM304" s="3">
        <v>947607829</v>
      </c>
      <c r="DN304" s="3">
        <v>-16993384</v>
      </c>
      <c r="DO304" s="3">
        <v>16550441</v>
      </c>
      <c r="DP304" s="3">
        <v>557346</v>
      </c>
      <c r="DQ304" s="3">
        <v>0</v>
      </c>
      <c r="DR304" s="3">
        <v>0</v>
      </c>
      <c r="DS304" s="3">
        <v>-1000289</v>
      </c>
      <c r="DT304" s="3">
        <v>400281663</v>
      </c>
      <c r="DU304" s="3">
        <v>489196701</v>
      </c>
      <c r="DV304" s="3">
        <v>57629046</v>
      </c>
      <c r="DW304" s="3">
        <v>163410668</v>
      </c>
      <c r="DX304" s="3">
        <v>0</v>
      </c>
      <c r="DY304" s="3">
        <v>11780059</v>
      </c>
      <c r="DZ304" s="3">
        <v>318723925</v>
      </c>
      <c r="EA304" s="3">
        <v>4582868</v>
      </c>
      <c r="EB304" s="3">
        <v>4001354</v>
      </c>
      <c r="EC304" s="3">
        <v>1449606284</v>
      </c>
      <c r="ED304" s="3">
        <v>353697877</v>
      </c>
      <c r="EE304" s="3">
        <v>604962771</v>
      </c>
      <c r="EF304" s="3">
        <v>40421787</v>
      </c>
      <c r="EG304" s="3">
        <v>212418904</v>
      </c>
      <c r="EH304" s="3">
        <v>0</v>
      </c>
      <c r="EI304" s="3">
        <v>21015395</v>
      </c>
      <c r="EJ304" s="3">
        <v>693625267</v>
      </c>
      <c r="EK304" s="3">
        <v>8961211</v>
      </c>
      <c r="EL304" s="3">
        <v>17536495</v>
      </c>
      <c r="EM304" s="3">
        <v>1952639707</v>
      </c>
      <c r="EN304" s="3">
        <v>593423383</v>
      </c>
      <c r="EO304" s="3">
        <v>1006512391</v>
      </c>
      <c r="EP304" s="3">
        <v>67813658</v>
      </c>
      <c r="EQ304" s="3">
        <v>317916552</v>
      </c>
      <c r="ER304" s="3">
        <v>0</v>
      </c>
      <c r="ES304" s="3">
        <v>0</v>
      </c>
      <c r="ET304" s="3">
        <v>13128182</v>
      </c>
      <c r="EU304" s="3">
        <v>635055820</v>
      </c>
      <c r="EV304" s="3">
        <v>48402617</v>
      </c>
      <c r="EW304" s="3">
        <v>0</v>
      </c>
      <c r="EX304" s="3">
        <v>21403866</v>
      </c>
      <c r="EY304" s="3">
        <v>0</v>
      </c>
      <c r="EZ304" s="3">
        <v>18506038</v>
      </c>
      <c r="FA304" s="3">
        <v>164839864</v>
      </c>
      <c r="FB304" s="3">
        <v>0</v>
      </c>
      <c r="FC304" s="3">
        <v>0</v>
      </c>
      <c r="FD304" s="3">
        <v>64646336</v>
      </c>
      <c r="FE304" s="3">
        <v>155641587</v>
      </c>
      <c r="FF304" s="3">
        <v>248239399</v>
      </c>
      <c r="FG304" s="3">
        <v>26048225</v>
      </c>
      <c r="FH304" s="3">
        <v>50400071</v>
      </c>
      <c r="FI304" s="3">
        <v>0</v>
      </c>
      <c r="FJ304" s="3">
        <v>9448032</v>
      </c>
      <c r="FK304" s="3">
        <v>419605328</v>
      </c>
      <c r="FL304" s="3">
        <v>0</v>
      </c>
      <c r="FM304" s="3">
        <v>187042</v>
      </c>
      <c r="FN304" s="3">
        <v>0</v>
      </c>
      <c r="FO304" s="3">
        <v>-2014054</v>
      </c>
      <c r="FP304" s="3">
        <v>1332708</v>
      </c>
      <c r="FQ304" s="3">
        <v>9905781</v>
      </c>
      <c r="FR304" s="3">
        <v>0</v>
      </c>
      <c r="FS304" s="3">
        <v>0</v>
      </c>
      <c r="FT304" s="3">
        <v>118354762</v>
      </c>
      <c r="FU304" s="3">
        <v>43321742</v>
      </c>
      <c r="FV304" s="3">
        <v>306135091</v>
      </c>
      <c r="FW304" s="3">
        <v>93804154</v>
      </c>
      <c r="FX304" s="3">
        <v>0</v>
      </c>
      <c r="FY304" s="3">
        <v>0</v>
      </c>
      <c r="FZ304" s="3">
        <v>0</v>
      </c>
      <c r="GA304" s="3">
        <v>104829542</v>
      </c>
      <c r="GB304" s="3">
        <v>24982723</v>
      </c>
      <c r="GC304" s="3">
        <v>193490186</v>
      </c>
      <c r="GD304" s="3">
        <v>62689629</v>
      </c>
      <c r="GE304" s="3">
        <v>240540553</v>
      </c>
      <c r="GF304" s="3">
        <v>107123317</v>
      </c>
      <c r="GG304" s="3">
        <v>9957981</v>
      </c>
      <c r="GH304" s="3">
        <v>18447422</v>
      </c>
      <c r="GI304" s="3">
        <v>156877235</v>
      </c>
      <c r="GJ304" s="3">
        <v>284806089</v>
      </c>
      <c r="GK304" s="3">
        <v>52371791</v>
      </c>
      <c r="GL304" s="3">
        <v>7077797</v>
      </c>
      <c r="GM304" s="3">
        <v>5075074</v>
      </c>
      <c r="GN304" s="3">
        <v>11398607</v>
      </c>
      <c r="GO304" s="3">
        <v>53931963</v>
      </c>
      <c r="GP304" s="3">
        <v>438980155</v>
      </c>
      <c r="GQ304" s="3">
        <v>102456482</v>
      </c>
      <c r="GR304" s="3">
        <v>500240286</v>
      </c>
      <c r="GS304" s="3">
        <v>5205066</v>
      </c>
      <c r="GT304" s="3">
        <v>38834967</v>
      </c>
      <c r="GU304" s="3">
        <v>804836</v>
      </c>
      <c r="GV304" s="3">
        <v>1086521792</v>
      </c>
      <c r="GW304" s="3">
        <v>158073674</v>
      </c>
      <c r="GX304" s="3">
        <v>1357434</v>
      </c>
      <c r="GY304" s="3">
        <v>313691857</v>
      </c>
      <c r="GZ304" s="3">
        <v>613398827</v>
      </c>
      <c r="HA304" s="3">
        <v>1086521792</v>
      </c>
      <c r="HB304" s="3">
        <v>239994265</v>
      </c>
      <c r="HC304" s="3">
        <v>244165078</v>
      </c>
      <c r="HD304" s="3">
        <v>-120471833</v>
      </c>
      <c r="HE304" s="3">
        <v>1112176027</v>
      </c>
      <c r="HF304" s="3">
        <v>0</v>
      </c>
      <c r="HG304" s="3">
        <v>241373723</v>
      </c>
      <c r="HH304" s="3">
        <v>0</v>
      </c>
      <c r="HI304" s="3">
        <v>0</v>
      </c>
      <c r="HJ304" s="3">
        <v>4392780</v>
      </c>
      <c r="HK304" s="3">
        <v>4930343</v>
      </c>
      <c r="HL304" s="3">
        <v>2326</v>
      </c>
      <c r="HM304" s="3">
        <v>0</v>
      </c>
      <c r="HN304" s="3">
        <v>338067</v>
      </c>
      <c r="HO304" s="3">
        <v>1392163</v>
      </c>
      <c r="HP304" s="3">
        <v>1368347</v>
      </c>
      <c r="HQ304" s="3">
        <v>1989</v>
      </c>
      <c r="HR304" s="3">
        <v>547770</v>
      </c>
      <c r="HS304" s="3">
        <v>300131</v>
      </c>
      <c r="HT304" s="3">
        <v>270445</v>
      </c>
      <c r="HU304" s="3">
        <v>81217</v>
      </c>
      <c r="HV304" s="3">
        <v>73561</v>
      </c>
      <c r="HW304" s="3">
        <v>19090</v>
      </c>
      <c r="HX304" s="3">
        <v>1138672</v>
      </c>
      <c r="HY304" s="3">
        <v>450098</v>
      </c>
      <c r="HZ304" s="3">
        <v>1739085</v>
      </c>
      <c r="IA304" s="3">
        <v>0</v>
      </c>
      <c r="IB304" s="3">
        <v>601534</v>
      </c>
      <c r="IC304" s="3">
        <v>0</v>
      </c>
      <c r="ID304" s="3">
        <v>463391</v>
      </c>
      <c r="IE304" s="3">
        <v>205337767.357113</v>
      </c>
      <c r="IF304" s="3">
        <v>297981909.57955903</v>
      </c>
      <c r="IG304" s="3">
        <v>26703031.140241701</v>
      </c>
      <c r="IH304" s="3">
        <v>102352916.925649</v>
      </c>
      <c r="II304" s="3">
        <v>0</v>
      </c>
      <c r="IJ304" s="3">
        <v>8931469.5513128955</v>
      </c>
      <c r="IK304" s="3">
        <v>275701808.66056103</v>
      </c>
      <c r="IL304" s="3">
        <v>3688576.141957859</v>
      </c>
      <c r="IM304" s="3">
        <v>5865588.6436051503</v>
      </c>
    </row>
    <row r="305" spans="1:247" x14ac:dyDescent="0.25">
      <c r="A305">
        <v>106361343</v>
      </c>
      <c r="B305" s="33" t="s">
        <v>3110</v>
      </c>
      <c r="C305" s="56">
        <v>45108</v>
      </c>
      <c r="D305" s="56">
        <v>45473</v>
      </c>
      <c r="E305">
        <v>366</v>
      </c>
      <c r="F305" s="33" t="s">
        <v>2692</v>
      </c>
      <c r="G305" t="s">
        <v>1063</v>
      </c>
      <c r="H305">
        <v>1211</v>
      </c>
      <c r="I305" s="33" t="s">
        <v>1046</v>
      </c>
      <c r="J305" t="s">
        <v>3058</v>
      </c>
      <c r="K305" s="33" t="s">
        <v>1023</v>
      </c>
      <c r="L305" s="33" t="s">
        <v>811</v>
      </c>
      <c r="M305" t="s">
        <v>1792</v>
      </c>
      <c r="N305" t="s">
        <v>1032</v>
      </c>
      <c r="O305" s="33" t="s">
        <v>2871</v>
      </c>
      <c r="P305" t="s">
        <v>1028</v>
      </c>
      <c r="Q305" t="s">
        <v>34</v>
      </c>
      <c r="R305" s="33" t="s">
        <v>2320</v>
      </c>
      <c r="S305" s="33" t="s">
        <v>1650</v>
      </c>
      <c r="T305" s="33" t="s">
        <v>1651</v>
      </c>
      <c r="U305" s="33">
        <v>92307</v>
      </c>
      <c r="V305" s="33" t="s">
        <v>2587</v>
      </c>
      <c r="W305">
        <v>0</v>
      </c>
      <c r="X305" s="3">
        <v>213</v>
      </c>
      <c r="Y305" s="3">
        <v>77958</v>
      </c>
      <c r="Z305" s="3">
        <v>208</v>
      </c>
      <c r="AA305" s="3">
        <v>76128</v>
      </c>
      <c r="AB305" s="3">
        <v>167</v>
      </c>
      <c r="AC305" s="3">
        <v>155.505464480874</v>
      </c>
      <c r="AD305" s="3">
        <v>309.55393229969201</v>
      </c>
      <c r="AE305" s="3">
        <v>12477</v>
      </c>
      <c r="AF305" s="3">
        <v>16613</v>
      </c>
      <c r="AG305" s="3">
        <v>3959</v>
      </c>
      <c r="AH305" s="3">
        <v>15931</v>
      </c>
      <c r="AI305" s="3">
        <v>0</v>
      </c>
      <c r="AJ305" s="3">
        <v>956</v>
      </c>
      <c r="AK305" s="3">
        <v>6453</v>
      </c>
      <c r="AL305" s="3">
        <v>313</v>
      </c>
      <c r="AM305" s="3">
        <v>213</v>
      </c>
      <c r="AN305" s="3">
        <v>56915</v>
      </c>
      <c r="AO305" s="3">
        <v>113296.73922168743</v>
      </c>
      <c r="AP305" s="89">
        <v>18081.141729270599</v>
      </c>
      <c r="AQ305" s="89">
        <v>28448.458819018899</v>
      </c>
      <c r="AR305" s="89">
        <v>6966.5537749116284</v>
      </c>
      <c r="AS305" s="89">
        <v>38963.497479094003</v>
      </c>
      <c r="AT305" s="89">
        <v>0</v>
      </c>
      <c r="AU305" s="89">
        <v>2296.4339622827347</v>
      </c>
      <c r="AV305" s="89">
        <v>16940.190487567899</v>
      </c>
      <c r="AW305" s="89">
        <v>630.93536057787605</v>
      </c>
      <c r="AX305" s="89">
        <v>904.96281191165804</v>
      </c>
      <c r="AY305" s="3">
        <v>2316</v>
      </c>
      <c r="AZ305" s="3">
        <v>3467</v>
      </c>
      <c r="BA305" s="3">
        <v>654</v>
      </c>
      <c r="BB305" s="3">
        <v>4114</v>
      </c>
      <c r="BC305" s="3">
        <v>0</v>
      </c>
      <c r="BD305" s="3">
        <v>224</v>
      </c>
      <c r="BE305" s="3">
        <v>1737</v>
      </c>
      <c r="BF305" s="3">
        <v>85</v>
      </c>
      <c r="BG305" s="3">
        <v>57</v>
      </c>
      <c r="BH305" s="3">
        <v>12654</v>
      </c>
      <c r="BI305" s="3">
        <v>213</v>
      </c>
      <c r="BJ305" s="3">
        <v>0</v>
      </c>
      <c r="BK305" s="3">
        <v>0</v>
      </c>
      <c r="BL305" s="3">
        <v>0</v>
      </c>
      <c r="BM305" s="3">
        <v>0</v>
      </c>
      <c r="BN305" s="3">
        <v>0</v>
      </c>
      <c r="BO305" s="3">
        <v>77958</v>
      </c>
      <c r="BP305" s="3">
        <v>0</v>
      </c>
      <c r="BQ305" s="3">
        <v>0</v>
      </c>
      <c r="BR305" s="3">
        <v>0</v>
      </c>
      <c r="BS305" s="3">
        <v>0</v>
      </c>
      <c r="BT305" s="3">
        <v>0</v>
      </c>
      <c r="BU305" s="3">
        <v>56915</v>
      </c>
      <c r="BV305" s="3">
        <v>0</v>
      </c>
      <c r="BW305" s="3">
        <v>0</v>
      </c>
      <c r="BX305" s="3">
        <v>0</v>
      </c>
      <c r="BY305" s="3">
        <v>0</v>
      </c>
      <c r="BZ305" s="57">
        <v>0</v>
      </c>
      <c r="CA305" s="3">
        <v>0</v>
      </c>
      <c r="CB305" s="3">
        <v>12654</v>
      </c>
      <c r="CC305" s="3">
        <v>0</v>
      </c>
      <c r="CD305" s="3">
        <v>0</v>
      </c>
      <c r="CE305" s="3">
        <v>0</v>
      </c>
      <c r="CF305" s="3">
        <v>0</v>
      </c>
      <c r="CG305" s="3">
        <v>0</v>
      </c>
      <c r="CH305" s="3">
        <v>32</v>
      </c>
      <c r="CI305" s="3">
        <v>2018</v>
      </c>
      <c r="CJ305" s="3">
        <v>1200</v>
      </c>
      <c r="CK305" s="3">
        <v>8763</v>
      </c>
      <c r="CL305" s="3">
        <v>22255</v>
      </c>
      <c r="CM305" s="3">
        <v>5010</v>
      </c>
      <c r="CN305" s="3">
        <v>46744</v>
      </c>
      <c r="CO305" s="3">
        <v>0</v>
      </c>
      <c r="CP305" s="3">
        <v>2996</v>
      </c>
      <c r="CQ305" s="3">
        <v>21412</v>
      </c>
      <c r="CR305" s="3">
        <v>653</v>
      </c>
      <c r="CS305" s="3">
        <v>1372</v>
      </c>
      <c r="CT305" s="3">
        <v>109205</v>
      </c>
      <c r="CU305" s="3">
        <v>99784</v>
      </c>
      <c r="CV305" s="3">
        <v>0</v>
      </c>
      <c r="CW305" s="3">
        <v>0</v>
      </c>
      <c r="CX305" s="3">
        <v>21488</v>
      </c>
      <c r="CY305" s="3">
        <v>0</v>
      </c>
      <c r="CZ305" s="3">
        <v>9</v>
      </c>
      <c r="DA305" s="3">
        <v>190845</v>
      </c>
      <c r="DB305" s="3">
        <v>246302</v>
      </c>
      <c r="DC305" s="3">
        <v>1617</v>
      </c>
      <c r="DD305" s="3">
        <v>3144</v>
      </c>
      <c r="DE305" s="3">
        <v>992</v>
      </c>
      <c r="DF305" s="3">
        <v>434</v>
      </c>
      <c r="DG305" s="3">
        <v>1803418600</v>
      </c>
      <c r="DH305" s="3">
        <v>1418377408</v>
      </c>
      <c r="DI305" s="3">
        <v>627334</v>
      </c>
      <c r="DJ305" s="3">
        <v>385668526</v>
      </c>
      <c r="DK305" s="3">
        <v>9268896</v>
      </c>
      <c r="DL305" s="3">
        <v>394937422</v>
      </c>
      <c r="DM305" s="3">
        <v>398516584</v>
      </c>
      <c r="DN305" s="3">
        <v>-3579162</v>
      </c>
      <c r="DO305" s="3">
        <v>15085144</v>
      </c>
      <c r="DP305" s="3">
        <v>2819088</v>
      </c>
      <c r="DQ305" s="3">
        <v>0</v>
      </c>
      <c r="DR305" s="3">
        <v>0</v>
      </c>
      <c r="DS305" s="3">
        <v>8686894</v>
      </c>
      <c r="DT305" s="3">
        <v>193676450</v>
      </c>
      <c r="DU305" s="3">
        <v>284320982</v>
      </c>
      <c r="DV305" s="3">
        <v>48933172</v>
      </c>
      <c r="DW305" s="3">
        <v>246376898</v>
      </c>
      <c r="DX305" s="3">
        <v>0</v>
      </c>
      <c r="DY305" s="3">
        <v>15229259</v>
      </c>
      <c r="DZ305" s="3">
        <v>108878612</v>
      </c>
      <c r="EA305" s="3">
        <v>5148236</v>
      </c>
      <c r="EB305" s="3">
        <v>3389822</v>
      </c>
      <c r="EC305" s="3">
        <v>905953431</v>
      </c>
      <c r="ED305" s="3">
        <v>86991286</v>
      </c>
      <c r="EE305" s="3">
        <v>202556388</v>
      </c>
      <c r="EF305" s="3">
        <v>37173313</v>
      </c>
      <c r="EG305" s="3">
        <v>356203332</v>
      </c>
      <c r="EH305" s="3">
        <v>0</v>
      </c>
      <c r="EI305" s="3">
        <v>21353364</v>
      </c>
      <c r="EJ305" s="3">
        <v>176945722</v>
      </c>
      <c r="EK305" s="3">
        <v>5229413</v>
      </c>
      <c r="EL305" s="3">
        <v>11012351</v>
      </c>
      <c r="EM305" s="3">
        <v>897465169</v>
      </c>
      <c r="EN305" s="3">
        <v>225724194</v>
      </c>
      <c r="EO305" s="3">
        <v>400330920</v>
      </c>
      <c r="EP305" s="3">
        <v>59619147</v>
      </c>
      <c r="EQ305" s="3">
        <v>489172318</v>
      </c>
      <c r="ER305" s="3">
        <v>-502746</v>
      </c>
      <c r="ES305" s="3">
        <v>0</v>
      </c>
      <c r="ET305" s="3">
        <v>20944394</v>
      </c>
      <c r="EU305" s="3">
        <v>155229464</v>
      </c>
      <c r="EV305" s="3">
        <v>33357953</v>
      </c>
      <c r="EW305" s="3">
        <v>0</v>
      </c>
      <c r="EX305" s="3">
        <v>20637198</v>
      </c>
      <c r="EY305" s="3">
        <v>0</v>
      </c>
      <c r="EZ305" s="3">
        <v>13864566</v>
      </c>
      <c r="FA305" s="3">
        <v>627334</v>
      </c>
      <c r="FB305" s="3">
        <v>0</v>
      </c>
      <c r="FC305" s="3">
        <v>0</v>
      </c>
      <c r="FD305" s="3">
        <v>0</v>
      </c>
      <c r="FE305" s="3">
        <v>52081997</v>
      </c>
      <c r="FF305" s="3">
        <v>79192286</v>
      </c>
      <c r="FG305" s="3">
        <v>22308439</v>
      </c>
      <c r="FH305" s="3">
        <v>102557024</v>
      </c>
      <c r="FI305" s="3">
        <v>0</v>
      </c>
      <c r="FJ305" s="3">
        <v>11242730</v>
      </c>
      <c r="FK305" s="3">
        <v>117286050</v>
      </c>
      <c r="FL305" s="3">
        <v>0</v>
      </c>
      <c r="FM305" s="3">
        <v>1000000</v>
      </c>
      <c r="FN305" s="3">
        <v>0</v>
      </c>
      <c r="FO305" s="3">
        <v>5175987</v>
      </c>
      <c r="FP305" s="3">
        <v>641819</v>
      </c>
      <c r="FQ305" s="3">
        <v>12528794</v>
      </c>
      <c r="FR305" s="3">
        <v>0</v>
      </c>
      <c r="FS305" s="3">
        <v>0</v>
      </c>
      <c r="FT305" s="3">
        <v>80216948</v>
      </c>
      <c r="FU305" s="3">
        <v>38479286</v>
      </c>
      <c r="FV305" s="3">
        <v>106835300</v>
      </c>
      <c r="FW305" s="3">
        <v>0</v>
      </c>
      <c r="FX305" s="3">
        <v>0</v>
      </c>
      <c r="FY305" s="3">
        <v>0</v>
      </c>
      <c r="FZ305" s="3">
        <v>0</v>
      </c>
      <c r="GA305" s="3">
        <v>53980944</v>
      </c>
      <c r="GB305" s="3">
        <v>13859391</v>
      </c>
      <c r="GC305" s="3">
        <v>81408156</v>
      </c>
      <c r="GD305" s="3">
        <v>23736559</v>
      </c>
      <c r="GE305" s="3">
        <v>126206771</v>
      </c>
      <c r="GF305" s="3">
        <v>58437804</v>
      </c>
      <c r="GG305" s="3">
        <v>22871319</v>
      </c>
      <c r="GH305" s="3">
        <v>17395383</v>
      </c>
      <c r="GI305" s="3">
        <v>43412700</v>
      </c>
      <c r="GJ305" s="3">
        <v>91344593</v>
      </c>
      <c r="GK305" s="3">
        <v>18055723</v>
      </c>
      <c r="GL305" s="3">
        <v>1476920</v>
      </c>
      <c r="GM305" s="3">
        <v>7357528</v>
      </c>
      <c r="GN305" s="3">
        <v>1614571</v>
      </c>
      <c r="GO305" s="3">
        <v>10343272</v>
      </c>
      <c r="GP305" s="3">
        <v>405631641</v>
      </c>
      <c r="GQ305" s="3">
        <v>90469397</v>
      </c>
      <c r="GR305" s="3">
        <v>96622962</v>
      </c>
      <c r="GS305" s="3">
        <v>11401430</v>
      </c>
      <c r="GT305" s="3">
        <v>2603519</v>
      </c>
      <c r="GU305" s="3">
        <v>94963</v>
      </c>
      <c r="GV305" s="3">
        <v>606823912</v>
      </c>
      <c r="GW305" s="3">
        <v>29483727</v>
      </c>
      <c r="GX305" s="3">
        <v>20074</v>
      </c>
      <c r="GY305" s="3">
        <v>40949747</v>
      </c>
      <c r="GZ305" s="3">
        <v>536370364</v>
      </c>
      <c r="HA305" s="3">
        <v>606823912</v>
      </c>
      <c r="HB305" s="3">
        <v>237019427</v>
      </c>
      <c r="HC305" s="3">
        <v>148910077</v>
      </c>
      <c r="HD305" s="3">
        <v>-86562726</v>
      </c>
      <c r="HE305" s="3">
        <v>286034596</v>
      </c>
      <c r="HF305" s="3">
        <v>0</v>
      </c>
      <c r="HG305" s="3">
        <v>37425442</v>
      </c>
      <c r="HH305" s="3">
        <v>0</v>
      </c>
      <c r="HI305" s="3">
        <v>0</v>
      </c>
      <c r="HJ305" s="3">
        <v>2572796</v>
      </c>
      <c r="HK305" s="3">
        <v>2904444</v>
      </c>
      <c r="HL305" s="3">
        <v>1278</v>
      </c>
      <c r="HM305" s="3">
        <v>0</v>
      </c>
      <c r="HN305" s="3">
        <v>178347</v>
      </c>
      <c r="HO305" s="3">
        <v>694978</v>
      </c>
      <c r="HP305" s="3">
        <v>956236</v>
      </c>
      <c r="HQ305" s="3">
        <v>3159</v>
      </c>
      <c r="HR305" s="3">
        <v>143686</v>
      </c>
      <c r="HS305" s="3">
        <v>105957</v>
      </c>
      <c r="HT305" s="3">
        <v>135795</v>
      </c>
      <c r="HU305" s="3">
        <v>108637</v>
      </c>
      <c r="HV305" s="3">
        <v>110919</v>
      </c>
      <c r="HW305" s="3">
        <v>135082</v>
      </c>
      <c r="HX305" s="3">
        <v>788993</v>
      </c>
      <c r="HY305" s="3">
        <v>352149</v>
      </c>
      <c r="HZ305" s="3">
        <v>690806</v>
      </c>
      <c r="IA305" s="3">
        <v>0</v>
      </c>
      <c r="IB305" s="3">
        <v>355852</v>
      </c>
      <c r="IC305" s="3">
        <v>0</v>
      </c>
      <c r="ID305" s="3">
        <v>362536</v>
      </c>
      <c r="IE305" s="3">
        <v>60578984.4544103</v>
      </c>
      <c r="IF305" s="3">
        <v>105087022.287571</v>
      </c>
      <c r="IG305" s="3">
        <v>18585119.5102771</v>
      </c>
      <c r="IH305" s="3">
        <v>130060187.55823401</v>
      </c>
      <c r="II305" s="3">
        <v>0</v>
      </c>
      <c r="IJ305" s="3">
        <v>7895949.0734572802</v>
      </c>
      <c r="IK305" s="3">
        <v>61691978.325852796</v>
      </c>
      <c r="IL305" s="3">
        <v>2239899.2003994598</v>
      </c>
      <c r="IM305" s="3">
        <v>3108547.5897975201</v>
      </c>
    </row>
    <row r="306" spans="1:247" x14ac:dyDescent="0.25">
      <c r="A306">
        <v>106190517</v>
      </c>
      <c r="B306" s="33" t="s">
        <v>1525</v>
      </c>
      <c r="C306" s="56">
        <v>45292</v>
      </c>
      <c r="D306" s="56">
        <v>45657</v>
      </c>
      <c r="E306">
        <v>366</v>
      </c>
      <c r="F306" s="33" t="s">
        <v>2532</v>
      </c>
      <c r="G306" t="s">
        <v>475</v>
      </c>
      <c r="H306">
        <v>905</v>
      </c>
      <c r="I306" s="33" t="s">
        <v>1046</v>
      </c>
      <c r="J306" t="s">
        <v>3058</v>
      </c>
      <c r="K306" s="33" t="s">
        <v>1023</v>
      </c>
      <c r="L306" s="33" t="s">
        <v>811</v>
      </c>
      <c r="N306" t="s">
        <v>430</v>
      </c>
      <c r="O306" s="33" t="s">
        <v>2385</v>
      </c>
      <c r="P306" t="s">
        <v>1028</v>
      </c>
      <c r="Q306" t="s">
        <v>34</v>
      </c>
      <c r="R306" s="33" t="s">
        <v>2240</v>
      </c>
      <c r="S306" s="33" t="s">
        <v>1526</v>
      </c>
      <c r="T306" s="33" t="s">
        <v>1527</v>
      </c>
      <c r="U306" s="33">
        <v>91356</v>
      </c>
      <c r="V306" s="33" t="s">
        <v>2776</v>
      </c>
      <c r="W306">
        <v>0</v>
      </c>
      <c r="X306" s="3">
        <v>204</v>
      </c>
      <c r="Y306" s="3">
        <v>74664</v>
      </c>
      <c r="Z306" s="3">
        <v>204</v>
      </c>
      <c r="AA306" s="3">
        <v>74664</v>
      </c>
      <c r="AB306" s="3">
        <v>156</v>
      </c>
      <c r="AC306" s="3">
        <v>142.34699453551912</v>
      </c>
      <c r="AD306" s="3">
        <v>223.08731611459999</v>
      </c>
      <c r="AE306" s="3">
        <v>20071</v>
      </c>
      <c r="AF306" s="3">
        <v>7443</v>
      </c>
      <c r="AG306" s="3">
        <v>2148</v>
      </c>
      <c r="AH306" s="3">
        <v>8203</v>
      </c>
      <c r="AI306" s="3">
        <v>0</v>
      </c>
      <c r="AJ306" s="3">
        <v>284</v>
      </c>
      <c r="AK306" s="3">
        <v>13578</v>
      </c>
      <c r="AL306" s="3">
        <v>127</v>
      </c>
      <c r="AM306" s="3">
        <v>245</v>
      </c>
      <c r="AN306" s="3">
        <v>52099</v>
      </c>
      <c r="AO306" s="3">
        <v>81649.957697943668</v>
      </c>
      <c r="AP306" s="89">
        <v>27167.302460856899</v>
      </c>
      <c r="AQ306" s="89">
        <v>10828.3353815227</v>
      </c>
      <c r="AR306" s="89">
        <v>2929.3785657759909</v>
      </c>
      <c r="AS306" s="89">
        <v>15811.3732803441</v>
      </c>
      <c r="AT306" s="89">
        <v>0</v>
      </c>
      <c r="AU306" s="89">
        <v>448.51720618384797</v>
      </c>
      <c r="AV306" s="89">
        <v>24236.661695126597</v>
      </c>
      <c r="AW306" s="89">
        <v>218.25022836762901</v>
      </c>
      <c r="AX306" s="89">
        <v>537.298939615103</v>
      </c>
      <c r="AY306" s="3">
        <v>4337</v>
      </c>
      <c r="AZ306" s="3">
        <v>1685</v>
      </c>
      <c r="BA306" s="3">
        <v>514</v>
      </c>
      <c r="BB306" s="3">
        <v>2614</v>
      </c>
      <c r="BC306" s="3">
        <v>0</v>
      </c>
      <c r="BD306" s="3">
        <v>87</v>
      </c>
      <c r="BE306" s="3">
        <v>4224</v>
      </c>
      <c r="BF306" s="3">
        <v>36</v>
      </c>
      <c r="BG306" s="3">
        <v>72</v>
      </c>
      <c r="BH306" s="3">
        <v>13569</v>
      </c>
      <c r="BI306" s="3">
        <v>204</v>
      </c>
      <c r="BJ306" s="3">
        <v>0</v>
      </c>
      <c r="BK306" s="3">
        <v>0</v>
      </c>
      <c r="BL306" s="3">
        <v>0</v>
      </c>
      <c r="BM306" s="3">
        <v>0</v>
      </c>
      <c r="BN306" s="3">
        <v>0</v>
      </c>
      <c r="BO306" s="3">
        <v>74664</v>
      </c>
      <c r="BP306" s="3">
        <v>0</v>
      </c>
      <c r="BQ306" s="3">
        <v>0</v>
      </c>
      <c r="BR306" s="3">
        <v>0</v>
      </c>
      <c r="BS306" s="3">
        <v>0</v>
      </c>
      <c r="BT306" s="3">
        <v>0</v>
      </c>
      <c r="BU306" s="3">
        <v>52099</v>
      </c>
      <c r="BV306" s="3">
        <v>0</v>
      </c>
      <c r="BW306" s="3">
        <v>0</v>
      </c>
      <c r="BX306" s="3">
        <v>0</v>
      </c>
      <c r="BY306" s="3">
        <v>0</v>
      </c>
      <c r="BZ306" s="57">
        <v>0</v>
      </c>
      <c r="CA306" s="3">
        <v>0</v>
      </c>
      <c r="CB306" s="3">
        <v>13569</v>
      </c>
      <c r="CC306" s="3">
        <v>0</v>
      </c>
      <c r="CD306" s="3">
        <v>0</v>
      </c>
      <c r="CE306" s="3">
        <v>0</v>
      </c>
      <c r="CF306" s="3">
        <v>0</v>
      </c>
      <c r="CG306" s="3">
        <v>0</v>
      </c>
      <c r="CH306" s="3">
        <v>32</v>
      </c>
      <c r="CI306" s="3">
        <v>4962</v>
      </c>
      <c r="CJ306" s="3">
        <v>2408</v>
      </c>
      <c r="CK306" s="3">
        <v>12171</v>
      </c>
      <c r="CL306" s="3">
        <v>5865</v>
      </c>
      <c r="CM306" s="3">
        <v>3083</v>
      </c>
      <c r="CN306" s="3">
        <v>25323</v>
      </c>
      <c r="CO306" s="3">
        <v>0</v>
      </c>
      <c r="CP306" s="3">
        <v>1187</v>
      </c>
      <c r="CQ306" s="3">
        <v>22650</v>
      </c>
      <c r="CR306" s="3">
        <v>331</v>
      </c>
      <c r="CS306" s="3">
        <v>1059</v>
      </c>
      <c r="CT306" s="3">
        <v>71669</v>
      </c>
      <c r="CU306" s="3">
        <v>64185</v>
      </c>
      <c r="CV306" s="3">
        <v>0</v>
      </c>
      <c r="CW306" s="3">
        <v>0</v>
      </c>
      <c r="CX306" s="3">
        <v>12129</v>
      </c>
      <c r="CY306" s="3">
        <v>0</v>
      </c>
      <c r="CZ306" s="3">
        <v>10</v>
      </c>
      <c r="DA306" s="3">
        <v>356623</v>
      </c>
      <c r="DB306" s="3">
        <v>439165</v>
      </c>
      <c r="DC306" s="3">
        <v>5382</v>
      </c>
      <c r="DD306" s="3">
        <v>4346</v>
      </c>
      <c r="DE306" s="3">
        <v>1675</v>
      </c>
      <c r="DF306" s="3">
        <v>940</v>
      </c>
      <c r="DG306" s="3">
        <v>1940143843</v>
      </c>
      <c r="DH306" s="3">
        <v>1595199816</v>
      </c>
      <c r="DI306" s="3">
        <v>14797</v>
      </c>
      <c r="DJ306" s="3">
        <v>344958824</v>
      </c>
      <c r="DK306" s="3">
        <v>10599403</v>
      </c>
      <c r="DL306" s="3">
        <v>355558227</v>
      </c>
      <c r="DM306" s="3">
        <v>470139656</v>
      </c>
      <c r="DN306" s="3">
        <v>-114581429</v>
      </c>
      <c r="DO306" s="3">
        <v>9024194</v>
      </c>
      <c r="DP306" s="3">
        <v>878582</v>
      </c>
      <c r="DQ306" s="3">
        <v>0</v>
      </c>
      <c r="DR306" s="3">
        <v>0</v>
      </c>
      <c r="DS306" s="3">
        <v>-106435817</v>
      </c>
      <c r="DT306" s="3">
        <v>490399834</v>
      </c>
      <c r="DU306" s="3">
        <v>191980299</v>
      </c>
      <c r="DV306" s="3">
        <v>49835646</v>
      </c>
      <c r="DW306" s="3">
        <v>179404930</v>
      </c>
      <c r="DX306" s="3">
        <v>0</v>
      </c>
      <c r="DY306" s="3">
        <v>7700836</v>
      </c>
      <c r="DZ306" s="3">
        <v>309075252</v>
      </c>
      <c r="EA306" s="3">
        <v>3261189</v>
      </c>
      <c r="EB306" s="3">
        <v>6304126</v>
      </c>
      <c r="EC306" s="3">
        <v>1237962112</v>
      </c>
      <c r="ED306" s="3">
        <v>173385758</v>
      </c>
      <c r="EE306" s="3">
        <v>87319320</v>
      </c>
      <c r="EF306" s="3">
        <v>18128727</v>
      </c>
      <c r="EG306" s="3">
        <v>166400058</v>
      </c>
      <c r="EH306" s="3">
        <v>0</v>
      </c>
      <c r="EI306" s="3">
        <v>4460986</v>
      </c>
      <c r="EJ306" s="3">
        <v>242622518</v>
      </c>
      <c r="EK306" s="3">
        <v>2343183</v>
      </c>
      <c r="EL306" s="3">
        <v>7521181</v>
      </c>
      <c r="EM306" s="3">
        <v>702181731</v>
      </c>
      <c r="EN306" s="3">
        <v>572472100</v>
      </c>
      <c r="EO306" s="3">
        <v>235038748</v>
      </c>
      <c r="EP306" s="3">
        <v>49882023</v>
      </c>
      <c r="EQ306" s="3">
        <v>317950534</v>
      </c>
      <c r="ER306" s="3">
        <v>0</v>
      </c>
      <c r="ES306" s="3">
        <v>0</v>
      </c>
      <c r="ET306" s="3">
        <v>5486713</v>
      </c>
      <c r="EU306" s="3">
        <v>371042016</v>
      </c>
      <c r="EV306" s="3">
        <v>24349514</v>
      </c>
      <c r="EW306" s="3">
        <v>0</v>
      </c>
      <c r="EX306" s="3">
        <v>6395113</v>
      </c>
      <c r="EY306" s="3">
        <v>0</v>
      </c>
      <c r="EZ306" s="3">
        <v>12583055</v>
      </c>
      <c r="FA306" s="3">
        <v>0</v>
      </c>
      <c r="FB306" s="3">
        <v>0</v>
      </c>
      <c r="FC306" s="3">
        <v>0</v>
      </c>
      <c r="FD306" s="3">
        <v>14797</v>
      </c>
      <c r="FE306" s="3">
        <v>87377707</v>
      </c>
      <c r="FF306" s="3">
        <v>43294175</v>
      </c>
      <c r="FG306" s="3">
        <v>17645879</v>
      </c>
      <c r="FH306" s="3">
        <v>24949613</v>
      </c>
      <c r="FI306" s="3">
        <v>0</v>
      </c>
      <c r="FJ306" s="3">
        <v>1697437</v>
      </c>
      <c r="FK306" s="3">
        <v>165094596</v>
      </c>
      <c r="FL306" s="3">
        <v>0</v>
      </c>
      <c r="FM306" s="3">
        <v>4899417</v>
      </c>
      <c r="FN306" s="3">
        <v>0</v>
      </c>
      <c r="FO306" s="3">
        <v>99190320</v>
      </c>
      <c r="FP306" s="3">
        <v>1044785</v>
      </c>
      <c r="FQ306" s="3">
        <v>6378870</v>
      </c>
      <c r="FR306" s="3">
        <v>0</v>
      </c>
      <c r="FS306" s="3">
        <v>0</v>
      </c>
      <c r="FT306" s="3">
        <v>76814832</v>
      </c>
      <c r="FU306" s="3">
        <v>36397504</v>
      </c>
      <c r="FV306" s="3">
        <v>103641594</v>
      </c>
      <c r="FW306" s="3">
        <v>0</v>
      </c>
      <c r="FX306" s="3">
        <v>0</v>
      </c>
      <c r="FY306" s="3">
        <v>0</v>
      </c>
      <c r="FZ306" s="3">
        <v>0</v>
      </c>
      <c r="GA306" s="3">
        <v>60304610</v>
      </c>
      <c r="GB306" s="3">
        <v>13796711</v>
      </c>
      <c r="GC306" s="3">
        <v>117153797</v>
      </c>
      <c r="GD306" s="3">
        <v>62030608</v>
      </c>
      <c r="GE306" s="3">
        <v>137791199</v>
      </c>
      <c r="GF306" s="3">
        <v>31975670</v>
      </c>
      <c r="GG306" s="3">
        <v>18539914</v>
      </c>
      <c r="GH306" s="3">
        <v>8359796</v>
      </c>
      <c r="GI306" s="3">
        <v>55138995</v>
      </c>
      <c r="GJ306" s="3">
        <v>144133513</v>
      </c>
      <c r="GK306" s="3">
        <v>31947514</v>
      </c>
      <c r="GL306" s="3">
        <v>2997262</v>
      </c>
      <c r="GM306" s="3">
        <v>2907496</v>
      </c>
      <c r="GN306" s="3">
        <v>34378</v>
      </c>
      <c r="GO306" s="3">
        <v>36313919</v>
      </c>
      <c r="GP306" s="3">
        <v>91840574</v>
      </c>
      <c r="GQ306" s="3">
        <v>0</v>
      </c>
      <c r="GR306" s="3">
        <v>672110593</v>
      </c>
      <c r="GS306" s="3">
        <v>43308552</v>
      </c>
      <c r="GT306" s="3">
        <v>90621681</v>
      </c>
      <c r="GU306" s="3">
        <v>0</v>
      </c>
      <c r="GV306" s="3">
        <v>897881400</v>
      </c>
      <c r="GW306" s="3">
        <v>83439908</v>
      </c>
      <c r="GX306" s="3">
        <v>74400</v>
      </c>
      <c r="GY306" s="3">
        <v>7722219</v>
      </c>
      <c r="GZ306" s="3">
        <v>806644873</v>
      </c>
      <c r="HA306" s="3">
        <v>897881400</v>
      </c>
      <c r="HB306" s="3">
        <v>17763227</v>
      </c>
      <c r="HC306" s="3">
        <v>151595660</v>
      </c>
      <c r="HD306" s="3">
        <v>-89034723</v>
      </c>
      <c r="HE306" s="3">
        <v>803266069</v>
      </c>
      <c r="HF306" s="3">
        <v>0</v>
      </c>
      <c r="HG306" s="3">
        <v>0</v>
      </c>
      <c r="HH306" s="3">
        <v>0</v>
      </c>
      <c r="HI306" s="3">
        <v>0</v>
      </c>
      <c r="HJ306" s="3">
        <v>2269437</v>
      </c>
      <c r="HK306" s="3">
        <v>2514228</v>
      </c>
      <c r="HL306" s="3">
        <v>1158</v>
      </c>
      <c r="HM306" s="3">
        <v>0</v>
      </c>
      <c r="HN306" s="3">
        <v>104512</v>
      </c>
      <c r="HO306" s="3">
        <v>657505</v>
      </c>
      <c r="HP306" s="3">
        <v>877165</v>
      </c>
      <c r="HQ306" s="3">
        <v>11281</v>
      </c>
      <c r="HR306" s="3">
        <v>218455</v>
      </c>
      <c r="HS306" s="3">
        <v>117893</v>
      </c>
      <c r="HT306" s="3">
        <v>172609</v>
      </c>
      <c r="HU306" s="3">
        <v>4506</v>
      </c>
      <c r="HV306" s="3">
        <v>89052</v>
      </c>
      <c r="HW306" s="3">
        <v>16459</v>
      </c>
      <c r="HX306" s="3">
        <v>828116</v>
      </c>
      <c r="HY306" s="3">
        <v>261528</v>
      </c>
      <c r="HZ306" s="3">
        <v>584467</v>
      </c>
      <c r="IA306" s="3">
        <v>0</v>
      </c>
      <c r="IB306" s="3">
        <v>394487</v>
      </c>
      <c r="IC306" s="3">
        <v>24</v>
      </c>
      <c r="ID306" s="3">
        <v>200809</v>
      </c>
      <c r="IE306" s="3">
        <v>157223496.590729</v>
      </c>
      <c r="IF306" s="3">
        <v>66154588.507004596</v>
      </c>
      <c r="IG306" s="3">
        <v>16097963.7030997</v>
      </c>
      <c r="IH306" s="3">
        <v>81906974.190357506</v>
      </c>
      <c r="II306" s="3">
        <v>0</v>
      </c>
      <c r="IJ306" s="3">
        <v>2880635.2575276401</v>
      </c>
      <c r="IK306" s="3">
        <v>130674503.192151</v>
      </c>
      <c r="IL306" s="3">
        <v>1327445.1459247374</v>
      </c>
      <c r="IM306" s="3">
        <v>3274646.41320549</v>
      </c>
    </row>
    <row r="307" spans="1:247" x14ac:dyDescent="0.25">
      <c r="A307">
        <v>106370673</v>
      </c>
      <c r="B307" s="33" t="s">
        <v>1967</v>
      </c>
      <c r="C307" s="56">
        <v>45108</v>
      </c>
      <c r="D307" s="56">
        <v>45473</v>
      </c>
      <c r="E307">
        <v>366</v>
      </c>
      <c r="F307" s="33" t="s">
        <v>2691</v>
      </c>
      <c r="G307" t="s">
        <v>1052</v>
      </c>
      <c r="H307">
        <v>1416</v>
      </c>
      <c r="I307" s="33" t="s">
        <v>1046</v>
      </c>
      <c r="J307" t="s">
        <v>3050</v>
      </c>
      <c r="K307" s="33" t="s">
        <v>1023</v>
      </c>
      <c r="L307" s="33" t="s">
        <v>811</v>
      </c>
      <c r="N307" t="s">
        <v>1032</v>
      </c>
      <c r="O307" s="33" t="s">
        <v>2924</v>
      </c>
      <c r="P307" t="s">
        <v>1048</v>
      </c>
      <c r="Q307" t="s">
        <v>1049</v>
      </c>
      <c r="R307" s="33" t="s">
        <v>2242</v>
      </c>
      <c r="S307" s="33" t="s">
        <v>2925</v>
      </c>
      <c r="T307" s="33" t="s">
        <v>1053</v>
      </c>
      <c r="U307" s="33">
        <v>92123</v>
      </c>
      <c r="V307" s="33" t="s">
        <v>2519</v>
      </c>
      <c r="W307">
        <v>1</v>
      </c>
      <c r="X307" s="3">
        <v>505</v>
      </c>
      <c r="Y307" s="3">
        <v>184830</v>
      </c>
      <c r="Z307" s="3">
        <v>436</v>
      </c>
      <c r="AA307" s="3">
        <v>159576</v>
      </c>
      <c r="AB307" s="3">
        <v>331</v>
      </c>
      <c r="AC307" s="3">
        <v>301.19672131147502</v>
      </c>
      <c r="AD307" s="3">
        <v>485.51455606788602</v>
      </c>
      <c r="AE307" s="3">
        <v>242</v>
      </c>
      <c r="AF307" s="3">
        <v>0</v>
      </c>
      <c r="AG307" s="3">
        <v>41244</v>
      </c>
      <c r="AH307" s="3">
        <v>17623</v>
      </c>
      <c r="AI307" s="3">
        <v>3334</v>
      </c>
      <c r="AJ307" s="3">
        <v>7260</v>
      </c>
      <c r="AK307" s="3">
        <v>37317</v>
      </c>
      <c r="AL307" s="3">
        <v>1226</v>
      </c>
      <c r="AM307" s="3">
        <v>1992</v>
      </c>
      <c r="AN307" s="3">
        <v>110238</v>
      </c>
      <c r="AO307" s="3">
        <v>177698.32752084601</v>
      </c>
      <c r="AP307" s="89">
        <v>422.59598796355561</v>
      </c>
      <c r="AQ307" s="89">
        <v>0</v>
      </c>
      <c r="AR307" s="89">
        <v>52321.894515681714</v>
      </c>
      <c r="AS307" s="89">
        <v>52050.398997785298</v>
      </c>
      <c r="AT307" s="89">
        <v>3334</v>
      </c>
      <c r="AU307" s="89">
        <v>12187.758536435775</v>
      </c>
      <c r="AV307" s="89">
        <v>61568.175223284044</v>
      </c>
      <c r="AW307" s="89">
        <v>1494.77372206526</v>
      </c>
      <c r="AX307" s="89">
        <v>4486.3648535601496</v>
      </c>
      <c r="AY307" s="3">
        <v>53</v>
      </c>
      <c r="AZ307" s="3">
        <v>0</v>
      </c>
      <c r="BA307" s="3">
        <v>5108</v>
      </c>
      <c r="BB307" s="3">
        <v>5168</v>
      </c>
      <c r="BC307" s="3">
        <v>556</v>
      </c>
      <c r="BD307" s="3">
        <v>1390</v>
      </c>
      <c r="BE307" s="3">
        <v>6624</v>
      </c>
      <c r="BF307" s="3">
        <v>186</v>
      </c>
      <c r="BG307" s="3">
        <v>381</v>
      </c>
      <c r="BH307" s="3">
        <v>19466</v>
      </c>
      <c r="BI307" s="3">
        <v>438</v>
      </c>
      <c r="BJ307" s="3">
        <v>24</v>
      </c>
      <c r="BK307" s="3">
        <v>0</v>
      </c>
      <c r="BL307" s="3">
        <v>0</v>
      </c>
      <c r="BM307" s="3">
        <v>43</v>
      </c>
      <c r="BN307" s="3">
        <v>0</v>
      </c>
      <c r="BO307" s="3">
        <v>160308</v>
      </c>
      <c r="BP307" s="3">
        <v>8784</v>
      </c>
      <c r="BQ307" s="3">
        <v>0</v>
      </c>
      <c r="BR307" s="3">
        <v>0</v>
      </c>
      <c r="BS307" s="3">
        <v>15738</v>
      </c>
      <c r="BT307" s="3">
        <v>0</v>
      </c>
      <c r="BU307" s="3">
        <v>96770</v>
      </c>
      <c r="BV307" s="3">
        <v>4485</v>
      </c>
      <c r="BW307" s="3">
        <v>0</v>
      </c>
      <c r="BX307" s="3">
        <v>0</v>
      </c>
      <c r="BY307" s="3">
        <v>8983</v>
      </c>
      <c r="BZ307" s="57">
        <v>8.1487327418857378E-2</v>
      </c>
      <c r="CA307" s="3">
        <v>0</v>
      </c>
      <c r="CB307" s="3">
        <v>18598</v>
      </c>
      <c r="CC307" s="3">
        <v>788</v>
      </c>
      <c r="CD307" s="3">
        <v>0</v>
      </c>
      <c r="CE307" s="3">
        <v>0</v>
      </c>
      <c r="CF307" s="3">
        <v>80</v>
      </c>
      <c r="CG307" s="3">
        <v>0</v>
      </c>
      <c r="CH307" s="3">
        <v>0</v>
      </c>
      <c r="CI307" s="3">
        <v>0</v>
      </c>
      <c r="CJ307" s="3">
        <v>0</v>
      </c>
      <c r="CK307" s="3">
        <v>874</v>
      </c>
      <c r="CL307" s="3">
        <v>0</v>
      </c>
      <c r="CM307" s="3">
        <v>67943</v>
      </c>
      <c r="CN307" s="3">
        <v>195645</v>
      </c>
      <c r="CO307" s="3">
        <v>0</v>
      </c>
      <c r="CP307" s="3">
        <v>22321</v>
      </c>
      <c r="CQ307" s="3">
        <v>102692</v>
      </c>
      <c r="CR307" s="3">
        <v>1444</v>
      </c>
      <c r="CS307" s="3">
        <v>5571</v>
      </c>
      <c r="CT307" s="3">
        <v>396490</v>
      </c>
      <c r="CU307" s="3">
        <v>154832</v>
      </c>
      <c r="CV307" s="3">
        <v>109710</v>
      </c>
      <c r="CW307" s="3">
        <v>4522</v>
      </c>
      <c r="CX307" s="3">
        <v>116317</v>
      </c>
      <c r="CY307" s="3">
        <v>0</v>
      </c>
      <c r="CZ307" s="3">
        <v>16</v>
      </c>
      <c r="DA307" s="3">
        <v>891940</v>
      </c>
      <c r="DB307" s="3">
        <v>1186752</v>
      </c>
      <c r="DC307" s="3">
        <v>6371</v>
      </c>
      <c r="DD307" s="3">
        <v>14128</v>
      </c>
      <c r="DE307" s="3">
        <v>0</v>
      </c>
      <c r="DF307" s="3">
        <v>0</v>
      </c>
      <c r="DG307" s="3">
        <v>3900216787</v>
      </c>
      <c r="DH307" s="3">
        <v>2704265012</v>
      </c>
      <c r="DI307" s="3">
        <v>65985462</v>
      </c>
      <c r="DJ307" s="3">
        <v>1261937237</v>
      </c>
      <c r="DK307" s="3">
        <v>109119231</v>
      </c>
      <c r="DL307" s="3">
        <v>1371056468</v>
      </c>
      <c r="DM307" s="3">
        <v>1219662828</v>
      </c>
      <c r="DN307" s="3">
        <v>151393640</v>
      </c>
      <c r="DO307" s="3">
        <v>530041351</v>
      </c>
      <c r="DP307" s="3">
        <v>363299441</v>
      </c>
      <c r="DQ307" s="3">
        <v>0</v>
      </c>
      <c r="DR307" s="3">
        <v>0</v>
      </c>
      <c r="DS307" s="3">
        <v>318135550</v>
      </c>
      <c r="DT307" s="3">
        <v>5968540</v>
      </c>
      <c r="DU307" s="3">
        <v>0</v>
      </c>
      <c r="DV307" s="3">
        <v>1065580551</v>
      </c>
      <c r="DW307" s="3">
        <v>249767033</v>
      </c>
      <c r="DX307" s="3">
        <v>24906330</v>
      </c>
      <c r="DY307" s="3">
        <v>157289387</v>
      </c>
      <c r="DZ307" s="3">
        <v>891903755</v>
      </c>
      <c r="EA307" s="3">
        <v>14093071</v>
      </c>
      <c r="EB307" s="3">
        <v>10053206</v>
      </c>
      <c r="EC307" s="3">
        <v>2419561873</v>
      </c>
      <c r="ED307" s="3">
        <v>4454109</v>
      </c>
      <c r="EE307" s="3">
        <v>0</v>
      </c>
      <c r="EF307" s="3">
        <v>286208635</v>
      </c>
      <c r="EG307" s="3">
        <v>487932208</v>
      </c>
      <c r="EH307" s="3">
        <v>0</v>
      </c>
      <c r="EI307" s="3">
        <v>106760898</v>
      </c>
      <c r="EJ307" s="3">
        <v>579620930</v>
      </c>
      <c r="EK307" s="3">
        <v>3089598</v>
      </c>
      <c r="EL307" s="3">
        <v>12588536</v>
      </c>
      <c r="EM307" s="3">
        <v>1480654914</v>
      </c>
      <c r="EN307" s="3">
        <v>8486322</v>
      </c>
      <c r="EO307" s="3">
        <v>0</v>
      </c>
      <c r="EP307" s="3">
        <v>1023382723</v>
      </c>
      <c r="EQ307" s="3">
        <v>504984863</v>
      </c>
      <c r="ER307" s="3">
        <v>-13215381</v>
      </c>
      <c r="ES307" s="3">
        <v>17529751</v>
      </c>
      <c r="ET307" s="3">
        <v>205306315</v>
      </c>
      <c r="EU307" s="3">
        <v>903624539</v>
      </c>
      <c r="EV307" s="3">
        <v>20941736</v>
      </c>
      <c r="EW307" s="3">
        <v>0</v>
      </c>
      <c r="EX307" s="3">
        <v>17182669</v>
      </c>
      <c r="EY307" s="3">
        <v>0</v>
      </c>
      <c r="EZ307" s="3">
        <v>16041475</v>
      </c>
      <c r="FA307" s="3">
        <v>0</v>
      </c>
      <c r="FB307" s="3">
        <v>20664302</v>
      </c>
      <c r="FC307" s="3">
        <v>0</v>
      </c>
      <c r="FD307" s="3">
        <v>45321160</v>
      </c>
      <c r="FE307" s="3">
        <v>1879978</v>
      </c>
      <c r="FF307" s="3">
        <v>0</v>
      </c>
      <c r="FG307" s="3">
        <v>332030089</v>
      </c>
      <c r="FH307" s="3">
        <v>251765992</v>
      </c>
      <c r="FI307" s="3">
        <v>7250177</v>
      </c>
      <c r="FJ307" s="3">
        <v>57321132</v>
      </c>
      <c r="FK307" s="3">
        <v>605303875</v>
      </c>
      <c r="FL307" s="3">
        <v>0</v>
      </c>
      <c r="FM307" s="3">
        <v>6385994</v>
      </c>
      <c r="FN307" s="3">
        <v>0</v>
      </c>
      <c r="FO307" s="3">
        <v>0</v>
      </c>
      <c r="FP307" s="3">
        <v>0</v>
      </c>
      <c r="FQ307" s="3">
        <v>212681120</v>
      </c>
      <c r="FR307" s="3">
        <v>0</v>
      </c>
      <c r="FS307" s="3">
        <v>0</v>
      </c>
      <c r="FT307" s="3">
        <v>249994305</v>
      </c>
      <c r="FU307" s="3">
        <v>117170673</v>
      </c>
      <c r="FV307" s="3">
        <v>229356182</v>
      </c>
      <c r="FW307" s="3">
        <v>0</v>
      </c>
      <c r="FX307" s="3">
        <v>0</v>
      </c>
      <c r="FY307" s="3">
        <v>18151914</v>
      </c>
      <c r="FZ307" s="3">
        <v>463144</v>
      </c>
      <c r="GA307" s="3">
        <v>324600358</v>
      </c>
      <c r="GB307" s="3">
        <v>45149700</v>
      </c>
      <c r="GC307" s="3">
        <v>217949249</v>
      </c>
      <c r="GD307" s="3">
        <v>16827303</v>
      </c>
      <c r="GE307" s="3">
        <v>455715027</v>
      </c>
      <c r="GF307" s="3">
        <v>97199080</v>
      </c>
      <c r="GG307" s="3">
        <v>0</v>
      </c>
      <c r="GH307" s="3">
        <v>57221639</v>
      </c>
      <c r="GI307" s="3">
        <v>212810377</v>
      </c>
      <c r="GJ307" s="3">
        <v>224527338</v>
      </c>
      <c r="GK307" s="3">
        <v>45137546</v>
      </c>
      <c r="GL307" s="3">
        <v>6125724</v>
      </c>
      <c r="GM307" s="3">
        <v>2217315</v>
      </c>
      <c r="GN307" s="3">
        <v>2918106</v>
      </c>
      <c r="GO307" s="3">
        <v>115790676</v>
      </c>
      <c r="GP307" s="3">
        <v>2644400538</v>
      </c>
      <c r="GQ307" s="3">
        <v>16787834</v>
      </c>
      <c r="GR307" s="3">
        <v>443270525</v>
      </c>
      <c r="GS307" s="3">
        <v>202109988</v>
      </c>
      <c r="GT307" s="3">
        <v>627692706</v>
      </c>
      <c r="GU307" s="3">
        <v>16358784</v>
      </c>
      <c r="GV307" s="3">
        <v>3950620375</v>
      </c>
      <c r="GW307" s="3">
        <v>575294399</v>
      </c>
      <c r="GX307" s="3">
        <v>3042192</v>
      </c>
      <c r="GY307" s="3">
        <v>604516947</v>
      </c>
      <c r="GZ307" s="3">
        <v>2767766837</v>
      </c>
      <c r="HA307" s="3">
        <v>3950620375</v>
      </c>
      <c r="HB307" s="3">
        <v>32951275</v>
      </c>
      <c r="HC307" s="3">
        <v>489883484</v>
      </c>
      <c r="HD307" s="3">
        <v>-246305955</v>
      </c>
      <c r="HE307" s="3">
        <v>1117260570</v>
      </c>
      <c r="HF307" s="3">
        <v>0</v>
      </c>
      <c r="HG307" s="3">
        <v>537233133</v>
      </c>
      <c r="HH307" s="3">
        <v>0</v>
      </c>
      <c r="HI307" s="3">
        <v>0</v>
      </c>
      <c r="HJ307" s="3">
        <v>10935673</v>
      </c>
      <c r="HK307" s="3">
        <v>11853857</v>
      </c>
      <c r="HL307" s="3">
        <v>5061</v>
      </c>
      <c r="HM307" s="3">
        <v>145</v>
      </c>
      <c r="HN307" s="3">
        <v>1040645</v>
      </c>
      <c r="HO307" s="3">
        <v>3166835</v>
      </c>
      <c r="HP307" s="3">
        <v>2167420</v>
      </c>
      <c r="HQ307" s="3">
        <v>39283</v>
      </c>
      <c r="HR307" s="3">
        <v>243142</v>
      </c>
      <c r="HS307" s="3">
        <v>1966076</v>
      </c>
      <c r="HT307" s="3">
        <v>457222</v>
      </c>
      <c r="HU307" s="3">
        <v>527481</v>
      </c>
      <c r="HV307" s="3">
        <v>299738</v>
      </c>
      <c r="HW307" s="3">
        <v>1027831</v>
      </c>
      <c r="HX307" s="3">
        <v>2486393</v>
      </c>
      <c r="HY307" s="3">
        <v>1299353</v>
      </c>
      <c r="HZ307" s="3">
        <v>1929123</v>
      </c>
      <c r="IA307" s="3">
        <v>187828</v>
      </c>
      <c r="IB307" s="3">
        <v>1770952</v>
      </c>
      <c r="IC307" s="3">
        <v>796780</v>
      </c>
      <c r="ID307" s="3">
        <v>811290</v>
      </c>
      <c r="IE307" s="3">
        <v>2967734.0370691698</v>
      </c>
      <c r="IF307" s="3">
        <v>0</v>
      </c>
      <c r="IG307" s="3">
        <v>384907021.06865799</v>
      </c>
      <c r="IH307" s="3">
        <v>210051700.54520601</v>
      </c>
      <c r="II307" s="3">
        <v>7091802.0245598797</v>
      </c>
      <c r="IJ307" s="3">
        <v>75185398.480973005</v>
      </c>
      <c r="IK307" s="3">
        <v>419000380.23558003</v>
      </c>
      <c r="IL307" s="3">
        <v>4892574.9719666522</v>
      </c>
      <c r="IM307" s="3">
        <v>6446985.6359874122</v>
      </c>
    </row>
    <row r="308" spans="1:247" x14ac:dyDescent="0.25">
      <c r="A308">
        <v>106361308</v>
      </c>
      <c r="B308" s="33" t="s">
        <v>1532</v>
      </c>
      <c r="C308" s="56">
        <v>45200</v>
      </c>
      <c r="D308" s="56">
        <v>45565</v>
      </c>
      <c r="E308">
        <v>366</v>
      </c>
      <c r="F308" s="33" t="s">
        <v>2692</v>
      </c>
      <c r="G308" t="s">
        <v>1063</v>
      </c>
      <c r="H308">
        <v>1209</v>
      </c>
      <c r="I308" s="33" t="s">
        <v>1046</v>
      </c>
      <c r="J308" t="s">
        <v>3050</v>
      </c>
      <c r="K308" s="33" t="s">
        <v>1023</v>
      </c>
      <c r="L308" s="33" t="s">
        <v>811</v>
      </c>
      <c r="N308" t="s">
        <v>430</v>
      </c>
      <c r="O308" s="33" t="s">
        <v>1532</v>
      </c>
      <c r="P308" t="s">
        <v>1028</v>
      </c>
      <c r="Q308" t="s">
        <v>1049</v>
      </c>
      <c r="R308" s="33" t="s">
        <v>2243</v>
      </c>
      <c r="S308" s="33" t="s">
        <v>1533</v>
      </c>
      <c r="T308" s="33" t="s">
        <v>1388</v>
      </c>
      <c r="U308" s="33">
        <v>92373</v>
      </c>
      <c r="V308" s="33" t="s">
        <v>1534</v>
      </c>
      <c r="W308">
        <v>0</v>
      </c>
      <c r="X308" s="3">
        <v>211</v>
      </c>
      <c r="Y308" s="3">
        <v>77226</v>
      </c>
      <c r="Z308" s="3">
        <v>196</v>
      </c>
      <c r="AA308" s="3">
        <v>71736</v>
      </c>
      <c r="AB308" s="3">
        <v>123</v>
      </c>
      <c r="AC308" s="3">
        <v>123.16120218579201</v>
      </c>
      <c r="AD308" s="3">
        <v>283.83265358195456</v>
      </c>
      <c r="AE308" s="3">
        <v>7210</v>
      </c>
      <c r="AF308" s="3">
        <v>17671</v>
      </c>
      <c r="AG308" s="3">
        <v>3122</v>
      </c>
      <c r="AH308" s="3">
        <v>7182</v>
      </c>
      <c r="AI308" s="3">
        <v>0</v>
      </c>
      <c r="AJ308" s="3">
        <v>264</v>
      </c>
      <c r="AK308" s="3">
        <v>9381</v>
      </c>
      <c r="AL308" s="3">
        <v>227</v>
      </c>
      <c r="AM308" s="3">
        <v>20</v>
      </c>
      <c r="AN308" s="3">
        <v>45077</v>
      </c>
      <c r="AO308" s="3">
        <v>103882.751210995</v>
      </c>
      <c r="AP308" s="89">
        <v>14095.8039830342</v>
      </c>
      <c r="AQ308" s="89">
        <v>36848.1096424723</v>
      </c>
      <c r="AR308" s="89">
        <v>5507.3708617761804</v>
      </c>
      <c r="AS308" s="89">
        <v>15568.329104103899</v>
      </c>
      <c r="AT308" s="89">
        <v>0</v>
      </c>
      <c r="AU308" s="89">
        <v>502.54797856997402</v>
      </c>
      <c r="AV308" s="89">
        <v>30201.067458373502</v>
      </c>
      <c r="AW308" s="89">
        <v>610.61506329909798</v>
      </c>
      <c r="AX308" s="89">
        <v>183.05238761705499</v>
      </c>
      <c r="AY308" s="3">
        <v>1615</v>
      </c>
      <c r="AZ308" s="3">
        <v>3416</v>
      </c>
      <c r="BA308" s="3">
        <v>604</v>
      </c>
      <c r="BB308" s="3">
        <v>1814</v>
      </c>
      <c r="BC308" s="3">
        <v>0</v>
      </c>
      <c r="BD308" s="3">
        <v>65</v>
      </c>
      <c r="BE308" s="3">
        <v>2560</v>
      </c>
      <c r="BF308" s="3">
        <v>79</v>
      </c>
      <c r="BG308" s="3">
        <v>8</v>
      </c>
      <c r="BH308" s="3">
        <v>10161</v>
      </c>
      <c r="BI308" s="3">
        <v>195</v>
      </c>
      <c r="BJ308" s="3">
        <v>0</v>
      </c>
      <c r="BK308" s="3">
        <v>0</v>
      </c>
      <c r="BL308" s="3">
        <v>0</v>
      </c>
      <c r="BM308" s="3">
        <v>16</v>
      </c>
      <c r="BN308" s="3">
        <v>0</v>
      </c>
      <c r="BO308" s="3">
        <v>71370</v>
      </c>
      <c r="BP308" s="3">
        <v>0</v>
      </c>
      <c r="BQ308" s="3">
        <v>0</v>
      </c>
      <c r="BR308" s="3">
        <v>0</v>
      </c>
      <c r="BS308" s="3">
        <v>5856</v>
      </c>
      <c r="BT308" s="3">
        <v>0</v>
      </c>
      <c r="BU308" s="3">
        <v>41796</v>
      </c>
      <c r="BV308" s="3">
        <v>0</v>
      </c>
      <c r="BW308" s="3">
        <v>0</v>
      </c>
      <c r="BX308" s="3">
        <v>0</v>
      </c>
      <c r="BY308" s="3">
        <v>3281</v>
      </c>
      <c r="BZ308" s="57">
        <v>7.27865652106396E-2</v>
      </c>
      <c r="CA308" s="3">
        <v>0</v>
      </c>
      <c r="CB308" s="3">
        <v>9885</v>
      </c>
      <c r="CC308" s="3">
        <v>0</v>
      </c>
      <c r="CD308" s="3">
        <v>0</v>
      </c>
      <c r="CE308" s="3">
        <v>0</v>
      </c>
      <c r="CF308" s="3">
        <v>276</v>
      </c>
      <c r="CG308" s="3">
        <v>0</v>
      </c>
      <c r="CH308" s="3">
        <v>24</v>
      </c>
      <c r="CI308" s="3">
        <v>2507</v>
      </c>
      <c r="CJ308" s="3">
        <v>1407</v>
      </c>
      <c r="CK308" s="3">
        <v>32399</v>
      </c>
      <c r="CL308" s="3">
        <v>56615</v>
      </c>
      <c r="CM308" s="3">
        <v>3418</v>
      </c>
      <c r="CN308" s="3">
        <v>32466</v>
      </c>
      <c r="CO308" s="3">
        <v>0</v>
      </c>
      <c r="CP308" s="3">
        <v>753</v>
      </c>
      <c r="CQ308" s="3">
        <v>36072</v>
      </c>
      <c r="CR308" s="3">
        <v>359</v>
      </c>
      <c r="CS308" s="3">
        <v>5192</v>
      </c>
      <c r="CT308" s="3">
        <v>167274</v>
      </c>
      <c r="CU308" s="3">
        <v>61021</v>
      </c>
      <c r="CV308" s="3">
        <v>24481</v>
      </c>
      <c r="CW308" s="3">
        <v>31625</v>
      </c>
      <c r="CX308" s="3">
        <v>38213</v>
      </c>
      <c r="CY308" s="3">
        <v>7895</v>
      </c>
      <c r="CZ308" s="3">
        <v>14</v>
      </c>
      <c r="DA308" s="3">
        <v>224858</v>
      </c>
      <c r="DB308" s="3">
        <v>311248</v>
      </c>
      <c r="DC308" s="3">
        <v>2798</v>
      </c>
      <c r="DD308" s="3">
        <v>3873</v>
      </c>
      <c r="DE308" s="3">
        <v>1101</v>
      </c>
      <c r="DF308" s="3">
        <v>474</v>
      </c>
      <c r="DG308" s="3">
        <v>2486417569</v>
      </c>
      <c r="DH308" s="3">
        <v>2215394127</v>
      </c>
      <c r="DI308" s="3">
        <v>129032256</v>
      </c>
      <c r="DJ308" s="3">
        <v>400055698</v>
      </c>
      <c r="DK308" s="3">
        <v>5163370</v>
      </c>
      <c r="DL308" s="3">
        <v>405219068</v>
      </c>
      <c r="DM308" s="3">
        <v>414335519</v>
      </c>
      <c r="DN308" s="3">
        <v>-9116451</v>
      </c>
      <c r="DO308" s="3">
        <v>59551946</v>
      </c>
      <c r="DP308" s="3">
        <v>0</v>
      </c>
      <c r="DQ308" s="3">
        <v>0</v>
      </c>
      <c r="DR308" s="3">
        <v>0</v>
      </c>
      <c r="DS308" s="3">
        <v>50435495</v>
      </c>
      <c r="DT308" s="3">
        <v>184788321</v>
      </c>
      <c r="DU308" s="3">
        <v>434304946</v>
      </c>
      <c r="DV308" s="3">
        <v>45201911</v>
      </c>
      <c r="DW308" s="3">
        <v>199592546</v>
      </c>
      <c r="DX308" s="3">
        <v>0</v>
      </c>
      <c r="DY308" s="3">
        <v>7939701</v>
      </c>
      <c r="DZ308" s="3">
        <v>201219779</v>
      </c>
      <c r="EA308" s="3">
        <v>1463212</v>
      </c>
      <c r="EB308" s="3">
        <v>4400601</v>
      </c>
      <c r="EC308" s="3">
        <v>1078911017</v>
      </c>
      <c r="ED308" s="3">
        <v>176479356</v>
      </c>
      <c r="EE308" s="3">
        <v>471321010</v>
      </c>
      <c r="EF308" s="3">
        <v>34536618</v>
      </c>
      <c r="EG308" s="3">
        <v>233061651</v>
      </c>
      <c r="EH308" s="3">
        <v>0</v>
      </c>
      <c r="EI308" s="3">
        <v>7174241</v>
      </c>
      <c r="EJ308" s="3">
        <v>446584519</v>
      </c>
      <c r="EK308" s="3">
        <v>2472732</v>
      </c>
      <c r="EL308" s="3">
        <v>35876425</v>
      </c>
      <c r="EM308" s="3">
        <v>1407506552</v>
      </c>
      <c r="EN308" s="3">
        <v>321702396</v>
      </c>
      <c r="EO308" s="3">
        <v>829971750</v>
      </c>
      <c r="EP308" s="3">
        <v>42237714</v>
      </c>
      <c r="EQ308" s="3">
        <v>408749148</v>
      </c>
      <c r="ER308" s="3">
        <v>0</v>
      </c>
      <c r="ES308" s="3">
        <v>0</v>
      </c>
      <c r="ET308" s="3">
        <v>12875871</v>
      </c>
      <c r="EU308" s="3">
        <v>554463821</v>
      </c>
      <c r="EV308" s="3">
        <v>41680052</v>
      </c>
      <c r="EW308" s="3">
        <v>0</v>
      </c>
      <c r="EX308" s="3">
        <v>3713375</v>
      </c>
      <c r="EY308" s="3">
        <v>0</v>
      </c>
      <c r="EZ308" s="3">
        <v>0</v>
      </c>
      <c r="FA308" s="3">
        <v>60272357</v>
      </c>
      <c r="FB308" s="3">
        <v>0</v>
      </c>
      <c r="FC308" s="3">
        <v>0</v>
      </c>
      <c r="FD308" s="3">
        <v>68759899</v>
      </c>
      <c r="FE308" s="3">
        <v>39375405</v>
      </c>
      <c r="FF308" s="3">
        <v>135418765</v>
      </c>
      <c r="FG308" s="3">
        <v>37394030</v>
      </c>
      <c r="FH308" s="3">
        <v>23314141</v>
      </c>
      <c r="FI308" s="3">
        <v>0</v>
      </c>
      <c r="FJ308" s="3">
        <v>2050742</v>
      </c>
      <c r="FK308" s="3">
        <v>158867976</v>
      </c>
      <c r="FL308" s="3">
        <v>222569</v>
      </c>
      <c r="FM308" s="3">
        <v>3412070</v>
      </c>
      <c r="FN308" s="3">
        <v>0</v>
      </c>
      <c r="FO308" s="3">
        <v>0</v>
      </c>
      <c r="FP308" s="3">
        <v>0</v>
      </c>
      <c r="FQ308" s="3">
        <v>59549946</v>
      </c>
      <c r="FR308" s="3">
        <v>0</v>
      </c>
      <c r="FS308" s="3">
        <v>0</v>
      </c>
      <c r="FT308" s="3">
        <v>51394732</v>
      </c>
      <c r="FU308" s="3">
        <v>40519694</v>
      </c>
      <c r="FV308" s="3">
        <v>124183639</v>
      </c>
      <c r="FW308" s="3">
        <v>30964235</v>
      </c>
      <c r="FX308" s="3">
        <v>38084430</v>
      </c>
      <c r="FY308" s="3">
        <v>0</v>
      </c>
      <c r="FZ308" s="3">
        <v>0</v>
      </c>
      <c r="GA308" s="3">
        <v>44750679</v>
      </c>
      <c r="GB308" s="3">
        <v>7810671</v>
      </c>
      <c r="GC308" s="3">
        <v>61820630</v>
      </c>
      <c r="GD308" s="3">
        <v>14806809</v>
      </c>
      <c r="GE308" s="3">
        <v>125696157</v>
      </c>
      <c r="GF308" s="3">
        <v>46062498</v>
      </c>
      <c r="GG308" s="3">
        <v>22875053</v>
      </c>
      <c r="GH308" s="3">
        <v>10105808</v>
      </c>
      <c r="GI308" s="3">
        <v>59741227</v>
      </c>
      <c r="GJ308" s="3">
        <v>90427823</v>
      </c>
      <c r="GK308" s="3">
        <v>12544410</v>
      </c>
      <c r="GL308" s="3">
        <v>2226873</v>
      </c>
      <c r="GM308" s="3">
        <v>1855049</v>
      </c>
      <c r="GN308" s="3">
        <v>4010145</v>
      </c>
      <c r="GO308" s="3">
        <v>38790476</v>
      </c>
      <c r="GP308" s="3">
        <v>51413264</v>
      </c>
      <c r="GQ308" s="3">
        <v>380627503</v>
      </c>
      <c r="GR308" s="3">
        <v>135138640</v>
      </c>
      <c r="GS308" s="3">
        <v>5795511</v>
      </c>
      <c r="GT308" s="3">
        <v>93171</v>
      </c>
      <c r="GU308" s="3">
        <v>9850772</v>
      </c>
      <c r="GV308" s="3">
        <v>582918861</v>
      </c>
      <c r="GW308" s="3">
        <v>82295525</v>
      </c>
      <c r="GX308" s="3">
        <v>0</v>
      </c>
      <c r="GY308" s="3">
        <v>91254767</v>
      </c>
      <c r="GZ308" s="3">
        <v>409368569</v>
      </c>
      <c r="HA308" s="3">
        <v>582918861</v>
      </c>
      <c r="HB308" s="3">
        <v>12221103</v>
      </c>
      <c r="HC308" s="3">
        <v>169235098</v>
      </c>
      <c r="HD308" s="3">
        <v>-146809340</v>
      </c>
      <c r="HE308" s="3">
        <v>371093029</v>
      </c>
      <c r="HF308" s="3">
        <v>0</v>
      </c>
      <c r="HG308" s="3">
        <v>86073898</v>
      </c>
      <c r="HH308" s="3">
        <v>93171</v>
      </c>
      <c r="HI308" s="3">
        <v>0</v>
      </c>
      <c r="HJ308" s="3">
        <v>2682835</v>
      </c>
      <c r="HK308" s="3">
        <v>2987005</v>
      </c>
      <c r="HL308" s="3">
        <v>1401</v>
      </c>
      <c r="HM308" s="3">
        <v>0</v>
      </c>
      <c r="HN308" s="3">
        <v>174383</v>
      </c>
      <c r="HO308" s="3">
        <v>879214</v>
      </c>
      <c r="HP308" s="3">
        <v>785669</v>
      </c>
      <c r="HQ308" s="3">
        <v>45213</v>
      </c>
      <c r="HR308" s="3">
        <v>182842</v>
      </c>
      <c r="HS308" s="3">
        <v>347302</v>
      </c>
      <c r="HT308" s="3">
        <v>194825</v>
      </c>
      <c r="HU308" s="3">
        <v>0</v>
      </c>
      <c r="HV308" s="3">
        <v>72255</v>
      </c>
      <c r="HW308" s="3">
        <v>1132</v>
      </c>
      <c r="HX308" s="3">
        <v>630257</v>
      </c>
      <c r="HY308" s="3">
        <v>436532</v>
      </c>
      <c r="HZ308" s="3">
        <v>733826</v>
      </c>
      <c r="IA308" s="3">
        <v>0</v>
      </c>
      <c r="IB308" s="3">
        <v>471880</v>
      </c>
      <c r="IC308" s="3">
        <v>132019</v>
      </c>
      <c r="ID308" s="3">
        <v>278321</v>
      </c>
      <c r="IE308" s="3">
        <v>59451265.791119359</v>
      </c>
      <c r="IF308" s="3">
        <v>149032456.666453</v>
      </c>
      <c r="IG308" s="3">
        <v>13122005.6018792</v>
      </c>
      <c r="IH308" s="3">
        <v>71198840.358724698</v>
      </c>
      <c r="II308" s="3">
        <v>0</v>
      </c>
      <c r="IJ308" s="3">
        <v>2487194.5103285899</v>
      </c>
      <c r="IK308" s="3">
        <v>106604570.386261</v>
      </c>
      <c r="IL308" s="3">
        <v>647710.45897627203</v>
      </c>
      <c r="IM308" s="3">
        <v>6628105.2262581103</v>
      </c>
    </row>
    <row r="309" spans="1:247" x14ac:dyDescent="0.25">
      <c r="A309">
        <v>106430705</v>
      </c>
      <c r="B309" s="33" t="s">
        <v>1536</v>
      </c>
      <c r="C309" s="56">
        <v>45292</v>
      </c>
      <c r="D309" s="56">
        <v>45657</v>
      </c>
      <c r="E309">
        <v>366</v>
      </c>
      <c r="F309" s="33" t="s">
        <v>2699</v>
      </c>
      <c r="G309" t="s">
        <v>1135</v>
      </c>
      <c r="H309">
        <v>431</v>
      </c>
      <c r="I309" s="33" t="s">
        <v>1024</v>
      </c>
      <c r="J309" t="s">
        <v>3057</v>
      </c>
      <c r="K309" s="33" t="s">
        <v>1023</v>
      </c>
      <c r="L309" s="33" t="s">
        <v>811</v>
      </c>
      <c r="N309" t="s">
        <v>430</v>
      </c>
      <c r="O309" s="33" t="s">
        <v>3111</v>
      </c>
      <c r="P309" t="s">
        <v>1028</v>
      </c>
      <c r="Q309" t="s">
        <v>34</v>
      </c>
      <c r="R309" s="33" t="s">
        <v>2245</v>
      </c>
      <c r="S309" s="33" t="s">
        <v>3045</v>
      </c>
      <c r="T309" s="33" t="s">
        <v>1246</v>
      </c>
      <c r="U309" s="33">
        <v>95116</v>
      </c>
      <c r="V309" s="33" t="s">
        <v>3235</v>
      </c>
      <c r="W309">
        <v>2</v>
      </c>
      <c r="X309" s="3">
        <v>258</v>
      </c>
      <c r="Y309" s="3">
        <v>94428</v>
      </c>
      <c r="Z309" s="3">
        <v>258</v>
      </c>
      <c r="AA309" s="3">
        <v>94428</v>
      </c>
      <c r="AB309" s="3">
        <v>111</v>
      </c>
      <c r="AC309" s="3">
        <v>110.42896174863399</v>
      </c>
      <c r="AD309" s="3">
        <v>177.46387047238201</v>
      </c>
      <c r="AE309" s="3">
        <v>11859</v>
      </c>
      <c r="AF309" s="3">
        <v>12300</v>
      </c>
      <c r="AG309" s="3">
        <v>3452</v>
      </c>
      <c r="AH309" s="3">
        <v>8022</v>
      </c>
      <c r="AI309" s="3">
        <v>0</v>
      </c>
      <c r="AJ309" s="3">
        <v>546</v>
      </c>
      <c r="AK309" s="3">
        <v>2986</v>
      </c>
      <c r="AL309" s="3">
        <v>642</v>
      </c>
      <c r="AM309" s="3">
        <v>610</v>
      </c>
      <c r="AN309" s="3">
        <v>40417</v>
      </c>
      <c r="AO309" s="3">
        <v>64951.776592891656</v>
      </c>
      <c r="AP309" s="89">
        <v>15184.859965609699</v>
      </c>
      <c r="AQ309" s="89">
        <v>16519.733149015501</v>
      </c>
      <c r="AR309" s="89">
        <v>4216.9932184135432</v>
      </c>
      <c r="AS309" s="89">
        <v>17515.080214122201</v>
      </c>
      <c r="AT309" s="89">
        <v>0</v>
      </c>
      <c r="AU309" s="89">
        <v>838.67813342251395</v>
      </c>
      <c r="AV309" s="89">
        <v>5447.2071694159304</v>
      </c>
      <c r="AW309" s="89">
        <v>944.22612711569684</v>
      </c>
      <c r="AX309" s="89">
        <v>14662.0690704885</v>
      </c>
      <c r="AY309" s="3">
        <v>2249</v>
      </c>
      <c r="AZ309" s="3">
        <v>2332</v>
      </c>
      <c r="BA309" s="3">
        <v>511</v>
      </c>
      <c r="BB309" s="3">
        <v>1669</v>
      </c>
      <c r="BC309" s="3">
        <v>0</v>
      </c>
      <c r="BD309" s="3">
        <v>124</v>
      </c>
      <c r="BE309" s="3">
        <v>684</v>
      </c>
      <c r="BF309" s="3">
        <v>172</v>
      </c>
      <c r="BG309" s="3">
        <v>343</v>
      </c>
      <c r="BH309" s="3">
        <v>8084</v>
      </c>
      <c r="BI309" s="3">
        <v>258</v>
      </c>
      <c r="BJ309" s="3">
        <v>0</v>
      </c>
      <c r="BK309" s="3">
        <v>0</v>
      </c>
      <c r="BL309" s="3">
        <v>0</v>
      </c>
      <c r="BM309" s="3">
        <v>0</v>
      </c>
      <c r="BN309" s="3">
        <v>0</v>
      </c>
      <c r="BO309" s="3">
        <v>94428</v>
      </c>
      <c r="BP309" s="3">
        <v>0</v>
      </c>
      <c r="BQ309" s="3">
        <v>0</v>
      </c>
      <c r="BR309" s="3">
        <v>0</v>
      </c>
      <c r="BS309" s="3">
        <v>0</v>
      </c>
      <c r="BT309" s="3">
        <v>0</v>
      </c>
      <c r="BU309" s="3">
        <v>40417</v>
      </c>
      <c r="BV309" s="3">
        <v>0</v>
      </c>
      <c r="BW309" s="3">
        <v>0</v>
      </c>
      <c r="BX309" s="3">
        <v>0</v>
      </c>
      <c r="BY309" s="3">
        <v>0</v>
      </c>
      <c r="BZ309" s="57">
        <v>0</v>
      </c>
      <c r="CA309" s="3">
        <v>0</v>
      </c>
      <c r="CB309" s="3">
        <v>8084</v>
      </c>
      <c r="CC309" s="3">
        <v>0</v>
      </c>
      <c r="CD309" s="3">
        <v>0</v>
      </c>
      <c r="CE309" s="3">
        <v>0</v>
      </c>
      <c r="CF309" s="3">
        <v>0</v>
      </c>
      <c r="CG309" s="3">
        <v>0</v>
      </c>
      <c r="CH309" s="3">
        <v>0</v>
      </c>
      <c r="CI309" s="3">
        <v>0</v>
      </c>
      <c r="CJ309" s="3">
        <v>0</v>
      </c>
      <c r="CK309" s="3">
        <v>12723</v>
      </c>
      <c r="CL309" s="3">
        <v>15183</v>
      </c>
      <c r="CM309" s="3">
        <v>3743</v>
      </c>
      <c r="CN309" s="3">
        <v>52180</v>
      </c>
      <c r="CO309" s="3">
        <v>0</v>
      </c>
      <c r="CP309" s="3">
        <v>3115</v>
      </c>
      <c r="CQ309" s="3">
        <v>12645</v>
      </c>
      <c r="CR309" s="3">
        <v>1102</v>
      </c>
      <c r="CS309" s="3">
        <v>14190</v>
      </c>
      <c r="CT309" s="3">
        <v>114881</v>
      </c>
      <c r="CU309" s="3">
        <v>93282</v>
      </c>
      <c r="CV309" s="3">
        <v>0</v>
      </c>
      <c r="CW309" s="3">
        <v>0</v>
      </c>
      <c r="CX309" s="3">
        <v>28162</v>
      </c>
      <c r="CY309" s="3">
        <v>0</v>
      </c>
      <c r="CZ309" s="3">
        <v>7</v>
      </c>
      <c r="DA309" s="3">
        <v>145715</v>
      </c>
      <c r="DB309" s="3">
        <v>71974</v>
      </c>
      <c r="DC309" s="3">
        <v>1231</v>
      </c>
      <c r="DD309" s="3">
        <v>1045</v>
      </c>
      <c r="DE309" s="3">
        <v>0</v>
      </c>
      <c r="DF309" s="3">
        <v>0</v>
      </c>
      <c r="DG309" s="3">
        <v>4223375255</v>
      </c>
      <c r="DH309" s="3">
        <v>3857946064</v>
      </c>
      <c r="DI309" s="3">
        <v>0</v>
      </c>
      <c r="DJ309" s="3">
        <v>365429191</v>
      </c>
      <c r="DK309" s="3">
        <v>4346341</v>
      </c>
      <c r="DL309" s="3">
        <v>369775532</v>
      </c>
      <c r="DM309" s="3">
        <v>509487276</v>
      </c>
      <c r="DN309" s="3">
        <v>-139711744</v>
      </c>
      <c r="DO309" s="3">
        <v>363013</v>
      </c>
      <c r="DP309" s="3">
        <v>170548316</v>
      </c>
      <c r="DQ309" s="3">
        <v>0</v>
      </c>
      <c r="DR309" s="3">
        <v>0</v>
      </c>
      <c r="DS309" s="3">
        <v>-309897047</v>
      </c>
      <c r="DT309" s="3">
        <v>699690303</v>
      </c>
      <c r="DU309" s="3">
        <v>773241067</v>
      </c>
      <c r="DV309" s="3">
        <v>221260469</v>
      </c>
      <c r="DW309" s="3">
        <v>540169783</v>
      </c>
      <c r="DX309" s="3">
        <v>0</v>
      </c>
      <c r="DY309" s="3">
        <v>109075954</v>
      </c>
      <c r="DZ309" s="3">
        <v>233116842</v>
      </c>
      <c r="EA309" s="3">
        <v>43924772</v>
      </c>
      <c r="EB309" s="3">
        <v>7565286</v>
      </c>
      <c r="EC309" s="3">
        <v>2628044476</v>
      </c>
      <c r="ED309" s="3">
        <v>196228347</v>
      </c>
      <c r="EE309" s="3">
        <v>265274062</v>
      </c>
      <c r="EF309" s="3">
        <v>49033244</v>
      </c>
      <c r="EG309" s="3">
        <v>639226512</v>
      </c>
      <c r="EH309" s="3">
        <v>0</v>
      </c>
      <c r="EI309" s="3">
        <v>58469133</v>
      </c>
      <c r="EJ309" s="3">
        <v>192146297</v>
      </c>
      <c r="EK309" s="3">
        <v>20677903</v>
      </c>
      <c r="EL309" s="3">
        <v>174275281</v>
      </c>
      <c r="EM309" s="3">
        <v>1595330779</v>
      </c>
      <c r="EN309" s="3">
        <v>819263272</v>
      </c>
      <c r="EO309" s="3">
        <v>977823716</v>
      </c>
      <c r="EP309" s="3">
        <v>195958049</v>
      </c>
      <c r="EQ309" s="3">
        <v>1118050069</v>
      </c>
      <c r="ER309" s="3">
        <v>0</v>
      </c>
      <c r="ES309" s="3">
        <v>0</v>
      </c>
      <c r="ET309" s="3">
        <v>134915370</v>
      </c>
      <c r="EU309" s="3">
        <v>359460512</v>
      </c>
      <c r="EV309" s="3">
        <v>0</v>
      </c>
      <c r="EW309" s="3">
        <v>0</v>
      </c>
      <c r="EX309" s="3">
        <v>71382747</v>
      </c>
      <c r="EY309" s="3">
        <v>0</v>
      </c>
      <c r="EZ309" s="3">
        <v>181092329</v>
      </c>
      <c r="FA309" s="3">
        <v>0</v>
      </c>
      <c r="FB309" s="3">
        <v>0</v>
      </c>
      <c r="FC309" s="3">
        <v>0</v>
      </c>
      <c r="FD309" s="3">
        <v>0</v>
      </c>
      <c r="FE309" s="3">
        <v>75580195</v>
      </c>
      <c r="FF309" s="3">
        <v>60401474</v>
      </c>
      <c r="FG309" s="3">
        <v>73548601</v>
      </c>
      <c r="FH309" s="3">
        <v>60084964</v>
      </c>
      <c r="FI309" s="3">
        <v>0</v>
      </c>
      <c r="FJ309" s="3">
        <v>31776727</v>
      </c>
      <c r="FK309" s="3">
        <v>63348512</v>
      </c>
      <c r="FL309" s="3">
        <v>-59520</v>
      </c>
      <c r="FM309" s="3">
        <v>748238</v>
      </c>
      <c r="FN309" s="3">
        <v>0</v>
      </c>
      <c r="FO309" s="3">
        <v>0</v>
      </c>
      <c r="FP309" s="3">
        <v>0</v>
      </c>
      <c r="FQ309" s="3">
        <v>353528</v>
      </c>
      <c r="FR309" s="3">
        <v>0</v>
      </c>
      <c r="FS309" s="3">
        <v>0</v>
      </c>
      <c r="FT309" s="3">
        <v>85605606</v>
      </c>
      <c r="FU309" s="3">
        <v>46735385</v>
      </c>
      <c r="FV309" s="3">
        <v>89298199</v>
      </c>
      <c r="FW309" s="3">
        <v>0</v>
      </c>
      <c r="FX309" s="3">
        <v>0</v>
      </c>
      <c r="FY309" s="3">
        <v>0</v>
      </c>
      <c r="FZ309" s="3">
        <v>0</v>
      </c>
      <c r="GA309" s="3">
        <v>48209797</v>
      </c>
      <c r="GB309" s="3">
        <v>12933519</v>
      </c>
      <c r="GC309" s="3">
        <v>129302531</v>
      </c>
      <c r="GD309" s="3">
        <v>97402239</v>
      </c>
      <c r="GE309" s="3">
        <v>127233397</v>
      </c>
      <c r="GF309" s="3">
        <v>70018373</v>
      </c>
      <c r="GG309" s="3">
        <v>31866355</v>
      </c>
      <c r="GH309" s="3">
        <v>7051139</v>
      </c>
      <c r="GI309" s="3">
        <v>24420011</v>
      </c>
      <c r="GJ309" s="3">
        <v>25089217</v>
      </c>
      <c r="GK309" s="3">
        <v>25018137</v>
      </c>
      <c r="GL309" s="3">
        <v>1969115</v>
      </c>
      <c r="GM309" s="3">
        <v>2692584</v>
      </c>
      <c r="GN309" s="3">
        <v>73272731</v>
      </c>
      <c r="GO309" s="3">
        <v>120856217</v>
      </c>
      <c r="GP309" s="3">
        <v>52549874</v>
      </c>
      <c r="GQ309" s="3">
        <v>0</v>
      </c>
      <c r="GR309" s="3">
        <v>-7800136</v>
      </c>
      <c r="GS309" s="3">
        <v>19195307</v>
      </c>
      <c r="GT309" s="3">
        <v>110671083</v>
      </c>
      <c r="GU309" s="3">
        <v>22288778</v>
      </c>
      <c r="GV309" s="3">
        <v>196904906</v>
      </c>
      <c r="GW309" s="3">
        <v>40877204</v>
      </c>
      <c r="GX309" s="3">
        <v>0</v>
      </c>
      <c r="GY309" s="3">
        <v>764186047</v>
      </c>
      <c r="GZ309" s="3">
        <v>-608158345</v>
      </c>
      <c r="HA309" s="3">
        <v>196904906</v>
      </c>
      <c r="HB309" s="3">
        <v>-6625</v>
      </c>
      <c r="HC309" s="3">
        <v>36816261</v>
      </c>
      <c r="HD309" s="3">
        <v>-17410758</v>
      </c>
      <c r="HE309" s="3">
        <v>333936634</v>
      </c>
      <c r="HF309" s="3">
        <v>0</v>
      </c>
      <c r="HG309" s="3">
        <v>0</v>
      </c>
      <c r="HH309" s="3">
        <v>0</v>
      </c>
      <c r="HI309" s="3">
        <v>764719186</v>
      </c>
      <c r="HJ309" s="3">
        <v>1436765</v>
      </c>
      <c r="HK309" s="3">
        <v>1785905</v>
      </c>
      <c r="HL309" s="3">
        <v>853</v>
      </c>
      <c r="HM309" s="3">
        <v>0</v>
      </c>
      <c r="HN309" s="3">
        <v>91890</v>
      </c>
      <c r="HO309" s="3">
        <v>352065</v>
      </c>
      <c r="HP309" s="3">
        <v>508137</v>
      </c>
      <c r="HQ309" s="3">
        <v>0</v>
      </c>
      <c r="HR309" s="3">
        <v>189282</v>
      </c>
      <c r="HS309" s="3">
        <v>180655</v>
      </c>
      <c r="HT309" s="3">
        <v>100009</v>
      </c>
      <c r="HU309" s="3">
        <v>2098</v>
      </c>
      <c r="HV309" s="3">
        <v>9357</v>
      </c>
      <c r="HW309" s="3">
        <v>3272</v>
      </c>
      <c r="HX309" s="3">
        <v>338963</v>
      </c>
      <c r="HY309" s="3">
        <v>194283</v>
      </c>
      <c r="HZ309" s="3">
        <v>347556</v>
      </c>
      <c r="IA309" s="3">
        <v>0</v>
      </c>
      <c r="IB309" s="3">
        <v>397901</v>
      </c>
      <c r="IC309" s="3">
        <v>9750</v>
      </c>
      <c r="ID309" s="3">
        <v>148312</v>
      </c>
      <c r="IE309" s="3">
        <v>107157227.86156701</v>
      </c>
      <c r="IF309" s="3">
        <v>124212619.4336254</v>
      </c>
      <c r="IG309" s="3">
        <v>32328744.349154841</v>
      </c>
      <c r="IH309" s="3">
        <v>141062849.313833</v>
      </c>
      <c r="II309" s="3">
        <v>0</v>
      </c>
      <c r="IJ309" s="3">
        <v>20039394.273961201</v>
      </c>
      <c r="IK309" s="3">
        <v>50864014.368880697</v>
      </c>
      <c r="IL309" s="3">
        <v>7726866.2343860604</v>
      </c>
      <c r="IM309" s="3">
        <v>21749219.164592121</v>
      </c>
    </row>
    <row r="310" spans="1:247" x14ac:dyDescent="0.25">
      <c r="A310">
        <v>106334533</v>
      </c>
      <c r="B310" s="33" t="s">
        <v>2983</v>
      </c>
      <c r="C310" s="56">
        <v>45292</v>
      </c>
      <c r="D310" s="56">
        <v>45657</v>
      </c>
      <c r="E310">
        <v>366</v>
      </c>
      <c r="F310" s="33" t="s">
        <v>2704</v>
      </c>
      <c r="G310" t="s">
        <v>1063</v>
      </c>
      <c r="H310">
        <v>1105</v>
      </c>
      <c r="I310" s="33" t="s">
        <v>1024</v>
      </c>
      <c r="J310" t="s">
        <v>3052</v>
      </c>
      <c r="K310" s="33" t="s">
        <v>1023</v>
      </c>
      <c r="L310" s="33" t="s">
        <v>1025</v>
      </c>
      <c r="N310" t="s">
        <v>430</v>
      </c>
      <c r="O310" s="33" t="s">
        <v>2984</v>
      </c>
      <c r="P310" t="s">
        <v>407</v>
      </c>
      <c r="Q310" t="s">
        <v>34</v>
      </c>
      <c r="R310" s="33" t="s">
        <v>2528</v>
      </c>
      <c r="S310" s="33" t="s">
        <v>2529</v>
      </c>
      <c r="T310" s="33" t="s">
        <v>1099</v>
      </c>
      <c r="U310" s="33">
        <v>92270</v>
      </c>
      <c r="V310" s="33" t="s">
        <v>2797</v>
      </c>
      <c r="W310">
        <v>0</v>
      </c>
      <c r="X310" s="3">
        <v>50</v>
      </c>
      <c r="Y310" s="3">
        <v>18300</v>
      </c>
      <c r="Z310" s="3">
        <v>50</v>
      </c>
      <c r="AA310" s="3">
        <v>18300</v>
      </c>
      <c r="AB310" s="3">
        <v>29</v>
      </c>
      <c r="AC310" s="3">
        <v>28.7841530054645</v>
      </c>
      <c r="AD310" s="3">
        <v>28.7841530054645</v>
      </c>
      <c r="AE310" s="3">
        <v>7877</v>
      </c>
      <c r="AF310" s="3">
        <v>717</v>
      </c>
      <c r="AG310" s="3">
        <v>127</v>
      </c>
      <c r="AH310" s="3">
        <v>950</v>
      </c>
      <c r="AI310" s="3">
        <v>0</v>
      </c>
      <c r="AJ310" s="3">
        <v>829</v>
      </c>
      <c r="AK310" s="3">
        <v>0</v>
      </c>
      <c r="AL310" s="3">
        <v>0</v>
      </c>
      <c r="AM310" s="3">
        <v>35</v>
      </c>
      <c r="AN310" s="3">
        <v>10535</v>
      </c>
      <c r="AO310" s="3">
        <v>10535</v>
      </c>
      <c r="AP310" s="89">
        <v>7877</v>
      </c>
      <c r="AQ310" s="89">
        <v>717</v>
      </c>
      <c r="AR310" s="89">
        <v>127</v>
      </c>
      <c r="AS310" s="89">
        <v>950</v>
      </c>
      <c r="AT310" s="89">
        <v>0</v>
      </c>
      <c r="AU310" s="89">
        <v>829</v>
      </c>
      <c r="AV310" s="89">
        <v>0</v>
      </c>
      <c r="AW310" s="89">
        <v>0</v>
      </c>
      <c r="AX310" s="89">
        <v>35</v>
      </c>
      <c r="AY310" s="3">
        <v>617</v>
      </c>
      <c r="AZ310" s="3">
        <v>46</v>
      </c>
      <c r="BA310" s="3">
        <v>10</v>
      </c>
      <c r="BB310" s="3">
        <v>50</v>
      </c>
      <c r="BC310" s="3">
        <v>0</v>
      </c>
      <c r="BD310" s="3">
        <v>48</v>
      </c>
      <c r="BE310" s="3">
        <v>0</v>
      </c>
      <c r="BF310" s="3">
        <v>0</v>
      </c>
      <c r="BG310" s="3">
        <v>12</v>
      </c>
      <c r="BH310" s="3">
        <v>783</v>
      </c>
      <c r="BI310" s="3">
        <v>0</v>
      </c>
      <c r="BJ310" s="3">
        <v>0</v>
      </c>
      <c r="BK310" s="3">
        <v>0</v>
      </c>
      <c r="BL310" s="3">
        <v>50</v>
      </c>
      <c r="BM310" s="3">
        <v>0</v>
      </c>
      <c r="BN310" s="3">
        <v>0</v>
      </c>
      <c r="BO310" s="3">
        <v>0</v>
      </c>
      <c r="BP310" s="3">
        <v>0</v>
      </c>
      <c r="BQ310" s="3">
        <v>0</v>
      </c>
      <c r="BR310" s="3">
        <v>18300</v>
      </c>
      <c r="BS310" s="3">
        <v>0</v>
      </c>
      <c r="BT310" s="3">
        <v>0</v>
      </c>
      <c r="BU310" s="3">
        <v>0</v>
      </c>
      <c r="BV310" s="3">
        <v>0</v>
      </c>
      <c r="BW310" s="3">
        <v>0</v>
      </c>
      <c r="BX310" s="3">
        <v>10535</v>
      </c>
      <c r="BY310" s="3">
        <v>0</v>
      </c>
      <c r="BZ310" s="57">
        <v>0</v>
      </c>
      <c r="CA310" s="3">
        <v>0</v>
      </c>
      <c r="CB310" s="3">
        <v>0</v>
      </c>
      <c r="CC310" s="3">
        <v>0</v>
      </c>
      <c r="CD310" s="3">
        <v>0</v>
      </c>
      <c r="CE310" s="3">
        <v>783</v>
      </c>
      <c r="CF310" s="3">
        <v>0</v>
      </c>
      <c r="CG310" s="3">
        <v>0</v>
      </c>
      <c r="CH310" s="3">
        <v>0</v>
      </c>
      <c r="CI310" s="3">
        <v>0</v>
      </c>
      <c r="CJ310" s="3">
        <v>0</v>
      </c>
      <c r="CK310" s="3">
        <v>0</v>
      </c>
      <c r="CL310" s="3">
        <v>0</v>
      </c>
      <c r="CM310" s="3">
        <v>0</v>
      </c>
      <c r="CN310" s="3">
        <v>0</v>
      </c>
      <c r="CO310" s="3">
        <v>0</v>
      </c>
      <c r="CP310" s="3">
        <v>0</v>
      </c>
      <c r="CQ310" s="3">
        <v>0</v>
      </c>
      <c r="CR310" s="3">
        <v>0</v>
      </c>
      <c r="CS310" s="3">
        <v>0</v>
      </c>
      <c r="CT310" s="3">
        <v>0</v>
      </c>
      <c r="CU310" s="3">
        <v>0</v>
      </c>
      <c r="CV310" s="3">
        <v>0</v>
      </c>
      <c r="CW310" s="3">
        <v>0</v>
      </c>
      <c r="CX310" s="3">
        <v>0</v>
      </c>
      <c r="CY310" s="3">
        <v>0</v>
      </c>
      <c r="CZ310" s="3">
        <v>0</v>
      </c>
      <c r="DA310" s="3">
        <v>0</v>
      </c>
      <c r="DB310" s="3">
        <v>0</v>
      </c>
      <c r="DC310" s="3">
        <v>0</v>
      </c>
      <c r="DD310" s="3">
        <v>0</v>
      </c>
      <c r="DE310" s="3">
        <v>0</v>
      </c>
      <c r="DF310" s="3">
        <v>0</v>
      </c>
      <c r="DG310" s="3">
        <v>37562307</v>
      </c>
      <c r="DH310" s="3">
        <v>14500483</v>
      </c>
      <c r="DI310" s="3">
        <v>0</v>
      </c>
      <c r="DJ310" s="3">
        <v>23061824</v>
      </c>
      <c r="DK310" s="3">
        <v>21130</v>
      </c>
      <c r="DL310" s="3">
        <v>23082954</v>
      </c>
      <c r="DM310" s="3">
        <v>23425584</v>
      </c>
      <c r="DN310" s="3">
        <v>-342630</v>
      </c>
      <c r="DO310" s="3">
        <v>167889</v>
      </c>
      <c r="DP310" s="3">
        <v>0</v>
      </c>
      <c r="DQ310" s="3">
        <v>0</v>
      </c>
      <c r="DR310" s="3">
        <v>2</v>
      </c>
      <c r="DS310" s="3">
        <v>-174743</v>
      </c>
      <c r="DT310" s="3">
        <v>27975277</v>
      </c>
      <c r="DU310" s="3">
        <v>2404580</v>
      </c>
      <c r="DV310" s="3">
        <v>490091</v>
      </c>
      <c r="DW310" s="3">
        <v>3736870</v>
      </c>
      <c r="DX310" s="3">
        <v>0</v>
      </c>
      <c r="DY310" s="3">
        <v>2756006</v>
      </c>
      <c r="DZ310" s="3">
        <v>0</v>
      </c>
      <c r="EA310" s="3">
        <v>0</v>
      </c>
      <c r="EB310" s="3">
        <v>199483</v>
      </c>
      <c r="EC310" s="3">
        <v>37562307</v>
      </c>
      <c r="ED310" s="3">
        <v>0</v>
      </c>
      <c r="EE310" s="3">
        <v>0</v>
      </c>
      <c r="EF310" s="3">
        <v>0</v>
      </c>
      <c r="EG310" s="3">
        <v>0</v>
      </c>
      <c r="EH310" s="3">
        <v>0</v>
      </c>
      <c r="EI310" s="3">
        <v>0</v>
      </c>
      <c r="EJ310" s="3">
        <v>0</v>
      </c>
      <c r="EK310" s="3">
        <v>0</v>
      </c>
      <c r="EL310" s="3">
        <v>0</v>
      </c>
      <c r="EM310" s="3">
        <v>0</v>
      </c>
      <c r="EN310" s="3">
        <v>9569165</v>
      </c>
      <c r="EO310" s="3">
        <v>879917</v>
      </c>
      <c r="EP310" s="3">
        <v>324174</v>
      </c>
      <c r="EQ310" s="3">
        <v>2471777</v>
      </c>
      <c r="ER310" s="3">
        <v>0</v>
      </c>
      <c r="ES310" s="3">
        <v>0</v>
      </c>
      <c r="ET310" s="3">
        <v>1155406</v>
      </c>
      <c r="EU310" s="3">
        <v>0</v>
      </c>
      <c r="EV310" s="3">
        <v>100044</v>
      </c>
      <c r="EW310" s="3">
        <v>0</v>
      </c>
      <c r="EX310" s="3">
        <v>0</v>
      </c>
      <c r="EY310" s="3">
        <v>0</v>
      </c>
      <c r="EZ310" s="3">
        <v>0</v>
      </c>
      <c r="FA310" s="3">
        <v>0</v>
      </c>
      <c r="FB310" s="3">
        <v>0</v>
      </c>
      <c r="FC310" s="3">
        <v>0</v>
      </c>
      <c r="FD310" s="3">
        <v>0</v>
      </c>
      <c r="FE310" s="3">
        <v>18406112</v>
      </c>
      <c r="FF310" s="3">
        <v>1524663</v>
      </c>
      <c r="FG310" s="3">
        <v>165917</v>
      </c>
      <c r="FH310" s="3">
        <v>1265093</v>
      </c>
      <c r="FI310" s="3">
        <v>0</v>
      </c>
      <c r="FJ310" s="3">
        <v>1600600</v>
      </c>
      <c r="FK310" s="3">
        <v>0</v>
      </c>
      <c r="FL310" s="3">
        <v>0</v>
      </c>
      <c r="FM310" s="3">
        <v>99439</v>
      </c>
      <c r="FN310" s="3">
        <v>0</v>
      </c>
      <c r="FO310" s="3">
        <v>0</v>
      </c>
      <c r="FP310" s="3">
        <v>0</v>
      </c>
      <c r="FQ310" s="3">
        <v>0</v>
      </c>
      <c r="FR310" s="3">
        <v>0</v>
      </c>
      <c r="FS310" s="3">
        <v>0</v>
      </c>
      <c r="FT310" s="3">
        <v>6178467</v>
      </c>
      <c r="FU310" s="3">
        <v>0</v>
      </c>
      <c r="FV310" s="3">
        <v>3178984</v>
      </c>
      <c r="FW310" s="3">
        <v>0</v>
      </c>
      <c r="FX310" s="3">
        <v>0</v>
      </c>
      <c r="FY310" s="3">
        <v>0</v>
      </c>
      <c r="FZ310" s="3">
        <v>0</v>
      </c>
      <c r="GA310" s="3">
        <v>3813558</v>
      </c>
      <c r="GB310" s="3">
        <v>263925</v>
      </c>
      <c r="GC310" s="3">
        <v>5112457</v>
      </c>
      <c r="GD310" s="3">
        <v>4878193</v>
      </c>
      <c r="GE310" s="3">
        <v>10903097</v>
      </c>
      <c r="GF310" s="3">
        <v>2336269</v>
      </c>
      <c r="GG310" s="3">
        <v>0</v>
      </c>
      <c r="GH310" s="3">
        <v>3241996</v>
      </c>
      <c r="GI310" s="3">
        <v>883765</v>
      </c>
      <c r="GJ310" s="3">
        <v>671350</v>
      </c>
      <c r="GK310" s="3">
        <v>344931</v>
      </c>
      <c r="GL310" s="3">
        <v>4096162</v>
      </c>
      <c r="GM310" s="3">
        <v>194428</v>
      </c>
      <c r="GN310" s="3">
        <v>0</v>
      </c>
      <c r="GO310" s="3">
        <v>753586</v>
      </c>
      <c r="GP310" s="3">
        <v>4297844</v>
      </c>
      <c r="GQ310" s="3">
        <v>0</v>
      </c>
      <c r="GR310" s="3">
        <v>2491408</v>
      </c>
      <c r="GS310" s="3">
        <v>0</v>
      </c>
      <c r="GT310" s="3">
        <v>22641137</v>
      </c>
      <c r="GU310" s="3">
        <v>2520000</v>
      </c>
      <c r="GV310" s="3">
        <v>31950389</v>
      </c>
      <c r="GW310" s="3">
        <v>34727919</v>
      </c>
      <c r="GX310" s="3">
        <v>0</v>
      </c>
      <c r="GY310" s="3">
        <v>0</v>
      </c>
      <c r="GZ310" s="3">
        <v>-2777530</v>
      </c>
      <c r="HA310" s="3">
        <v>31950389</v>
      </c>
      <c r="HB310" s="3">
        <v>193165</v>
      </c>
      <c r="HC310" s="3">
        <v>3610838</v>
      </c>
      <c r="HD310" s="3">
        <v>-119113</v>
      </c>
      <c r="HE310" s="3">
        <v>4316952</v>
      </c>
      <c r="HF310" s="3">
        <v>0</v>
      </c>
      <c r="HG310" s="3">
        <v>0</v>
      </c>
      <c r="HH310" s="3">
        <v>0</v>
      </c>
      <c r="HI310" s="3">
        <v>6672378</v>
      </c>
      <c r="HJ310" s="3">
        <v>243236</v>
      </c>
      <c r="HK310" s="3">
        <v>269697</v>
      </c>
      <c r="HL310" s="3">
        <v>129</v>
      </c>
      <c r="HM310" s="3">
        <v>0</v>
      </c>
      <c r="HN310" s="3">
        <v>49816</v>
      </c>
      <c r="HO310" s="3">
        <v>48500</v>
      </c>
      <c r="HP310" s="3">
        <v>47799</v>
      </c>
      <c r="HQ310" s="3">
        <v>18682</v>
      </c>
      <c r="HR310" s="3">
        <v>41295</v>
      </c>
      <c r="HS310" s="3">
        <v>12288</v>
      </c>
      <c r="HT310" s="3">
        <v>24079</v>
      </c>
      <c r="HU310" s="3">
        <v>0</v>
      </c>
      <c r="HV310" s="3">
        <v>0</v>
      </c>
      <c r="HW310" s="3">
        <v>777</v>
      </c>
      <c r="HX310" s="3">
        <v>106361</v>
      </c>
      <c r="HY310" s="3">
        <v>0</v>
      </c>
      <c r="HZ310" s="3">
        <v>40077</v>
      </c>
      <c r="IA310" s="3">
        <v>0</v>
      </c>
      <c r="IB310" s="3">
        <v>39635</v>
      </c>
      <c r="IC310" s="3">
        <v>3876</v>
      </c>
      <c r="ID310" s="3">
        <v>53287</v>
      </c>
      <c r="IE310" s="3">
        <v>17430933.719905902</v>
      </c>
      <c r="IF310" s="3">
        <v>1498254.14076191</v>
      </c>
      <c r="IG310" s="3">
        <v>305367.61933482898</v>
      </c>
      <c r="IH310" s="3">
        <v>2328382.0671339501</v>
      </c>
      <c r="II310" s="3">
        <v>0</v>
      </c>
      <c r="IJ310" s="3">
        <v>1717221.8855120901</v>
      </c>
      <c r="IK310" s="3">
        <v>0</v>
      </c>
      <c r="IL310" s="3">
        <v>0</v>
      </c>
      <c r="IM310" s="3">
        <v>124294.567351308</v>
      </c>
    </row>
    <row r="311" spans="1:247" x14ac:dyDescent="0.25">
      <c r="A311">
        <v>106190930</v>
      </c>
      <c r="B311" s="33" t="s">
        <v>1968</v>
      </c>
      <c r="C311" s="56">
        <v>45108</v>
      </c>
      <c r="D311" s="56">
        <v>45473</v>
      </c>
      <c r="E311">
        <v>366</v>
      </c>
      <c r="F311" s="33" t="s">
        <v>2532</v>
      </c>
      <c r="G311" t="s">
        <v>475</v>
      </c>
      <c r="H311">
        <v>927</v>
      </c>
      <c r="I311" s="33" t="s">
        <v>1046</v>
      </c>
      <c r="J311" t="s">
        <v>2899</v>
      </c>
      <c r="K311" s="33" t="s">
        <v>1023</v>
      </c>
      <c r="L311" s="33" t="s">
        <v>653</v>
      </c>
      <c r="N311" t="s">
        <v>430</v>
      </c>
      <c r="O311" s="33" t="s">
        <v>3089</v>
      </c>
      <c r="P311" t="s">
        <v>407</v>
      </c>
      <c r="Q311" t="s">
        <v>34</v>
      </c>
      <c r="R311" s="33" t="s">
        <v>2469</v>
      </c>
      <c r="S311" s="33" t="s">
        <v>1537</v>
      </c>
      <c r="T311" s="33" t="s">
        <v>474</v>
      </c>
      <c r="U311" s="33" t="s">
        <v>2647</v>
      </c>
      <c r="V311" s="33" t="s">
        <v>2874</v>
      </c>
      <c r="W311">
        <v>0</v>
      </c>
      <c r="X311" s="3">
        <v>74</v>
      </c>
      <c r="Y311" s="3">
        <v>27084</v>
      </c>
      <c r="Z311" s="3">
        <v>74</v>
      </c>
      <c r="AA311" s="3">
        <v>27084</v>
      </c>
      <c r="AB311" s="3">
        <v>68</v>
      </c>
      <c r="AC311" s="3">
        <v>66.683060109289599</v>
      </c>
      <c r="AD311" s="3">
        <v>75.232413241707107</v>
      </c>
      <c r="AE311" s="3">
        <v>4114</v>
      </c>
      <c r="AF311" s="3">
        <v>1305</v>
      </c>
      <c r="AG311" s="3">
        <v>7469</v>
      </c>
      <c r="AH311" s="3">
        <v>218</v>
      </c>
      <c r="AI311" s="3">
        <v>0</v>
      </c>
      <c r="AJ311" s="3">
        <v>199</v>
      </c>
      <c r="AK311" s="3">
        <v>10185</v>
      </c>
      <c r="AL311" s="3">
        <v>501</v>
      </c>
      <c r="AM311" s="3">
        <v>415</v>
      </c>
      <c r="AN311" s="3">
        <v>24406</v>
      </c>
      <c r="AO311" s="3">
        <v>27535.063246464801</v>
      </c>
      <c r="AP311" s="89">
        <v>4385.6085883542</v>
      </c>
      <c r="AQ311" s="89">
        <v>1502.89257619201</v>
      </c>
      <c r="AR311" s="89">
        <v>7501.9085470636001</v>
      </c>
      <c r="AS311" s="89">
        <v>218</v>
      </c>
      <c r="AT311" s="89">
        <v>0</v>
      </c>
      <c r="AU311" s="89">
        <v>263.85031770430197</v>
      </c>
      <c r="AV311" s="89">
        <v>12594.639423808099</v>
      </c>
      <c r="AW311" s="89">
        <v>501</v>
      </c>
      <c r="AX311" s="89">
        <v>501.81597040640798</v>
      </c>
      <c r="AY311" s="3">
        <v>212</v>
      </c>
      <c r="AZ311" s="3">
        <v>86</v>
      </c>
      <c r="BA311" s="3">
        <v>524</v>
      </c>
      <c r="BB311" s="3">
        <v>15</v>
      </c>
      <c r="BC311" s="3">
        <v>0</v>
      </c>
      <c r="BD311" s="3">
        <v>12</v>
      </c>
      <c r="BE311" s="3">
        <v>780</v>
      </c>
      <c r="BF311" s="3">
        <v>40</v>
      </c>
      <c r="BG311" s="3">
        <v>33</v>
      </c>
      <c r="BH311" s="3">
        <v>1702</v>
      </c>
      <c r="BI311" s="3">
        <v>0</v>
      </c>
      <c r="BJ311" s="3">
        <v>74</v>
      </c>
      <c r="BK311" s="3">
        <v>0</v>
      </c>
      <c r="BL311" s="3">
        <v>0</v>
      </c>
      <c r="BM311" s="3">
        <v>0</v>
      </c>
      <c r="BN311" s="3">
        <v>0</v>
      </c>
      <c r="BO311" s="3">
        <v>0</v>
      </c>
      <c r="BP311" s="3">
        <v>27084</v>
      </c>
      <c r="BQ311" s="3">
        <v>0</v>
      </c>
      <c r="BR311" s="3">
        <v>0</v>
      </c>
      <c r="BS311" s="3">
        <v>0</v>
      </c>
      <c r="BT311" s="3">
        <v>0</v>
      </c>
      <c r="BU311" s="3">
        <v>0</v>
      </c>
      <c r="BV311" s="3">
        <v>24406</v>
      </c>
      <c r="BW311" s="3">
        <v>0</v>
      </c>
      <c r="BX311" s="3">
        <v>0</v>
      </c>
      <c r="BY311" s="3">
        <v>0</v>
      </c>
      <c r="BZ311" s="57">
        <v>0</v>
      </c>
      <c r="CA311" s="3">
        <v>0</v>
      </c>
      <c r="CB311" s="3">
        <v>0</v>
      </c>
      <c r="CC311" s="3">
        <v>1702</v>
      </c>
      <c r="CD311" s="3">
        <v>0</v>
      </c>
      <c r="CE311" s="3">
        <v>0</v>
      </c>
      <c r="CF311" s="3">
        <v>0</v>
      </c>
      <c r="CG311" s="3">
        <v>0</v>
      </c>
      <c r="CH311" s="3">
        <v>0</v>
      </c>
      <c r="CI311" s="3">
        <v>0</v>
      </c>
      <c r="CJ311" s="3">
        <v>0</v>
      </c>
      <c r="CK311" s="3">
        <v>954</v>
      </c>
      <c r="CL311" s="3">
        <v>447</v>
      </c>
      <c r="CM311" s="3">
        <v>81</v>
      </c>
      <c r="CN311" s="3">
        <v>0</v>
      </c>
      <c r="CO311" s="3">
        <v>0</v>
      </c>
      <c r="CP311" s="3">
        <v>128</v>
      </c>
      <c r="CQ311" s="3">
        <v>13500</v>
      </c>
      <c r="CR311" s="3">
        <v>0</v>
      </c>
      <c r="CS311" s="3">
        <v>93</v>
      </c>
      <c r="CT311" s="3">
        <v>15203</v>
      </c>
      <c r="CU311" s="3">
        <v>0</v>
      </c>
      <c r="CV311" s="3">
        <v>3716</v>
      </c>
      <c r="CW311" s="3">
        <v>0</v>
      </c>
      <c r="CX311" s="3">
        <v>1991</v>
      </c>
      <c r="CY311" s="3">
        <v>0</v>
      </c>
      <c r="CZ311" s="3">
        <v>0</v>
      </c>
      <c r="DA311" s="3">
        <v>0</v>
      </c>
      <c r="DB311" s="3">
        <v>0</v>
      </c>
      <c r="DC311" s="3">
        <v>0</v>
      </c>
      <c r="DD311" s="3">
        <v>0</v>
      </c>
      <c r="DE311" s="3">
        <v>0</v>
      </c>
      <c r="DF311" s="3">
        <v>0</v>
      </c>
      <c r="DG311" s="3">
        <v>175753249</v>
      </c>
      <c r="DH311" s="3">
        <v>102244646</v>
      </c>
      <c r="DI311" s="3">
        <v>534158</v>
      </c>
      <c r="DJ311" s="3">
        <v>74042761</v>
      </c>
      <c r="DK311" s="3">
        <v>1570326</v>
      </c>
      <c r="DL311" s="3">
        <v>75613087</v>
      </c>
      <c r="DM311" s="3">
        <v>92834099</v>
      </c>
      <c r="DN311" s="3">
        <v>-17221012</v>
      </c>
      <c r="DO311" s="3">
        <v>-6793367</v>
      </c>
      <c r="DP311" s="3">
        <v>2174923</v>
      </c>
      <c r="DQ311" s="3">
        <v>0</v>
      </c>
      <c r="DR311" s="3">
        <v>0</v>
      </c>
      <c r="DS311" s="3">
        <v>-26189302</v>
      </c>
      <c r="DT311" s="3">
        <v>27448146</v>
      </c>
      <c r="DU311" s="3">
        <v>6953682</v>
      </c>
      <c r="DV311" s="3">
        <v>47957137</v>
      </c>
      <c r="DW311" s="3">
        <v>1398365</v>
      </c>
      <c r="DX311" s="3">
        <v>0</v>
      </c>
      <c r="DY311" s="3">
        <v>739052</v>
      </c>
      <c r="DZ311" s="3">
        <v>69794597</v>
      </c>
      <c r="EA311" s="3">
        <v>814796</v>
      </c>
      <c r="EB311" s="3">
        <v>675011</v>
      </c>
      <c r="EC311" s="3">
        <v>155780786</v>
      </c>
      <c r="ED311" s="3">
        <v>1812142</v>
      </c>
      <c r="EE311" s="3">
        <v>1054469</v>
      </c>
      <c r="EF311" s="3">
        <v>211300</v>
      </c>
      <c r="EG311" s="3">
        <v>0</v>
      </c>
      <c r="EH311" s="3">
        <v>0</v>
      </c>
      <c r="EI311" s="3">
        <v>240843</v>
      </c>
      <c r="EJ311" s="3">
        <v>16512500</v>
      </c>
      <c r="EK311" s="3">
        <v>0</v>
      </c>
      <c r="EL311" s="3">
        <v>141209</v>
      </c>
      <c r="EM311" s="3">
        <v>19972463</v>
      </c>
      <c r="EN311" s="3">
        <v>20343232</v>
      </c>
      <c r="EO311" s="3">
        <v>4589713</v>
      </c>
      <c r="EP311" s="3">
        <v>41930753</v>
      </c>
      <c r="EQ311" s="3">
        <v>642872</v>
      </c>
      <c r="ER311" s="3">
        <v>0</v>
      </c>
      <c r="ES311" s="3">
        <v>0</v>
      </c>
      <c r="ET311" s="3">
        <v>733067</v>
      </c>
      <c r="EU311" s="3">
        <v>38369612</v>
      </c>
      <c r="EV311" s="3">
        <v>3382110</v>
      </c>
      <c r="EW311" s="3">
        <v>0</v>
      </c>
      <c r="EX311" s="3">
        <v>863484</v>
      </c>
      <c r="EY311" s="3">
        <v>0</v>
      </c>
      <c r="EZ311" s="3">
        <v>-8610197</v>
      </c>
      <c r="FA311" s="3">
        <v>534158</v>
      </c>
      <c r="FB311" s="3">
        <v>0</v>
      </c>
      <c r="FC311" s="3">
        <v>0</v>
      </c>
      <c r="FD311" s="3">
        <v>0</v>
      </c>
      <c r="FE311" s="3">
        <v>8749855</v>
      </c>
      <c r="FF311" s="3">
        <v>2667336</v>
      </c>
      <c r="FG311" s="3">
        <v>5648759</v>
      </c>
      <c r="FH311" s="3">
        <v>332277</v>
      </c>
      <c r="FI311" s="3">
        <v>0</v>
      </c>
      <c r="FJ311" s="3">
        <v>246052</v>
      </c>
      <c r="FK311" s="3">
        <v>46000830</v>
      </c>
      <c r="FL311" s="3">
        <v>10106955</v>
      </c>
      <c r="FM311" s="3">
        <v>290697</v>
      </c>
      <c r="FN311" s="3">
        <v>0</v>
      </c>
      <c r="FO311" s="3">
        <v>0</v>
      </c>
      <c r="FP311" s="3">
        <v>0</v>
      </c>
      <c r="FQ311" s="3">
        <v>-6793367</v>
      </c>
      <c r="FR311" s="3">
        <v>0</v>
      </c>
      <c r="FS311" s="3">
        <v>0</v>
      </c>
      <c r="FT311" s="3">
        <v>43135093</v>
      </c>
      <c r="FU311" s="3">
        <v>5874932</v>
      </c>
      <c r="FV311" s="3">
        <v>3461341</v>
      </c>
      <c r="FW311" s="3">
        <v>0</v>
      </c>
      <c r="FX311" s="3">
        <v>0</v>
      </c>
      <c r="FY311" s="3">
        <v>0</v>
      </c>
      <c r="FZ311" s="3">
        <v>7529464</v>
      </c>
      <c r="GA311" s="3">
        <v>12190442</v>
      </c>
      <c r="GB311" s="3">
        <v>1915315</v>
      </c>
      <c r="GC311" s="3">
        <v>16794847</v>
      </c>
      <c r="GD311" s="3">
        <v>1932665</v>
      </c>
      <c r="GE311" s="3">
        <v>52215852</v>
      </c>
      <c r="GF311" s="3">
        <v>20335661</v>
      </c>
      <c r="GG311" s="3">
        <v>340000</v>
      </c>
      <c r="GH311" s="3">
        <v>196837</v>
      </c>
      <c r="GI311" s="3">
        <v>1414930</v>
      </c>
      <c r="GJ311" s="3">
        <v>14499909</v>
      </c>
      <c r="GK311" s="3">
        <v>890148</v>
      </c>
      <c r="GL311" s="3">
        <v>465386</v>
      </c>
      <c r="GM311" s="3">
        <v>1040471</v>
      </c>
      <c r="GN311" s="3">
        <v>0</v>
      </c>
      <c r="GO311" s="3">
        <v>1434905</v>
      </c>
      <c r="GP311" s="3">
        <v>11347138</v>
      </c>
      <c r="GQ311" s="3">
        <v>0</v>
      </c>
      <c r="GR311" s="3">
        <v>21360269</v>
      </c>
      <c r="GS311" s="3">
        <v>153025026</v>
      </c>
      <c r="GT311" s="3">
        <v>22425144</v>
      </c>
      <c r="GU311" s="3">
        <v>0</v>
      </c>
      <c r="GV311" s="3">
        <v>208157577</v>
      </c>
      <c r="GW311" s="3">
        <v>399766728</v>
      </c>
      <c r="GX311" s="3">
        <v>0</v>
      </c>
      <c r="GY311" s="3">
        <v>0</v>
      </c>
      <c r="GZ311" s="3">
        <v>-191609151</v>
      </c>
      <c r="HA311" s="3">
        <v>208157577</v>
      </c>
      <c r="HB311" s="3">
        <v>0</v>
      </c>
      <c r="HC311" s="3">
        <v>18132827</v>
      </c>
      <c r="HD311" s="3">
        <v>-6994315</v>
      </c>
      <c r="HE311" s="3">
        <v>40874193</v>
      </c>
      <c r="HF311" s="3">
        <v>0</v>
      </c>
      <c r="HG311" s="3">
        <v>0</v>
      </c>
      <c r="HH311" s="3">
        <v>0</v>
      </c>
      <c r="HI311" s="3">
        <v>7912873</v>
      </c>
      <c r="HJ311" s="3">
        <v>652712</v>
      </c>
      <c r="HK311" s="3">
        <v>757049</v>
      </c>
      <c r="HL311" s="3">
        <v>363</v>
      </c>
      <c r="HM311" s="3">
        <v>51</v>
      </c>
      <c r="HN311" s="3">
        <v>75687</v>
      </c>
      <c r="HO311" s="3">
        <v>162004</v>
      </c>
      <c r="HP311" s="3">
        <v>244360</v>
      </c>
      <c r="HQ311" s="3">
        <v>1231</v>
      </c>
      <c r="HR311" s="3">
        <v>105830</v>
      </c>
      <c r="HS311" s="3">
        <v>25099</v>
      </c>
      <c r="HT311" s="3">
        <v>27816</v>
      </c>
      <c r="HU311" s="3">
        <v>8448</v>
      </c>
      <c r="HV311" s="3">
        <v>2237</v>
      </c>
      <c r="HW311" s="3">
        <v>0</v>
      </c>
      <c r="HX311" s="3">
        <v>400606</v>
      </c>
      <c r="HY311" s="3">
        <v>62684</v>
      </c>
      <c r="HZ311" s="3">
        <v>15757</v>
      </c>
      <c r="IA311" s="3">
        <v>5172</v>
      </c>
      <c r="IB311" s="3">
        <v>94368</v>
      </c>
      <c r="IC311" s="3">
        <v>0</v>
      </c>
      <c r="ID311" s="3">
        <v>74125</v>
      </c>
      <c r="IE311" s="3">
        <v>15194053.578756999</v>
      </c>
      <c r="IF311" s="3">
        <v>4158410.0389161101</v>
      </c>
      <c r="IG311" s="3">
        <v>25012529.356614102</v>
      </c>
      <c r="IH311" s="3">
        <v>726132.04397231399</v>
      </c>
      <c r="II311" s="3">
        <v>0</v>
      </c>
      <c r="IJ311" s="3">
        <v>508832.21421320603</v>
      </c>
      <c r="IK311" s="3">
        <v>44816874.531275272</v>
      </c>
      <c r="IL311" s="3">
        <v>423100.89633283502</v>
      </c>
      <c r="IM311" s="3">
        <v>423840.33991917799</v>
      </c>
    </row>
    <row r="312" spans="1:247" x14ac:dyDescent="0.25">
      <c r="A312">
        <v>106454068</v>
      </c>
      <c r="B312" s="33" t="s">
        <v>1813</v>
      </c>
      <c r="C312" s="56">
        <v>45292</v>
      </c>
      <c r="D312" s="56">
        <v>45657</v>
      </c>
      <c r="E312">
        <v>366</v>
      </c>
      <c r="F312" s="33" t="s">
        <v>2721</v>
      </c>
      <c r="G312" t="s">
        <v>1086</v>
      </c>
      <c r="H312">
        <v>209</v>
      </c>
      <c r="I312" s="33" t="s">
        <v>1024</v>
      </c>
      <c r="J312" t="s">
        <v>3050</v>
      </c>
      <c r="K312" s="33" t="s">
        <v>1107</v>
      </c>
      <c r="L312" s="33" t="s">
        <v>653</v>
      </c>
      <c r="N312" t="s">
        <v>430</v>
      </c>
      <c r="O312" s="33" t="s">
        <v>3112</v>
      </c>
      <c r="P312" t="s">
        <v>1080</v>
      </c>
      <c r="Q312" t="s">
        <v>34</v>
      </c>
      <c r="R312" s="33" t="s">
        <v>2246</v>
      </c>
      <c r="S312" s="33" t="s">
        <v>1814</v>
      </c>
      <c r="T312" s="33" t="s">
        <v>1437</v>
      </c>
      <c r="U312" s="33">
        <v>96001</v>
      </c>
      <c r="V312" s="33" t="s">
        <v>2777</v>
      </c>
      <c r="W312">
        <v>0</v>
      </c>
      <c r="X312" s="3">
        <v>16</v>
      </c>
      <c r="Y312" s="3">
        <v>5856</v>
      </c>
      <c r="Z312" s="3">
        <v>16</v>
      </c>
      <c r="AA312" s="3">
        <v>5856</v>
      </c>
      <c r="AB312" s="3">
        <v>16</v>
      </c>
      <c r="AC312" s="3">
        <v>14.609289617486301</v>
      </c>
      <c r="AD312" s="3">
        <v>14.609289617486301</v>
      </c>
      <c r="AE312" s="3">
        <v>0</v>
      </c>
      <c r="AF312" s="3">
        <v>0</v>
      </c>
      <c r="AG312" s="3">
        <v>0</v>
      </c>
      <c r="AH312" s="3">
        <v>0</v>
      </c>
      <c r="AI312" s="3">
        <v>5347</v>
      </c>
      <c r="AJ312" s="3">
        <v>0</v>
      </c>
      <c r="AK312" s="3">
        <v>0</v>
      </c>
      <c r="AL312" s="3">
        <v>0</v>
      </c>
      <c r="AM312" s="3">
        <v>0</v>
      </c>
      <c r="AN312" s="3">
        <v>5347</v>
      </c>
      <c r="AO312" s="3">
        <v>5347</v>
      </c>
      <c r="AP312" s="89">
        <v>0</v>
      </c>
      <c r="AQ312" s="89">
        <v>0</v>
      </c>
      <c r="AR312" s="89">
        <v>0</v>
      </c>
      <c r="AS312" s="89">
        <v>0</v>
      </c>
      <c r="AT312" s="89">
        <v>0</v>
      </c>
      <c r="AU312" s="89">
        <v>0</v>
      </c>
      <c r="AV312" s="89">
        <v>0</v>
      </c>
      <c r="AW312" s="89">
        <v>0</v>
      </c>
      <c r="AX312" s="89">
        <v>0</v>
      </c>
      <c r="AY312" s="3">
        <v>0</v>
      </c>
      <c r="AZ312" s="3">
        <v>0</v>
      </c>
      <c r="BA312" s="3">
        <v>0</v>
      </c>
      <c r="BB312" s="3">
        <v>0</v>
      </c>
      <c r="BC312" s="3">
        <v>410</v>
      </c>
      <c r="BD312" s="3">
        <v>0</v>
      </c>
      <c r="BE312" s="3">
        <v>0</v>
      </c>
      <c r="BF312" s="3">
        <v>0</v>
      </c>
      <c r="BG312" s="3">
        <v>0</v>
      </c>
      <c r="BH312" s="3">
        <v>410</v>
      </c>
      <c r="BI312" s="3">
        <v>0</v>
      </c>
      <c r="BJ312" s="3">
        <v>16</v>
      </c>
      <c r="BK312" s="3">
        <v>0</v>
      </c>
      <c r="BL312" s="3">
        <v>0</v>
      </c>
      <c r="BM312" s="3">
        <v>0</v>
      </c>
      <c r="BN312" s="3">
        <v>0</v>
      </c>
      <c r="BO312" s="3">
        <v>0</v>
      </c>
      <c r="BP312" s="3">
        <v>5856</v>
      </c>
      <c r="BQ312" s="3">
        <v>0</v>
      </c>
      <c r="BR312" s="3">
        <v>0</v>
      </c>
      <c r="BS312" s="3">
        <v>0</v>
      </c>
      <c r="BT312" s="3">
        <v>0</v>
      </c>
      <c r="BU312" s="3">
        <v>0</v>
      </c>
      <c r="BV312" s="3">
        <v>5347</v>
      </c>
      <c r="BW312" s="3">
        <v>0</v>
      </c>
      <c r="BX312" s="3">
        <v>0</v>
      </c>
      <c r="BY312" s="3">
        <v>0</v>
      </c>
      <c r="BZ312" s="57">
        <v>0</v>
      </c>
      <c r="CA312" s="3">
        <v>0</v>
      </c>
      <c r="CB312" s="3">
        <v>0</v>
      </c>
      <c r="CC312" s="3">
        <v>410</v>
      </c>
      <c r="CD312" s="3">
        <v>0</v>
      </c>
      <c r="CE312" s="3">
        <v>0</v>
      </c>
      <c r="CF312" s="3">
        <v>0</v>
      </c>
      <c r="CG312" s="3">
        <v>0</v>
      </c>
      <c r="CH312" s="3">
        <v>0</v>
      </c>
      <c r="CI312" s="3">
        <v>0</v>
      </c>
      <c r="CJ312" s="3">
        <v>0</v>
      </c>
      <c r="CK312" s="3">
        <v>0</v>
      </c>
      <c r="CL312" s="3">
        <v>0</v>
      </c>
      <c r="CM312" s="3">
        <v>0</v>
      </c>
      <c r="CN312" s="3">
        <v>0</v>
      </c>
      <c r="CO312" s="3">
        <v>0</v>
      </c>
      <c r="CP312" s="3">
        <v>0</v>
      </c>
      <c r="CQ312" s="3">
        <v>0</v>
      </c>
      <c r="CR312" s="3">
        <v>0</v>
      </c>
      <c r="CS312" s="3">
        <v>0</v>
      </c>
      <c r="CT312" s="3">
        <v>0</v>
      </c>
      <c r="CU312" s="3">
        <v>0</v>
      </c>
      <c r="CV312" s="3">
        <v>0</v>
      </c>
      <c r="CW312" s="3">
        <v>0</v>
      </c>
      <c r="CX312" s="3">
        <v>0</v>
      </c>
      <c r="CY312" s="3">
        <v>0</v>
      </c>
      <c r="CZ312" s="3">
        <v>0</v>
      </c>
      <c r="DA312" s="3">
        <v>0</v>
      </c>
      <c r="DB312" s="3">
        <v>0</v>
      </c>
      <c r="DC312" s="3">
        <v>0</v>
      </c>
      <c r="DD312" s="3">
        <v>0</v>
      </c>
      <c r="DE312" s="3">
        <v>0</v>
      </c>
      <c r="DF312" s="3">
        <v>0</v>
      </c>
      <c r="DG312" s="3">
        <v>6121726</v>
      </c>
      <c r="DH312" s="3">
        <v>0</v>
      </c>
      <c r="DI312" s="3">
        <v>0</v>
      </c>
      <c r="DJ312" s="3">
        <v>6121726</v>
      </c>
      <c r="DK312" s="3">
        <v>0</v>
      </c>
      <c r="DL312" s="3">
        <v>6121726</v>
      </c>
      <c r="DM312" s="3">
        <v>5685135</v>
      </c>
      <c r="DN312" s="3">
        <v>436591</v>
      </c>
      <c r="DO312" s="3">
        <v>198740</v>
      </c>
      <c r="DP312" s="3">
        <v>0</v>
      </c>
      <c r="DQ312" s="3">
        <v>0</v>
      </c>
      <c r="DR312" s="3">
        <v>0</v>
      </c>
      <c r="DS312" s="3">
        <v>635331</v>
      </c>
      <c r="DT312" s="3">
        <v>0</v>
      </c>
      <c r="DU312" s="3">
        <v>0</v>
      </c>
      <c r="DV312" s="3">
        <v>0</v>
      </c>
      <c r="DW312" s="3">
        <v>0</v>
      </c>
      <c r="DX312" s="3">
        <v>0</v>
      </c>
      <c r="DY312" s="3">
        <v>0</v>
      </c>
      <c r="DZ312" s="3">
        <v>0</v>
      </c>
      <c r="EA312" s="3">
        <v>0</v>
      </c>
      <c r="EB312" s="3">
        <v>0</v>
      </c>
      <c r="EC312" s="3">
        <v>0</v>
      </c>
      <c r="ED312" s="3">
        <v>0</v>
      </c>
      <c r="EE312" s="3">
        <v>0</v>
      </c>
      <c r="EF312" s="3">
        <v>0</v>
      </c>
      <c r="EG312" s="3">
        <v>0</v>
      </c>
      <c r="EH312" s="3">
        <v>0</v>
      </c>
      <c r="EI312" s="3">
        <v>0</v>
      </c>
      <c r="EJ312" s="3">
        <v>0</v>
      </c>
      <c r="EK312" s="3">
        <v>0</v>
      </c>
      <c r="EL312" s="3">
        <v>0</v>
      </c>
      <c r="EM312" s="3">
        <v>0</v>
      </c>
      <c r="EN312" s="3">
        <v>0</v>
      </c>
      <c r="EO312" s="3">
        <v>0</v>
      </c>
      <c r="EP312" s="3">
        <v>0</v>
      </c>
      <c r="EQ312" s="3">
        <v>0</v>
      </c>
      <c r="ER312" s="3">
        <v>0</v>
      </c>
      <c r="ES312" s="3">
        <v>0</v>
      </c>
      <c r="ET312" s="3">
        <v>0</v>
      </c>
      <c r="EU312" s="3">
        <v>0</v>
      </c>
      <c r="EV312" s="3">
        <v>0</v>
      </c>
      <c r="EW312" s="3">
        <v>0</v>
      </c>
      <c r="EX312" s="3">
        <v>0</v>
      </c>
      <c r="EY312" s="3">
        <v>0</v>
      </c>
      <c r="EZ312" s="3">
        <v>0</v>
      </c>
      <c r="FA312" s="3">
        <v>0</v>
      </c>
      <c r="FB312" s="3">
        <v>0</v>
      </c>
      <c r="FC312" s="3">
        <v>0</v>
      </c>
      <c r="FD312" s="3">
        <v>0</v>
      </c>
      <c r="FE312" s="3">
        <v>0</v>
      </c>
      <c r="FF312" s="3">
        <v>0</v>
      </c>
      <c r="FG312" s="3">
        <v>0</v>
      </c>
      <c r="FH312" s="3">
        <v>0</v>
      </c>
      <c r="FI312" s="3">
        <v>0</v>
      </c>
      <c r="FJ312" s="3">
        <v>0</v>
      </c>
      <c r="FK312" s="3">
        <v>0</v>
      </c>
      <c r="FL312" s="3">
        <v>0</v>
      </c>
      <c r="FM312" s="3">
        <v>0</v>
      </c>
      <c r="FN312" s="3">
        <v>0</v>
      </c>
      <c r="FO312" s="3">
        <v>0</v>
      </c>
      <c r="FP312" s="3">
        <v>0</v>
      </c>
      <c r="FQ312" s="3">
        <v>0</v>
      </c>
      <c r="FR312" s="3">
        <v>0</v>
      </c>
      <c r="FS312" s="3">
        <v>0</v>
      </c>
      <c r="FT312" s="3">
        <v>4580060</v>
      </c>
      <c r="FU312" s="3">
        <v>0</v>
      </c>
      <c r="FV312" s="3">
        <v>0</v>
      </c>
      <c r="FW312" s="3">
        <v>0</v>
      </c>
      <c r="FX312" s="3">
        <v>0</v>
      </c>
      <c r="FY312" s="3">
        <v>0</v>
      </c>
      <c r="FZ312" s="3">
        <v>0</v>
      </c>
      <c r="GA312" s="3">
        <v>205784</v>
      </c>
      <c r="GB312" s="3">
        <v>19090</v>
      </c>
      <c r="GC312" s="3">
        <v>913896</v>
      </c>
      <c r="GD312" s="3">
        <v>85064</v>
      </c>
      <c r="GE312" s="3">
        <v>2729370</v>
      </c>
      <c r="GF312" s="3">
        <v>1608818</v>
      </c>
      <c r="GG312" s="3">
        <v>188000</v>
      </c>
      <c r="GH312" s="3">
        <v>60489</v>
      </c>
      <c r="GI312" s="3">
        <v>271822</v>
      </c>
      <c r="GJ312" s="3">
        <v>404042</v>
      </c>
      <c r="GK312" s="3">
        <v>4263</v>
      </c>
      <c r="GL312" s="3">
        <v>238457</v>
      </c>
      <c r="GM312" s="3">
        <v>68713</v>
      </c>
      <c r="GN312" s="3">
        <v>160</v>
      </c>
      <c r="GO312" s="3">
        <v>110999</v>
      </c>
      <c r="GP312" s="3">
        <v>1600497</v>
      </c>
      <c r="GQ312" s="3">
        <v>0</v>
      </c>
      <c r="GR312" s="3">
        <v>1355</v>
      </c>
      <c r="GS312" s="3">
        <v>0</v>
      </c>
      <c r="GT312" s="3">
        <v>595754</v>
      </c>
      <c r="GU312" s="3">
        <v>0</v>
      </c>
      <c r="GV312" s="3">
        <v>2197606</v>
      </c>
      <c r="GW312" s="3">
        <v>482883</v>
      </c>
      <c r="GX312" s="3">
        <v>0</v>
      </c>
      <c r="GY312" s="3">
        <v>398631</v>
      </c>
      <c r="GZ312" s="3">
        <v>1316092</v>
      </c>
      <c r="HA312" s="3">
        <v>2197606</v>
      </c>
      <c r="HB312" s="3">
        <v>725733</v>
      </c>
      <c r="HC312" s="3">
        <v>788400</v>
      </c>
      <c r="HD312" s="3">
        <v>0</v>
      </c>
      <c r="HE312" s="3">
        <v>428924</v>
      </c>
      <c r="HF312" s="3">
        <v>0</v>
      </c>
      <c r="HG312" s="3">
        <v>0</v>
      </c>
      <c r="HH312" s="3">
        <v>48694</v>
      </c>
      <c r="HI312" s="3">
        <v>0</v>
      </c>
      <c r="HJ312" s="3">
        <v>97597</v>
      </c>
      <c r="HK312" s="3">
        <v>104592</v>
      </c>
      <c r="HL312" s="3">
        <v>50</v>
      </c>
      <c r="HM312" s="3">
        <v>0</v>
      </c>
      <c r="HN312" s="3">
        <v>12633</v>
      </c>
      <c r="HO312" s="3">
        <v>6233</v>
      </c>
      <c r="HP312" s="3">
        <v>543</v>
      </c>
      <c r="HQ312" s="3">
        <v>27719</v>
      </c>
      <c r="HR312" s="3">
        <v>41275</v>
      </c>
      <c r="HS312" s="3">
        <v>3867</v>
      </c>
      <c r="HT312" s="3">
        <v>0</v>
      </c>
      <c r="HU312" s="3">
        <v>2927</v>
      </c>
      <c r="HV312" s="3">
        <v>0</v>
      </c>
      <c r="HW312" s="3">
        <v>550</v>
      </c>
      <c r="HX312" s="3">
        <v>86728</v>
      </c>
      <c r="HY312" s="3">
        <v>0</v>
      </c>
      <c r="HZ312" s="3">
        <v>0</v>
      </c>
      <c r="IA312" s="3">
        <v>0</v>
      </c>
      <c r="IB312" s="3">
        <v>0</v>
      </c>
      <c r="IC312" s="3">
        <v>1920</v>
      </c>
      <c r="ID312" s="3">
        <v>8949</v>
      </c>
      <c r="IE312" s="3">
        <v>0</v>
      </c>
      <c r="IF312" s="3">
        <v>0</v>
      </c>
      <c r="IG312" s="3">
        <v>0</v>
      </c>
      <c r="IH312" s="3">
        <v>0</v>
      </c>
      <c r="II312" s="3">
        <v>0</v>
      </c>
      <c r="IJ312" s="3">
        <v>0</v>
      </c>
      <c r="IK312" s="3">
        <v>0</v>
      </c>
      <c r="IL312" s="3">
        <v>0</v>
      </c>
      <c r="IM312" s="3">
        <v>0</v>
      </c>
    </row>
    <row r="313" spans="1:247" x14ac:dyDescent="0.25">
      <c r="A313">
        <v>106524017</v>
      </c>
      <c r="B313" s="33" t="s">
        <v>2470</v>
      </c>
      <c r="C313" s="56">
        <v>45292</v>
      </c>
      <c r="D313" s="56">
        <v>45657</v>
      </c>
      <c r="E313">
        <v>366</v>
      </c>
      <c r="F313" s="33" t="s">
        <v>2724</v>
      </c>
      <c r="G313" t="s">
        <v>1086</v>
      </c>
      <c r="H313">
        <v>211</v>
      </c>
      <c r="I313" s="33" t="s">
        <v>1024</v>
      </c>
      <c r="J313" t="s">
        <v>3050</v>
      </c>
      <c r="K313" s="33" t="s">
        <v>1107</v>
      </c>
      <c r="L313" s="33" t="s">
        <v>653</v>
      </c>
      <c r="N313" t="s">
        <v>430</v>
      </c>
      <c r="O313" s="33" t="s">
        <v>3112</v>
      </c>
      <c r="P313" t="s">
        <v>1080</v>
      </c>
      <c r="Q313" t="s">
        <v>34</v>
      </c>
      <c r="R313" s="33" t="s">
        <v>2471</v>
      </c>
      <c r="S313" s="33" t="s">
        <v>2472</v>
      </c>
      <c r="T313" s="33" t="s">
        <v>1629</v>
      </c>
      <c r="U313" s="33">
        <v>96080</v>
      </c>
      <c r="V313" s="33" t="s">
        <v>2777</v>
      </c>
      <c r="W313">
        <v>0</v>
      </c>
      <c r="X313" s="3">
        <v>16</v>
      </c>
      <c r="Y313" s="3">
        <v>5856</v>
      </c>
      <c r="Z313" s="3">
        <v>16</v>
      </c>
      <c r="AA313" s="3">
        <v>5856</v>
      </c>
      <c r="AB313" s="3">
        <v>16</v>
      </c>
      <c r="AC313" s="3">
        <v>14.674863387978142</v>
      </c>
      <c r="AD313" s="3">
        <v>14.674863387978142</v>
      </c>
      <c r="AE313" s="3">
        <v>0</v>
      </c>
      <c r="AF313" s="3">
        <v>0</v>
      </c>
      <c r="AG313" s="3">
        <v>0</v>
      </c>
      <c r="AH313" s="3">
        <v>0</v>
      </c>
      <c r="AI313" s="3">
        <v>3948</v>
      </c>
      <c r="AJ313" s="3">
        <v>1423</v>
      </c>
      <c r="AK313" s="3">
        <v>0</v>
      </c>
      <c r="AL313" s="3">
        <v>0</v>
      </c>
      <c r="AM313" s="3">
        <v>0</v>
      </c>
      <c r="AN313" s="3">
        <v>5371</v>
      </c>
      <c r="AO313" s="3">
        <v>5371</v>
      </c>
      <c r="AP313" s="89">
        <v>0</v>
      </c>
      <c r="AQ313" s="89">
        <v>0</v>
      </c>
      <c r="AR313" s="89">
        <v>0</v>
      </c>
      <c r="AS313" s="89">
        <v>0</v>
      </c>
      <c r="AT313" s="89">
        <v>0</v>
      </c>
      <c r="AU313" s="89">
        <v>0</v>
      </c>
      <c r="AV313" s="89">
        <v>0</v>
      </c>
      <c r="AW313" s="89">
        <v>0</v>
      </c>
      <c r="AX313" s="89">
        <v>0</v>
      </c>
      <c r="AY313" s="3">
        <v>0</v>
      </c>
      <c r="AZ313" s="3">
        <v>0</v>
      </c>
      <c r="BA313" s="3">
        <v>0</v>
      </c>
      <c r="BB313" s="3">
        <v>0</v>
      </c>
      <c r="BC313" s="3">
        <v>249</v>
      </c>
      <c r="BD313" s="3">
        <v>175</v>
      </c>
      <c r="BE313" s="3">
        <v>0</v>
      </c>
      <c r="BF313" s="3">
        <v>0</v>
      </c>
      <c r="BG313" s="3">
        <v>0</v>
      </c>
      <c r="BH313" s="3">
        <v>424</v>
      </c>
      <c r="BI313" s="3">
        <v>0</v>
      </c>
      <c r="BJ313" s="3">
        <v>16</v>
      </c>
      <c r="BK313" s="3">
        <v>0</v>
      </c>
      <c r="BL313" s="3">
        <v>0</v>
      </c>
      <c r="BM313" s="3">
        <v>0</v>
      </c>
      <c r="BN313" s="3">
        <v>0</v>
      </c>
      <c r="BO313" s="3">
        <v>0</v>
      </c>
      <c r="BP313" s="3">
        <v>5856</v>
      </c>
      <c r="BQ313" s="3">
        <v>0</v>
      </c>
      <c r="BR313" s="3">
        <v>0</v>
      </c>
      <c r="BS313" s="3">
        <v>0</v>
      </c>
      <c r="BT313" s="3">
        <v>0</v>
      </c>
      <c r="BU313" s="3">
        <v>0</v>
      </c>
      <c r="BV313" s="3">
        <v>5371</v>
      </c>
      <c r="BW313" s="3">
        <v>0</v>
      </c>
      <c r="BX313" s="3">
        <v>0</v>
      </c>
      <c r="BY313" s="3">
        <v>0</v>
      </c>
      <c r="BZ313" s="57">
        <v>0</v>
      </c>
      <c r="CA313" s="3">
        <v>0</v>
      </c>
      <c r="CB313" s="3">
        <v>0</v>
      </c>
      <c r="CC313" s="3">
        <v>424</v>
      </c>
      <c r="CD313" s="3">
        <v>0</v>
      </c>
      <c r="CE313" s="3">
        <v>0</v>
      </c>
      <c r="CF313" s="3">
        <v>0</v>
      </c>
      <c r="CG313" s="3">
        <v>0</v>
      </c>
      <c r="CH313" s="3">
        <v>0</v>
      </c>
      <c r="CI313" s="3">
        <v>0</v>
      </c>
      <c r="CJ313" s="3">
        <v>0</v>
      </c>
      <c r="CK313" s="3">
        <v>0</v>
      </c>
      <c r="CL313" s="3">
        <v>0</v>
      </c>
      <c r="CM313" s="3">
        <v>0</v>
      </c>
      <c r="CN313" s="3">
        <v>0</v>
      </c>
      <c r="CO313" s="3">
        <v>0</v>
      </c>
      <c r="CP313" s="3">
        <v>0</v>
      </c>
      <c r="CQ313" s="3">
        <v>0</v>
      </c>
      <c r="CR313" s="3">
        <v>0</v>
      </c>
      <c r="CS313" s="3">
        <v>0</v>
      </c>
      <c r="CT313" s="3">
        <v>0</v>
      </c>
      <c r="CU313" s="3">
        <v>0</v>
      </c>
      <c r="CV313" s="3">
        <v>0</v>
      </c>
      <c r="CW313" s="3">
        <v>0</v>
      </c>
      <c r="CX313" s="3">
        <v>0</v>
      </c>
      <c r="CY313" s="3">
        <v>0</v>
      </c>
      <c r="CZ313" s="3">
        <v>0</v>
      </c>
      <c r="DA313" s="3">
        <v>0</v>
      </c>
      <c r="DB313" s="3">
        <v>0</v>
      </c>
      <c r="DC313" s="3">
        <v>0</v>
      </c>
      <c r="DD313" s="3">
        <v>0</v>
      </c>
      <c r="DE313" s="3">
        <v>0</v>
      </c>
      <c r="DF313" s="3">
        <v>0</v>
      </c>
      <c r="DG313" s="3">
        <v>6582366</v>
      </c>
      <c r="DH313" s="3">
        <v>0</v>
      </c>
      <c r="DI313" s="3">
        <v>0</v>
      </c>
      <c r="DJ313" s="3">
        <v>6582366</v>
      </c>
      <c r="DK313" s="3">
        <v>0</v>
      </c>
      <c r="DL313" s="3">
        <v>6582366</v>
      </c>
      <c r="DM313" s="3">
        <v>5856127</v>
      </c>
      <c r="DN313" s="3">
        <v>726239</v>
      </c>
      <c r="DO313" s="3">
        <v>86390</v>
      </c>
      <c r="DP313" s="3">
        <v>0</v>
      </c>
      <c r="DQ313" s="3">
        <v>0</v>
      </c>
      <c r="DR313" s="3">
        <v>0</v>
      </c>
      <c r="DS313" s="3">
        <v>812629</v>
      </c>
      <c r="DT313" s="3">
        <v>0</v>
      </c>
      <c r="DU313" s="3">
        <v>0</v>
      </c>
      <c r="DV313" s="3">
        <v>0</v>
      </c>
      <c r="DW313" s="3">
        <v>0</v>
      </c>
      <c r="DX313" s="3">
        <v>0</v>
      </c>
      <c r="DY313" s="3">
        <v>0</v>
      </c>
      <c r="DZ313" s="3">
        <v>0</v>
      </c>
      <c r="EA313" s="3">
        <v>0</v>
      </c>
      <c r="EB313" s="3">
        <v>0</v>
      </c>
      <c r="EC313" s="3">
        <v>0</v>
      </c>
      <c r="ED313" s="3">
        <v>0</v>
      </c>
      <c r="EE313" s="3">
        <v>0</v>
      </c>
      <c r="EF313" s="3">
        <v>0</v>
      </c>
      <c r="EG313" s="3">
        <v>0</v>
      </c>
      <c r="EH313" s="3">
        <v>0</v>
      </c>
      <c r="EI313" s="3">
        <v>0</v>
      </c>
      <c r="EJ313" s="3">
        <v>0</v>
      </c>
      <c r="EK313" s="3">
        <v>0</v>
      </c>
      <c r="EL313" s="3">
        <v>0</v>
      </c>
      <c r="EM313" s="3">
        <v>0</v>
      </c>
      <c r="EN313" s="3">
        <v>0</v>
      </c>
      <c r="EO313" s="3">
        <v>0</v>
      </c>
      <c r="EP313" s="3">
        <v>0</v>
      </c>
      <c r="EQ313" s="3">
        <v>0</v>
      </c>
      <c r="ER313" s="3">
        <v>0</v>
      </c>
      <c r="ES313" s="3">
        <v>0</v>
      </c>
      <c r="ET313" s="3">
        <v>0</v>
      </c>
      <c r="EU313" s="3">
        <v>0</v>
      </c>
      <c r="EV313" s="3">
        <v>0</v>
      </c>
      <c r="EW313" s="3">
        <v>0</v>
      </c>
      <c r="EX313" s="3">
        <v>0</v>
      </c>
      <c r="EY313" s="3">
        <v>0</v>
      </c>
      <c r="EZ313" s="3">
        <v>0</v>
      </c>
      <c r="FA313" s="3">
        <v>0</v>
      </c>
      <c r="FB313" s="3">
        <v>0</v>
      </c>
      <c r="FC313" s="3">
        <v>0</v>
      </c>
      <c r="FD313" s="3">
        <v>0</v>
      </c>
      <c r="FE313" s="3">
        <v>0</v>
      </c>
      <c r="FF313" s="3">
        <v>0</v>
      </c>
      <c r="FG313" s="3">
        <v>0</v>
      </c>
      <c r="FH313" s="3">
        <v>0</v>
      </c>
      <c r="FI313" s="3">
        <v>0</v>
      </c>
      <c r="FJ313" s="3">
        <v>0</v>
      </c>
      <c r="FK313" s="3">
        <v>0</v>
      </c>
      <c r="FL313" s="3">
        <v>0</v>
      </c>
      <c r="FM313" s="3">
        <v>0</v>
      </c>
      <c r="FN313" s="3">
        <v>0</v>
      </c>
      <c r="FO313" s="3">
        <v>0</v>
      </c>
      <c r="FP313" s="3">
        <v>0</v>
      </c>
      <c r="FQ313" s="3">
        <v>0</v>
      </c>
      <c r="FR313" s="3">
        <v>0</v>
      </c>
      <c r="FS313" s="3">
        <v>0</v>
      </c>
      <c r="FT313" s="3">
        <v>4897283</v>
      </c>
      <c r="FU313" s="3">
        <v>0</v>
      </c>
      <c r="FV313" s="3">
        <v>0</v>
      </c>
      <c r="FW313" s="3">
        <v>0</v>
      </c>
      <c r="FX313" s="3">
        <v>0</v>
      </c>
      <c r="FY313" s="3">
        <v>0</v>
      </c>
      <c r="FZ313" s="3">
        <v>0</v>
      </c>
      <c r="GA313" s="3">
        <v>0</v>
      </c>
      <c r="GB313" s="3">
        <v>0</v>
      </c>
      <c r="GC313" s="3">
        <v>438150</v>
      </c>
      <c r="GD313" s="3">
        <v>194005</v>
      </c>
      <c r="GE313" s="3">
        <v>2678495</v>
      </c>
      <c r="GF313" s="3">
        <v>1439007</v>
      </c>
      <c r="GG313" s="3">
        <v>0</v>
      </c>
      <c r="GH313" s="3">
        <v>47425</v>
      </c>
      <c r="GI313" s="3">
        <v>58945</v>
      </c>
      <c r="GJ313" s="3">
        <v>450822</v>
      </c>
      <c r="GK313" s="3">
        <v>21539</v>
      </c>
      <c r="GL313" s="3">
        <v>233966</v>
      </c>
      <c r="GM313" s="3">
        <v>76341</v>
      </c>
      <c r="GN313" s="3">
        <v>0</v>
      </c>
      <c r="GO313" s="3">
        <v>167725</v>
      </c>
      <c r="GP313" s="3">
        <v>2102354</v>
      </c>
      <c r="GQ313" s="3">
        <v>0</v>
      </c>
      <c r="GR313" s="3">
        <v>317</v>
      </c>
      <c r="GS313" s="3">
        <v>0</v>
      </c>
      <c r="GT313" s="3">
        <v>674255</v>
      </c>
      <c r="GU313" s="3">
        <v>0</v>
      </c>
      <c r="GV313" s="3">
        <v>2776926</v>
      </c>
      <c r="GW313" s="3">
        <v>483153</v>
      </c>
      <c r="GX313" s="3">
        <v>0</v>
      </c>
      <c r="GY313" s="3">
        <v>493371</v>
      </c>
      <c r="GZ313" s="3">
        <v>1800402</v>
      </c>
      <c r="HA313" s="3">
        <v>2776926</v>
      </c>
      <c r="HB313" s="3">
        <v>1348958</v>
      </c>
      <c r="HC313" s="3">
        <v>678272</v>
      </c>
      <c r="HD313" s="3">
        <v>0</v>
      </c>
      <c r="HE313" s="3">
        <v>233519</v>
      </c>
      <c r="HF313" s="3">
        <v>0</v>
      </c>
      <c r="HG313" s="3">
        <v>0</v>
      </c>
      <c r="HH313" s="3">
        <v>4790</v>
      </c>
      <c r="HI313" s="3">
        <v>0</v>
      </c>
      <c r="HJ313" s="3">
        <v>73195</v>
      </c>
      <c r="HK313" s="3">
        <v>78595</v>
      </c>
      <c r="HL313" s="3">
        <v>38</v>
      </c>
      <c r="HM313" s="3">
        <v>0</v>
      </c>
      <c r="HN313" s="3">
        <v>11280</v>
      </c>
      <c r="HO313" s="3">
        <v>6232</v>
      </c>
      <c r="HP313" s="3">
        <v>543</v>
      </c>
      <c r="HQ313" s="3">
        <v>27717</v>
      </c>
      <c r="HR313" s="3">
        <v>41271</v>
      </c>
      <c r="HS313" s="3">
        <v>3229</v>
      </c>
      <c r="HT313" s="3">
        <v>0</v>
      </c>
      <c r="HU313" s="3">
        <v>2740</v>
      </c>
      <c r="HV313" s="3">
        <v>0</v>
      </c>
      <c r="HW313" s="3">
        <v>590</v>
      </c>
      <c r="HX313" s="3">
        <v>72318</v>
      </c>
      <c r="HY313" s="3">
        <v>0</v>
      </c>
      <c r="HZ313" s="3">
        <v>0</v>
      </c>
      <c r="IA313" s="3">
        <v>0</v>
      </c>
      <c r="IB313" s="3">
        <v>0</v>
      </c>
      <c r="IC313" s="3">
        <v>240</v>
      </c>
      <c r="ID313" s="3">
        <v>637</v>
      </c>
      <c r="IE313" s="3">
        <v>0</v>
      </c>
      <c r="IF313" s="3">
        <v>0</v>
      </c>
      <c r="IG313" s="3">
        <v>0</v>
      </c>
      <c r="IH313" s="3">
        <v>0</v>
      </c>
      <c r="II313" s="3">
        <v>0</v>
      </c>
      <c r="IJ313" s="3">
        <v>0</v>
      </c>
      <c r="IK313" s="3">
        <v>0</v>
      </c>
      <c r="IL313" s="3">
        <v>0</v>
      </c>
      <c r="IM313" s="3">
        <v>0</v>
      </c>
    </row>
    <row r="314" spans="1:247" x14ac:dyDescent="0.25">
      <c r="A314">
        <v>106150782</v>
      </c>
      <c r="B314" s="33" t="s">
        <v>1539</v>
      </c>
      <c r="C314" s="56">
        <v>45292</v>
      </c>
      <c r="D314" s="56">
        <v>45657</v>
      </c>
      <c r="E314">
        <v>366</v>
      </c>
      <c r="F314" s="33" t="s">
        <v>2679</v>
      </c>
      <c r="G314" t="s">
        <v>1079</v>
      </c>
      <c r="H314">
        <v>621</v>
      </c>
      <c r="I314" s="33" t="s">
        <v>1046</v>
      </c>
      <c r="J314" t="s">
        <v>3050</v>
      </c>
      <c r="K314" s="33" t="s">
        <v>1023</v>
      </c>
      <c r="L314" s="33" t="s">
        <v>811</v>
      </c>
      <c r="M314" t="s">
        <v>1792</v>
      </c>
      <c r="N314" t="s">
        <v>430</v>
      </c>
      <c r="O314" s="33" t="s">
        <v>1539</v>
      </c>
      <c r="P314" t="s">
        <v>1038</v>
      </c>
      <c r="Q314" t="s">
        <v>1058</v>
      </c>
      <c r="R314" s="33" t="s">
        <v>2248</v>
      </c>
      <c r="S314" s="33" t="s">
        <v>2926</v>
      </c>
      <c r="T314" s="33" t="s">
        <v>1540</v>
      </c>
      <c r="U314" s="33">
        <v>93555</v>
      </c>
      <c r="V314" s="33" t="s">
        <v>1765</v>
      </c>
      <c r="W314">
        <v>3</v>
      </c>
      <c r="X314" s="3">
        <v>150</v>
      </c>
      <c r="Y314" s="3">
        <v>54900</v>
      </c>
      <c r="Z314" s="3">
        <v>150</v>
      </c>
      <c r="AA314" s="3">
        <v>54900</v>
      </c>
      <c r="AB314" s="3">
        <v>116</v>
      </c>
      <c r="AC314" s="3">
        <v>72.502732240437197</v>
      </c>
      <c r="AD314" s="3">
        <v>338.66281889376938</v>
      </c>
      <c r="AE314" s="3">
        <v>8152</v>
      </c>
      <c r="AF314" s="3">
        <v>0</v>
      </c>
      <c r="AG314" s="3">
        <v>1768</v>
      </c>
      <c r="AH314" s="3">
        <v>13420</v>
      </c>
      <c r="AI314" s="3">
        <v>0</v>
      </c>
      <c r="AJ314" s="3">
        <v>599</v>
      </c>
      <c r="AK314" s="3">
        <v>0</v>
      </c>
      <c r="AL314" s="3">
        <v>0</v>
      </c>
      <c r="AM314" s="3">
        <v>2597</v>
      </c>
      <c r="AN314" s="3">
        <v>26536</v>
      </c>
      <c r="AO314" s="3">
        <v>123950.59171512</v>
      </c>
      <c r="AP314" s="89">
        <v>32495.703508730701</v>
      </c>
      <c r="AQ314" s="89">
        <v>0</v>
      </c>
      <c r="AR314" s="89">
        <v>9796.2649360973592</v>
      </c>
      <c r="AS314" s="89">
        <v>44698.394417785428</v>
      </c>
      <c r="AT314" s="89">
        <v>0</v>
      </c>
      <c r="AU314" s="89">
        <v>6720.56009279298</v>
      </c>
      <c r="AV314" s="89">
        <v>0</v>
      </c>
      <c r="AW314" s="89">
        <v>0</v>
      </c>
      <c r="AX314" s="89">
        <v>6319.8404923840899</v>
      </c>
      <c r="AY314" s="3">
        <v>530</v>
      </c>
      <c r="AZ314" s="3">
        <v>0</v>
      </c>
      <c r="BA314" s="3">
        <v>47</v>
      </c>
      <c r="BB314" s="3">
        <v>243</v>
      </c>
      <c r="BC314" s="3">
        <v>0</v>
      </c>
      <c r="BD314" s="3">
        <v>183</v>
      </c>
      <c r="BE314" s="3">
        <v>0</v>
      </c>
      <c r="BF314" s="3">
        <v>0</v>
      </c>
      <c r="BG314" s="3">
        <v>25</v>
      </c>
      <c r="BH314" s="3">
        <v>1028</v>
      </c>
      <c r="BI314" s="3">
        <v>25</v>
      </c>
      <c r="BJ314" s="3">
        <v>0</v>
      </c>
      <c r="BK314" s="3">
        <v>0</v>
      </c>
      <c r="BL314" s="3">
        <v>0</v>
      </c>
      <c r="BM314" s="3">
        <v>125</v>
      </c>
      <c r="BN314" s="3">
        <v>0</v>
      </c>
      <c r="BO314" s="3">
        <v>9150</v>
      </c>
      <c r="BP314" s="3">
        <v>0</v>
      </c>
      <c r="BQ314" s="3">
        <v>0</v>
      </c>
      <c r="BR314" s="3">
        <v>0</v>
      </c>
      <c r="BS314" s="3">
        <v>45750</v>
      </c>
      <c r="BT314" s="3">
        <v>0</v>
      </c>
      <c r="BU314" s="3">
        <v>3367</v>
      </c>
      <c r="BV314" s="3">
        <v>0</v>
      </c>
      <c r="BW314" s="3">
        <v>0</v>
      </c>
      <c r="BX314" s="3">
        <v>0</v>
      </c>
      <c r="BY314" s="3">
        <v>23169</v>
      </c>
      <c r="BZ314" s="57">
        <v>0.87311576725957185</v>
      </c>
      <c r="CA314" s="3">
        <v>0</v>
      </c>
      <c r="CB314" s="3">
        <v>898</v>
      </c>
      <c r="CC314" s="3">
        <v>0</v>
      </c>
      <c r="CD314" s="3">
        <v>0</v>
      </c>
      <c r="CE314" s="3">
        <v>0</v>
      </c>
      <c r="CF314" s="3">
        <v>130</v>
      </c>
      <c r="CG314" s="3">
        <v>0</v>
      </c>
      <c r="CH314" s="3">
        <v>4</v>
      </c>
      <c r="CI314" s="3">
        <v>86</v>
      </c>
      <c r="CJ314" s="3">
        <v>374</v>
      </c>
      <c r="CK314" s="3">
        <v>63490</v>
      </c>
      <c r="CL314" s="3">
        <v>0</v>
      </c>
      <c r="CM314" s="3">
        <v>13040</v>
      </c>
      <c r="CN314" s="3">
        <v>41703</v>
      </c>
      <c r="CO314" s="3">
        <v>0</v>
      </c>
      <c r="CP314" s="3">
        <v>68372</v>
      </c>
      <c r="CQ314" s="3">
        <v>0</v>
      </c>
      <c r="CR314" s="3">
        <v>0</v>
      </c>
      <c r="CS314" s="3">
        <v>4094</v>
      </c>
      <c r="CT314" s="3">
        <v>190699</v>
      </c>
      <c r="CU314" s="3">
        <v>18921</v>
      </c>
      <c r="CV314" s="3">
        <v>104699</v>
      </c>
      <c r="CW314" s="3">
        <v>0</v>
      </c>
      <c r="CX314" s="3">
        <v>63981</v>
      </c>
      <c r="CY314" s="3">
        <v>0</v>
      </c>
      <c r="CZ314" s="3">
        <v>4</v>
      </c>
      <c r="DA314" s="3">
        <v>16320</v>
      </c>
      <c r="DB314" s="3">
        <v>211834</v>
      </c>
      <c r="DC314" s="3">
        <v>162</v>
      </c>
      <c r="DD314" s="3">
        <v>3149</v>
      </c>
      <c r="DE314" s="3">
        <v>44</v>
      </c>
      <c r="DF314" s="3">
        <v>20</v>
      </c>
      <c r="DG314" s="3">
        <v>333059939</v>
      </c>
      <c r="DH314" s="3">
        <v>187905737</v>
      </c>
      <c r="DI314" s="3">
        <v>0</v>
      </c>
      <c r="DJ314" s="3">
        <v>145154202</v>
      </c>
      <c r="DK314" s="3">
        <v>1156425</v>
      </c>
      <c r="DL314" s="3">
        <v>146310627</v>
      </c>
      <c r="DM314" s="3">
        <v>154227623</v>
      </c>
      <c r="DN314" s="3">
        <v>-7916996</v>
      </c>
      <c r="DO314" s="3">
        <v>9352958</v>
      </c>
      <c r="DP314" s="3">
        <v>4870925</v>
      </c>
      <c r="DQ314" s="3">
        <v>0</v>
      </c>
      <c r="DR314" s="3">
        <v>0</v>
      </c>
      <c r="DS314" s="3">
        <v>-3434963</v>
      </c>
      <c r="DT314" s="3">
        <v>34850780</v>
      </c>
      <c r="DU314" s="3">
        <v>0</v>
      </c>
      <c r="DV314" s="3">
        <v>3064271</v>
      </c>
      <c r="DW314" s="3">
        <v>21983390</v>
      </c>
      <c r="DX314" s="3">
        <v>0</v>
      </c>
      <c r="DY314" s="3">
        <v>8670915</v>
      </c>
      <c r="DZ314" s="3">
        <v>0</v>
      </c>
      <c r="EA314" s="3">
        <v>0</v>
      </c>
      <c r="EB314" s="3">
        <v>2733882</v>
      </c>
      <c r="EC314" s="3">
        <v>71303238</v>
      </c>
      <c r="ED314" s="3">
        <v>104072259</v>
      </c>
      <c r="EE314" s="3">
        <v>0</v>
      </c>
      <c r="EF314" s="3">
        <v>13914468</v>
      </c>
      <c r="EG314" s="3">
        <v>51237343</v>
      </c>
      <c r="EH314" s="3">
        <v>0</v>
      </c>
      <c r="EI314" s="3">
        <v>88613568</v>
      </c>
      <c r="EJ314" s="3">
        <v>0</v>
      </c>
      <c r="EK314" s="3">
        <v>0</v>
      </c>
      <c r="EL314" s="3">
        <v>3919063</v>
      </c>
      <c r="EM314" s="3">
        <v>261756701</v>
      </c>
      <c r="EN314" s="3">
        <v>85381966</v>
      </c>
      <c r="EO314" s="3">
        <v>0</v>
      </c>
      <c r="EP314" s="3">
        <v>13059828</v>
      </c>
      <c r="EQ314" s="3">
        <v>51118780</v>
      </c>
      <c r="ER314" s="3">
        <v>0</v>
      </c>
      <c r="ES314" s="3">
        <v>0</v>
      </c>
      <c r="ET314" s="3">
        <v>29195145</v>
      </c>
      <c r="EU314" s="3">
        <v>0</v>
      </c>
      <c r="EV314" s="3">
        <v>7634439</v>
      </c>
      <c r="EW314" s="3">
        <v>0</v>
      </c>
      <c r="EX314" s="3">
        <v>518395</v>
      </c>
      <c r="EY314" s="3">
        <v>0</v>
      </c>
      <c r="EZ314" s="3">
        <v>997184</v>
      </c>
      <c r="FA314" s="3">
        <v>0</v>
      </c>
      <c r="FB314" s="3">
        <v>0</v>
      </c>
      <c r="FC314" s="3">
        <v>0</v>
      </c>
      <c r="FD314" s="3">
        <v>0</v>
      </c>
      <c r="FE314" s="3">
        <v>51546571</v>
      </c>
      <c r="FF314" s="3">
        <v>0</v>
      </c>
      <c r="FG314" s="3">
        <v>3483814</v>
      </c>
      <c r="FH314" s="3">
        <v>20961034</v>
      </c>
      <c r="FI314" s="3">
        <v>0</v>
      </c>
      <c r="FJ314" s="3">
        <v>67241356</v>
      </c>
      <c r="FK314" s="3">
        <v>0</v>
      </c>
      <c r="FL314" s="3">
        <v>0</v>
      </c>
      <c r="FM314" s="3">
        <v>1921427</v>
      </c>
      <c r="FN314" s="3">
        <v>0</v>
      </c>
      <c r="FO314" s="3">
        <v>0</v>
      </c>
      <c r="FP314" s="3">
        <v>1264292</v>
      </c>
      <c r="FQ314" s="3">
        <v>1575537</v>
      </c>
      <c r="FR314" s="3">
        <v>0</v>
      </c>
      <c r="FS314" s="3">
        <v>0</v>
      </c>
      <c r="FT314" s="3">
        <v>16628316</v>
      </c>
      <c r="FU314" s="3">
        <v>52235328</v>
      </c>
      <c r="FV314" s="3">
        <v>29539150</v>
      </c>
      <c r="FW314" s="3">
        <v>0</v>
      </c>
      <c r="FX314" s="3">
        <v>0</v>
      </c>
      <c r="FY314" s="3">
        <v>0</v>
      </c>
      <c r="FZ314" s="3">
        <v>0</v>
      </c>
      <c r="GA314" s="3">
        <v>18567985</v>
      </c>
      <c r="GB314" s="3">
        <v>11335783</v>
      </c>
      <c r="GC314" s="3">
        <v>17799676</v>
      </c>
      <c r="GD314" s="3">
        <v>8121385</v>
      </c>
      <c r="GE314" s="3">
        <v>54268658</v>
      </c>
      <c r="GF314" s="3">
        <v>21318729</v>
      </c>
      <c r="GG314" s="3">
        <v>19242456</v>
      </c>
      <c r="GH314" s="3">
        <v>11131885</v>
      </c>
      <c r="GI314" s="3">
        <v>11220408</v>
      </c>
      <c r="GJ314" s="3">
        <v>18412603</v>
      </c>
      <c r="GK314" s="3">
        <v>6596305</v>
      </c>
      <c r="GL314" s="3">
        <v>896027</v>
      </c>
      <c r="GM314" s="3">
        <v>1197710</v>
      </c>
      <c r="GN314" s="3">
        <v>2095596</v>
      </c>
      <c r="GO314" s="3">
        <v>7847246</v>
      </c>
      <c r="GP314" s="3">
        <v>76241254</v>
      </c>
      <c r="GQ314" s="3">
        <v>10034640</v>
      </c>
      <c r="GR314" s="3">
        <v>55365033</v>
      </c>
      <c r="GS314" s="3">
        <v>3205828</v>
      </c>
      <c r="GT314" s="3">
        <v>2485</v>
      </c>
      <c r="GU314" s="3">
        <v>907648</v>
      </c>
      <c r="GV314" s="3">
        <v>145756888</v>
      </c>
      <c r="GW314" s="3">
        <v>42266762</v>
      </c>
      <c r="GX314" s="3">
        <v>0</v>
      </c>
      <c r="GY314" s="3">
        <v>39483180</v>
      </c>
      <c r="GZ314" s="3">
        <v>64006946</v>
      </c>
      <c r="HA314" s="3">
        <v>145756888</v>
      </c>
      <c r="HB314" s="3">
        <v>17421728</v>
      </c>
      <c r="HC314" s="3">
        <v>48819650</v>
      </c>
      <c r="HD314" s="3">
        <v>-31969148</v>
      </c>
      <c r="HE314" s="3">
        <v>173644406</v>
      </c>
      <c r="HF314" s="3">
        <v>37359309</v>
      </c>
      <c r="HG314" s="3">
        <v>0</v>
      </c>
      <c r="HH314" s="3">
        <v>0</v>
      </c>
      <c r="HI314" s="3">
        <v>9861562</v>
      </c>
      <c r="HJ314" s="3">
        <v>1389230</v>
      </c>
      <c r="HK314" s="3">
        <v>1537371</v>
      </c>
      <c r="HL314" s="3">
        <v>717</v>
      </c>
      <c r="HM314" s="3">
        <v>0</v>
      </c>
      <c r="HN314" s="3">
        <v>197160</v>
      </c>
      <c r="HO314" s="3">
        <v>166672</v>
      </c>
      <c r="HP314" s="3">
        <v>146821</v>
      </c>
      <c r="HQ314" s="3">
        <v>95446</v>
      </c>
      <c r="HR314" s="3">
        <v>96665</v>
      </c>
      <c r="HS314" s="3">
        <v>217707</v>
      </c>
      <c r="HT314" s="3">
        <v>190841</v>
      </c>
      <c r="HU314" s="3">
        <v>232717</v>
      </c>
      <c r="HV314" s="3">
        <v>23759</v>
      </c>
      <c r="HW314" s="3">
        <v>21442</v>
      </c>
      <c r="HX314" s="3">
        <v>220417</v>
      </c>
      <c r="HY314" s="3">
        <v>507034</v>
      </c>
      <c r="HZ314" s="3">
        <v>203392</v>
      </c>
      <c r="IA314" s="3">
        <v>0</v>
      </c>
      <c r="IB314" s="3">
        <v>230009</v>
      </c>
      <c r="IC314" s="3">
        <v>83725</v>
      </c>
      <c r="ID314" s="3">
        <v>144653</v>
      </c>
      <c r="IE314" s="3">
        <v>63847714.838891871</v>
      </c>
      <c r="IF314" s="3">
        <v>0</v>
      </c>
      <c r="IG314" s="3">
        <v>7803267.8654256295</v>
      </c>
      <c r="IH314" s="3">
        <v>33651556.3907196</v>
      </c>
      <c r="II314" s="3">
        <v>0</v>
      </c>
      <c r="IJ314" s="3">
        <v>44711028.304189503</v>
      </c>
      <c r="IK314" s="3">
        <v>0</v>
      </c>
      <c r="IL314" s="3">
        <v>0</v>
      </c>
      <c r="IM314" s="3">
        <v>3057630.6007733601</v>
      </c>
    </row>
    <row r="315" spans="1:247" x14ac:dyDescent="0.25">
      <c r="A315">
        <v>106200030</v>
      </c>
      <c r="B315" s="33" t="s">
        <v>2963</v>
      </c>
      <c r="C315" s="56">
        <v>45292</v>
      </c>
      <c r="D315" s="56">
        <v>45657</v>
      </c>
      <c r="E315">
        <v>366</v>
      </c>
      <c r="F315" s="33" t="s">
        <v>2717</v>
      </c>
      <c r="G315" t="s">
        <v>1079</v>
      </c>
      <c r="H315">
        <v>601</v>
      </c>
      <c r="I315" s="33" t="s">
        <v>1024</v>
      </c>
      <c r="J315" t="s">
        <v>1763</v>
      </c>
      <c r="K315" s="33" t="s">
        <v>1023</v>
      </c>
      <c r="L315" s="33" t="s">
        <v>653</v>
      </c>
      <c r="N315" t="s">
        <v>430</v>
      </c>
      <c r="O315" s="33" t="s">
        <v>2823</v>
      </c>
      <c r="P315" t="s">
        <v>1042</v>
      </c>
      <c r="Q315" t="s">
        <v>34</v>
      </c>
      <c r="R315" s="33" t="s">
        <v>2964</v>
      </c>
      <c r="S315" s="33" t="s">
        <v>2965</v>
      </c>
      <c r="T315" s="33" t="s">
        <v>1133</v>
      </c>
      <c r="U315" s="33">
        <v>93636</v>
      </c>
      <c r="V315" s="33" t="s">
        <v>2966</v>
      </c>
      <c r="W315">
        <v>0</v>
      </c>
      <c r="X315" s="3">
        <v>128</v>
      </c>
      <c r="Y315" s="3">
        <v>46848</v>
      </c>
      <c r="Z315" s="3">
        <v>59</v>
      </c>
      <c r="AA315" s="3">
        <v>21594</v>
      </c>
      <c r="AB315" s="3">
        <v>59</v>
      </c>
      <c r="AC315" s="3">
        <v>45.554644808743198</v>
      </c>
      <c r="AD315" s="3">
        <v>45.645807977301899</v>
      </c>
      <c r="AE315" s="3">
        <v>1604</v>
      </c>
      <c r="AF315" s="3">
        <v>773</v>
      </c>
      <c r="AG315" s="3">
        <v>1641</v>
      </c>
      <c r="AH315" s="3">
        <v>9</v>
      </c>
      <c r="AI315" s="3">
        <v>10642</v>
      </c>
      <c r="AJ315" s="3">
        <v>750</v>
      </c>
      <c r="AK315" s="3">
        <v>1222</v>
      </c>
      <c r="AL315" s="3">
        <v>7</v>
      </c>
      <c r="AM315" s="3">
        <v>25</v>
      </c>
      <c r="AN315" s="3">
        <v>16673</v>
      </c>
      <c r="AO315" s="3">
        <v>16706.365719692501</v>
      </c>
      <c r="AP315" s="89">
        <v>1616.6290178817101</v>
      </c>
      <c r="AQ315" s="89">
        <v>773</v>
      </c>
      <c r="AR315" s="89">
        <v>1641</v>
      </c>
      <c r="AS315" s="89">
        <v>9</v>
      </c>
      <c r="AT315" s="89">
        <v>10642</v>
      </c>
      <c r="AU315" s="89">
        <v>750</v>
      </c>
      <c r="AV315" s="89">
        <v>1243.1277303134</v>
      </c>
      <c r="AW315" s="89">
        <v>7</v>
      </c>
      <c r="AX315" s="89">
        <v>25</v>
      </c>
      <c r="AY315" s="3">
        <v>103</v>
      </c>
      <c r="AZ315" s="3">
        <v>61</v>
      </c>
      <c r="BA315" s="3">
        <v>166</v>
      </c>
      <c r="BB315" s="3">
        <v>1</v>
      </c>
      <c r="BC315" s="3">
        <v>905</v>
      </c>
      <c r="BD315" s="3">
        <v>91</v>
      </c>
      <c r="BE315" s="3">
        <v>141</v>
      </c>
      <c r="BF315" s="3">
        <v>1</v>
      </c>
      <c r="BG315" s="3">
        <v>3</v>
      </c>
      <c r="BH315" s="3">
        <v>1472</v>
      </c>
      <c r="BI315" s="3">
        <v>0</v>
      </c>
      <c r="BJ315" s="3">
        <v>128</v>
      </c>
      <c r="BK315" s="3">
        <v>0</v>
      </c>
      <c r="BL315" s="3">
        <v>0</v>
      </c>
      <c r="BM315" s="3">
        <v>0</v>
      </c>
      <c r="BN315" s="3">
        <v>0</v>
      </c>
      <c r="BO315" s="3">
        <v>0</v>
      </c>
      <c r="BP315" s="3">
        <v>46848</v>
      </c>
      <c r="BQ315" s="3">
        <v>0</v>
      </c>
      <c r="BR315" s="3">
        <v>0</v>
      </c>
      <c r="BS315" s="3">
        <v>0</v>
      </c>
      <c r="BT315" s="3">
        <v>0</v>
      </c>
      <c r="BU315" s="3">
        <v>0</v>
      </c>
      <c r="BV315" s="3">
        <v>16673</v>
      </c>
      <c r="BW315" s="3">
        <v>0</v>
      </c>
      <c r="BX315" s="3">
        <v>0</v>
      </c>
      <c r="BY315" s="3">
        <v>0</v>
      </c>
      <c r="BZ315" s="57">
        <v>0</v>
      </c>
      <c r="CA315" s="3">
        <v>0</v>
      </c>
      <c r="CB315" s="3">
        <v>0</v>
      </c>
      <c r="CC315" s="3">
        <v>1472</v>
      </c>
      <c r="CD315" s="3">
        <v>0</v>
      </c>
      <c r="CE315" s="3">
        <v>0</v>
      </c>
      <c r="CF315" s="3">
        <v>0</v>
      </c>
      <c r="CG315" s="3">
        <v>0</v>
      </c>
      <c r="CH315" s="3">
        <v>0</v>
      </c>
      <c r="CI315" s="3">
        <v>0</v>
      </c>
      <c r="CJ315" s="3">
        <v>0</v>
      </c>
      <c r="CK315" s="3">
        <v>35</v>
      </c>
      <c r="CL315" s="3">
        <v>0</v>
      </c>
      <c r="CM315" s="3">
        <v>0</v>
      </c>
      <c r="CN315" s="3">
        <v>0</v>
      </c>
      <c r="CO315" s="3">
        <v>0</v>
      </c>
      <c r="CP315" s="3">
        <v>0</v>
      </c>
      <c r="CQ315" s="3">
        <v>57</v>
      </c>
      <c r="CR315" s="3">
        <v>0</v>
      </c>
      <c r="CS315" s="3">
        <v>0</v>
      </c>
      <c r="CT315" s="3">
        <v>92</v>
      </c>
      <c r="CU315" s="3">
        <v>0</v>
      </c>
      <c r="CV315" s="3">
        <v>0</v>
      </c>
      <c r="CW315" s="3">
        <v>0</v>
      </c>
      <c r="CX315" s="3">
        <v>0</v>
      </c>
      <c r="CY315" s="3">
        <v>0</v>
      </c>
      <c r="CZ315" s="3">
        <v>0</v>
      </c>
      <c r="DA315" s="3">
        <v>0</v>
      </c>
      <c r="DB315" s="3">
        <v>0</v>
      </c>
      <c r="DC315" s="3">
        <v>0</v>
      </c>
      <c r="DD315" s="3">
        <v>0</v>
      </c>
      <c r="DE315" s="3">
        <v>0</v>
      </c>
      <c r="DF315" s="3">
        <v>0</v>
      </c>
      <c r="DG315" s="3">
        <v>38123640</v>
      </c>
      <c r="DH315" s="3">
        <v>14391784</v>
      </c>
      <c r="DI315" s="3">
        <v>0</v>
      </c>
      <c r="DJ315" s="3">
        <v>23731856</v>
      </c>
      <c r="DK315" s="3">
        <v>9314</v>
      </c>
      <c r="DL315" s="3">
        <v>23741170</v>
      </c>
      <c r="DM315" s="3">
        <v>24972433</v>
      </c>
      <c r="DN315" s="3">
        <v>-1231263</v>
      </c>
      <c r="DO315" s="3">
        <v>2587</v>
      </c>
      <c r="DP315" s="3">
        <v>0</v>
      </c>
      <c r="DQ315" s="3">
        <v>11231</v>
      </c>
      <c r="DR315" s="3">
        <v>0</v>
      </c>
      <c r="DS315" s="3">
        <v>-1239907</v>
      </c>
      <c r="DT315" s="3">
        <v>3635000</v>
      </c>
      <c r="DU315" s="3">
        <v>1856375</v>
      </c>
      <c r="DV315" s="3">
        <v>3807546</v>
      </c>
      <c r="DW315" s="3">
        <v>22500</v>
      </c>
      <c r="DX315" s="3">
        <v>24186819</v>
      </c>
      <c r="DY315" s="3">
        <v>1717497</v>
      </c>
      <c r="DZ315" s="3">
        <v>2748494</v>
      </c>
      <c r="EA315" s="3">
        <v>17500</v>
      </c>
      <c r="EB315" s="3">
        <v>55769</v>
      </c>
      <c r="EC315" s="3">
        <v>38047500</v>
      </c>
      <c r="ED315" s="3">
        <v>28620</v>
      </c>
      <c r="EE315" s="3">
        <v>0</v>
      </c>
      <c r="EF315" s="3">
        <v>0</v>
      </c>
      <c r="EG315" s="3">
        <v>0</v>
      </c>
      <c r="EH315" s="3">
        <v>0</v>
      </c>
      <c r="EI315" s="3">
        <v>0</v>
      </c>
      <c r="EJ315" s="3">
        <v>47520</v>
      </c>
      <c r="EK315" s="3">
        <v>0</v>
      </c>
      <c r="EL315" s="3">
        <v>0</v>
      </c>
      <c r="EM315" s="3">
        <v>76140</v>
      </c>
      <c r="EN315" s="3">
        <v>2111461</v>
      </c>
      <c r="EO315" s="3">
        <v>893191</v>
      </c>
      <c r="EP315" s="3">
        <v>1625300</v>
      </c>
      <c r="EQ315" s="3">
        <v>0</v>
      </c>
      <c r="ER315" s="3">
        <v>0</v>
      </c>
      <c r="ES315" s="3">
        <v>4959876</v>
      </c>
      <c r="ET315" s="3">
        <v>382290</v>
      </c>
      <c r="EU315" s="3">
        <v>643861</v>
      </c>
      <c r="EV315" s="3">
        <v>367053</v>
      </c>
      <c r="EW315" s="3">
        <v>0</v>
      </c>
      <c r="EX315" s="3">
        <v>17500</v>
      </c>
      <c r="EY315" s="3">
        <v>0</v>
      </c>
      <c r="EZ315" s="3">
        <v>3391252</v>
      </c>
      <c r="FA315" s="3">
        <v>0</v>
      </c>
      <c r="FB315" s="3">
        <v>0</v>
      </c>
      <c r="FC315" s="3">
        <v>0</v>
      </c>
      <c r="FD315" s="3">
        <v>0</v>
      </c>
      <c r="FE315" s="3">
        <v>941530</v>
      </c>
      <c r="FF315" s="3">
        <v>743267</v>
      </c>
      <c r="FG315" s="3">
        <v>1697449</v>
      </c>
      <c r="FH315" s="3">
        <v>22283</v>
      </c>
      <c r="FI315" s="3">
        <v>17932331</v>
      </c>
      <c r="FJ315" s="3">
        <v>971885</v>
      </c>
      <c r="FK315" s="3">
        <v>1367879</v>
      </c>
      <c r="FL315" s="3">
        <v>0</v>
      </c>
      <c r="FM315" s="3">
        <v>55232</v>
      </c>
      <c r="FN315" s="3">
        <v>0</v>
      </c>
      <c r="FO315" s="3">
        <v>0</v>
      </c>
      <c r="FP315" s="3">
        <v>0</v>
      </c>
      <c r="FQ315" s="3">
        <v>0</v>
      </c>
      <c r="FR315" s="3">
        <v>0</v>
      </c>
      <c r="FS315" s="3">
        <v>0</v>
      </c>
      <c r="FT315" s="3">
        <v>9161577</v>
      </c>
      <c r="FU315" s="3">
        <v>221216</v>
      </c>
      <c r="FV315" s="3">
        <v>205756</v>
      </c>
      <c r="FW315" s="3">
        <v>0</v>
      </c>
      <c r="FX315" s="3">
        <v>0</v>
      </c>
      <c r="FY315" s="3">
        <v>0</v>
      </c>
      <c r="FZ315" s="3">
        <v>0</v>
      </c>
      <c r="GA315" s="3">
        <v>3856279</v>
      </c>
      <c r="GB315" s="3">
        <v>1922387</v>
      </c>
      <c r="GC315" s="3">
        <v>5614284</v>
      </c>
      <c r="GD315" s="3">
        <v>3990934</v>
      </c>
      <c r="GE315" s="3">
        <v>12026760</v>
      </c>
      <c r="GF315" s="3">
        <v>1598495</v>
      </c>
      <c r="GG315" s="3">
        <v>2644223</v>
      </c>
      <c r="GH315" s="3">
        <v>0</v>
      </c>
      <c r="GI315" s="3">
        <v>733870</v>
      </c>
      <c r="GJ315" s="3">
        <v>1833589</v>
      </c>
      <c r="GK315" s="3">
        <v>3800941</v>
      </c>
      <c r="GL315" s="3">
        <v>3860</v>
      </c>
      <c r="GM315" s="3">
        <v>251830</v>
      </c>
      <c r="GN315" s="3">
        <v>0</v>
      </c>
      <c r="GO315" s="3">
        <v>2078865</v>
      </c>
      <c r="GP315" s="3">
        <v>8933701</v>
      </c>
      <c r="GQ315" s="3">
        <v>0</v>
      </c>
      <c r="GR315" s="3">
        <v>69851179</v>
      </c>
      <c r="GS315" s="3">
        <v>13364</v>
      </c>
      <c r="GT315" s="3">
        <v>734</v>
      </c>
      <c r="GU315" s="3">
        <v>0</v>
      </c>
      <c r="GV315" s="3">
        <v>78798978</v>
      </c>
      <c r="GW315" s="3">
        <v>87797668</v>
      </c>
      <c r="GX315" s="3">
        <v>0</v>
      </c>
      <c r="GY315" s="3">
        <v>0</v>
      </c>
      <c r="GZ315" s="3">
        <v>-8998690</v>
      </c>
      <c r="HA315" s="3">
        <v>78798978</v>
      </c>
      <c r="HB315" s="3">
        <v>0</v>
      </c>
      <c r="HC315" s="3">
        <v>14258172</v>
      </c>
      <c r="HD315" s="3">
        <v>-5518250</v>
      </c>
      <c r="HE315" s="3">
        <v>74528444</v>
      </c>
      <c r="HF315" s="3">
        <v>0</v>
      </c>
      <c r="HG315" s="3">
        <v>0</v>
      </c>
      <c r="HH315" s="3">
        <v>0</v>
      </c>
      <c r="HI315" s="3">
        <v>82993686</v>
      </c>
      <c r="HJ315" s="3">
        <v>241495</v>
      </c>
      <c r="HK315" s="3">
        <v>265396</v>
      </c>
      <c r="HL315" s="3">
        <v>128</v>
      </c>
      <c r="HM315" s="3">
        <v>0</v>
      </c>
      <c r="HN315" s="3">
        <v>44827</v>
      </c>
      <c r="HO315" s="3">
        <v>86344</v>
      </c>
      <c r="HP315" s="3">
        <v>39694</v>
      </c>
      <c r="HQ315" s="3">
        <v>12546</v>
      </c>
      <c r="HR315" s="3">
        <v>0</v>
      </c>
      <c r="HS315" s="3">
        <v>25725</v>
      </c>
      <c r="HT315" s="3">
        <v>19760</v>
      </c>
      <c r="HU315" s="3">
        <v>12599</v>
      </c>
      <c r="HV315" s="3">
        <v>0</v>
      </c>
      <c r="HW315" s="3">
        <v>0</v>
      </c>
      <c r="HX315" s="3">
        <v>122616</v>
      </c>
      <c r="HY315" s="3">
        <v>3058</v>
      </c>
      <c r="HZ315" s="3">
        <v>0</v>
      </c>
      <c r="IA315" s="3">
        <v>0</v>
      </c>
      <c r="IB315" s="3">
        <v>47660</v>
      </c>
      <c r="IC315" s="3">
        <v>25712</v>
      </c>
      <c r="ID315" s="3">
        <v>42449</v>
      </c>
      <c r="IE315" s="3">
        <v>2398915.26703064</v>
      </c>
      <c r="IF315" s="3">
        <v>1215542.64056698</v>
      </c>
      <c r="IG315" s="3">
        <v>2493157.1039904398</v>
      </c>
      <c r="IH315" s="3">
        <v>14732.8580770357</v>
      </c>
      <c r="II315" s="3">
        <v>15837376.5183089</v>
      </c>
      <c r="IJ315" s="3">
        <v>1124606.2021659799</v>
      </c>
      <c r="IK315" s="3">
        <v>1830812.33081799</v>
      </c>
      <c r="IL315" s="3">
        <v>11458.889615472184</v>
      </c>
      <c r="IM315" s="3">
        <v>36517.18942658676</v>
      </c>
    </row>
    <row r="316" spans="1:247" x14ac:dyDescent="0.25">
      <c r="A316">
        <v>106331312</v>
      </c>
      <c r="B316" s="33" t="s">
        <v>2669</v>
      </c>
      <c r="C316" s="56">
        <v>45292</v>
      </c>
      <c r="D316" s="56">
        <v>45657</v>
      </c>
      <c r="E316">
        <v>366</v>
      </c>
      <c r="F316" s="33" t="s">
        <v>2704</v>
      </c>
      <c r="G316" t="s">
        <v>1063</v>
      </c>
      <c r="H316">
        <v>1111</v>
      </c>
      <c r="I316" s="33" t="s">
        <v>1024</v>
      </c>
      <c r="J316" t="s">
        <v>3057</v>
      </c>
      <c r="K316" s="33" t="s">
        <v>1023</v>
      </c>
      <c r="L316" s="33" t="s">
        <v>811</v>
      </c>
      <c r="M316" t="s">
        <v>2658</v>
      </c>
      <c r="N316" t="s">
        <v>430</v>
      </c>
      <c r="O316" s="33" t="s">
        <v>3113</v>
      </c>
      <c r="P316" t="s">
        <v>1048</v>
      </c>
      <c r="Q316" t="s">
        <v>34</v>
      </c>
      <c r="R316" s="33" t="s">
        <v>2670</v>
      </c>
      <c r="S316" s="33" t="s">
        <v>2778</v>
      </c>
      <c r="T316" s="33" t="s">
        <v>1317</v>
      </c>
      <c r="U316" s="33">
        <v>92501</v>
      </c>
      <c r="V316" s="33" t="s">
        <v>2981</v>
      </c>
      <c r="W316">
        <v>1</v>
      </c>
      <c r="X316" s="3">
        <v>503</v>
      </c>
      <c r="Y316" s="3">
        <v>184098</v>
      </c>
      <c r="Z316" s="3">
        <v>503</v>
      </c>
      <c r="AA316" s="3">
        <v>184098</v>
      </c>
      <c r="AB316" s="3">
        <v>381</v>
      </c>
      <c r="AC316" s="3">
        <v>379.49453551912569</v>
      </c>
      <c r="AD316" s="3">
        <v>517.32004449497197</v>
      </c>
      <c r="AE316" s="3">
        <v>27141</v>
      </c>
      <c r="AF316" s="3">
        <v>37530</v>
      </c>
      <c r="AG316" s="3">
        <v>13256</v>
      </c>
      <c r="AH316" s="3">
        <v>37048</v>
      </c>
      <c r="AI316" s="3">
        <v>0</v>
      </c>
      <c r="AJ316" s="3">
        <v>5181</v>
      </c>
      <c r="AK316" s="3">
        <v>16765</v>
      </c>
      <c r="AL316" s="3">
        <v>1149</v>
      </c>
      <c r="AM316" s="3">
        <v>825</v>
      </c>
      <c r="AN316" s="3">
        <v>138895</v>
      </c>
      <c r="AO316" s="3">
        <v>189339.13628515985</v>
      </c>
      <c r="AP316" s="89">
        <v>32747.149957678783</v>
      </c>
      <c r="AQ316" s="89">
        <v>46653.668694360698</v>
      </c>
      <c r="AR316" s="89">
        <v>15007.9499284391</v>
      </c>
      <c r="AS316" s="89">
        <v>56563.965098666202</v>
      </c>
      <c r="AT316" s="89">
        <v>0</v>
      </c>
      <c r="AU316" s="89">
        <v>7200.9935469389502</v>
      </c>
      <c r="AV316" s="89">
        <v>25718.444002631</v>
      </c>
      <c r="AW316" s="89">
        <v>1693.4465418445302</v>
      </c>
      <c r="AX316" s="89">
        <v>3794.1677292896347</v>
      </c>
      <c r="AY316" s="3">
        <v>4655</v>
      </c>
      <c r="AZ316" s="3">
        <v>6866</v>
      </c>
      <c r="BA316" s="3">
        <v>1748</v>
      </c>
      <c r="BB316" s="3">
        <v>8801</v>
      </c>
      <c r="BC316" s="3">
        <v>0</v>
      </c>
      <c r="BD316" s="3">
        <v>1387</v>
      </c>
      <c r="BE316" s="3">
        <v>4064</v>
      </c>
      <c r="BF316" s="3">
        <v>297</v>
      </c>
      <c r="BG316" s="3">
        <v>350</v>
      </c>
      <c r="BH316" s="3">
        <v>28168</v>
      </c>
      <c r="BI316" s="3">
        <v>503</v>
      </c>
      <c r="BJ316" s="3">
        <v>0</v>
      </c>
      <c r="BK316" s="3">
        <v>0</v>
      </c>
      <c r="BL316" s="3">
        <v>0</v>
      </c>
      <c r="BM316" s="3">
        <v>0</v>
      </c>
      <c r="BN316" s="3">
        <v>0</v>
      </c>
      <c r="BO316" s="3">
        <v>184098</v>
      </c>
      <c r="BP316" s="3">
        <v>0</v>
      </c>
      <c r="BQ316" s="3">
        <v>0</v>
      </c>
      <c r="BR316" s="3">
        <v>0</v>
      </c>
      <c r="BS316" s="3">
        <v>0</v>
      </c>
      <c r="BT316" s="3">
        <v>0</v>
      </c>
      <c r="BU316" s="3">
        <v>138895</v>
      </c>
      <c r="BV316" s="3">
        <v>0</v>
      </c>
      <c r="BW316" s="3">
        <v>0</v>
      </c>
      <c r="BX316" s="3">
        <v>0</v>
      </c>
      <c r="BY316" s="3">
        <v>0</v>
      </c>
      <c r="BZ316" s="57">
        <v>0</v>
      </c>
      <c r="CA316" s="3">
        <v>0</v>
      </c>
      <c r="CB316" s="3">
        <v>28168</v>
      </c>
      <c r="CC316" s="3">
        <v>0</v>
      </c>
      <c r="CD316" s="3">
        <v>0</v>
      </c>
      <c r="CE316" s="3">
        <v>0</v>
      </c>
      <c r="CF316" s="3">
        <v>0</v>
      </c>
      <c r="CG316" s="3">
        <v>0</v>
      </c>
      <c r="CH316" s="3">
        <v>31</v>
      </c>
      <c r="CI316" s="3">
        <v>5680</v>
      </c>
      <c r="CJ316" s="3">
        <v>3651</v>
      </c>
      <c r="CK316" s="3">
        <v>10822</v>
      </c>
      <c r="CL316" s="3">
        <v>20230</v>
      </c>
      <c r="CM316" s="3">
        <v>5923</v>
      </c>
      <c r="CN316" s="3">
        <v>61053</v>
      </c>
      <c r="CO316" s="3">
        <v>0</v>
      </c>
      <c r="CP316" s="3">
        <v>5220</v>
      </c>
      <c r="CQ316" s="3">
        <v>21119</v>
      </c>
      <c r="CR316" s="3">
        <v>986</v>
      </c>
      <c r="CS316" s="3">
        <v>12900</v>
      </c>
      <c r="CT316" s="3">
        <v>138253</v>
      </c>
      <c r="CU316" s="3">
        <v>142655</v>
      </c>
      <c r="CV316" s="3">
        <v>0</v>
      </c>
      <c r="CW316" s="3">
        <v>0</v>
      </c>
      <c r="CX316" s="3">
        <v>16350</v>
      </c>
      <c r="CY316" s="3">
        <v>0</v>
      </c>
      <c r="CZ316" s="3">
        <v>17</v>
      </c>
      <c r="DA316" s="3">
        <v>833661</v>
      </c>
      <c r="DB316" s="3">
        <v>402753</v>
      </c>
      <c r="DC316" s="3">
        <v>5725</v>
      </c>
      <c r="DD316" s="3">
        <v>3991</v>
      </c>
      <c r="DE316" s="3">
        <v>2485</v>
      </c>
      <c r="DF316" s="3">
        <v>1349</v>
      </c>
      <c r="DG316" s="3">
        <v>9687370424</v>
      </c>
      <c r="DH316" s="3">
        <v>8811245067</v>
      </c>
      <c r="DI316" s="3">
        <v>0</v>
      </c>
      <c r="DJ316" s="3">
        <v>876125357</v>
      </c>
      <c r="DK316" s="3">
        <v>7495390</v>
      </c>
      <c r="DL316" s="3">
        <v>883620747</v>
      </c>
      <c r="DM316" s="3">
        <v>851659001</v>
      </c>
      <c r="DN316" s="3">
        <v>31961746</v>
      </c>
      <c r="DO316" s="3">
        <v>145185490</v>
      </c>
      <c r="DP316" s="3">
        <v>3150290</v>
      </c>
      <c r="DQ316" s="3">
        <v>40402091</v>
      </c>
      <c r="DR316" s="3">
        <v>0</v>
      </c>
      <c r="DS316" s="3">
        <v>133594855</v>
      </c>
      <c r="DT316" s="3">
        <v>1326151549</v>
      </c>
      <c r="DU316" s="3">
        <v>2189584100</v>
      </c>
      <c r="DV316" s="3">
        <v>565589079</v>
      </c>
      <c r="DW316" s="3">
        <v>1722493940</v>
      </c>
      <c r="DX316" s="3">
        <v>0</v>
      </c>
      <c r="DY316" s="3">
        <v>295372380</v>
      </c>
      <c r="DZ316" s="3">
        <v>890861230</v>
      </c>
      <c r="EA316" s="3">
        <v>69506635</v>
      </c>
      <c r="EB316" s="3">
        <v>46881633</v>
      </c>
      <c r="EC316" s="3">
        <v>7106440546</v>
      </c>
      <c r="ED316" s="3">
        <v>273925222</v>
      </c>
      <c r="EE316" s="3">
        <v>532295228</v>
      </c>
      <c r="EF316" s="3">
        <v>74749830</v>
      </c>
      <c r="EG316" s="3">
        <v>907366973</v>
      </c>
      <c r="EH316" s="3">
        <v>0</v>
      </c>
      <c r="EI316" s="3">
        <v>115161224</v>
      </c>
      <c r="EJ316" s="3">
        <v>475769528</v>
      </c>
      <c r="EK316" s="3">
        <v>32935289</v>
      </c>
      <c r="EL316" s="3">
        <v>168726584</v>
      </c>
      <c r="EM316" s="3">
        <v>2580929878</v>
      </c>
      <c r="EN316" s="3">
        <v>1362912094</v>
      </c>
      <c r="EO316" s="3">
        <v>2523050744</v>
      </c>
      <c r="EP316" s="3">
        <v>565530123</v>
      </c>
      <c r="EQ316" s="3">
        <v>2541549468</v>
      </c>
      <c r="ER316" s="3">
        <v>0</v>
      </c>
      <c r="ES316" s="3">
        <v>0</v>
      </c>
      <c r="ET316" s="3">
        <v>258038361</v>
      </c>
      <c r="EU316" s="3">
        <v>1229607973</v>
      </c>
      <c r="EV316" s="3">
        <v>35163937</v>
      </c>
      <c r="EW316" s="3">
        <v>0</v>
      </c>
      <c r="EX316" s="3">
        <v>110701922</v>
      </c>
      <c r="EY316" s="3">
        <v>0</v>
      </c>
      <c r="EZ316" s="3">
        <v>184690445</v>
      </c>
      <c r="FA316" s="3">
        <v>0</v>
      </c>
      <c r="FB316" s="3">
        <v>0</v>
      </c>
      <c r="FC316" s="3">
        <v>0</v>
      </c>
      <c r="FD316" s="3">
        <v>0</v>
      </c>
      <c r="FE316" s="3">
        <v>234886707</v>
      </c>
      <c r="FF316" s="3">
        <v>191652156</v>
      </c>
      <c r="FG316" s="3">
        <v>74808786</v>
      </c>
      <c r="FH316" s="3">
        <v>87077818</v>
      </c>
      <c r="FI316" s="3">
        <v>0</v>
      </c>
      <c r="FJ316" s="3">
        <v>152061296</v>
      </c>
      <c r="FK316" s="3">
        <v>128756878</v>
      </c>
      <c r="FL316" s="3">
        <v>0</v>
      </c>
      <c r="FM316" s="3">
        <v>6881716</v>
      </c>
      <c r="FN316" s="3">
        <v>0</v>
      </c>
      <c r="FO316" s="3">
        <v>0</v>
      </c>
      <c r="FP316" s="3">
        <v>0</v>
      </c>
      <c r="FQ316" s="3">
        <v>137426128</v>
      </c>
      <c r="FR316" s="3">
        <v>0</v>
      </c>
      <c r="FS316" s="3">
        <v>0</v>
      </c>
      <c r="FT316" s="3">
        <v>172956253</v>
      </c>
      <c r="FU316" s="3">
        <v>61822566</v>
      </c>
      <c r="FV316" s="3">
        <v>223760912</v>
      </c>
      <c r="FW316" s="3">
        <v>0</v>
      </c>
      <c r="FX316" s="3">
        <v>0</v>
      </c>
      <c r="FY316" s="3">
        <v>258477</v>
      </c>
      <c r="FZ316" s="3">
        <v>61744123</v>
      </c>
      <c r="GA316" s="3">
        <v>93995917</v>
      </c>
      <c r="GB316" s="3">
        <v>4380238</v>
      </c>
      <c r="GC316" s="3">
        <v>194390378</v>
      </c>
      <c r="GD316" s="3">
        <v>38350137</v>
      </c>
      <c r="GE316" s="3">
        <v>262260167</v>
      </c>
      <c r="GF316" s="3">
        <v>115798237</v>
      </c>
      <c r="GG316" s="3">
        <v>53072362</v>
      </c>
      <c r="GH316" s="3">
        <v>32561206</v>
      </c>
      <c r="GI316" s="3">
        <v>108863684</v>
      </c>
      <c r="GJ316" s="3">
        <v>53441161</v>
      </c>
      <c r="GK316" s="3">
        <v>43160041</v>
      </c>
      <c r="GL316" s="3">
        <v>4096288</v>
      </c>
      <c r="GM316" s="3">
        <v>8223466</v>
      </c>
      <c r="GN316" s="3">
        <v>12705563</v>
      </c>
      <c r="GO316" s="3">
        <v>157476826</v>
      </c>
      <c r="GP316" s="3">
        <v>132005611</v>
      </c>
      <c r="GQ316" s="3">
        <v>0</v>
      </c>
      <c r="GR316" s="3">
        <v>423765614</v>
      </c>
      <c r="GS316" s="3">
        <v>44548024</v>
      </c>
      <c r="GT316" s="3">
        <v>1239612013</v>
      </c>
      <c r="GU316" s="3">
        <v>7676541</v>
      </c>
      <c r="GV316" s="3">
        <v>1847607803</v>
      </c>
      <c r="GW316" s="3">
        <v>67708138</v>
      </c>
      <c r="GX316" s="3">
        <v>0</v>
      </c>
      <c r="GY316" s="3">
        <v>175782695</v>
      </c>
      <c r="GZ316" s="3">
        <v>1604116970</v>
      </c>
      <c r="HA316" s="3">
        <v>1847607803</v>
      </c>
      <c r="HB316" s="3">
        <v>34327</v>
      </c>
      <c r="HC316" s="3">
        <v>535604328</v>
      </c>
      <c r="HD316" s="3">
        <v>-415069452</v>
      </c>
      <c r="HE316" s="3">
        <v>799592208</v>
      </c>
      <c r="HF316" s="3">
        <v>0</v>
      </c>
      <c r="HG316" s="3">
        <v>0</v>
      </c>
      <c r="HH316" s="3">
        <v>1239253765</v>
      </c>
      <c r="HI316" s="3">
        <v>173835862</v>
      </c>
      <c r="HJ316" s="3">
        <v>4592780</v>
      </c>
      <c r="HK316" s="3">
        <v>5200820</v>
      </c>
      <c r="HL316" s="3">
        <v>2402</v>
      </c>
      <c r="HM316" s="3">
        <v>162</v>
      </c>
      <c r="HN316" s="3">
        <v>468655</v>
      </c>
      <c r="HO316" s="3">
        <v>796060</v>
      </c>
      <c r="HP316" s="3">
        <v>1767657</v>
      </c>
      <c r="HQ316" s="3">
        <v>22333</v>
      </c>
      <c r="HR316" s="3">
        <v>973132</v>
      </c>
      <c r="HS316" s="3">
        <v>49640</v>
      </c>
      <c r="HT316" s="3">
        <v>310468</v>
      </c>
      <c r="HU316" s="3">
        <v>0</v>
      </c>
      <c r="HV316" s="3">
        <v>89285</v>
      </c>
      <c r="HW316" s="3">
        <v>115550</v>
      </c>
      <c r="HX316" s="3">
        <v>1682856</v>
      </c>
      <c r="HY316" s="3">
        <v>455594</v>
      </c>
      <c r="HZ316" s="3">
        <v>1156188</v>
      </c>
      <c r="IA316" s="3">
        <v>5503</v>
      </c>
      <c r="IB316" s="3">
        <v>607952</v>
      </c>
      <c r="IC316" s="3">
        <v>32949</v>
      </c>
      <c r="ID316" s="3">
        <v>651738</v>
      </c>
      <c r="IE316" s="3">
        <v>139431706.00127101</v>
      </c>
      <c r="IF316" s="3">
        <v>237186293.25232187</v>
      </c>
      <c r="IG316" s="3">
        <v>55799539.196524523</v>
      </c>
      <c r="IH316" s="3">
        <v>229167750.130191</v>
      </c>
      <c r="II316" s="3">
        <v>0</v>
      </c>
      <c r="IJ316" s="3">
        <v>35774158.974132359</v>
      </c>
      <c r="IK316" s="3">
        <v>119089072.171619</v>
      </c>
      <c r="IL316" s="3">
        <v>8926854.3161499277</v>
      </c>
      <c r="IM316" s="3">
        <v>18788236.957789276</v>
      </c>
    </row>
    <row r="317" spans="1:247" x14ac:dyDescent="0.25">
      <c r="A317">
        <v>106334487</v>
      </c>
      <c r="B317" s="33" t="s">
        <v>2249</v>
      </c>
      <c r="C317" s="56">
        <v>45108</v>
      </c>
      <c r="D317" s="56">
        <v>45473</v>
      </c>
      <c r="E317">
        <v>366</v>
      </c>
      <c r="F317" s="33" t="s">
        <v>2704</v>
      </c>
      <c r="G317" t="s">
        <v>1063</v>
      </c>
      <c r="H317">
        <v>1109</v>
      </c>
      <c r="I317" s="33" t="s">
        <v>1031</v>
      </c>
      <c r="J317" t="s">
        <v>3050</v>
      </c>
      <c r="K317" s="33" t="s">
        <v>1023</v>
      </c>
      <c r="L317" s="33" t="s">
        <v>811</v>
      </c>
      <c r="M317" t="s">
        <v>2658</v>
      </c>
      <c r="N317" t="s">
        <v>1032</v>
      </c>
      <c r="O317" s="33" t="s">
        <v>1541</v>
      </c>
      <c r="P317" t="s">
        <v>406</v>
      </c>
      <c r="Q317" t="s">
        <v>34</v>
      </c>
      <c r="R317" s="33" t="s">
        <v>2250</v>
      </c>
      <c r="S317" s="33" t="s">
        <v>1766</v>
      </c>
      <c r="T317" s="33" t="s">
        <v>1309</v>
      </c>
      <c r="U317" s="33" t="s">
        <v>2251</v>
      </c>
      <c r="V317" s="33" t="s">
        <v>2473</v>
      </c>
      <c r="W317">
        <v>1</v>
      </c>
      <c r="X317" s="3">
        <v>439</v>
      </c>
      <c r="Y317" s="3">
        <v>160674</v>
      </c>
      <c r="Z317" s="3">
        <v>439</v>
      </c>
      <c r="AA317" s="3">
        <v>160674</v>
      </c>
      <c r="AB317" s="3">
        <v>418</v>
      </c>
      <c r="AC317" s="3">
        <v>349.47814207650299</v>
      </c>
      <c r="AD317" s="3">
        <v>566.98103405855602</v>
      </c>
      <c r="AE317" s="3">
        <v>17744</v>
      </c>
      <c r="AF317" s="3">
        <v>17269</v>
      </c>
      <c r="AG317" s="3">
        <v>30263</v>
      </c>
      <c r="AH317" s="3">
        <v>36530</v>
      </c>
      <c r="AI317" s="3">
        <v>16893</v>
      </c>
      <c r="AJ317" s="3">
        <v>4307</v>
      </c>
      <c r="AK317" s="3">
        <v>2435</v>
      </c>
      <c r="AL317" s="3">
        <v>2468</v>
      </c>
      <c r="AM317" s="3">
        <v>0</v>
      </c>
      <c r="AN317" s="3">
        <v>127909</v>
      </c>
      <c r="AO317" s="3">
        <v>207515.058465432</v>
      </c>
      <c r="AP317" s="89">
        <v>23597.957373925852</v>
      </c>
      <c r="AQ317" s="89">
        <v>23569.7208847906</v>
      </c>
      <c r="AR317" s="89">
        <v>43195.193200058202</v>
      </c>
      <c r="AS317" s="89">
        <v>67968.504793708795</v>
      </c>
      <c r="AT317" s="89">
        <v>48774.17925455494</v>
      </c>
      <c r="AU317" s="89">
        <v>6637.9101203759501</v>
      </c>
      <c r="AV317" s="89">
        <v>3900.5892714506399</v>
      </c>
      <c r="AW317" s="89">
        <v>11802.1012839537</v>
      </c>
      <c r="AX317" s="89">
        <v>0</v>
      </c>
      <c r="AY317" s="3">
        <v>2589</v>
      </c>
      <c r="AZ317" s="3">
        <v>2914</v>
      </c>
      <c r="BA317" s="3">
        <v>3440</v>
      </c>
      <c r="BB317" s="3">
        <v>8019</v>
      </c>
      <c r="BC317" s="3">
        <v>2382</v>
      </c>
      <c r="BD317" s="3">
        <v>853</v>
      </c>
      <c r="BE317" s="3">
        <v>1248</v>
      </c>
      <c r="BF317" s="3">
        <v>66</v>
      </c>
      <c r="BG317" s="3">
        <v>0</v>
      </c>
      <c r="BH317" s="3">
        <v>21511</v>
      </c>
      <c r="BI317" s="3">
        <v>362</v>
      </c>
      <c r="BJ317" s="3">
        <v>77</v>
      </c>
      <c r="BK317" s="3">
        <v>0</v>
      </c>
      <c r="BL317" s="3">
        <v>0</v>
      </c>
      <c r="BM317" s="3">
        <v>0</v>
      </c>
      <c r="BN317" s="3">
        <v>0</v>
      </c>
      <c r="BO317" s="3">
        <v>132492</v>
      </c>
      <c r="BP317" s="3">
        <v>28182</v>
      </c>
      <c r="BQ317" s="3">
        <v>0</v>
      </c>
      <c r="BR317" s="3">
        <v>0</v>
      </c>
      <c r="BS317" s="3">
        <v>0</v>
      </c>
      <c r="BT317" s="3">
        <v>0</v>
      </c>
      <c r="BU317" s="3">
        <v>103151</v>
      </c>
      <c r="BV317" s="3">
        <v>24758</v>
      </c>
      <c r="BW317" s="3">
        <v>0</v>
      </c>
      <c r="BX317" s="3">
        <v>0</v>
      </c>
      <c r="BY317" s="3">
        <v>0</v>
      </c>
      <c r="BZ317" s="57">
        <v>0</v>
      </c>
      <c r="CA317" s="3">
        <v>0</v>
      </c>
      <c r="CB317" s="3">
        <v>19357</v>
      </c>
      <c r="CC317" s="3">
        <v>2154</v>
      </c>
      <c r="CD317" s="3">
        <v>0</v>
      </c>
      <c r="CE317" s="3">
        <v>0</v>
      </c>
      <c r="CF317" s="3">
        <v>0</v>
      </c>
      <c r="CG317" s="3">
        <v>0</v>
      </c>
      <c r="CH317" s="3">
        <v>32</v>
      </c>
      <c r="CI317" s="3">
        <v>2806</v>
      </c>
      <c r="CJ317" s="3">
        <v>0</v>
      </c>
      <c r="CK317" s="3">
        <v>17049</v>
      </c>
      <c r="CL317" s="3">
        <v>17101</v>
      </c>
      <c r="CM317" s="3">
        <v>31647</v>
      </c>
      <c r="CN317" s="3">
        <v>149175</v>
      </c>
      <c r="CO317" s="3">
        <v>16602</v>
      </c>
      <c r="CP317" s="3">
        <v>6639</v>
      </c>
      <c r="CQ317" s="3">
        <v>10495</v>
      </c>
      <c r="CR317" s="3">
        <v>4621</v>
      </c>
      <c r="CS317" s="3">
        <v>683</v>
      </c>
      <c r="CT317" s="3">
        <v>254012</v>
      </c>
      <c r="CU317" s="3">
        <v>104949</v>
      </c>
      <c r="CV317" s="3">
        <v>96375</v>
      </c>
      <c r="CW317" s="3">
        <v>0</v>
      </c>
      <c r="CX317" s="3">
        <v>63174</v>
      </c>
      <c r="CY317" s="3">
        <v>0</v>
      </c>
      <c r="CZ317" s="3">
        <v>10</v>
      </c>
      <c r="DA317" s="3">
        <v>846788</v>
      </c>
      <c r="DB317" s="3">
        <v>571885</v>
      </c>
      <c r="DC317" s="3">
        <v>6335</v>
      </c>
      <c r="DD317" s="3">
        <v>5489</v>
      </c>
      <c r="DE317" s="3">
        <v>1241</v>
      </c>
      <c r="DF317" s="3">
        <v>636</v>
      </c>
      <c r="DG317" s="3">
        <v>3908935338</v>
      </c>
      <c r="DH317" s="3">
        <v>2963085479</v>
      </c>
      <c r="DI317" s="3">
        <v>1397182</v>
      </c>
      <c r="DJ317" s="3">
        <v>947247041</v>
      </c>
      <c r="DK317" s="3">
        <v>41236739</v>
      </c>
      <c r="DL317" s="3">
        <v>988483780</v>
      </c>
      <c r="DM317" s="3">
        <v>1031135183</v>
      </c>
      <c r="DN317" s="3">
        <v>-42651403</v>
      </c>
      <c r="DO317" s="3">
        <v>17665403</v>
      </c>
      <c r="DP317" s="3">
        <v>0</v>
      </c>
      <c r="DQ317" s="3">
        <v>0</v>
      </c>
      <c r="DR317" s="3">
        <v>0</v>
      </c>
      <c r="DS317" s="3">
        <v>-24986000</v>
      </c>
      <c r="DT317" s="3">
        <v>330431462</v>
      </c>
      <c r="DU317" s="3">
        <v>371041493</v>
      </c>
      <c r="DV317" s="3">
        <v>381124202</v>
      </c>
      <c r="DW317" s="3">
        <v>999117111</v>
      </c>
      <c r="DX317" s="3">
        <v>3317991</v>
      </c>
      <c r="DY317" s="3">
        <v>153570046</v>
      </c>
      <c r="DZ317" s="3">
        <v>117889582</v>
      </c>
      <c r="EA317" s="3">
        <v>9021587</v>
      </c>
      <c r="EB317" s="3">
        <v>43892445</v>
      </c>
      <c r="EC317" s="3">
        <v>2409405919</v>
      </c>
      <c r="ED317" s="3">
        <v>109013283</v>
      </c>
      <c r="EE317" s="3">
        <v>135377201</v>
      </c>
      <c r="EF317" s="3">
        <v>162864614</v>
      </c>
      <c r="EG317" s="3">
        <v>859861705</v>
      </c>
      <c r="EH317" s="3">
        <v>6261852</v>
      </c>
      <c r="EI317" s="3">
        <v>83110744</v>
      </c>
      <c r="EJ317" s="3">
        <v>70955937</v>
      </c>
      <c r="EK317" s="3">
        <v>34120100</v>
      </c>
      <c r="EL317" s="3">
        <v>37963983</v>
      </c>
      <c r="EM317" s="3">
        <v>1499529419</v>
      </c>
      <c r="EN317" s="3">
        <v>382059033</v>
      </c>
      <c r="EO317" s="3">
        <v>430713432</v>
      </c>
      <c r="EP317" s="3">
        <v>349101841</v>
      </c>
      <c r="EQ317" s="3">
        <v>1369080370</v>
      </c>
      <c r="ER317" s="3">
        <v>-94469478</v>
      </c>
      <c r="ES317" s="3">
        <v>9579843</v>
      </c>
      <c r="ET317" s="3">
        <v>298696301</v>
      </c>
      <c r="EU317" s="3">
        <v>95338562</v>
      </c>
      <c r="EV317" s="3">
        <v>79843888</v>
      </c>
      <c r="EW317" s="3">
        <v>0</v>
      </c>
      <c r="EX317" s="3">
        <v>43141687</v>
      </c>
      <c r="EY317" s="3">
        <v>0</v>
      </c>
      <c r="EZ317" s="3">
        <v>0</v>
      </c>
      <c r="FA317" s="3">
        <v>0</v>
      </c>
      <c r="FB317" s="3">
        <v>1397182</v>
      </c>
      <c r="FC317" s="3">
        <v>0</v>
      </c>
      <c r="FD317" s="3">
        <v>0</v>
      </c>
      <c r="FE317" s="3">
        <v>57385712</v>
      </c>
      <c r="FF317" s="3">
        <v>75705262</v>
      </c>
      <c r="FG317" s="3">
        <v>220972707</v>
      </c>
      <c r="FH317" s="3">
        <v>559679374</v>
      </c>
      <c r="FI317" s="3">
        <v>0</v>
      </c>
      <c r="FJ317" s="3">
        <v>-62015511</v>
      </c>
      <c r="FK317" s="3">
        <v>93506957</v>
      </c>
      <c r="FL317" s="3">
        <v>0</v>
      </c>
      <c r="FM317" s="3">
        <v>2012540</v>
      </c>
      <c r="FN317" s="3">
        <v>0</v>
      </c>
      <c r="FO317" s="3">
        <v>0</v>
      </c>
      <c r="FP317" s="3">
        <v>0</v>
      </c>
      <c r="FQ317" s="3">
        <v>11537208</v>
      </c>
      <c r="FR317" s="3">
        <v>0</v>
      </c>
      <c r="FS317" s="3">
        <v>32265806</v>
      </c>
      <c r="FT317" s="3">
        <v>172613107</v>
      </c>
      <c r="FU317" s="3">
        <v>123228366</v>
      </c>
      <c r="FV317" s="3">
        <v>220091090</v>
      </c>
      <c r="FW317" s="3">
        <v>0</v>
      </c>
      <c r="FX317" s="3">
        <v>0</v>
      </c>
      <c r="FY317" s="3">
        <v>2057771</v>
      </c>
      <c r="FZ317" s="3">
        <v>22589909</v>
      </c>
      <c r="GA317" s="3">
        <v>189712916</v>
      </c>
      <c r="GB317" s="3">
        <v>17786059</v>
      </c>
      <c r="GC317" s="3">
        <v>279575637</v>
      </c>
      <c r="GD317" s="3">
        <v>3480328</v>
      </c>
      <c r="GE317" s="3">
        <v>402742199</v>
      </c>
      <c r="GF317" s="3">
        <v>218233595</v>
      </c>
      <c r="GG317" s="3">
        <v>104200405</v>
      </c>
      <c r="GH317" s="3">
        <v>30403020</v>
      </c>
      <c r="GI317" s="3">
        <v>135137281</v>
      </c>
      <c r="GJ317" s="3">
        <v>37007953</v>
      </c>
      <c r="GK317" s="3">
        <v>36288049</v>
      </c>
      <c r="GL317" s="3">
        <v>10510328</v>
      </c>
      <c r="GM317" s="3">
        <v>0</v>
      </c>
      <c r="GN317" s="3">
        <v>3480328</v>
      </c>
      <c r="GO317" s="3">
        <v>53132025</v>
      </c>
      <c r="GP317" s="3">
        <v>370828862</v>
      </c>
      <c r="GQ317" s="3">
        <v>260175512</v>
      </c>
      <c r="GR317" s="3">
        <v>380151190</v>
      </c>
      <c r="GS317" s="3">
        <v>45597924</v>
      </c>
      <c r="GT317" s="3">
        <v>0</v>
      </c>
      <c r="GU317" s="3">
        <v>0</v>
      </c>
      <c r="GV317" s="3">
        <v>1056753488</v>
      </c>
      <c r="GW317" s="3">
        <v>494923733</v>
      </c>
      <c r="GX317" s="3">
        <v>24832432</v>
      </c>
      <c r="GY317" s="3">
        <v>711416335</v>
      </c>
      <c r="GZ317" s="3">
        <v>-174419012</v>
      </c>
      <c r="HA317" s="3">
        <v>1056753488</v>
      </c>
      <c r="HB317" s="3">
        <v>42088131</v>
      </c>
      <c r="HC317" s="3">
        <v>49595596</v>
      </c>
      <c r="HD317" s="3">
        <v>0</v>
      </c>
      <c r="HE317" s="3">
        <v>752337723</v>
      </c>
      <c r="HF317" s="3">
        <v>0</v>
      </c>
      <c r="HG317" s="3">
        <v>27360069</v>
      </c>
      <c r="HH317" s="3">
        <v>0</v>
      </c>
      <c r="HI317" s="3">
        <v>0</v>
      </c>
      <c r="HJ317" s="3">
        <v>7000521</v>
      </c>
      <c r="HK317" s="3">
        <v>7908008</v>
      </c>
      <c r="HL317" s="3">
        <v>3779</v>
      </c>
      <c r="HM317" s="3">
        <v>158</v>
      </c>
      <c r="HN317" s="3">
        <v>798027</v>
      </c>
      <c r="HO317" s="3">
        <v>1519412</v>
      </c>
      <c r="HP317" s="3">
        <v>1745849</v>
      </c>
      <c r="HQ317" s="3">
        <v>164114</v>
      </c>
      <c r="HR317" s="3">
        <v>482340</v>
      </c>
      <c r="HS317" s="3">
        <v>981726</v>
      </c>
      <c r="HT317" s="3">
        <v>0</v>
      </c>
      <c r="HU317" s="3">
        <v>1261957</v>
      </c>
      <c r="HV317" s="3">
        <v>34543</v>
      </c>
      <c r="HW317" s="3">
        <v>12553</v>
      </c>
      <c r="HX317" s="3">
        <v>2184879</v>
      </c>
      <c r="HY317" s="3">
        <v>1011936</v>
      </c>
      <c r="HZ317" s="3">
        <v>1079568</v>
      </c>
      <c r="IA317" s="3">
        <v>470739</v>
      </c>
      <c r="IB317" s="3">
        <v>1177146</v>
      </c>
      <c r="IC317" s="3">
        <v>227200</v>
      </c>
      <c r="ID317" s="3">
        <v>849053</v>
      </c>
      <c r="IE317" s="3">
        <v>111284948.8889337</v>
      </c>
      <c r="IF317" s="3">
        <v>128245425.8912359</v>
      </c>
      <c r="IG317" s="3">
        <v>137759680.30909401</v>
      </c>
      <c r="IH317" s="3">
        <v>470767633.19622898</v>
      </c>
      <c r="II317" s="3">
        <v>2425998.60562449</v>
      </c>
      <c r="IJ317" s="3">
        <v>59937022.612802997</v>
      </c>
      <c r="IK317" s="3">
        <v>47823222.757662416</v>
      </c>
      <c r="IL317" s="3">
        <v>10925197.052424399</v>
      </c>
      <c r="IM317" s="3">
        <v>20729314.685992401</v>
      </c>
    </row>
    <row r="318" spans="1:247" x14ac:dyDescent="0.25">
      <c r="A318">
        <v>106190796</v>
      </c>
      <c r="B318" s="33" t="s">
        <v>1542</v>
      </c>
      <c r="C318" s="56">
        <v>45108</v>
      </c>
      <c r="D318" s="56">
        <v>45473</v>
      </c>
      <c r="E318">
        <v>366</v>
      </c>
      <c r="F318" s="33" t="s">
        <v>2532</v>
      </c>
      <c r="G318" t="s">
        <v>475</v>
      </c>
      <c r="H318">
        <v>927</v>
      </c>
      <c r="I318" s="33" t="s">
        <v>1046</v>
      </c>
      <c r="J318" t="s">
        <v>2899</v>
      </c>
      <c r="K318" s="33" t="s">
        <v>1023</v>
      </c>
      <c r="L318" s="33" t="s">
        <v>811</v>
      </c>
      <c r="M318" t="s">
        <v>2658</v>
      </c>
      <c r="N318" t="s">
        <v>1032</v>
      </c>
      <c r="O318" s="33" t="s">
        <v>3089</v>
      </c>
      <c r="P318" t="s">
        <v>406</v>
      </c>
      <c r="Q318" t="s">
        <v>34</v>
      </c>
      <c r="R318" s="33" t="s">
        <v>3236</v>
      </c>
      <c r="S318" s="33" t="s">
        <v>3237</v>
      </c>
      <c r="T318" s="33" t="s">
        <v>474</v>
      </c>
      <c r="U318" s="33">
        <v>90095</v>
      </c>
      <c r="V318" s="33" t="s">
        <v>2874</v>
      </c>
      <c r="W318">
        <v>1</v>
      </c>
      <c r="X318" s="3">
        <v>446</v>
      </c>
      <c r="Y318" s="3">
        <v>163236</v>
      </c>
      <c r="Z318" s="3">
        <v>557</v>
      </c>
      <c r="AA318" s="3">
        <v>203862</v>
      </c>
      <c r="AB318" s="3">
        <v>503</v>
      </c>
      <c r="AC318" s="3">
        <v>493.34426229508199</v>
      </c>
      <c r="AD318" s="3">
        <v>805.71687218766999</v>
      </c>
      <c r="AE318" s="3">
        <v>41542</v>
      </c>
      <c r="AF318" s="3">
        <v>19848</v>
      </c>
      <c r="AG318" s="3">
        <v>25638</v>
      </c>
      <c r="AH318" s="3">
        <v>31845</v>
      </c>
      <c r="AI318" s="3">
        <v>23</v>
      </c>
      <c r="AJ318" s="3">
        <v>960</v>
      </c>
      <c r="AK318" s="3">
        <v>54835</v>
      </c>
      <c r="AL318" s="3">
        <v>51</v>
      </c>
      <c r="AM318" s="3">
        <v>5822</v>
      </c>
      <c r="AN318" s="3">
        <v>180564</v>
      </c>
      <c r="AO318" s="3">
        <v>294892.37522068701</v>
      </c>
      <c r="AP318" s="89">
        <v>70034.580899309396</v>
      </c>
      <c r="AQ318" s="89">
        <v>29142.756222176646</v>
      </c>
      <c r="AR318" s="89">
        <v>29977.5777730382</v>
      </c>
      <c r="AS318" s="89">
        <v>40265.097403764601</v>
      </c>
      <c r="AT318" s="89">
        <v>47.130752865613402</v>
      </c>
      <c r="AU318" s="89">
        <v>1720.1436039973601</v>
      </c>
      <c r="AV318" s="89">
        <v>111168.67337577289</v>
      </c>
      <c r="AW318" s="89">
        <v>91.825753440053901</v>
      </c>
      <c r="AX318" s="89">
        <v>12579.001844312699</v>
      </c>
      <c r="AY318" s="3">
        <v>5667</v>
      </c>
      <c r="AZ318" s="3">
        <v>2441</v>
      </c>
      <c r="BA318" s="3">
        <v>2253</v>
      </c>
      <c r="BB318" s="3">
        <v>3582</v>
      </c>
      <c r="BC318" s="3">
        <v>4</v>
      </c>
      <c r="BD318" s="3">
        <v>121</v>
      </c>
      <c r="BE318" s="3">
        <v>8063</v>
      </c>
      <c r="BF318" s="3">
        <v>7</v>
      </c>
      <c r="BG318" s="3">
        <v>763</v>
      </c>
      <c r="BH318" s="3">
        <v>22901</v>
      </c>
      <c r="BI318" s="3">
        <v>446</v>
      </c>
      <c r="BJ318" s="3">
        <v>0</v>
      </c>
      <c r="BK318" s="3">
        <v>0</v>
      </c>
      <c r="BL318" s="3">
        <v>0</v>
      </c>
      <c r="BM318" s="3">
        <v>0</v>
      </c>
      <c r="BN318" s="3">
        <v>0</v>
      </c>
      <c r="BO318" s="3">
        <v>163236</v>
      </c>
      <c r="BP318" s="3">
        <v>0</v>
      </c>
      <c r="BQ318" s="3">
        <v>0</v>
      </c>
      <c r="BR318" s="3">
        <v>0</v>
      </c>
      <c r="BS318" s="3">
        <v>0</v>
      </c>
      <c r="BT318" s="3">
        <v>0</v>
      </c>
      <c r="BU318" s="3">
        <v>180564</v>
      </c>
      <c r="BV318" s="3">
        <v>0</v>
      </c>
      <c r="BW318" s="3">
        <v>0</v>
      </c>
      <c r="BX318" s="3">
        <v>0</v>
      </c>
      <c r="BY318" s="3">
        <v>0</v>
      </c>
      <c r="BZ318" s="57">
        <v>0</v>
      </c>
      <c r="CA318" s="3">
        <v>0</v>
      </c>
      <c r="CB318" s="3">
        <v>22901</v>
      </c>
      <c r="CC318" s="3">
        <v>0</v>
      </c>
      <c r="CD318" s="3">
        <v>0</v>
      </c>
      <c r="CE318" s="3">
        <v>0</v>
      </c>
      <c r="CF318" s="3">
        <v>0</v>
      </c>
      <c r="CG318" s="3">
        <v>0</v>
      </c>
      <c r="CH318" s="3">
        <v>10</v>
      </c>
      <c r="CI318" s="3">
        <v>3382</v>
      </c>
      <c r="CJ318" s="3">
        <v>1709</v>
      </c>
      <c r="CK318" s="3">
        <v>172247</v>
      </c>
      <c r="CL318" s="3">
        <v>50755</v>
      </c>
      <c r="CM318" s="3">
        <v>33724</v>
      </c>
      <c r="CN318" s="3">
        <v>50352</v>
      </c>
      <c r="CO318" s="3">
        <v>76</v>
      </c>
      <c r="CP318" s="3">
        <v>3336</v>
      </c>
      <c r="CQ318" s="3">
        <v>272468</v>
      </c>
      <c r="CR318" s="3">
        <v>64</v>
      </c>
      <c r="CS318" s="3">
        <v>11128</v>
      </c>
      <c r="CT318" s="3">
        <v>594150</v>
      </c>
      <c r="CU318" s="3">
        <v>55189</v>
      </c>
      <c r="CV318" s="3">
        <v>560034</v>
      </c>
      <c r="CW318" s="3">
        <v>0</v>
      </c>
      <c r="CX318" s="3">
        <v>20835</v>
      </c>
      <c r="CY318" s="3">
        <v>0</v>
      </c>
      <c r="CZ318" s="3">
        <v>23</v>
      </c>
      <c r="DA318" s="3">
        <v>2453815</v>
      </c>
      <c r="DB318" s="3">
        <v>2052600</v>
      </c>
      <c r="DC318" s="3">
        <v>8484</v>
      </c>
      <c r="DD318" s="3">
        <v>21167</v>
      </c>
      <c r="DE318" s="3">
        <v>1248</v>
      </c>
      <c r="DF318" s="3">
        <v>674</v>
      </c>
      <c r="DG318" s="3">
        <v>7681326394</v>
      </c>
      <c r="DH318" s="3">
        <v>4835303934</v>
      </c>
      <c r="DI318" s="3">
        <v>25035914</v>
      </c>
      <c r="DJ318" s="3">
        <v>2871058374</v>
      </c>
      <c r="DK318" s="3">
        <v>500649412</v>
      </c>
      <c r="DL318" s="3">
        <v>3371707786</v>
      </c>
      <c r="DM318" s="3">
        <v>2864257743</v>
      </c>
      <c r="DN318" s="3">
        <v>507450043</v>
      </c>
      <c r="DO318" s="3">
        <v>211158556</v>
      </c>
      <c r="DP318" s="3">
        <v>44558249</v>
      </c>
      <c r="DQ318" s="3">
        <v>0</v>
      </c>
      <c r="DR318" s="3">
        <v>0</v>
      </c>
      <c r="DS318" s="3">
        <v>674050350</v>
      </c>
      <c r="DT318" s="3">
        <v>1120772009</v>
      </c>
      <c r="DU318" s="3">
        <v>507368551</v>
      </c>
      <c r="DV318" s="3">
        <v>628124156</v>
      </c>
      <c r="DW318" s="3">
        <v>851759481</v>
      </c>
      <c r="DX318" s="3">
        <v>618105</v>
      </c>
      <c r="DY318" s="3">
        <v>26420713</v>
      </c>
      <c r="DZ318" s="3">
        <v>1510659593</v>
      </c>
      <c r="EA318" s="3">
        <v>498248</v>
      </c>
      <c r="EB318" s="3">
        <v>57091727</v>
      </c>
      <c r="EC318" s="3">
        <v>4703312583</v>
      </c>
      <c r="ED318" s="3">
        <v>768708467</v>
      </c>
      <c r="EE318" s="3">
        <v>237599103</v>
      </c>
      <c r="EF318" s="3">
        <v>106318497</v>
      </c>
      <c r="EG318" s="3">
        <v>225212680</v>
      </c>
      <c r="EH318" s="3">
        <v>648493</v>
      </c>
      <c r="EI318" s="3">
        <v>20920350</v>
      </c>
      <c r="EJ318" s="3">
        <v>1551946824</v>
      </c>
      <c r="EK318" s="3">
        <v>398850</v>
      </c>
      <c r="EL318" s="3">
        <v>66260547</v>
      </c>
      <c r="EM318" s="3">
        <v>2978013811</v>
      </c>
      <c r="EN318" s="3">
        <v>1282121221</v>
      </c>
      <c r="EO318" s="3">
        <v>430851691</v>
      </c>
      <c r="EP318" s="3">
        <v>461189578</v>
      </c>
      <c r="EQ318" s="3">
        <v>749423306</v>
      </c>
      <c r="ER318" s="3">
        <v>0</v>
      </c>
      <c r="ES318" s="3">
        <v>795101</v>
      </c>
      <c r="ET318" s="3">
        <v>27144549</v>
      </c>
      <c r="EU318" s="3">
        <v>1745353184</v>
      </c>
      <c r="EV318" s="3">
        <v>73152827</v>
      </c>
      <c r="EW318" s="3">
        <v>0</v>
      </c>
      <c r="EX318" s="3">
        <v>7701686</v>
      </c>
      <c r="EY318" s="3">
        <v>0</v>
      </c>
      <c r="EZ318" s="3">
        <v>57570791</v>
      </c>
      <c r="FA318" s="3">
        <v>2135991</v>
      </c>
      <c r="FB318" s="3">
        <v>2745069</v>
      </c>
      <c r="FC318" s="3">
        <v>0</v>
      </c>
      <c r="FD318" s="3">
        <v>20154854</v>
      </c>
      <c r="FE318" s="3">
        <v>600927008</v>
      </c>
      <c r="FF318" s="3">
        <v>314031522</v>
      </c>
      <c r="FG318" s="3">
        <v>270963252</v>
      </c>
      <c r="FH318" s="3">
        <v>307158245</v>
      </c>
      <c r="FI318" s="3">
        <v>461275</v>
      </c>
      <c r="FJ318" s="3">
        <v>19539760</v>
      </c>
      <c r="FK318" s="3">
        <v>1298899046</v>
      </c>
      <c r="FL318" s="3">
        <v>3359568</v>
      </c>
      <c r="FM318" s="3">
        <v>55718698</v>
      </c>
      <c r="FN318" s="3">
        <v>0</v>
      </c>
      <c r="FO318" s="3">
        <v>-341431587</v>
      </c>
      <c r="FP318" s="3">
        <v>0</v>
      </c>
      <c r="FQ318" s="3">
        <v>167617324</v>
      </c>
      <c r="FR318" s="3">
        <v>0</v>
      </c>
      <c r="FS318" s="3">
        <v>0</v>
      </c>
      <c r="FT318" s="3">
        <v>426701094</v>
      </c>
      <c r="FU318" s="3">
        <v>126584647</v>
      </c>
      <c r="FV318" s="3">
        <v>1383311387</v>
      </c>
      <c r="FW318" s="3">
        <v>0</v>
      </c>
      <c r="FX318" s="3">
        <v>0</v>
      </c>
      <c r="FY318" s="3">
        <v>0</v>
      </c>
      <c r="FZ318" s="3">
        <v>43660935</v>
      </c>
      <c r="GA318" s="3">
        <v>397318841</v>
      </c>
      <c r="GB318" s="3">
        <v>80732866</v>
      </c>
      <c r="GC318" s="3">
        <v>349574577</v>
      </c>
      <c r="GD318" s="3">
        <v>56373396</v>
      </c>
      <c r="GE318" s="3">
        <v>1022742605</v>
      </c>
      <c r="GF318" s="3">
        <v>453454375</v>
      </c>
      <c r="GG318" s="3">
        <v>84027526</v>
      </c>
      <c r="GH318" s="3">
        <v>56043164</v>
      </c>
      <c r="GI318" s="3">
        <v>684534799</v>
      </c>
      <c r="GJ318" s="3">
        <v>323100561</v>
      </c>
      <c r="GK318" s="3">
        <v>90069045</v>
      </c>
      <c r="GL318" s="3">
        <v>31041164</v>
      </c>
      <c r="GM318" s="3">
        <v>27033749</v>
      </c>
      <c r="GN318" s="3">
        <v>0</v>
      </c>
      <c r="GO318" s="3">
        <v>92210755</v>
      </c>
      <c r="GP318" s="3">
        <v>3969326385</v>
      </c>
      <c r="GQ318" s="3">
        <v>277757896</v>
      </c>
      <c r="GR318" s="3">
        <v>1019185550</v>
      </c>
      <c r="GS318" s="3">
        <v>57338363</v>
      </c>
      <c r="GT318" s="3">
        <v>0</v>
      </c>
      <c r="GU318" s="3">
        <v>0</v>
      </c>
      <c r="GV318" s="3">
        <v>5323608194</v>
      </c>
      <c r="GW318" s="3">
        <v>3982253953</v>
      </c>
      <c r="GX318" s="3">
        <v>0</v>
      </c>
      <c r="GY318" s="3">
        <v>1821421473</v>
      </c>
      <c r="GZ318" s="3">
        <v>-480067232</v>
      </c>
      <c r="HA318" s="3">
        <v>5323608194</v>
      </c>
      <c r="HB318" s="3">
        <v>2188458482</v>
      </c>
      <c r="HC318" s="3">
        <v>577780056</v>
      </c>
      <c r="HD318" s="3">
        <v>-133142186</v>
      </c>
      <c r="HE318" s="3">
        <v>2124272823</v>
      </c>
      <c r="HF318" s="3">
        <v>0</v>
      </c>
      <c r="HG318" s="3">
        <v>1844005447</v>
      </c>
      <c r="HH318" s="3">
        <v>0</v>
      </c>
      <c r="HI318" s="3">
        <v>294731416</v>
      </c>
      <c r="HJ318" s="3">
        <v>14670053</v>
      </c>
      <c r="HK318" s="3">
        <v>17074271</v>
      </c>
      <c r="HL318" s="3">
        <v>8021</v>
      </c>
      <c r="HM318" s="3">
        <v>805</v>
      </c>
      <c r="HN318" s="3">
        <v>1202641</v>
      </c>
      <c r="HO318" s="3">
        <v>5618622</v>
      </c>
      <c r="HP318" s="3">
        <v>3617587</v>
      </c>
      <c r="HQ318" s="3">
        <v>159299</v>
      </c>
      <c r="HR318" s="3">
        <v>973057</v>
      </c>
      <c r="HS318" s="3">
        <v>1574176</v>
      </c>
      <c r="HT318" s="3">
        <v>882661</v>
      </c>
      <c r="HU318" s="3">
        <v>251743</v>
      </c>
      <c r="HV318" s="3">
        <v>187061</v>
      </c>
      <c r="HW318" s="3">
        <v>203206</v>
      </c>
      <c r="HX318" s="3">
        <v>3349859</v>
      </c>
      <c r="HY318" s="3">
        <v>1256391</v>
      </c>
      <c r="HZ318" s="3">
        <v>4751539</v>
      </c>
      <c r="IA318" s="3">
        <v>59695</v>
      </c>
      <c r="IB318" s="3">
        <v>2680042</v>
      </c>
      <c r="IC318" s="3">
        <v>709657</v>
      </c>
      <c r="ID318" s="3">
        <v>1862870</v>
      </c>
      <c r="IE318" s="3">
        <v>581408934.50692296</v>
      </c>
      <c r="IF318" s="3">
        <v>229232773.48236653</v>
      </c>
      <c r="IG318" s="3">
        <v>225994142.70802301</v>
      </c>
      <c r="IH318" s="3">
        <v>331393335.13845122</v>
      </c>
      <c r="II318" s="3">
        <v>389742.79066781898</v>
      </c>
      <c r="IJ318" s="3">
        <v>14567240.7557892</v>
      </c>
      <c r="IK318" s="3">
        <v>942389591.39265287</v>
      </c>
      <c r="IL318" s="3">
        <v>276044.552432989</v>
      </c>
      <c r="IM318" s="3">
        <v>37956525.67269291</v>
      </c>
    </row>
    <row r="319" spans="1:247" x14ac:dyDescent="0.25">
      <c r="A319">
        <v>106344210</v>
      </c>
      <c r="B319" s="33" t="s">
        <v>2779</v>
      </c>
      <c r="C319" s="56">
        <v>45292</v>
      </c>
      <c r="D319" s="56">
        <v>45657</v>
      </c>
      <c r="E319">
        <v>366</v>
      </c>
      <c r="F319" s="33" t="s">
        <v>2705</v>
      </c>
      <c r="G319" t="s">
        <v>1093</v>
      </c>
      <c r="H319">
        <v>311</v>
      </c>
      <c r="I319" s="33" t="s">
        <v>1024</v>
      </c>
      <c r="J319" t="s">
        <v>1869</v>
      </c>
      <c r="K319" s="33" t="s">
        <v>1023</v>
      </c>
      <c r="L319" s="33" t="s">
        <v>653</v>
      </c>
      <c r="N319" t="s">
        <v>430</v>
      </c>
      <c r="O319" s="33" t="s">
        <v>3066</v>
      </c>
      <c r="P319" t="s">
        <v>1042</v>
      </c>
      <c r="Q319" t="s">
        <v>34</v>
      </c>
      <c r="R319" s="33" t="s">
        <v>2780</v>
      </c>
      <c r="S319" s="33" t="s">
        <v>2781</v>
      </c>
      <c r="T319" s="33" t="s">
        <v>1260</v>
      </c>
      <c r="U319" s="33">
        <v>95815</v>
      </c>
      <c r="V319" s="33" t="s">
        <v>2782</v>
      </c>
      <c r="W319">
        <v>0</v>
      </c>
      <c r="X319" s="3">
        <v>117</v>
      </c>
      <c r="Y319" s="3">
        <v>42822</v>
      </c>
      <c r="Z319" s="3">
        <v>117</v>
      </c>
      <c r="AA319" s="3">
        <v>42822</v>
      </c>
      <c r="AB319" s="3">
        <v>101</v>
      </c>
      <c r="AC319" s="3">
        <v>100.937158469945</v>
      </c>
      <c r="AD319" s="3">
        <v>100.937158469945</v>
      </c>
      <c r="AE319" s="3">
        <v>2686</v>
      </c>
      <c r="AF319" s="3">
        <v>656</v>
      </c>
      <c r="AG319" s="3">
        <v>815</v>
      </c>
      <c r="AH319" s="3">
        <v>0</v>
      </c>
      <c r="AI319" s="3">
        <v>31162</v>
      </c>
      <c r="AJ319" s="3">
        <v>8</v>
      </c>
      <c r="AK319" s="3">
        <v>1528</v>
      </c>
      <c r="AL319" s="3">
        <v>88</v>
      </c>
      <c r="AM319" s="3">
        <v>0</v>
      </c>
      <c r="AN319" s="3">
        <v>36943</v>
      </c>
      <c r="AO319" s="3">
        <v>36943</v>
      </c>
      <c r="AP319" s="89">
        <v>2686</v>
      </c>
      <c r="AQ319" s="89">
        <v>656</v>
      </c>
      <c r="AR319" s="89">
        <v>815</v>
      </c>
      <c r="AS319" s="89">
        <v>0</v>
      </c>
      <c r="AT319" s="89">
        <v>31162</v>
      </c>
      <c r="AU319" s="89">
        <v>8</v>
      </c>
      <c r="AV319" s="89">
        <v>1528</v>
      </c>
      <c r="AW319" s="89">
        <v>88</v>
      </c>
      <c r="AX319" s="89">
        <v>0</v>
      </c>
      <c r="AY319" s="3">
        <v>207</v>
      </c>
      <c r="AZ319" s="3">
        <v>56</v>
      </c>
      <c r="BA319" s="3">
        <v>89</v>
      </c>
      <c r="BB319" s="3">
        <v>0</v>
      </c>
      <c r="BC319" s="3">
        <v>1005</v>
      </c>
      <c r="BD319" s="3">
        <v>2</v>
      </c>
      <c r="BE319" s="3">
        <v>191</v>
      </c>
      <c r="BF319" s="3">
        <v>14</v>
      </c>
      <c r="BG319" s="3">
        <v>0</v>
      </c>
      <c r="BH319" s="3">
        <v>1564</v>
      </c>
      <c r="BI319" s="3">
        <v>0</v>
      </c>
      <c r="BJ319" s="3">
        <v>117</v>
      </c>
      <c r="BK319" s="3">
        <v>0</v>
      </c>
      <c r="BL319" s="3">
        <v>0</v>
      </c>
      <c r="BM319" s="3">
        <v>0</v>
      </c>
      <c r="BN319" s="3">
        <v>0</v>
      </c>
      <c r="BO319" s="3">
        <v>0</v>
      </c>
      <c r="BP319" s="3">
        <v>42822</v>
      </c>
      <c r="BQ319" s="3">
        <v>0</v>
      </c>
      <c r="BR319" s="3">
        <v>0</v>
      </c>
      <c r="BS319" s="3">
        <v>0</v>
      </c>
      <c r="BT319" s="3">
        <v>0</v>
      </c>
      <c r="BU319" s="3">
        <v>0</v>
      </c>
      <c r="BV319" s="3">
        <v>36943</v>
      </c>
      <c r="BW319" s="3">
        <v>0</v>
      </c>
      <c r="BX319" s="3">
        <v>0</v>
      </c>
      <c r="BY319" s="3">
        <v>0</v>
      </c>
      <c r="BZ319" s="57">
        <v>0</v>
      </c>
      <c r="CA319" s="3">
        <v>0</v>
      </c>
      <c r="CB319" s="3">
        <v>0</v>
      </c>
      <c r="CC319" s="3">
        <v>1564</v>
      </c>
      <c r="CD319" s="3">
        <v>0</v>
      </c>
      <c r="CE319" s="3">
        <v>0</v>
      </c>
      <c r="CF319" s="3">
        <v>0</v>
      </c>
      <c r="CG319" s="3">
        <v>0</v>
      </c>
      <c r="CH319" s="3">
        <v>0</v>
      </c>
      <c r="CI319" s="3">
        <v>0</v>
      </c>
      <c r="CJ319" s="3">
        <v>0</v>
      </c>
      <c r="CK319" s="3">
        <v>0</v>
      </c>
      <c r="CL319" s="3">
        <v>0</v>
      </c>
      <c r="CM319" s="3">
        <v>0</v>
      </c>
      <c r="CN319" s="3">
        <v>0</v>
      </c>
      <c r="CO319" s="3">
        <v>0</v>
      </c>
      <c r="CP319" s="3">
        <v>0</v>
      </c>
      <c r="CQ319" s="3">
        <v>0</v>
      </c>
      <c r="CR319" s="3">
        <v>0</v>
      </c>
      <c r="CS319" s="3">
        <v>0</v>
      </c>
      <c r="CT319" s="3">
        <v>0</v>
      </c>
      <c r="CU319" s="3">
        <v>0</v>
      </c>
      <c r="CV319" s="3">
        <v>0</v>
      </c>
      <c r="CW319" s="3">
        <v>0</v>
      </c>
      <c r="CX319" s="3">
        <v>0</v>
      </c>
      <c r="CY319" s="3">
        <v>0</v>
      </c>
      <c r="CZ319" s="3">
        <v>0</v>
      </c>
      <c r="DA319" s="3">
        <v>0</v>
      </c>
      <c r="DB319" s="3">
        <v>0</v>
      </c>
      <c r="DC319" s="3">
        <v>0</v>
      </c>
      <c r="DD319" s="3">
        <v>0</v>
      </c>
      <c r="DE319" s="3">
        <v>0</v>
      </c>
      <c r="DF319" s="3">
        <v>0</v>
      </c>
      <c r="DG319" s="3">
        <v>81314169</v>
      </c>
      <c r="DH319" s="3">
        <v>35768644</v>
      </c>
      <c r="DI319" s="3">
        <v>0</v>
      </c>
      <c r="DJ319" s="3">
        <v>45545525</v>
      </c>
      <c r="DK319" s="3">
        <v>5063151</v>
      </c>
      <c r="DL319" s="3">
        <v>50608676</v>
      </c>
      <c r="DM319" s="3">
        <v>47749837</v>
      </c>
      <c r="DN319" s="3">
        <v>2858839</v>
      </c>
      <c r="DO319" s="3">
        <v>0</v>
      </c>
      <c r="DP319" s="3">
        <v>0</v>
      </c>
      <c r="DQ319" s="3">
        <v>0</v>
      </c>
      <c r="DR319" s="3">
        <v>-5</v>
      </c>
      <c r="DS319" s="3">
        <v>2858844</v>
      </c>
      <c r="DT319" s="3">
        <v>6174700</v>
      </c>
      <c r="DU319" s="3">
        <v>1492500</v>
      </c>
      <c r="DV319" s="3">
        <v>2022650</v>
      </c>
      <c r="DW319" s="3">
        <v>0</v>
      </c>
      <c r="DX319" s="3">
        <v>67791600</v>
      </c>
      <c r="DY319" s="3">
        <v>18350</v>
      </c>
      <c r="DZ319" s="3">
        <v>3737000</v>
      </c>
      <c r="EA319" s="3">
        <v>77369</v>
      </c>
      <c r="EB319" s="3">
        <v>0</v>
      </c>
      <c r="EC319" s="3">
        <v>81314169</v>
      </c>
      <c r="ED319" s="3">
        <v>0</v>
      </c>
      <c r="EE319" s="3">
        <v>0</v>
      </c>
      <c r="EF319" s="3">
        <v>0</v>
      </c>
      <c r="EG319" s="3">
        <v>0</v>
      </c>
      <c r="EH319" s="3">
        <v>0</v>
      </c>
      <c r="EI319" s="3">
        <v>0</v>
      </c>
      <c r="EJ319" s="3">
        <v>0</v>
      </c>
      <c r="EK319" s="3">
        <v>0</v>
      </c>
      <c r="EL319" s="3">
        <v>0</v>
      </c>
      <c r="EM319" s="3">
        <v>0</v>
      </c>
      <c r="EN319" s="3">
        <v>1750011</v>
      </c>
      <c r="EO319" s="3">
        <v>501651</v>
      </c>
      <c r="EP319" s="3">
        <v>807303</v>
      </c>
      <c r="EQ319" s="3">
        <v>0</v>
      </c>
      <c r="ER319" s="3">
        <v>0</v>
      </c>
      <c r="ES319" s="3">
        <v>29348306</v>
      </c>
      <c r="ET319" s="3">
        <v>4490</v>
      </c>
      <c r="EU319" s="3">
        <v>1198813</v>
      </c>
      <c r="EV319" s="3">
        <v>52319</v>
      </c>
      <c r="EW319" s="3">
        <v>0</v>
      </c>
      <c r="EX319" s="3">
        <v>758686</v>
      </c>
      <c r="EY319" s="3">
        <v>0</v>
      </c>
      <c r="EZ319" s="3">
        <v>1347065</v>
      </c>
      <c r="FA319" s="3">
        <v>0</v>
      </c>
      <c r="FB319" s="3">
        <v>0</v>
      </c>
      <c r="FC319" s="3">
        <v>0</v>
      </c>
      <c r="FD319" s="3">
        <v>0</v>
      </c>
      <c r="FE319" s="3">
        <v>4420702</v>
      </c>
      <c r="FF319" s="3">
        <v>975506</v>
      </c>
      <c r="FG319" s="3">
        <v>678621</v>
      </c>
      <c r="FH319" s="3">
        <v>-6875</v>
      </c>
      <c r="FI319" s="3">
        <v>37137708</v>
      </c>
      <c r="FJ319" s="3">
        <v>13848</v>
      </c>
      <c r="FK319" s="3">
        <v>2320312</v>
      </c>
      <c r="FL319" s="3">
        <v>5703</v>
      </c>
      <c r="FM319" s="3">
        <v>0</v>
      </c>
      <c r="FN319" s="3">
        <v>0</v>
      </c>
      <c r="FO319" s="3">
        <v>0</v>
      </c>
      <c r="FP319" s="3">
        <v>0</v>
      </c>
      <c r="FQ319" s="3">
        <v>0</v>
      </c>
      <c r="FR319" s="3">
        <v>0</v>
      </c>
      <c r="FS319" s="3">
        <v>0</v>
      </c>
      <c r="FT319" s="3">
        <v>17067770</v>
      </c>
      <c r="FU319" s="3">
        <v>0</v>
      </c>
      <c r="FV319" s="3">
        <v>353624</v>
      </c>
      <c r="FW319" s="3">
        <v>0</v>
      </c>
      <c r="FX319" s="3">
        <v>0</v>
      </c>
      <c r="FY319" s="3">
        <v>0</v>
      </c>
      <c r="FZ319" s="3">
        <v>0</v>
      </c>
      <c r="GA319" s="3">
        <v>10133752</v>
      </c>
      <c r="GB319" s="3">
        <v>2956931</v>
      </c>
      <c r="GC319" s="3">
        <v>11346013</v>
      </c>
      <c r="GD319" s="3">
        <v>5891747</v>
      </c>
      <c r="GE319" s="3">
        <v>20490879</v>
      </c>
      <c r="GF319" s="3">
        <v>3506444</v>
      </c>
      <c r="GG319" s="3">
        <v>3043387</v>
      </c>
      <c r="GH319" s="3">
        <v>3644949</v>
      </c>
      <c r="GI319" s="3">
        <v>1316432</v>
      </c>
      <c r="GJ319" s="3">
        <v>8023875</v>
      </c>
      <c r="GK319" s="3">
        <v>258469</v>
      </c>
      <c r="GL319" s="3">
        <v>4662707</v>
      </c>
      <c r="GM319" s="3">
        <v>245507</v>
      </c>
      <c r="GN319" s="3">
        <v>0</v>
      </c>
      <c r="GO319" s="3">
        <v>2557188</v>
      </c>
      <c r="GP319" s="3">
        <v>11107098</v>
      </c>
      <c r="GQ319" s="3">
        <v>0</v>
      </c>
      <c r="GR319" s="3">
        <v>5384164</v>
      </c>
      <c r="GS319" s="3">
        <v>0</v>
      </c>
      <c r="GT319" s="3">
        <v>20245301</v>
      </c>
      <c r="GU319" s="3">
        <v>0</v>
      </c>
      <c r="GV319" s="3">
        <v>36736563</v>
      </c>
      <c r="GW319" s="3">
        <v>35383708</v>
      </c>
      <c r="GX319" s="3">
        <v>0</v>
      </c>
      <c r="GY319" s="3">
        <v>7944670</v>
      </c>
      <c r="GZ319" s="3">
        <v>-6591815</v>
      </c>
      <c r="HA319" s="3">
        <v>36736563</v>
      </c>
      <c r="HB319" s="3">
        <v>2292202</v>
      </c>
      <c r="HC319" s="3">
        <v>11884200</v>
      </c>
      <c r="HD319" s="3">
        <v>-3740248</v>
      </c>
      <c r="HE319" s="3">
        <v>5560585</v>
      </c>
      <c r="HF319" s="3">
        <v>0</v>
      </c>
      <c r="HG319" s="3">
        <v>0</v>
      </c>
      <c r="HH319" s="3">
        <v>3743522</v>
      </c>
      <c r="HI319" s="3">
        <v>12671933</v>
      </c>
      <c r="HJ319" s="3">
        <v>465710</v>
      </c>
      <c r="HK319" s="3">
        <v>521624</v>
      </c>
      <c r="HL319" s="3">
        <v>249</v>
      </c>
      <c r="HM319" s="3">
        <v>0</v>
      </c>
      <c r="HN319" s="3">
        <v>42430</v>
      </c>
      <c r="HO319" s="3">
        <v>77661</v>
      </c>
      <c r="HP319" s="3">
        <v>88962</v>
      </c>
      <c r="HQ319" s="3">
        <v>21188</v>
      </c>
      <c r="HR319" s="3">
        <v>144193</v>
      </c>
      <c r="HS319" s="3">
        <v>44684</v>
      </c>
      <c r="HT319" s="3">
        <v>29591</v>
      </c>
      <c r="HU319" s="3">
        <v>12918</v>
      </c>
      <c r="HV319" s="3">
        <v>1708</v>
      </c>
      <c r="HW319" s="3">
        <v>2375</v>
      </c>
      <c r="HX319" s="3">
        <v>266696</v>
      </c>
      <c r="HY319" s="3">
        <v>0</v>
      </c>
      <c r="HZ319" s="3">
        <v>0</v>
      </c>
      <c r="IA319" s="3">
        <v>0</v>
      </c>
      <c r="IB319" s="3">
        <v>81846</v>
      </c>
      <c r="IC319" s="3">
        <v>56819</v>
      </c>
      <c r="ID319" s="3">
        <v>60349</v>
      </c>
      <c r="IE319" s="3">
        <v>3241470.4999838299</v>
      </c>
      <c r="IF319" s="3">
        <v>783502.79709554696</v>
      </c>
      <c r="IG319" s="3">
        <v>1061810.3400638599</v>
      </c>
      <c r="IH319" s="3">
        <v>0</v>
      </c>
      <c r="II319" s="3">
        <v>35587878.204075404</v>
      </c>
      <c r="IJ319" s="3">
        <v>9633.0159642903109</v>
      </c>
      <c r="IK319" s="3">
        <v>1961775.5127276774</v>
      </c>
      <c r="IL319" s="3">
        <v>40615.6300894374</v>
      </c>
      <c r="IM319" s="3">
        <v>0</v>
      </c>
    </row>
    <row r="320" spans="1:247" x14ac:dyDescent="0.25">
      <c r="A320">
        <v>106344011</v>
      </c>
      <c r="B320" s="33" t="s">
        <v>1969</v>
      </c>
      <c r="C320" s="56">
        <v>45108</v>
      </c>
      <c r="D320" s="56">
        <v>45473</v>
      </c>
      <c r="E320">
        <v>366</v>
      </c>
      <c r="F320" s="33" t="s">
        <v>2705</v>
      </c>
      <c r="G320" t="s">
        <v>1093</v>
      </c>
      <c r="H320">
        <v>311</v>
      </c>
      <c r="I320" s="33" t="s">
        <v>1031</v>
      </c>
      <c r="J320" t="s">
        <v>3050</v>
      </c>
      <c r="K320" s="33" t="s">
        <v>1107</v>
      </c>
      <c r="L320" s="33" t="s">
        <v>653</v>
      </c>
      <c r="N320" s="91" t="s">
        <v>430</v>
      </c>
      <c r="O320" s="33" t="s">
        <v>1842</v>
      </c>
      <c r="P320" t="s">
        <v>407</v>
      </c>
      <c r="Q320" t="s">
        <v>34</v>
      </c>
      <c r="R320" s="33" t="s">
        <v>2252</v>
      </c>
      <c r="S320" s="33" t="s">
        <v>2927</v>
      </c>
      <c r="T320" s="33" t="s">
        <v>1260</v>
      </c>
      <c r="U320" s="33">
        <v>95817</v>
      </c>
      <c r="V320" s="33" t="s">
        <v>2648</v>
      </c>
      <c r="W320">
        <v>0</v>
      </c>
      <c r="X320" s="3">
        <v>50</v>
      </c>
      <c r="Y320" s="3">
        <v>18300</v>
      </c>
      <c r="Z320" s="3">
        <v>50</v>
      </c>
      <c r="AA320" s="3">
        <v>18300</v>
      </c>
      <c r="AB320" s="3">
        <v>50</v>
      </c>
      <c r="AC320" s="3">
        <v>45.5</v>
      </c>
      <c r="AD320" s="3">
        <v>45.5</v>
      </c>
      <c r="AE320" s="3">
        <v>0</v>
      </c>
      <c r="AF320" s="3">
        <v>0</v>
      </c>
      <c r="AG320" s="3">
        <v>0</v>
      </c>
      <c r="AH320" s="3">
        <v>0</v>
      </c>
      <c r="AI320" s="3">
        <v>16653</v>
      </c>
      <c r="AJ320" s="3">
        <v>0</v>
      </c>
      <c r="AK320" s="3">
        <v>0</v>
      </c>
      <c r="AL320" s="3">
        <v>0</v>
      </c>
      <c r="AM320" s="3">
        <v>0</v>
      </c>
      <c r="AN320" s="3">
        <v>16653</v>
      </c>
      <c r="AO320" s="3">
        <v>16653</v>
      </c>
      <c r="AP320" s="89">
        <v>0</v>
      </c>
      <c r="AQ320" s="89">
        <v>0</v>
      </c>
      <c r="AR320" s="89">
        <v>0</v>
      </c>
      <c r="AS320" s="89">
        <v>0</v>
      </c>
      <c r="AT320" s="89">
        <v>0</v>
      </c>
      <c r="AU320" s="89">
        <v>0</v>
      </c>
      <c r="AV320" s="89">
        <v>0</v>
      </c>
      <c r="AW320" s="89">
        <v>0</v>
      </c>
      <c r="AX320" s="89">
        <v>0</v>
      </c>
      <c r="AY320" s="3">
        <v>0</v>
      </c>
      <c r="AZ320" s="3">
        <v>0</v>
      </c>
      <c r="BA320" s="3">
        <v>0</v>
      </c>
      <c r="BB320" s="3">
        <v>0</v>
      </c>
      <c r="BC320" s="3">
        <v>363</v>
      </c>
      <c r="BD320" s="3">
        <v>0</v>
      </c>
      <c r="BE320" s="3">
        <v>0</v>
      </c>
      <c r="BF320" s="3">
        <v>0</v>
      </c>
      <c r="BG320" s="3">
        <v>0</v>
      </c>
      <c r="BH320" s="3">
        <v>363</v>
      </c>
      <c r="BI320" s="3">
        <v>0</v>
      </c>
      <c r="BJ320" s="3">
        <v>50</v>
      </c>
      <c r="BK320" s="3">
        <v>0</v>
      </c>
      <c r="BL320" s="3">
        <v>0</v>
      </c>
      <c r="BM320" s="3">
        <v>0</v>
      </c>
      <c r="BN320" s="3">
        <v>0</v>
      </c>
      <c r="BO320" s="3">
        <v>0</v>
      </c>
      <c r="BP320" s="3">
        <v>18300</v>
      </c>
      <c r="BQ320" s="3">
        <v>0</v>
      </c>
      <c r="BR320" s="3">
        <v>0</v>
      </c>
      <c r="BS320" s="3">
        <v>0</v>
      </c>
      <c r="BT320" s="3">
        <v>0</v>
      </c>
      <c r="BU320" s="3">
        <v>0</v>
      </c>
      <c r="BV320" s="3">
        <v>16653</v>
      </c>
      <c r="BW320" s="3">
        <v>0</v>
      </c>
      <c r="BX320" s="3">
        <v>0</v>
      </c>
      <c r="BY320" s="3">
        <v>0</v>
      </c>
      <c r="BZ320" s="57">
        <v>0</v>
      </c>
      <c r="CA320" s="3">
        <v>0</v>
      </c>
      <c r="CB320" s="3">
        <v>0</v>
      </c>
      <c r="CC320" s="3">
        <v>363</v>
      </c>
      <c r="CD320" s="3">
        <v>0</v>
      </c>
      <c r="CE320" s="3">
        <v>0</v>
      </c>
      <c r="CF320" s="3">
        <v>0</v>
      </c>
      <c r="CG320" s="3">
        <v>0</v>
      </c>
      <c r="CH320" s="3">
        <v>0</v>
      </c>
      <c r="CI320" s="3">
        <v>0</v>
      </c>
      <c r="CJ320" s="3">
        <v>0</v>
      </c>
      <c r="CK320" s="3">
        <v>0</v>
      </c>
      <c r="CL320" s="3">
        <v>0</v>
      </c>
      <c r="CM320" s="3">
        <v>0</v>
      </c>
      <c r="CN320" s="3">
        <v>0</v>
      </c>
      <c r="CO320" s="3">
        <v>0</v>
      </c>
      <c r="CP320" s="3">
        <v>0</v>
      </c>
      <c r="CQ320" s="3">
        <v>0</v>
      </c>
      <c r="CR320" s="3">
        <v>0</v>
      </c>
      <c r="CS320" s="3">
        <v>0</v>
      </c>
      <c r="CT320" s="3">
        <v>0</v>
      </c>
      <c r="CU320" s="3">
        <v>0</v>
      </c>
      <c r="CV320" s="3">
        <v>0</v>
      </c>
      <c r="CW320" s="3">
        <v>0</v>
      </c>
      <c r="CX320" s="3">
        <v>0</v>
      </c>
      <c r="CY320" s="3">
        <v>0</v>
      </c>
      <c r="CZ320" s="3">
        <v>0</v>
      </c>
      <c r="DA320" s="3">
        <v>0</v>
      </c>
      <c r="DB320" s="3">
        <v>0</v>
      </c>
      <c r="DC320" s="3">
        <v>0</v>
      </c>
      <c r="DD320" s="3">
        <v>0</v>
      </c>
      <c r="DE320" s="3">
        <v>0</v>
      </c>
      <c r="DF320" s="3">
        <v>0</v>
      </c>
      <c r="DG320" s="3">
        <v>118601981</v>
      </c>
      <c r="DH320" s="3">
        <v>0</v>
      </c>
      <c r="DI320" s="3">
        <v>0</v>
      </c>
      <c r="DJ320" s="3">
        <v>118601981</v>
      </c>
      <c r="DK320" s="3">
        <v>0</v>
      </c>
      <c r="DL320" s="3">
        <v>118601981</v>
      </c>
      <c r="DM320" s="3">
        <v>118601981</v>
      </c>
      <c r="DN320" s="3">
        <v>0</v>
      </c>
      <c r="DO320" s="3">
        <v>0</v>
      </c>
      <c r="DP320" s="3">
        <v>0</v>
      </c>
      <c r="DQ320" s="3">
        <v>0</v>
      </c>
      <c r="DR320" s="3">
        <v>0</v>
      </c>
      <c r="DS320" s="3">
        <v>0</v>
      </c>
      <c r="DT320" s="3">
        <v>0</v>
      </c>
      <c r="DU320" s="3">
        <v>0</v>
      </c>
      <c r="DV320" s="3">
        <v>0</v>
      </c>
      <c r="DW320" s="3">
        <v>0</v>
      </c>
      <c r="DX320" s="3">
        <v>0</v>
      </c>
      <c r="DY320" s="3">
        <v>0</v>
      </c>
      <c r="DZ320" s="3">
        <v>0</v>
      </c>
      <c r="EA320" s="3">
        <v>0</v>
      </c>
      <c r="EB320" s="3">
        <v>0</v>
      </c>
      <c r="EC320" s="3">
        <v>0</v>
      </c>
      <c r="ED320" s="3">
        <v>0</v>
      </c>
      <c r="EE320" s="3">
        <v>0</v>
      </c>
      <c r="EF320" s="3">
        <v>0</v>
      </c>
      <c r="EG320" s="3">
        <v>0</v>
      </c>
      <c r="EH320" s="3">
        <v>0</v>
      </c>
      <c r="EI320" s="3">
        <v>0</v>
      </c>
      <c r="EJ320" s="3">
        <v>0</v>
      </c>
      <c r="EK320" s="3">
        <v>0</v>
      </c>
      <c r="EL320" s="3">
        <v>0</v>
      </c>
      <c r="EM320" s="3">
        <v>0</v>
      </c>
      <c r="EN320" s="3">
        <v>0</v>
      </c>
      <c r="EO320" s="3">
        <v>0</v>
      </c>
      <c r="EP320" s="3">
        <v>0</v>
      </c>
      <c r="EQ320" s="3">
        <v>0</v>
      </c>
      <c r="ER320" s="3">
        <v>0</v>
      </c>
      <c r="ES320" s="3">
        <v>0</v>
      </c>
      <c r="ET320" s="3">
        <v>0</v>
      </c>
      <c r="EU320" s="3">
        <v>0</v>
      </c>
      <c r="EV320" s="3">
        <v>0</v>
      </c>
      <c r="EW320" s="3">
        <v>0</v>
      </c>
      <c r="EX320" s="3">
        <v>0</v>
      </c>
      <c r="EY320" s="3">
        <v>0</v>
      </c>
      <c r="EZ320" s="3">
        <v>0</v>
      </c>
      <c r="FA320" s="3">
        <v>0</v>
      </c>
      <c r="FB320" s="3">
        <v>0</v>
      </c>
      <c r="FC320" s="3">
        <v>0</v>
      </c>
      <c r="FD320" s="3">
        <v>0</v>
      </c>
      <c r="FE320" s="3">
        <v>0</v>
      </c>
      <c r="FF320" s="3">
        <v>0</v>
      </c>
      <c r="FG320" s="3">
        <v>0</v>
      </c>
      <c r="FH320" s="3">
        <v>0</v>
      </c>
      <c r="FI320" s="3">
        <v>0</v>
      </c>
      <c r="FJ320" s="3">
        <v>0</v>
      </c>
      <c r="FK320" s="3">
        <v>0</v>
      </c>
      <c r="FL320" s="3">
        <v>0</v>
      </c>
      <c r="FM320" s="3">
        <v>0</v>
      </c>
      <c r="FN320" s="3">
        <v>0</v>
      </c>
      <c r="FO320" s="3">
        <v>0</v>
      </c>
      <c r="FP320" s="3">
        <v>0</v>
      </c>
      <c r="FQ320" s="3">
        <v>0</v>
      </c>
      <c r="FR320" s="3">
        <v>0</v>
      </c>
      <c r="FS320" s="3">
        <v>0</v>
      </c>
      <c r="FT320" s="3">
        <v>0</v>
      </c>
      <c r="FU320" s="3">
        <v>0</v>
      </c>
      <c r="FV320" s="3">
        <v>0</v>
      </c>
      <c r="FW320" s="3">
        <v>0</v>
      </c>
      <c r="FX320" s="3">
        <v>0</v>
      </c>
      <c r="FY320" s="3">
        <v>0</v>
      </c>
      <c r="FZ320" s="3">
        <v>0</v>
      </c>
      <c r="GA320" s="3">
        <v>0</v>
      </c>
      <c r="GB320" s="3">
        <v>0</v>
      </c>
      <c r="GC320" s="3">
        <v>0</v>
      </c>
      <c r="GD320" s="3">
        <v>0</v>
      </c>
      <c r="GE320" s="3">
        <v>0</v>
      </c>
      <c r="GF320" s="3">
        <v>0</v>
      </c>
      <c r="GG320" s="3">
        <v>0</v>
      </c>
      <c r="GH320" s="3">
        <v>0</v>
      </c>
      <c r="GI320" s="3">
        <v>0</v>
      </c>
      <c r="GJ320" s="3">
        <v>0</v>
      </c>
      <c r="GK320" s="3">
        <v>0</v>
      </c>
      <c r="GL320" s="3">
        <v>0</v>
      </c>
      <c r="GM320" s="3">
        <v>0</v>
      </c>
      <c r="GN320" s="3">
        <v>0</v>
      </c>
      <c r="GO320" s="3">
        <v>0</v>
      </c>
      <c r="GP320" s="3">
        <v>0</v>
      </c>
      <c r="GQ320" s="3">
        <v>0</v>
      </c>
      <c r="GR320" s="3">
        <v>0</v>
      </c>
      <c r="GS320" s="3">
        <v>0</v>
      </c>
      <c r="GT320" s="3">
        <v>0</v>
      </c>
      <c r="GU320" s="3">
        <v>0</v>
      </c>
      <c r="GV320" s="3">
        <v>0</v>
      </c>
      <c r="GW320" s="3">
        <v>0</v>
      </c>
      <c r="GX320" s="3">
        <v>0</v>
      </c>
      <c r="GY320" s="3">
        <v>0</v>
      </c>
      <c r="GZ320" s="3">
        <v>0</v>
      </c>
      <c r="HA320" s="3">
        <v>0</v>
      </c>
      <c r="HB320" s="3">
        <v>0</v>
      </c>
      <c r="HC320" s="3">
        <v>0</v>
      </c>
      <c r="HD320" s="3">
        <v>0</v>
      </c>
      <c r="HE320" s="3">
        <v>0</v>
      </c>
      <c r="HF320" s="3">
        <v>0</v>
      </c>
      <c r="HG320" s="3">
        <v>0</v>
      </c>
      <c r="HH320" s="3">
        <v>0</v>
      </c>
      <c r="HI320" s="3">
        <v>0</v>
      </c>
      <c r="HJ320" s="3">
        <v>0</v>
      </c>
      <c r="HK320" s="3">
        <v>0</v>
      </c>
      <c r="HL320" s="3">
        <v>0</v>
      </c>
      <c r="HM320" s="3">
        <v>13</v>
      </c>
      <c r="HN320" s="3">
        <v>0</v>
      </c>
      <c r="HO320" s="3">
        <v>0</v>
      </c>
      <c r="HP320" s="3">
        <v>0</v>
      </c>
      <c r="HQ320" s="3">
        <v>0</v>
      </c>
      <c r="HR320" s="3">
        <v>0</v>
      </c>
      <c r="HS320" s="3">
        <v>0</v>
      </c>
      <c r="HT320" s="3">
        <v>0</v>
      </c>
      <c r="HU320" s="3">
        <v>0</v>
      </c>
      <c r="HV320" s="3">
        <v>0</v>
      </c>
      <c r="HW320" s="3">
        <v>0</v>
      </c>
      <c r="HX320" s="3">
        <v>0</v>
      </c>
      <c r="HY320" s="3">
        <v>0</v>
      </c>
      <c r="HZ320" s="3">
        <v>0</v>
      </c>
      <c r="IA320" s="3">
        <v>0</v>
      </c>
      <c r="IB320" s="3">
        <v>0</v>
      </c>
      <c r="IC320" s="3">
        <v>0</v>
      </c>
      <c r="ID320" s="3">
        <v>0</v>
      </c>
      <c r="IE320" s="3">
        <v>0</v>
      </c>
      <c r="IF320" s="3">
        <v>0</v>
      </c>
      <c r="IG320" s="3">
        <v>0</v>
      </c>
      <c r="IH320" s="3">
        <v>0</v>
      </c>
      <c r="II320" s="3">
        <v>0</v>
      </c>
      <c r="IJ320" s="3">
        <v>0</v>
      </c>
      <c r="IK320" s="3">
        <v>0</v>
      </c>
      <c r="IL320" s="3">
        <v>0</v>
      </c>
      <c r="IM320" s="3">
        <v>0</v>
      </c>
    </row>
    <row r="321" spans="1:247" x14ac:dyDescent="0.25">
      <c r="A321">
        <v>106341326</v>
      </c>
      <c r="B321" s="33" t="s">
        <v>2986</v>
      </c>
      <c r="C321" s="56">
        <v>45292</v>
      </c>
      <c r="D321" s="56">
        <v>45657</v>
      </c>
      <c r="E321">
        <v>366</v>
      </c>
      <c r="F321" s="33" t="s">
        <v>2705</v>
      </c>
      <c r="G321" t="s">
        <v>1093</v>
      </c>
      <c r="H321">
        <v>311</v>
      </c>
      <c r="I321" s="33" t="s">
        <v>1024</v>
      </c>
      <c r="J321" t="s">
        <v>3052</v>
      </c>
      <c r="K321" s="33" t="s">
        <v>1023</v>
      </c>
      <c r="L321" s="33" t="s">
        <v>1025</v>
      </c>
      <c r="N321" t="s">
        <v>430</v>
      </c>
      <c r="O321" s="33" t="s">
        <v>2813</v>
      </c>
      <c r="P321" t="s">
        <v>407</v>
      </c>
      <c r="Q321" t="s">
        <v>34</v>
      </c>
      <c r="R321" s="33" t="s">
        <v>2987</v>
      </c>
      <c r="S321" s="33" t="s">
        <v>2988</v>
      </c>
      <c r="T321" s="33" t="s">
        <v>1260</v>
      </c>
      <c r="U321" s="33">
        <v>95834</v>
      </c>
      <c r="V321" s="33" t="s">
        <v>2989</v>
      </c>
      <c r="W321">
        <v>0</v>
      </c>
      <c r="X321" s="3">
        <v>50</v>
      </c>
      <c r="Y321" s="3">
        <v>18300</v>
      </c>
      <c r="Z321" s="3">
        <v>50</v>
      </c>
      <c r="AA321" s="3">
        <v>18300</v>
      </c>
      <c r="AB321" s="3">
        <v>39</v>
      </c>
      <c r="AC321" s="3">
        <v>38.016393442622999</v>
      </c>
      <c r="AD321" s="3">
        <v>38.016393442622999</v>
      </c>
      <c r="AE321" s="3">
        <v>8105</v>
      </c>
      <c r="AF321" s="3">
        <v>1358</v>
      </c>
      <c r="AG321" s="3">
        <v>980</v>
      </c>
      <c r="AH321" s="3">
        <v>1655</v>
      </c>
      <c r="AI321" s="3">
        <v>0</v>
      </c>
      <c r="AJ321" s="3">
        <v>1757</v>
      </c>
      <c r="AK321" s="3">
        <v>0</v>
      </c>
      <c r="AL321" s="3">
        <v>0</v>
      </c>
      <c r="AM321" s="3">
        <v>59</v>
      </c>
      <c r="AN321" s="3">
        <v>13914</v>
      </c>
      <c r="AO321" s="3">
        <v>13914</v>
      </c>
      <c r="AP321" s="89">
        <v>8105</v>
      </c>
      <c r="AQ321" s="89">
        <v>1358</v>
      </c>
      <c r="AR321" s="89">
        <v>980</v>
      </c>
      <c r="AS321" s="89">
        <v>1655</v>
      </c>
      <c r="AT321" s="89">
        <v>0</v>
      </c>
      <c r="AU321" s="89">
        <v>1757</v>
      </c>
      <c r="AV321" s="89">
        <v>0</v>
      </c>
      <c r="AW321" s="89">
        <v>0</v>
      </c>
      <c r="AX321" s="89">
        <v>59</v>
      </c>
      <c r="AY321" s="3">
        <v>515</v>
      </c>
      <c r="AZ321" s="3">
        <v>88</v>
      </c>
      <c r="BA321" s="3">
        <v>51</v>
      </c>
      <c r="BB321" s="3">
        <v>94</v>
      </c>
      <c r="BC321" s="3">
        <v>0</v>
      </c>
      <c r="BD321" s="3">
        <v>114</v>
      </c>
      <c r="BE321" s="3">
        <v>0</v>
      </c>
      <c r="BF321" s="3">
        <v>0</v>
      </c>
      <c r="BG321" s="3">
        <v>12</v>
      </c>
      <c r="BH321" s="3">
        <v>874</v>
      </c>
      <c r="BI321" s="3">
        <v>0</v>
      </c>
      <c r="BJ321" s="3">
        <v>0</v>
      </c>
      <c r="BK321" s="3">
        <v>0</v>
      </c>
      <c r="BL321" s="3">
        <v>50</v>
      </c>
      <c r="BM321" s="3">
        <v>0</v>
      </c>
      <c r="BN321" s="3">
        <v>0</v>
      </c>
      <c r="BO321" s="3">
        <v>0</v>
      </c>
      <c r="BP321" s="3">
        <v>0</v>
      </c>
      <c r="BQ321" s="3">
        <v>0</v>
      </c>
      <c r="BR321" s="3">
        <v>18300</v>
      </c>
      <c r="BS321" s="3">
        <v>0</v>
      </c>
      <c r="BT321" s="3">
        <v>0</v>
      </c>
      <c r="BU321" s="3">
        <v>0</v>
      </c>
      <c r="BV321" s="3">
        <v>0</v>
      </c>
      <c r="BW321" s="3">
        <v>0</v>
      </c>
      <c r="BX321" s="3">
        <v>13914</v>
      </c>
      <c r="BY321" s="3">
        <v>0</v>
      </c>
      <c r="BZ321" s="57">
        <v>0</v>
      </c>
      <c r="CA321" s="3">
        <v>0</v>
      </c>
      <c r="CB321" s="3">
        <v>0</v>
      </c>
      <c r="CC321" s="3">
        <v>0</v>
      </c>
      <c r="CD321" s="3">
        <v>0</v>
      </c>
      <c r="CE321" s="3">
        <v>874</v>
      </c>
      <c r="CF321" s="3">
        <v>0</v>
      </c>
      <c r="CG321" s="3">
        <v>0</v>
      </c>
      <c r="CH321" s="3">
        <v>0</v>
      </c>
      <c r="CI321" s="3">
        <v>0</v>
      </c>
      <c r="CJ321" s="3">
        <v>0</v>
      </c>
      <c r="CK321" s="3">
        <v>0</v>
      </c>
      <c r="CL321" s="3">
        <v>0</v>
      </c>
      <c r="CM321" s="3">
        <v>0</v>
      </c>
      <c r="CN321" s="3">
        <v>0</v>
      </c>
      <c r="CO321" s="3">
        <v>0</v>
      </c>
      <c r="CP321" s="3">
        <v>0</v>
      </c>
      <c r="CQ321" s="3">
        <v>0</v>
      </c>
      <c r="CR321" s="3">
        <v>0</v>
      </c>
      <c r="CS321" s="3">
        <v>0</v>
      </c>
      <c r="CT321" s="3">
        <v>0</v>
      </c>
      <c r="CU321" s="3">
        <v>0</v>
      </c>
      <c r="CV321" s="3">
        <v>0</v>
      </c>
      <c r="CW321" s="3">
        <v>0</v>
      </c>
      <c r="CX321" s="3">
        <v>0</v>
      </c>
      <c r="CY321" s="3">
        <v>0</v>
      </c>
      <c r="CZ321" s="3">
        <v>0</v>
      </c>
      <c r="DA321" s="3">
        <v>0</v>
      </c>
      <c r="DB321" s="3">
        <v>0</v>
      </c>
      <c r="DC321" s="3">
        <v>0</v>
      </c>
      <c r="DD321" s="3">
        <v>0</v>
      </c>
      <c r="DE321" s="3">
        <v>0</v>
      </c>
      <c r="DF321" s="3">
        <v>0</v>
      </c>
      <c r="DG321" s="3">
        <v>54846754</v>
      </c>
      <c r="DH321" s="3">
        <v>19296128</v>
      </c>
      <c r="DI321" s="3">
        <v>0</v>
      </c>
      <c r="DJ321" s="3">
        <v>35550626</v>
      </c>
      <c r="DK321" s="3">
        <v>21662</v>
      </c>
      <c r="DL321" s="3">
        <v>35572288</v>
      </c>
      <c r="DM321" s="3">
        <v>35826159</v>
      </c>
      <c r="DN321" s="3">
        <v>-253871</v>
      </c>
      <c r="DO321" s="3">
        <v>0</v>
      </c>
      <c r="DP321" s="3">
        <v>0</v>
      </c>
      <c r="DQ321" s="3">
        <v>0</v>
      </c>
      <c r="DR321" s="3">
        <v>0</v>
      </c>
      <c r="DS321" s="3">
        <v>-253871</v>
      </c>
      <c r="DT321" s="3">
        <v>31867006</v>
      </c>
      <c r="DU321" s="3">
        <v>5450718</v>
      </c>
      <c r="DV321" s="3">
        <v>3806003</v>
      </c>
      <c r="DW321" s="3">
        <v>6374909</v>
      </c>
      <c r="DX321" s="3">
        <v>0</v>
      </c>
      <c r="DY321" s="3">
        <v>6922753</v>
      </c>
      <c r="DZ321" s="3">
        <v>0</v>
      </c>
      <c r="EA321" s="3">
        <v>0</v>
      </c>
      <c r="EB321" s="3">
        <v>425365</v>
      </c>
      <c r="EC321" s="3">
        <v>54846754</v>
      </c>
      <c r="ED321" s="3">
        <v>0</v>
      </c>
      <c r="EE321" s="3">
        <v>0</v>
      </c>
      <c r="EF321" s="3">
        <v>0</v>
      </c>
      <c r="EG321" s="3">
        <v>0</v>
      </c>
      <c r="EH321" s="3">
        <v>0</v>
      </c>
      <c r="EI321" s="3">
        <v>0</v>
      </c>
      <c r="EJ321" s="3">
        <v>0</v>
      </c>
      <c r="EK321" s="3">
        <v>0</v>
      </c>
      <c r="EL321" s="3">
        <v>0</v>
      </c>
      <c r="EM321" s="3">
        <v>0</v>
      </c>
      <c r="EN321" s="3">
        <v>7868957</v>
      </c>
      <c r="EO321" s="3">
        <v>1055825</v>
      </c>
      <c r="EP321" s="3">
        <v>2497896</v>
      </c>
      <c r="EQ321" s="3">
        <v>4183879</v>
      </c>
      <c r="ER321" s="3">
        <v>0</v>
      </c>
      <c r="ES321" s="3">
        <v>0</v>
      </c>
      <c r="ET321" s="3">
        <v>3433351</v>
      </c>
      <c r="EU321" s="3">
        <v>0</v>
      </c>
      <c r="EV321" s="3">
        <v>256220</v>
      </c>
      <c r="EW321" s="3">
        <v>0</v>
      </c>
      <c r="EX321" s="3">
        <v>0</v>
      </c>
      <c r="EY321" s="3">
        <v>0</v>
      </c>
      <c r="EZ321" s="3">
        <v>0</v>
      </c>
      <c r="FA321" s="3">
        <v>0</v>
      </c>
      <c r="FB321" s="3">
        <v>0</v>
      </c>
      <c r="FC321" s="3">
        <v>0</v>
      </c>
      <c r="FD321" s="3">
        <v>0</v>
      </c>
      <c r="FE321" s="3">
        <v>23998049</v>
      </c>
      <c r="FF321" s="3">
        <v>4394893</v>
      </c>
      <c r="FG321" s="3">
        <v>1308107</v>
      </c>
      <c r="FH321" s="3">
        <v>2191030</v>
      </c>
      <c r="FI321" s="3">
        <v>0</v>
      </c>
      <c r="FJ321" s="3">
        <v>3489402</v>
      </c>
      <c r="FK321" s="3">
        <v>0</v>
      </c>
      <c r="FL321" s="3">
        <v>0</v>
      </c>
      <c r="FM321" s="3">
        <v>169145</v>
      </c>
      <c r="FN321" s="3">
        <v>0</v>
      </c>
      <c r="FO321" s="3">
        <v>0</v>
      </c>
      <c r="FP321" s="3">
        <v>0</v>
      </c>
      <c r="FQ321" s="3">
        <v>0</v>
      </c>
      <c r="FR321" s="3">
        <v>0</v>
      </c>
      <c r="FS321" s="3">
        <v>0</v>
      </c>
      <c r="FT321" s="3">
        <v>11439585</v>
      </c>
      <c r="FU321" s="3">
        <v>0</v>
      </c>
      <c r="FV321" s="3">
        <v>4703279</v>
      </c>
      <c r="FW321" s="3">
        <v>0</v>
      </c>
      <c r="FX321" s="3">
        <v>0</v>
      </c>
      <c r="FY321" s="3">
        <v>0</v>
      </c>
      <c r="FZ321" s="3">
        <v>0</v>
      </c>
      <c r="GA321" s="3">
        <v>4658639</v>
      </c>
      <c r="GB321" s="3">
        <v>442021</v>
      </c>
      <c r="GC321" s="3">
        <v>5268540</v>
      </c>
      <c r="GD321" s="3">
        <v>9314095</v>
      </c>
      <c r="GE321" s="3">
        <v>16929116</v>
      </c>
      <c r="GF321" s="3">
        <v>3606617</v>
      </c>
      <c r="GG321" s="3">
        <v>0</v>
      </c>
      <c r="GH321" s="3">
        <v>3711708</v>
      </c>
      <c r="GI321" s="3">
        <v>1072314</v>
      </c>
      <c r="GJ321" s="3">
        <v>484582</v>
      </c>
      <c r="GK321" s="3">
        <v>121991</v>
      </c>
      <c r="GL321" s="3">
        <v>5025888</v>
      </c>
      <c r="GM321" s="3">
        <v>175931</v>
      </c>
      <c r="GN321" s="3">
        <v>1767227</v>
      </c>
      <c r="GO321" s="3">
        <v>2930785</v>
      </c>
      <c r="GP321" s="3">
        <v>6875522</v>
      </c>
      <c r="GQ321" s="3">
        <v>0</v>
      </c>
      <c r="GR321" s="3">
        <v>419957</v>
      </c>
      <c r="GS321" s="3">
        <v>0</v>
      </c>
      <c r="GT321" s="3">
        <v>242435384</v>
      </c>
      <c r="GU321" s="3">
        <v>0</v>
      </c>
      <c r="GV321" s="3">
        <v>249730863</v>
      </c>
      <c r="GW321" s="3">
        <v>257576549</v>
      </c>
      <c r="GX321" s="3">
        <v>0</v>
      </c>
      <c r="GY321" s="3">
        <v>0</v>
      </c>
      <c r="GZ321" s="3">
        <v>-7845686</v>
      </c>
      <c r="HA321" s="3">
        <v>249730863</v>
      </c>
      <c r="HB321" s="3">
        <v>210054</v>
      </c>
      <c r="HC321" s="3">
        <v>6607775</v>
      </c>
      <c r="HD321" s="3">
        <v>-166919</v>
      </c>
      <c r="HE321" s="3">
        <v>667561</v>
      </c>
      <c r="HF321" s="3">
        <v>0</v>
      </c>
      <c r="HG321" s="3">
        <v>0</v>
      </c>
      <c r="HH321" s="3">
        <v>201270317</v>
      </c>
      <c r="HI321" s="3">
        <v>212575521</v>
      </c>
      <c r="HJ321" s="3">
        <v>270456</v>
      </c>
      <c r="HK321" s="3">
        <v>296191</v>
      </c>
      <c r="HL321" s="3">
        <v>142</v>
      </c>
      <c r="HM321" s="3">
        <v>0</v>
      </c>
      <c r="HN321" s="3">
        <v>47947</v>
      </c>
      <c r="HO321" s="3">
        <v>60435</v>
      </c>
      <c r="HP321" s="3">
        <v>82681</v>
      </c>
      <c r="HQ321" s="3">
        <v>4463</v>
      </c>
      <c r="HR321" s="3">
        <v>54497</v>
      </c>
      <c r="HS321" s="3">
        <v>17870</v>
      </c>
      <c r="HT321" s="3">
        <v>1929</v>
      </c>
      <c r="HU321" s="3">
        <v>0</v>
      </c>
      <c r="HV321" s="3">
        <v>0</v>
      </c>
      <c r="HW321" s="3">
        <v>634</v>
      </c>
      <c r="HX321" s="3">
        <v>143125</v>
      </c>
      <c r="HY321" s="3">
        <v>0</v>
      </c>
      <c r="HZ321" s="3">
        <v>53715</v>
      </c>
      <c r="IA321" s="3">
        <v>0</v>
      </c>
      <c r="IB321" s="3">
        <v>18904</v>
      </c>
      <c r="IC321" s="3">
        <v>5344</v>
      </c>
      <c r="ID321" s="3">
        <v>49368</v>
      </c>
      <c r="IE321" s="3">
        <v>20803092.936475001</v>
      </c>
      <c r="IF321" s="3">
        <v>3558281.9774319916</v>
      </c>
      <c r="IG321" s="3">
        <v>2484595.9524877444</v>
      </c>
      <c r="IH321" s="3">
        <v>4161602.89386995</v>
      </c>
      <c r="II321" s="3">
        <v>0</v>
      </c>
      <c r="IJ321" s="3">
        <v>4519240.8108644104</v>
      </c>
      <c r="IK321" s="3">
        <v>0</v>
      </c>
      <c r="IL321" s="3">
        <v>0</v>
      </c>
      <c r="IM321" s="3">
        <v>277682.42887090502</v>
      </c>
    </row>
    <row r="322" spans="1:247" x14ac:dyDescent="0.25">
      <c r="A322">
        <v>106270875</v>
      </c>
      <c r="B322" s="33" t="s">
        <v>2971</v>
      </c>
      <c r="C322" s="56">
        <v>45108</v>
      </c>
      <c r="D322" s="56">
        <v>45473</v>
      </c>
      <c r="E322">
        <v>366</v>
      </c>
      <c r="F322" s="33" t="s">
        <v>2702</v>
      </c>
      <c r="G322" t="s">
        <v>1065</v>
      </c>
      <c r="H322">
        <v>705</v>
      </c>
      <c r="I322" s="33" t="s">
        <v>1037</v>
      </c>
      <c r="J322" t="s">
        <v>3050</v>
      </c>
      <c r="K322" s="33" t="s">
        <v>1023</v>
      </c>
      <c r="L322" s="33" t="s">
        <v>811</v>
      </c>
      <c r="N322" t="s">
        <v>430</v>
      </c>
      <c r="O322" s="33" t="s">
        <v>1767</v>
      </c>
      <c r="P322" t="s">
        <v>1028</v>
      </c>
      <c r="Q322" t="s">
        <v>34</v>
      </c>
      <c r="R322" s="33" t="s">
        <v>2254</v>
      </c>
      <c r="S322" s="33" t="s">
        <v>2928</v>
      </c>
      <c r="T322" s="33" t="s">
        <v>1458</v>
      </c>
      <c r="U322" s="33">
        <v>93901</v>
      </c>
      <c r="V322" s="33" t="s">
        <v>2972</v>
      </c>
      <c r="W322">
        <v>0</v>
      </c>
      <c r="X322" s="3">
        <v>263</v>
      </c>
      <c r="Y322" s="3">
        <v>96258</v>
      </c>
      <c r="Z322" s="3">
        <v>263</v>
      </c>
      <c r="AA322" s="3">
        <v>96258</v>
      </c>
      <c r="AB322" s="3">
        <v>124</v>
      </c>
      <c r="AC322" s="3">
        <v>116.84699453551913</v>
      </c>
      <c r="AD322" s="3">
        <v>233.52217176781983</v>
      </c>
      <c r="AE322" s="3">
        <v>17544</v>
      </c>
      <c r="AF322" s="3">
        <v>3685</v>
      </c>
      <c r="AG322" s="3">
        <v>1745</v>
      </c>
      <c r="AH322" s="3">
        <v>10875</v>
      </c>
      <c r="AI322" s="3">
        <v>0</v>
      </c>
      <c r="AJ322" s="3">
        <v>983</v>
      </c>
      <c r="AK322" s="3">
        <v>7629</v>
      </c>
      <c r="AL322" s="3">
        <v>83</v>
      </c>
      <c r="AM322" s="3">
        <v>222</v>
      </c>
      <c r="AN322" s="3">
        <v>42766</v>
      </c>
      <c r="AO322" s="3">
        <v>85469.114867022101</v>
      </c>
      <c r="AP322" s="89">
        <v>31035.547832766199</v>
      </c>
      <c r="AQ322" s="89">
        <v>6560.3064339448001</v>
      </c>
      <c r="AR322" s="89">
        <v>2698.3721066666699</v>
      </c>
      <c r="AS322" s="89">
        <v>24542.142576693393</v>
      </c>
      <c r="AT322" s="89">
        <v>0</v>
      </c>
      <c r="AU322" s="89">
        <v>1996.85620022495</v>
      </c>
      <c r="AV322" s="89">
        <v>18406.8309577127</v>
      </c>
      <c r="AW322" s="89">
        <v>173.2727326766759</v>
      </c>
      <c r="AX322" s="89">
        <v>463.4522549555428</v>
      </c>
      <c r="AY322" s="3">
        <v>4708</v>
      </c>
      <c r="AZ322" s="3">
        <v>989</v>
      </c>
      <c r="BA322" s="3">
        <v>468</v>
      </c>
      <c r="BB322" s="3">
        <v>2918</v>
      </c>
      <c r="BC322" s="3">
        <v>0</v>
      </c>
      <c r="BD322" s="3">
        <v>264</v>
      </c>
      <c r="BE322" s="3">
        <v>2047</v>
      </c>
      <c r="BF322" s="3">
        <v>22</v>
      </c>
      <c r="BG322" s="3">
        <v>60</v>
      </c>
      <c r="BH322" s="3">
        <v>11476</v>
      </c>
      <c r="BI322" s="3">
        <v>263</v>
      </c>
      <c r="BJ322" s="3">
        <v>0</v>
      </c>
      <c r="BK322" s="3">
        <v>0</v>
      </c>
      <c r="BL322" s="3">
        <v>0</v>
      </c>
      <c r="BM322" s="3">
        <v>0</v>
      </c>
      <c r="BN322" s="3">
        <v>0</v>
      </c>
      <c r="BO322" s="3">
        <v>96258</v>
      </c>
      <c r="BP322" s="3">
        <v>0</v>
      </c>
      <c r="BQ322" s="3">
        <v>0</v>
      </c>
      <c r="BR322" s="3">
        <v>0</v>
      </c>
      <c r="BS322" s="3">
        <v>0</v>
      </c>
      <c r="BT322" s="3">
        <v>0</v>
      </c>
      <c r="BU322" s="3">
        <v>42766</v>
      </c>
      <c r="BV322" s="3">
        <v>0</v>
      </c>
      <c r="BW322" s="3">
        <v>0</v>
      </c>
      <c r="BX322" s="3">
        <v>0</v>
      </c>
      <c r="BY322" s="3">
        <v>0</v>
      </c>
      <c r="BZ322" s="57">
        <v>0</v>
      </c>
      <c r="CA322" s="3">
        <v>0</v>
      </c>
      <c r="CB322" s="3">
        <v>11476</v>
      </c>
      <c r="CC322" s="3">
        <v>0</v>
      </c>
      <c r="CD322" s="3">
        <v>0</v>
      </c>
      <c r="CE322" s="3">
        <v>0</v>
      </c>
      <c r="CF322" s="3">
        <v>0</v>
      </c>
      <c r="CG322" s="3">
        <v>0</v>
      </c>
      <c r="CH322" s="3">
        <v>8</v>
      </c>
      <c r="CI322" s="3">
        <v>2203</v>
      </c>
      <c r="CJ322" s="3">
        <v>1200</v>
      </c>
      <c r="CK322" s="3">
        <v>29038</v>
      </c>
      <c r="CL322" s="3">
        <v>5918</v>
      </c>
      <c r="CM322" s="3">
        <v>3008</v>
      </c>
      <c r="CN322" s="3">
        <v>40800</v>
      </c>
      <c r="CO322" s="3">
        <v>0</v>
      </c>
      <c r="CP322" s="3">
        <v>3131</v>
      </c>
      <c r="CQ322" s="3">
        <v>25253</v>
      </c>
      <c r="CR322" s="3">
        <v>487</v>
      </c>
      <c r="CS322" s="3">
        <v>1309</v>
      </c>
      <c r="CT322" s="3">
        <v>108944</v>
      </c>
      <c r="CU322" s="3">
        <v>64859</v>
      </c>
      <c r="CV322" s="3">
        <v>37129</v>
      </c>
      <c r="CW322" s="3">
        <v>0</v>
      </c>
      <c r="CX322" s="3">
        <v>11489</v>
      </c>
      <c r="CY322" s="3">
        <v>0</v>
      </c>
      <c r="CZ322" s="3">
        <v>9</v>
      </c>
      <c r="DA322" s="3">
        <v>196776</v>
      </c>
      <c r="DB322" s="3">
        <v>361429</v>
      </c>
      <c r="DC322" s="3">
        <v>1380</v>
      </c>
      <c r="DD322" s="3">
        <v>3581</v>
      </c>
      <c r="DE322" s="3">
        <v>884</v>
      </c>
      <c r="DF322" s="3">
        <v>382</v>
      </c>
      <c r="DG322" s="3">
        <v>3023652634</v>
      </c>
      <c r="DH322" s="3">
        <v>2373250664</v>
      </c>
      <c r="DI322" s="3">
        <v>0</v>
      </c>
      <c r="DJ322" s="3">
        <v>650401970</v>
      </c>
      <c r="DK322" s="3">
        <v>16621665</v>
      </c>
      <c r="DL322" s="3">
        <v>667023635</v>
      </c>
      <c r="DM322" s="3">
        <v>578231422</v>
      </c>
      <c r="DN322" s="3">
        <v>88792213</v>
      </c>
      <c r="DO322" s="3">
        <v>37407005</v>
      </c>
      <c r="DP322" s="3">
        <v>55499271</v>
      </c>
      <c r="DQ322" s="3">
        <v>0</v>
      </c>
      <c r="DR322" s="3">
        <v>0</v>
      </c>
      <c r="DS322" s="3">
        <v>70699947</v>
      </c>
      <c r="DT322" s="3">
        <v>653087349</v>
      </c>
      <c r="DU322" s="3">
        <v>135269283</v>
      </c>
      <c r="DV322" s="3">
        <v>55730098</v>
      </c>
      <c r="DW322" s="3">
        <v>349849129</v>
      </c>
      <c r="DX322" s="3">
        <v>0</v>
      </c>
      <c r="DY322" s="3">
        <v>35671238</v>
      </c>
      <c r="DZ322" s="3">
        <v>270254714</v>
      </c>
      <c r="EA322" s="3">
        <v>3549593</v>
      </c>
      <c r="EB322" s="3">
        <v>9527261</v>
      </c>
      <c r="EC322" s="3">
        <v>1512938665</v>
      </c>
      <c r="ED322" s="3">
        <v>502232057</v>
      </c>
      <c r="EE322" s="3">
        <v>105546985</v>
      </c>
      <c r="EF322" s="3">
        <v>30447863</v>
      </c>
      <c r="EG322" s="3">
        <v>439672453</v>
      </c>
      <c r="EH322" s="3">
        <v>0</v>
      </c>
      <c r="EI322" s="3">
        <v>36790952</v>
      </c>
      <c r="EJ322" s="3">
        <v>381800973</v>
      </c>
      <c r="EK322" s="3">
        <v>3860620</v>
      </c>
      <c r="EL322" s="3">
        <v>10362066</v>
      </c>
      <c r="EM322" s="3">
        <v>1510713969</v>
      </c>
      <c r="EN322" s="3">
        <v>1010147917</v>
      </c>
      <c r="EO322" s="3">
        <v>213136226</v>
      </c>
      <c r="EP322" s="3">
        <v>74333639</v>
      </c>
      <c r="EQ322" s="3">
        <v>717740693</v>
      </c>
      <c r="ER322" s="3">
        <v>0</v>
      </c>
      <c r="ES322" s="3">
        <v>0</v>
      </c>
      <c r="ET322" s="3">
        <v>36113869</v>
      </c>
      <c r="EU322" s="3">
        <v>256851247</v>
      </c>
      <c r="EV322" s="3">
        <v>53909165</v>
      </c>
      <c r="EW322" s="3">
        <v>0</v>
      </c>
      <c r="EX322" s="3">
        <v>7410211</v>
      </c>
      <c r="EY322" s="3">
        <v>0</v>
      </c>
      <c r="EZ322" s="3">
        <v>3607697</v>
      </c>
      <c r="FA322" s="3">
        <v>0</v>
      </c>
      <c r="FB322" s="3">
        <v>0</v>
      </c>
      <c r="FC322" s="3">
        <v>0</v>
      </c>
      <c r="FD322" s="3">
        <v>0</v>
      </c>
      <c r="FE322" s="3">
        <v>123140651</v>
      </c>
      <c r="FF322" s="3">
        <v>23087906</v>
      </c>
      <c r="FG322" s="3">
        <v>10200990</v>
      </c>
      <c r="FH322" s="3">
        <v>56725466</v>
      </c>
      <c r="FI322" s="3">
        <v>0</v>
      </c>
      <c r="FJ322" s="3">
        <v>34966537</v>
      </c>
      <c r="FK322" s="3">
        <v>394424523</v>
      </c>
      <c r="FL322" s="3">
        <v>2</v>
      </c>
      <c r="FM322" s="3">
        <v>7855895</v>
      </c>
      <c r="FN322" s="3">
        <v>0</v>
      </c>
      <c r="FO322" s="3">
        <v>3622915</v>
      </c>
      <c r="FP322" s="3">
        <v>3749603</v>
      </c>
      <c r="FQ322" s="3">
        <v>27806517</v>
      </c>
      <c r="FR322" s="3">
        <v>5680235</v>
      </c>
      <c r="FS322" s="3">
        <v>0</v>
      </c>
      <c r="FT322" s="3">
        <v>101545456</v>
      </c>
      <c r="FU322" s="3">
        <v>50509665</v>
      </c>
      <c r="FV322" s="3">
        <v>199342389</v>
      </c>
      <c r="FW322" s="3">
        <v>0</v>
      </c>
      <c r="FX322" s="3">
        <v>0</v>
      </c>
      <c r="FY322" s="3">
        <v>1905148</v>
      </c>
      <c r="FZ322" s="3">
        <v>0</v>
      </c>
      <c r="GA322" s="3">
        <v>99770656</v>
      </c>
      <c r="GB322" s="3">
        <v>20986687</v>
      </c>
      <c r="GC322" s="3">
        <v>88333903</v>
      </c>
      <c r="GD322" s="3">
        <v>15837518</v>
      </c>
      <c r="GE322" s="3">
        <v>200753562</v>
      </c>
      <c r="GF322" s="3">
        <v>134655717</v>
      </c>
      <c r="GG322" s="3">
        <v>30307207</v>
      </c>
      <c r="GH322" s="3">
        <v>26773399</v>
      </c>
      <c r="GI322" s="3">
        <v>89569899</v>
      </c>
      <c r="GJ322" s="3">
        <v>40695328</v>
      </c>
      <c r="GK322" s="3">
        <v>29727148</v>
      </c>
      <c r="GL322" s="3">
        <v>1667569</v>
      </c>
      <c r="GM322" s="3">
        <v>1904591</v>
      </c>
      <c r="GN322" s="3">
        <v>0</v>
      </c>
      <c r="GO322" s="3">
        <v>22177002</v>
      </c>
      <c r="GP322" s="3">
        <v>527652608</v>
      </c>
      <c r="GQ322" s="3">
        <v>301885460</v>
      </c>
      <c r="GR322" s="3">
        <v>231839858</v>
      </c>
      <c r="GS322" s="3">
        <v>18456649</v>
      </c>
      <c r="GT322" s="3">
        <v>130967027</v>
      </c>
      <c r="GU322" s="3">
        <v>532173</v>
      </c>
      <c r="GV322" s="3">
        <v>1211333775</v>
      </c>
      <c r="GW322" s="3">
        <v>126821748</v>
      </c>
      <c r="GX322" s="3">
        <v>90863576</v>
      </c>
      <c r="GY322" s="3">
        <v>0</v>
      </c>
      <c r="GZ322" s="3">
        <v>993648451</v>
      </c>
      <c r="HA322" s="3">
        <v>1211333775</v>
      </c>
      <c r="HB322" s="3">
        <v>264930282</v>
      </c>
      <c r="HC322" s="3">
        <v>643674405</v>
      </c>
      <c r="HD322" s="3">
        <v>-527963995</v>
      </c>
      <c r="HE322" s="3">
        <v>682243318</v>
      </c>
      <c r="HF322" s="3">
        <v>0</v>
      </c>
      <c r="HG322" s="3">
        <v>0</v>
      </c>
      <c r="HH322" s="3">
        <v>0</v>
      </c>
      <c r="HI322" s="3">
        <v>0</v>
      </c>
      <c r="HJ322" s="3">
        <v>3164258</v>
      </c>
      <c r="HK322" s="3">
        <v>3711913</v>
      </c>
      <c r="HL322" s="3">
        <v>1711</v>
      </c>
      <c r="HM322" s="3">
        <v>0</v>
      </c>
      <c r="HN322" s="3">
        <v>458914</v>
      </c>
      <c r="HO322" s="3">
        <v>663851</v>
      </c>
      <c r="HP322" s="3">
        <v>742156</v>
      </c>
      <c r="HQ322" s="3">
        <v>1626</v>
      </c>
      <c r="HR322" s="3">
        <v>172323</v>
      </c>
      <c r="HS322" s="3">
        <v>720593</v>
      </c>
      <c r="HT322" s="3">
        <v>252411</v>
      </c>
      <c r="HU322" s="3">
        <v>0</v>
      </c>
      <c r="HV322" s="3">
        <v>80242</v>
      </c>
      <c r="HW322" s="3">
        <v>72142</v>
      </c>
      <c r="HX322" s="3">
        <v>776396</v>
      </c>
      <c r="HY322" s="3">
        <v>327262</v>
      </c>
      <c r="HZ322" s="3">
        <v>767692</v>
      </c>
      <c r="IA322" s="3">
        <v>16769</v>
      </c>
      <c r="IB322" s="3">
        <v>688713</v>
      </c>
      <c r="IC322" s="3">
        <v>173573</v>
      </c>
      <c r="ID322" s="3">
        <v>413853</v>
      </c>
      <c r="IE322" s="3">
        <v>214587695.54579872</v>
      </c>
      <c r="IF322" s="3">
        <v>44728936.198670097</v>
      </c>
      <c r="IG322" s="3">
        <v>16006595.199376199</v>
      </c>
      <c r="IH322" s="3">
        <v>146644829.11408299</v>
      </c>
      <c r="II322" s="3">
        <v>0</v>
      </c>
      <c r="IJ322" s="3">
        <v>13459043.694365</v>
      </c>
      <c r="IK322" s="3">
        <v>121112072.137099</v>
      </c>
      <c r="IL322" s="3">
        <v>1376364.42607588</v>
      </c>
      <c r="IM322" s="3">
        <v>3694220.6845323602</v>
      </c>
    </row>
    <row r="323" spans="1:247" x14ac:dyDescent="0.25">
      <c r="A323">
        <v>106361318</v>
      </c>
      <c r="B323" s="33" t="s">
        <v>1922</v>
      </c>
      <c r="C323" s="56">
        <v>45292</v>
      </c>
      <c r="D323" s="56">
        <v>45657</v>
      </c>
      <c r="E323">
        <v>366</v>
      </c>
      <c r="F323" s="33" t="s">
        <v>2692</v>
      </c>
      <c r="G323" t="s">
        <v>1063</v>
      </c>
      <c r="H323">
        <v>1207</v>
      </c>
      <c r="I323" s="33" t="s">
        <v>1046</v>
      </c>
      <c r="J323" t="s">
        <v>3050</v>
      </c>
      <c r="K323" s="33" t="s">
        <v>1023</v>
      </c>
      <c r="L323" s="33" t="s">
        <v>811</v>
      </c>
      <c r="N323" t="s">
        <v>430</v>
      </c>
      <c r="O323" s="33" t="s">
        <v>1922</v>
      </c>
      <c r="P323" t="s">
        <v>406</v>
      </c>
      <c r="Q323" t="s">
        <v>34</v>
      </c>
      <c r="R323" s="33" t="s">
        <v>2255</v>
      </c>
      <c r="S323" s="33" t="s">
        <v>1545</v>
      </c>
      <c r="T323" s="33" t="s">
        <v>1546</v>
      </c>
      <c r="U323" s="33" t="s">
        <v>2256</v>
      </c>
      <c r="V323" s="33" t="s">
        <v>2585</v>
      </c>
      <c r="W323">
        <v>0</v>
      </c>
      <c r="X323" s="3">
        <v>363</v>
      </c>
      <c r="Y323" s="3">
        <v>132858</v>
      </c>
      <c r="Z323" s="3">
        <v>289</v>
      </c>
      <c r="AA323" s="3">
        <v>105774</v>
      </c>
      <c r="AB323" s="3">
        <v>237</v>
      </c>
      <c r="AC323" s="3">
        <v>216.90437158469899</v>
      </c>
      <c r="AD323" s="3">
        <v>416.18049132125799</v>
      </c>
      <c r="AE323" s="3">
        <v>16464</v>
      </c>
      <c r="AF323" s="3">
        <v>24117</v>
      </c>
      <c r="AG323" s="3">
        <v>7285</v>
      </c>
      <c r="AH323" s="3">
        <v>13722</v>
      </c>
      <c r="AI323" s="3">
        <v>0</v>
      </c>
      <c r="AJ323" s="3">
        <v>8271</v>
      </c>
      <c r="AK323" s="3">
        <v>8610</v>
      </c>
      <c r="AL323" s="3">
        <v>51</v>
      </c>
      <c r="AM323" s="3">
        <v>867</v>
      </c>
      <c r="AN323" s="3">
        <v>79387</v>
      </c>
      <c r="AO323" s="3">
        <v>152322.05982358</v>
      </c>
      <c r="AP323" s="89">
        <v>26651.658117568575</v>
      </c>
      <c r="AQ323" s="89">
        <v>38816.298273642657</v>
      </c>
      <c r="AR323" s="89">
        <v>11479.143883617706</v>
      </c>
      <c r="AS323" s="89">
        <v>29649.700207026599</v>
      </c>
      <c r="AT323" s="89">
        <v>0</v>
      </c>
      <c r="AU323" s="89">
        <v>21611.576722151101</v>
      </c>
      <c r="AV323" s="89">
        <v>21115.076957713401</v>
      </c>
      <c r="AW323" s="89">
        <v>184.71975411246689</v>
      </c>
      <c r="AX323" s="89">
        <v>3140.2363475173402</v>
      </c>
      <c r="AY323" s="3">
        <v>3448</v>
      </c>
      <c r="AZ323" s="3">
        <v>4998</v>
      </c>
      <c r="BA323" s="3">
        <v>1390</v>
      </c>
      <c r="BB323" s="3">
        <v>3162</v>
      </c>
      <c r="BC323" s="3">
        <v>0</v>
      </c>
      <c r="BD323" s="3">
        <v>1857</v>
      </c>
      <c r="BE323" s="3">
        <v>2109</v>
      </c>
      <c r="BF323" s="3">
        <v>11</v>
      </c>
      <c r="BG323" s="3">
        <v>201</v>
      </c>
      <c r="BH323" s="3">
        <v>17176</v>
      </c>
      <c r="BI323" s="3">
        <v>363</v>
      </c>
      <c r="BJ323" s="3">
        <v>0</v>
      </c>
      <c r="BK323" s="3">
        <v>0</v>
      </c>
      <c r="BL323" s="3">
        <v>0</v>
      </c>
      <c r="BM323" s="3">
        <v>0</v>
      </c>
      <c r="BN323" s="3">
        <v>0</v>
      </c>
      <c r="BO323" s="3">
        <v>132858</v>
      </c>
      <c r="BP323" s="3">
        <v>0</v>
      </c>
      <c r="BQ323" s="3">
        <v>0</v>
      </c>
      <c r="BR323" s="3">
        <v>0</v>
      </c>
      <c r="BS323" s="3">
        <v>0</v>
      </c>
      <c r="BT323" s="3">
        <v>0</v>
      </c>
      <c r="BU323" s="3">
        <v>79387</v>
      </c>
      <c r="BV323" s="3">
        <v>0</v>
      </c>
      <c r="BW323" s="3">
        <v>0</v>
      </c>
      <c r="BX323" s="3">
        <v>0</v>
      </c>
      <c r="BY323" s="3">
        <v>0</v>
      </c>
      <c r="BZ323" s="57">
        <v>0</v>
      </c>
      <c r="CA323" s="3">
        <v>0</v>
      </c>
      <c r="CB323" s="3">
        <v>17176</v>
      </c>
      <c r="CC323" s="3">
        <v>0</v>
      </c>
      <c r="CD323" s="3">
        <v>0</v>
      </c>
      <c r="CE323" s="3">
        <v>0</v>
      </c>
      <c r="CF323" s="3">
        <v>0</v>
      </c>
      <c r="CG323" s="3">
        <v>0</v>
      </c>
      <c r="CH323" s="3">
        <v>0</v>
      </c>
      <c r="CI323" s="3">
        <v>0</v>
      </c>
      <c r="CJ323" s="3">
        <v>0</v>
      </c>
      <c r="CK323" s="3">
        <v>30025</v>
      </c>
      <c r="CL323" s="3">
        <v>37735</v>
      </c>
      <c r="CM323" s="3">
        <v>11540</v>
      </c>
      <c r="CN323" s="3">
        <v>44273</v>
      </c>
      <c r="CO323" s="3">
        <v>0</v>
      </c>
      <c r="CP323" s="3">
        <v>83806</v>
      </c>
      <c r="CQ323" s="3">
        <v>28317</v>
      </c>
      <c r="CR323" s="3">
        <v>361</v>
      </c>
      <c r="CS323" s="3">
        <v>6385</v>
      </c>
      <c r="CT323" s="3">
        <v>242442</v>
      </c>
      <c r="CU323" s="3">
        <v>95282</v>
      </c>
      <c r="CV323" s="3">
        <v>48082</v>
      </c>
      <c r="CW323" s="3">
        <v>0</v>
      </c>
      <c r="CX323" s="3">
        <v>99240</v>
      </c>
      <c r="CY323" s="3">
        <v>0</v>
      </c>
      <c r="CZ323" s="3">
        <v>9</v>
      </c>
      <c r="DA323" s="3">
        <v>419753</v>
      </c>
      <c r="DB323" s="3">
        <v>473108</v>
      </c>
      <c r="DC323" s="3">
        <v>3318</v>
      </c>
      <c r="DD323" s="3">
        <v>4652</v>
      </c>
      <c r="DE323" s="3">
        <v>1233</v>
      </c>
      <c r="DF323" s="3">
        <v>587</v>
      </c>
      <c r="DG323" s="3">
        <v>4113881180</v>
      </c>
      <c r="DH323" s="3">
        <v>3629072523</v>
      </c>
      <c r="DI323" s="3">
        <v>785649</v>
      </c>
      <c r="DJ323" s="3">
        <v>485594306</v>
      </c>
      <c r="DK323" s="3">
        <v>3105246</v>
      </c>
      <c r="DL323" s="3">
        <v>488699552</v>
      </c>
      <c r="DM323" s="3">
        <v>467890737</v>
      </c>
      <c r="DN323" s="3">
        <v>20808815</v>
      </c>
      <c r="DO323" s="3">
        <v>19920151</v>
      </c>
      <c r="DP323" s="3">
        <v>11980084</v>
      </c>
      <c r="DQ323" s="3">
        <v>0</v>
      </c>
      <c r="DR323" s="3">
        <v>0</v>
      </c>
      <c r="DS323" s="3">
        <v>28748882</v>
      </c>
      <c r="DT323" s="3">
        <v>452148943</v>
      </c>
      <c r="DU323" s="3">
        <v>697696572</v>
      </c>
      <c r="DV323" s="3">
        <v>169053756</v>
      </c>
      <c r="DW323" s="3">
        <v>342381200</v>
      </c>
      <c r="DX323" s="3">
        <v>0</v>
      </c>
      <c r="DY323" s="3">
        <v>234966548</v>
      </c>
      <c r="DZ323" s="3">
        <v>221207326</v>
      </c>
      <c r="EA323" s="3">
        <v>1429434</v>
      </c>
      <c r="EB323" s="3">
        <v>25183112</v>
      </c>
      <c r="EC323" s="3">
        <v>2144066891</v>
      </c>
      <c r="ED323" s="3">
        <v>279782486</v>
      </c>
      <c r="EE323" s="3">
        <v>425245678</v>
      </c>
      <c r="EF323" s="3">
        <v>97328178</v>
      </c>
      <c r="EG323" s="3">
        <v>397416201</v>
      </c>
      <c r="EH323" s="3">
        <v>0</v>
      </c>
      <c r="EI323" s="3">
        <v>378985523</v>
      </c>
      <c r="EJ323" s="3">
        <v>321279284</v>
      </c>
      <c r="EK323" s="3">
        <v>3747913</v>
      </c>
      <c r="EL323" s="3">
        <v>66029026</v>
      </c>
      <c r="EM323" s="3">
        <v>1969814289</v>
      </c>
      <c r="EN323" s="3">
        <v>659082253</v>
      </c>
      <c r="EO323" s="3">
        <v>1010499796</v>
      </c>
      <c r="EP323" s="3">
        <v>238646910</v>
      </c>
      <c r="EQ323" s="3">
        <v>651873045</v>
      </c>
      <c r="ER323" s="3">
        <v>0</v>
      </c>
      <c r="ES323" s="3">
        <v>0</v>
      </c>
      <c r="ET323" s="3">
        <v>528150236</v>
      </c>
      <c r="EU323" s="3">
        <v>446510836</v>
      </c>
      <c r="EV323" s="3">
        <v>13456941</v>
      </c>
      <c r="EW323" s="3">
        <v>0</v>
      </c>
      <c r="EX323" s="3">
        <v>5177347</v>
      </c>
      <c r="EY323" s="3">
        <v>0</v>
      </c>
      <c r="EZ323" s="3">
        <v>75675159</v>
      </c>
      <c r="FA323" s="3">
        <v>0</v>
      </c>
      <c r="FB323" s="3">
        <v>0</v>
      </c>
      <c r="FC323" s="3">
        <v>0</v>
      </c>
      <c r="FD323" s="3">
        <v>785649</v>
      </c>
      <c r="FE323" s="3">
        <v>72849176</v>
      </c>
      <c r="FF323" s="3">
        <v>112442454</v>
      </c>
      <c r="FG323" s="3">
        <v>27735024</v>
      </c>
      <c r="FH323" s="3">
        <v>87924356</v>
      </c>
      <c r="FI323" s="3">
        <v>0</v>
      </c>
      <c r="FJ323" s="3">
        <v>85801835</v>
      </c>
      <c r="FK323" s="3">
        <v>96761423</v>
      </c>
      <c r="FL323" s="3">
        <v>0</v>
      </c>
      <c r="FM323" s="3">
        <v>2080038</v>
      </c>
      <c r="FN323" s="3">
        <v>0</v>
      </c>
      <c r="FO323" s="3">
        <v>0</v>
      </c>
      <c r="FP323" s="3">
        <v>0</v>
      </c>
      <c r="FQ323" s="3">
        <v>11623816</v>
      </c>
      <c r="FR323" s="3">
        <v>0</v>
      </c>
      <c r="FS323" s="3">
        <v>0</v>
      </c>
      <c r="FT323" s="3">
        <v>94100946</v>
      </c>
      <c r="FU323" s="3">
        <v>41469316</v>
      </c>
      <c r="FV323" s="3">
        <v>163336327</v>
      </c>
      <c r="FW323" s="3">
        <v>0</v>
      </c>
      <c r="FX323" s="3">
        <v>0</v>
      </c>
      <c r="FY323" s="3">
        <v>0</v>
      </c>
      <c r="FZ323" s="3">
        <v>0</v>
      </c>
      <c r="GA323" s="3">
        <v>70590132</v>
      </c>
      <c r="GB323" s="3">
        <v>14649541</v>
      </c>
      <c r="GC323" s="3">
        <v>64031537</v>
      </c>
      <c r="GD323" s="3">
        <v>19712938</v>
      </c>
      <c r="GE323" s="3">
        <v>173753317</v>
      </c>
      <c r="GF323" s="3">
        <v>65572480</v>
      </c>
      <c r="GG323" s="3">
        <v>9595321</v>
      </c>
      <c r="GH323" s="3">
        <v>18895654</v>
      </c>
      <c r="GI323" s="3">
        <v>83551486</v>
      </c>
      <c r="GJ323" s="3">
        <v>38097815</v>
      </c>
      <c r="GK323" s="3">
        <v>19172966</v>
      </c>
      <c r="GL323" s="3">
        <v>2501838</v>
      </c>
      <c r="GM323" s="3">
        <v>4010294</v>
      </c>
      <c r="GN323" s="3">
        <v>4956282</v>
      </c>
      <c r="GO323" s="3">
        <v>47783284</v>
      </c>
      <c r="GP323" s="3">
        <v>269148906</v>
      </c>
      <c r="GQ323" s="3">
        <v>153312542</v>
      </c>
      <c r="GR323" s="3">
        <v>286583878</v>
      </c>
      <c r="GS323" s="3">
        <v>8903694</v>
      </c>
      <c r="GT323" s="3">
        <v>92717122</v>
      </c>
      <c r="GU323" s="3">
        <v>0</v>
      </c>
      <c r="GV323" s="3">
        <v>810666142</v>
      </c>
      <c r="GW323" s="3">
        <v>107571040</v>
      </c>
      <c r="GX323" s="3">
        <v>30663182</v>
      </c>
      <c r="GY323" s="3">
        <v>129525943</v>
      </c>
      <c r="GZ323" s="3">
        <v>542905977</v>
      </c>
      <c r="HA323" s="3">
        <v>810666142</v>
      </c>
      <c r="HB323" s="3">
        <v>14940057</v>
      </c>
      <c r="HC323" s="3">
        <v>74239191</v>
      </c>
      <c r="HD323" s="3">
        <v>-13000000</v>
      </c>
      <c r="HE323" s="3">
        <v>511695348</v>
      </c>
      <c r="HF323" s="3">
        <v>0</v>
      </c>
      <c r="HG323" s="3">
        <v>132590943</v>
      </c>
      <c r="HH323" s="3">
        <v>6361531</v>
      </c>
      <c r="HI323" s="3">
        <v>0</v>
      </c>
      <c r="HJ323" s="3">
        <v>3661238</v>
      </c>
      <c r="HK323" s="3">
        <v>4049691</v>
      </c>
      <c r="HL323" s="3">
        <v>1887</v>
      </c>
      <c r="HM323" s="3">
        <v>0</v>
      </c>
      <c r="HN323" s="3">
        <v>240593</v>
      </c>
      <c r="HO323" s="3">
        <v>869613</v>
      </c>
      <c r="HP323" s="3">
        <v>1166694</v>
      </c>
      <c r="HQ323" s="3">
        <v>30952</v>
      </c>
      <c r="HR323" s="3">
        <v>358076</v>
      </c>
      <c r="HS323" s="3">
        <v>538937</v>
      </c>
      <c r="HT323" s="3">
        <v>331117</v>
      </c>
      <c r="HU323" s="3">
        <v>0</v>
      </c>
      <c r="HV323" s="3">
        <v>93546</v>
      </c>
      <c r="HW323" s="3">
        <v>31710</v>
      </c>
      <c r="HX323" s="3">
        <v>1172360</v>
      </c>
      <c r="HY323" s="3">
        <v>433555</v>
      </c>
      <c r="HZ323" s="3">
        <v>937896</v>
      </c>
      <c r="IA323" s="3">
        <v>0</v>
      </c>
      <c r="IB323" s="3">
        <v>699805</v>
      </c>
      <c r="IC323" s="3">
        <v>225720</v>
      </c>
      <c r="ID323" s="3">
        <v>191902</v>
      </c>
      <c r="IE323" s="3">
        <v>82693469.675294951</v>
      </c>
      <c r="IF323" s="3">
        <v>126869795.74623851</v>
      </c>
      <c r="IG323" s="3">
        <v>30095778.7963433</v>
      </c>
      <c r="IH323" s="3">
        <v>83582165.653191969</v>
      </c>
      <c r="II323" s="3">
        <v>0</v>
      </c>
      <c r="IJ323" s="3">
        <v>69364184.886400104</v>
      </c>
      <c r="IK323" s="3">
        <v>61290031.081980698</v>
      </c>
      <c r="IL323" s="3">
        <v>584935.65131902497</v>
      </c>
      <c r="IM323" s="3">
        <v>10305129.5092314</v>
      </c>
    </row>
    <row r="324" spans="1:247" x14ac:dyDescent="0.25">
      <c r="A324">
        <v>106374055</v>
      </c>
      <c r="B324" s="33" t="s">
        <v>1547</v>
      </c>
      <c r="C324" s="56">
        <v>45108</v>
      </c>
      <c r="D324" s="56">
        <v>45473</v>
      </c>
      <c r="E324">
        <v>366</v>
      </c>
      <c r="F324" s="33" t="s">
        <v>2691</v>
      </c>
      <c r="G324" t="s">
        <v>1052</v>
      </c>
      <c r="H324">
        <v>1418</v>
      </c>
      <c r="I324" s="33" t="s">
        <v>1031</v>
      </c>
      <c r="J324" t="s">
        <v>3050</v>
      </c>
      <c r="K324" s="33" t="s">
        <v>1277</v>
      </c>
      <c r="L324" s="33" t="s">
        <v>653</v>
      </c>
      <c r="N324" t="s">
        <v>430</v>
      </c>
      <c r="O324" s="33" t="s">
        <v>1548</v>
      </c>
      <c r="P324" t="s">
        <v>406</v>
      </c>
      <c r="Q324" t="s">
        <v>1058</v>
      </c>
      <c r="R324" s="33" t="s">
        <v>2257</v>
      </c>
      <c r="S324" s="33" t="s">
        <v>1760</v>
      </c>
      <c r="T324" s="33" t="s">
        <v>1053</v>
      </c>
      <c r="U324" s="33">
        <v>92110</v>
      </c>
      <c r="V324" s="33" t="s">
        <v>2875</v>
      </c>
      <c r="W324">
        <v>0</v>
      </c>
      <c r="X324" s="3">
        <v>301</v>
      </c>
      <c r="Y324" s="3">
        <v>110166</v>
      </c>
      <c r="Z324" s="3">
        <v>301</v>
      </c>
      <c r="AA324" s="3">
        <v>110166</v>
      </c>
      <c r="AB324" s="3">
        <v>208</v>
      </c>
      <c r="AC324" s="3">
        <v>204.45901639344299</v>
      </c>
      <c r="AD324" s="3">
        <v>229.300791512491</v>
      </c>
      <c r="AE324" s="3">
        <v>1288</v>
      </c>
      <c r="AF324" s="3">
        <v>0</v>
      </c>
      <c r="AG324" s="3">
        <v>11005</v>
      </c>
      <c r="AH324" s="3">
        <v>53434</v>
      </c>
      <c r="AI324" s="3">
        <v>7855</v>
      </c>
      <c r="AJ324" s="3">
        <v>0</v>
      </c>
      <c r="AK324" s="3">
        <v>0</v>
      </c>
      <c r="AL324" s="3">
        <v>0</v>
      </c>
      <c r="AM324" s="3">
        <v>1250</v>
      </c>
      <c r="AN324" s="3">
        <v>74832</v>
      </c>
      <c r="AO324" s="3">
        <v>83924.089693571703</v>
      </c>
      <c r="AP324" s="89">
        <v>1604.4637708875</v>
      </c>
      <c r="AQ324" s="89">
        <v>0</v>
      </c>
      <c r="AR324" s="89">
        <v>13460.339661595999</v>
      </c>
      <c r="AS324" s="89">
        <v>53434</v>
      </c>
      <c r="AT324" s="89">
        <v>9430.7444316195397</v>
      </c>
      <c r="AU324" s="89">
        <v>0</v>
      </c>
      <c r="AV324" s="89">
        <v>0</v>
      </c>
      <c r="AW324" s="89">
        <v>0</v>
      </c>
      <c r="AX324" s="89">
        <v>1552.70766704123</v>
      </c>
      <c r="AY324" s="3">
        <v>277</v>
      </c>
      <c r="AZ324" s="3">
        <v>0</v>
      </c>
      <c r="BA324" s="3">
        <v>428</v>
      </c>
      <c r="BB324" s="3">
        <v>36</v>
      </c>
      <c r="BC324" s="3">
        <v>315</v>
      </c>
      <c r="BD324" s="3">
        <v>0</v>
      </c>
      <c r="BE324" s="3">
        <v>0</v>
      </c>
      <c r="BF324" s="3">
        <v>0</v>
      </c>
      <c r="BG324" s="3">
        <v>87</v>
      </c>
      <c r="BH324" s="3">
        <v>1143</v>
      </c>
      <c r="BI324" s="3">
        <v>0</v>
      </c>
      <c r="BJ324" s="3">
        <v>109</v>
      </c>
      <c r="BK324" s="3">
        <v>0</v>
      </c>
      <c r="BL324" s="3">
        <v>0</v>
      </c>
      <c r="BM324" s="3">
        <v>192</v>
      </c>
      <c r="BN324" s="3">
        <v>0</v>
      </c>
      <c r="BO324" s="3">
        <v>0</v>
      </c>
      <c r="BP324" s="3">
        <v>39894</v>
      </c>
      <c r="BQ324" s="3">
        <v>0</v>
      </c>
      <c r="BR324" s="3">
        <v>0</v>
      </c>
      <c r="BS324" s="3">
        <v>70272</v>
      </c>
      <c r="BT324" s="3">
        <v>0</v>
      </c>
      <c r="BU324" s="3">
        <v>0</v>
      </c>
      <c r="BV324" s="3">
        <v>17984</v>
      </c>
      <c r="BW324" s="3">
        <v>0</v>
      </c>
      <c r="BX324" s="3">
        <v>0</v>
      </c>
      <c r="BY324" s="3">
        <v>56848</v>
      </c>
      <c r="BZ324" s="57">
        <v>0.75967500534530696</v>
      </c>
      <c r="CA324" s="3">
        <v>0</v>
      </c>
      <c r="CB324" s="3">
        <v>0</v>
      </c>
      <c r="CC324" s="3">
        <v>1103</v>
      </c>
      <c r="CD324" s="3">
        <v>0</v>
      </c>
      <c r="CE324" s="3">
        <v>0</v>
      </c>
      <c r="CF324" s="3">
        <v>40</v>
      </c>
      <c r="CG324" s="3">
        <v>0</v>
      </c>
      <c r="CH324" s="3">
        <v>0</v>
      </c>
      <c r="CI324" s="3">
        <v>0</v>
      </c>
      <c r="CJ324" s="3">
        <v>0</v>
      </c>
      <c r="CK324" s="3">
        <v>292</v>
      </c>
      <c r="CL324" s="3">
        <v>0</v>
      </c>
      <c r="CM324" s="3">
        <v>1875</v>
      </c>
      <c r="CN324" s="3">
        <v>0</v>
      </c>
      <c r="CO324" s="3">
        <v>1889</v>
      </c>
      <c r="CP324" s="3">
        <v>0</v>
      </c>
      <c r="CQ324" s="3">
        <v>0</v>
      </c>
      <c r="CR324" s="3">
        <v>0</v>
      </c>
      <c r="CS324" s="3">
        <v>268</v>
      </c>
      <c r="CT324" s="3">
        <v>4324</v>
      </c>
      <c r="CU324" s="3">
        <v>4324</v>
      </c>
      <c r="CV324" s="3">
        <v>0</v>
      </c>
      <c r="CW324" s="3">
        <v>0</v>
      </c>
      <c r="CX324" s="3">
        <v>0</v>
      </c>
      <c r="CY324" s="3">
        <v>0</v>
      </c>
      <c r="CZ324" s="3">
        <v>0</v>
      </c>
      <c r="DA324" s="3">
        <v>0</v>
      </c>
      <c r="DB324" s="3">
        <v>0</v>
      </c>
      <c r="DC324" s="3">
        <v>0</v>
      </c>
      <c r="DD324" s="3">
        <v>0</v>
      </c>
      <c r="DE324" s="3">
        <v>0</v>
      </c>
      <c r="DF324" s="3">
        <v>0</v>
      </c>
      <c r="DG324" s="3">
        <v>104089213</v>
      </c>
      <c r="DH324" s="3">
        <v>-5710396</v>
      </c>
      <c r="DI324" s="3">
        <v>0</v>
      </c>
      <c r="DJ324" s="3">
        <v>109799609</v>
      </c>
      <c r="DK324" s="3">
        <v>10013372</v>
      </c>
      <c r="DL324" s="3">
        <v>119812981</v>
      </c>
      <c r="DM324" s="3">
        <v>142900453</v>
      </c>
      <c r="DN324" s="3">
        <v>-23087472</v>
      </c>
      <c r="DO324" s="3">
        <v>0</v>
      </c>
      <c r="DP324" s="3">
        <v>0</v>
      </c>
      <c r="DQ324" s="3">
        <v>0</v>
      </c>
      <c r="DR324" s="3">
        <v>0</v>
      </c>
      <c r="DS324" s="3">
        <v>-23087472</v>
      </c>
      <c r="DT324" s="3">
        <v>3095632</v>
      </c>
      <c r="DU324" s="3">
        <v>0</v>
      </c>
      <c r="DV324" s="3">
        <v>21918654</v>
      </c>
      <c r="DW324" s="3">
        <v>40353037</v>
      </c>
      <c r="DX324" s="3">
        <v>24552920</v>
      </c>
      <c r="DY324" s="3">
        <v>0</v>
      </c>
      <c r="DZ324" s="3">
        <v>0</v>
      </c>
      <c r="EA324" s="3">
        <v>0</v>
      </c>
      <c r="EB324" s="3">
        <v>2892250</v>
      </c>
      <c r="EC324" s="3">
        <v>92812493</v>
      </c>
      <c r="ED324" s="3">
        <v>760602</v>
      </c>
      <c r="EE324" s="3">
        <v>0</v>
      </c>
      <c r="EF324" s="3">
        <v>4890299</v>
      </c>
      <c r="EG324" s="3">
        <v>0</v>
      </c>
      <c r="EH324" s="3">
        <v>4925414</v>
      </c>
      <c r="EI324" s="3">
        <v>0</v>
      </c>
      <c r="EJ324" s="3">
        <v>0</v>
      </c>
      <c r="EK324" s="3">
        <v>0</v>
      </c>
      <c r="EL324" s="3">
        <v>700405</v>
      </c>
      <c r="EM324" s="3">
        <v>11276720</v>
      </c>
      <c r="EN324" s="3">
        <v>-115456</v>
      </c>
      <c r="EO324" s="3">
        <v>0</v>
      </c>
      <c r="EP324" s="3">
        <v>-937738</v>
      </c>
      <c r="EQ324" s="3">
        <v>-3833483</v>
      </c>
      <c r="ER324" s="3">
        <v>0</v>
      </c>
      <c r="ES324" s="3">
        <v>-712813</v>
      </c>
      <c r="ET324" s="3">
        <v>0</v>
      </c>
      <c r="EU324" s="3">
        <v>0</v>
      </c>
      <c r="EV324" s="3">
        <v>-110906</v>
      </c>
      <c r="EW324" s="3">
        <v>0</v>
      </c>
      <c r="EX324" s="3">
        <v>0</v>
      </c>
      <c r="EY324" s="3">
        <v>0</v>
      </c>
      <c r="EZ324" s="3">
        <v>0</v>
      </c>
      <c r="FA324" s="3">
        <v>0</v>
      </c>
      <c r="FB324" s="3">
        <v>0</v>
      </c>
      <c r="FC324" s="3">
        <v>0</v>
      </c>
      <c r="FD324" s="3">
        <v>0</v>
      </c>
      <c r="FE324" s="3">
        <v>3971690</v>
      </c>
      <c r="FF324" s="3">
        <v>0</v>
      </c>
      <c r="FG324" s="3">
        <v>27746691</v>
      </c>
      <c r="FH324" s="3">
        <v>44186520</v>
      </c>
      <c r="FI324" s="3">
        <v>30191147</v>
      </c>
      <c r="FJ324" s="3">
        <v>0</v>
      </c>
      <c r="FK324" s="3">
        <v>0</v>
      </c>
      <c r="FL324" s="3">
        <v>0</v>
      </c>
      <c r="FM324" s="3">
        <v>3703561</v>
      </c>
      <c r="FN324" s="3">
        <v>0</v>
      </c>
      <c r="FO324" s="3">
        <v>0</v>
      </c>
      <c r="FP324" s="3">
        <v>0</v>
      </c>
      <c r="FQ324" s="3">
        <v>0</v>
      </c>
      <c r="FR324" s="3">
        <v>0</v>
      </c>
      <c r="FS324" s="3">
        <v>0</v>
      </c>
      <c r="FT324" s="3">
        <v>49371969</v>
      </c>
      <c r="FU324" s="3">
        <v>27852706</v>
      </c>
      <c r="FV324" s="3">
        <v>1953089</v>
      </c>
      <c r="FW324" s="3">
        <v>0</v>
      </c>
      <c r="FX324" s="3">
        <v>0</v>
      </c>
      <c r="FY324" s="3">
        <v>0</v>
      </c>
      <c r="FZ324" s="3">
        <v>0</v>
      </c>
      <c r="GA324" s="3">
        <v>18407244</v>
      </c>
      <c r="GB324" s="3">
        <v>1474199</v>
      </c>
      <c r="GC324" s="3">
        <v>43653971</v>
      </c>
      <c r="GD324" s="3">
        <v>187275</v>
      </c>
      <c r="GE324" s="3">
        <v>54283778</v>
      </c>
      <c r="GF324" s="3">
        <v>24118692</v>
      </c>
      <c r="GG324" s="3">
        <v>0</v>
      </c>
      <c r="GH324" s="3">
        <v>18743174</v>
      </c>
      <c r="GI324" s="3">
        <v>6101367</v>
      </c>
      <c r="GJ324" s="3">
        <v>19395028</v>
      </c>
      <c r="GK324" s="3">
        <v>187275</v>
      </c>
      <c r="GL324" s="3">
        <v>89842</v>
      </c>
      <c r="GM324" s="3">
        <v>0</v>
      </c>
      <c r="GN324" s="3">
        <v>0</v>
      </c>
      <c r="GO324" s="3">
        <v>19981297</v>
      </c>
      <c r="GP324" s="3">
        <v>5279411</v>
      </c>
      <c r="GQ324" s="3">
        <v>0</v>
      </c>
      <c r="GR324" s="3">
        <v>118205817</v>
      </c>
      <c r="GS324" s="3">
        <v>0</v>
      </c>
      <c r="GT324" s="3">
        <v>1920838</v>
      </c>
      <c r="GU324" s="3">
        <v>0</v>
      </c>
      <c r="GV324" s="3">
        <v>125406066</v>
      </c>
      <c r="GW324" s="3">
        <v>0</v>
      </c>
      <c r="GX324" s="3">
        <v>0</v>
      </c>
      <c r="GY324" s="3">
        <v>23211859</v>
      </c>
      <c r="GZ324" s="3">
        <v>102194207</v>
      </c>
      <c r="HA324" s="3">
        <v>125406066</v>
      </c>
      <c r="HB324" s="3">
        <v>0</v>
      </c>
      <c r="HC324" s="3">
        <v>5279411</v>
      </c>
      <c r="HD324" s="3">
        <v>0</v>
      </c>
      <c r="HE324" s="3">
        <v>163322056</v>
      </c>
      <c r="HF324" s="3">
        <v>0</v>
      </c>
      <c r="HG324" s="3">
        <v>0</v>
      </c>
      <c r="HH324" s="3">
        <v>0</v>
      </c>
      <c r="HI324" s="3">
        <v>23211859</v>
      </c>
      <c r="HJ324" s="3">
        <v>870871</v>
      </c>
      <c r="HK324" s="3">
        <v>1136887</v>
      </c>
      <c r="HL324" s="3">
        <v>530</v>
      </c>
      <c r="HM324" s="3">
        <v>0</v>
      </c>
      <c r="HN324" s="3">
        <v>81944</v>
      </c>
      <c r="HO324" s="3">
        <v>72531</v>
      </c>
      <c r="HP324" s="3">
        <v>194564</v>
      </c>
      <c r="HQ324" s="3">
        <v>33575</v>
      </c>
      <c r="HR324" s="3">
        <v>269563</v>
      </c>
      <c r="HS324" s="3">
        <v>45680</v>
      </c>
      <c r="HT324" s="3">
        <v>125765</v>
      </c>
      <c r="HU324" s="3">
        <v>12921</v>
      </c>
      <c r="HV324" s="3">
        <v>15804</v>
      </c>
      <c r="HW324" s="3">
        <v>18524</v>
      </c>
      <c r="HX324" s="3">
        <v>427329</v>
      </c>
      <c r="HY324" s="3">
        <v>146551</v>
      </c>
      <c r="HZ324" s="3">
        <v>6985</v>
      </c>
      <c r="IA324" s="3">
        <v>0</v>
      </c>
      <c r="IB324" s="3">
        <v>192962</v>
      </c>
      <c r="IC324" s="3">
        <v>21081</v>
      </c>
      <c r="ID324" s="3">
        <v>75963</v>
      </c>
      <c r="IE324" s="3">
        <v>4923119.9385949243</v>
      </c>
      <c r="IF324" s="3">
        <v>0</v>
      </c>
      <c r="IG324" s="3">
        <v>34226058.648711197</v>
      </c>
      <c r="IH324" s="3">
        <v>51517320.016772501</v>
      </c>
      <c r="II324" s="3">
        <v>37633964.606909402</v>
      </c>
      <c r="IJ324" s="3">
        <v>0</v>
      </c>
      <c r="IK324" s="3">
        <v>0</v>
      </c>
      <c r="IL324" s="3">
        <v>0</v>
      </c>
      <c r="IM324" s="3">
        <v>4586617.7890119599</v>
      </c>
    </row>
    <row r="325" spans="1:247" x14ac:dyDescent="0.25">
      <c r="A325">
        <v>106190673</v>
      </c>
      <c r="B325" s="33" t="s">
        <v>1549</v>
      </c>
      <c r="C325" s="56">
        <v>45292</v>
      </c>
      <c r="D325" s="56">
        <v>45657</v>
      </c>
      <c r="E325">
        <v>366</v>
      </c>
      <c r="F325" s="33" t="s">
        <v>2532</v>
      </c>
      <c r="G325" t="s">
        <v>475</v>
      </c>
      <c r="H325">
        <v>917</v>
      </c>
      <c r="I325" s="33" t="s">
        <v>1024</v>
      </c>
      <c r="J325" t="s">
        <v>3051</v>
      </c>
      <c r="K325" s="33" t="s">
        <v>1023</v>
      </c>
      <c r="L325" s="33" t="s">
        <v>811</v>
      </c>
      <c r="N325" t="s">
        <v>430</v>
      </c>
      <c r="O325" s="33" t="s">
        <v>3067</v>
      </c>
      <c r="P325" t="s">
        <v>407</v>
      </c>
      <c r="Q325" t="s">
        <v>34</v>
      </c>
      <c r="R325" s="33" t="s">
        <v>2258</v>
      </c>
      <c r="S325" s="33" t="s">
        <v>2649</v>
      </c>
      <c r="T325" s="33" t="s">
        <v>1550</v>
      </c>
      <c r="U325" s="33">
        <v>91773</v>
      </c>
      <c r="V325" s="33" t="s">
        <v>3238</v>
      </c>
      <c r="W325">
        <v>0</v>
      </c>
      <c r="X325" s="3">
        <v>95</v>
      </c>
      <c r="Y325" s="3">
        <v>34770</v>
      </c>
      <c r="Z325" s="3">
        <v>94</v>
      </c>
      <c r="AA325" s="3">
        <v>34404</v>
      </c>
      <c r="AB325" s="3">
        <v>38</v>
      </c>
      <c r="AC325" s="3">
        <v>37.207650273223997</v>
      </c>
      <c r="AD325" s="3">
        <v>60.3991329684657</v>
      </c>
      <c r="AE325" s="3">
        <v>3812</v>
      </c>
      <c r="AF325" s="3">
        <v>5047</v>
      </c>
      <c r="AG325" s="3">
        <v>386</v>
      </c>
      <c r="AH325" s="3">
        <v>2327</v>
      </c>
      <c r="AI325" s="3">
        <v>0</v>
      </c>
      <c r="AJ325" s="3">
        <v>412</v>
      </c>
      <c r="AK325" s="3">
        <v>1580</v>
      </c>
      <c r="AL325" s="3">
        <v>0</v>
      </c>
      <c r="AM325" s="3">
        <v>54</v>
      </c>
      <c r="AN325" s="3">
        <v>13618</v>
      </c>
      <c r="AO325" s="3">
        <v>22106.0826664585</v>
      </c>
      <c r="AP325" s="89">
        <v>4550.6630149619896</v>
      </c>
      <c r="AQ325" s="89">
        <v>7019.9535446029704</v>
      </c>
      <c r="AR325" s="89">
        <v>649.23096270366602</v>
      </c>
      <c r="AS325" s="89">
        <v>4596.8984864068798</v>
      </c>
      <c r="AT325" s="89">
        <v>0</v>
      </c>
      <c r="AU325" s="89">
        <v>1071.7021772329799</v>
      </c>
      <c r="AV325" s="89">
        <v>3944.7874577109601</v>
      </c>
      <c r="AW325" s="89">
        <v>0</v>
      </c>
      <c r="AX325" s="89">
        <v>258.33950255266001</v>
      </c>
      <c r="AY325" s="3">
        <v>781</v>
      </c>
      <c r="AZ325" s="3">
        <v>1087</v>
      </c>
      <c r="BA325" s="3">
        <v>92</v>
      </c>
      <c r="BB325" s="3">
        <v>503</v>
      </c>
      <c r="BC325" s="3">
        <v>0</v>
      </c>
      <c r="BD325" s="3">
        <v>116</v>
      </c>
      <c r="BE325" s="3">
        <v>432</v>
      </c>
      <c r="BF325" s="3">
        <v>0</v>
      </c>
      <c r="BG325" s="3">
        <v>22</v>
      </c>
      <c r="BH325" s="3">
        <v>3033</v>
      </c>
      <c r="BI325" s="3">
        <v>95</v>
      </c>
      <c r="BJ325" s="3">
        <v>0</v>
      </c>
      <c r="BK325" s="3">
        <v>0</v>
      </c>
      <c r="BL325" s="3">
        <v>0</v>
      </c>
      <c r="BM325" s="3">
        <v>0</v>
      </c>
      <c r="BN325" s="3">
        <v>0</v>
      </c>
      <c r="BO325" s="3">
        <v>34770</v>
      </c>
      <c r="BP325" s="3">
        <v>0</v>
      </c>
      <c r="BQ325" s="3">
        <v>0</v>
      </c>
      <c r="BR325" s="3">
        <v>0</v>
      </c>
      <c r="BS325" s="3">
        <v>0</v>
      </c>
      <c r="BT325" s="3">
        <v>0</v>
      </c>
      <c r="BU325" s="3">
        <v>13618</v>
      </c>
      <c r="BV325" s="3">
        <v>0</v>
      </c>
      <c r="BW325" s="3">
        <v>0</v>
      </c>
      <c r="BX325" s="3">
        <v>0</v>
      </c>
      <c r="BY325" s="3">
        <v>0</v>
      </c>
      <c r="BZ325" s="57">
        <v>0</v>
      </c>
      <c r="CA325" s="3">
        <v>0</v>
      </c>
      <c r="CB325" s="3">
        <v>3033</v>
      </c>
      <c r="CC325" s="3">
        <v>0</v>
      </c>
      <c r="CD325" s="3">
        <v>0</v>
      </c>
      <c r="CE325" s="3">
        <v>0</v>
      </c>
      <c r="CF325" s="3">
        <v>0</v>
      </c>
      <c r="CG325" s="3">
        <v>0</v>
      </c>
      <c r="CH325" s="3">
        <v>0</v>
      </c>
      <c r="CI325" s="3">
        <v>0</v>
      </c>
      <c r="CJ325" s="3">
        <v>0</v>
      </c>
      <c r="CK325" s="3">
        <v>1116</v>
      </c>
      <c r="CL325" s="3">
        <v>2529</v>
      </c>
      <c r="CM325" s="3">
        <v>914</v>
      </c>
      <c r="CN325" s="3">
        <v>6739</v>
      </c>
      <c r="CO325" s="3">
        <v>0</v>
      </c>
      <c r="CP325" s="3">
        <v>1446</v>
      </c>
      <c r="CQ325" s="3">
        <v>3890</v>
      </c>
      <c r="CR325" s="3">
        <v>0</v>
      </c>
      <c r="CS325" s="3">
        <v>971</v>
      </c>
      <c r="CT325" s="3">
        <v>17605</v>
      </c>
      <c r="CU325" s="3">
        <v>17163</v>
      </c>
      <c r="CV325" s="3">
        <v>0</v>
      </c>
      <c r="CW325" s="3">
        <v>0</v>
      </c>
      <c r="CX325" s="3">
        <v>2487</v>
      </c>
      <c r="CY325" s="3">
        <v>0</v>
      </c>
      <c r="CZ325" s="3">
        <v>3</v>
      </c>
      <c r="DA325" s="3">
        <v>55979</v>
      </c>
      <c r="DB325" s="3">
        <v>68745</v>
      </c>
      <c r="DC325" s="3">
        <v>504</v>
      </c>
      <c r="DD325" s="3">
        <v>862</v>
      </c>
      <c r="DE325" s="3">
        <v>0</v>
      </c>
      <c r="DF325" s="3">
        <v>0</v>
      </c>
      <c r="DG325" s="3">
        <v>383584201</v>
      </c>
      <c r="DH325" s="3">
        <v>314110452</v>
      </c>
      <c r="DI325" s="3">
        <v>0</v>
      </c>
      <c r="DJ325" s="3">
        <v>69473749</v>
      </c>
      <c r="DK325" s="3">
        <v>1403582</v>
      </c>
      <c r="DL325" s="3">
        <v>70877331</v>
      </c>
      <c r="DM325" s="3">
        <v>71934311</v>
      </c>
      <c r="DN325" s="3">
        <v>-1056980</v>
      </c>
      <c r="DO325" s="3">
        <v>776386</v>
      </c>
      <c r="DP325" s="3">
        <v>821955</v>
      </c>
      <c r="DQ325" s="3">
        <v>0</v>
      </c>
      <c r="DR325" s="3">
        <v>0</v>
      </c>
      <c r="DS325" s="3">
        <v>-1102549</v>
      </c>
      <c r="DT325" s="3">
        <v>65032276</v>
      </c>
      <c r="DU325" s="3">
        <v>90409646</v>
      </c>
      <c r="DV325" s="3">
        <v>5874009</v>
      </c>
      <c r="DW325" s="3">
        <v>37804149</v>
      </c>
      <c r="DX325" s="3">
        <v>0</v>
      </c>
      <c r="DY325" s="3">
        <v>8177857</v>
      </c>
      <c r="DZ325" s="3">
        <v>28145293</v>
      </c>
      <c r="EA325" s="3">
        <v>0</v>
      </c>
      <c r="EB325" s="3">
        <v>855970</v>
      </c>
      <c r="EC325" s="3">
        <v>236299200</v>
      </c>
      <c r="ED325" s="3">
        <v>12601505</v>
      </c>
      <c r="EE325" s="3">
        <v>35342586</v>
      </c>
      <c r="EF325" s="3">
        <v>4005754</v>
      </c>
      <c r="EG325" s="3">
        <v>36876485</v>
      </c>
      <c r="EH325" s="3">
        <v>0</v>
      </c>
      <c r="EI325" s="3">
        <v>13094539</v>
      </c>
      <c r="EJ325" s="3">
        <v>42125086</v>
      </c>
      <c r="EK325" s="3">
        <v>0</v>
      </c>
      <c r="EL325" s="3">
        <v>3239046</v>
      </c>
      <c r="EM325" s="3">
        <v>147285001</v>
      </c>
      <c r="EN325" s="3">
        <v>59061721</v>
      </c>
      <c r="EO325" s="3">
        <v>105230765</v>
      </c>
      <c r="EP325" s="3">
        <v>7184410</v>
      </c>
      <c r="EQ325" s="3">
        <v>64478250</v>
      </c>
      <c r="ER325" s="3">
        <v>0</v>
      </c>
      <c r="ES325" s="3">
        <v>0</v>
      </c>
      <c r="ET325" s="3">
        <v>9947848</v>
      </c>
      <c r="EU325" s="3">
        <v>57135330</v>
      </c>
      <c r="EV325" s="3">
        <v>5258151</v>
      </c>
      <c r="EW325" s="3">
        <v>0</v>
      </c>
      <c r="EX325" s="3">
        <v>80858</v>
      </c>
      <c r="EY325" s="3">
        <v>0</v>
      </c>
      <c r="EZ325" s="3">
        <v>5733119</v>
      </c>
      <c r="FA325" s="3">
        <v>0</v>
      </c>
      <c r="FB325" s="3">
        <v>0</v>
      </c>
      <c r="FC325" s="3">
        <v>0</v>
      </c>
      <c r="FD325" s="3">
        <v>0</v>
      </c>
      <c r="FE325" s="3">
        <v>17642129</v>
      </c>
      <c r="FF325" s="3">
        <v>19938205</v>
      </c>
      <c r="FG325" s="3">
        <v>2695353</v>
      </c>
      <c r="FH325" s="3">
        <v>10202384</v>
      </c>
      <c r="FI325" s="3">
        <v>0</v>
      </c>
      <c r="FJ325" s="3">
        <v>6583473</v>
      </c>
      <c r="FK325" s="3">
        <v>12911822</v>
      </c>
      <c r="FL325" s="3">
        <v>0</v>
      </c>
      <c r="FM325" s="3">
        <v>-499617</v>
      </c>
      <c r="FN325" s="3">
        <v>0</v>
      </c>
      <c r="FO325" s="3">
        <v>0</v>
      </c>
      <c r="FP325" s="3">
        <v>0</v>
      </c>
      <c r="FQ325" s="3">
        <v>0</v>
      </c>
      <c r="FR325" s="3">
        <v>0</v>
      </c>
      <c r="FS325" s="3">
        <v>0</v>
      </c>
      <c r="FT325" s="3">
        <v>13109364</v>
      </c>
      <c r="FU325" s="3">
        <v>5243061</v>
      </c>
      <c r="FV325" s="3">
        <v>20203581</v>
      </c>
      <c r="FW325" s="3">
        <v>0</v>
      </c>
      <c r="FX325" s="3">
        <v>0</v>
      </c>
      <c r="FY325" s="3">
        <v>0</v>
      </c>
      <c r="FZ325" s="3">
        <v>0</v>
      </c>
      <c r="GA325" s="3">
        <v>11309936</v>
      </c>
      <c r="GB325" s="3">
        <v>2321204</v>
      </c>
      <c r="GC325" s="3">
        <v>16862995</v>
      </c>
      <c r="GD325" s="3">
        <v>2884170</v>
      </c>
      <c r="GE325" s="3">
        <v>26928827</v>
      </c>
      <c r="GF325" s="3">
        <v>6163940</v>
      </c>
      <c r="GG325" s="3">
        <v>962275</v>
      </c>
      <c r="GH325" s="3">
        <v>7618837</v>
      </c>
      <c r="GI325" s="3">
        <v>8039263</v>
      </c>
      <c r="GJ325" s="3">
        <v>9638720</v>
      </c>
      <c r="GK325" s="3">
        <v>1162377</v>
      </c>
      <c r="GL325" s="3">
        <v>326212</v>
      </c>
      <c r="GM325" s="3">
        <v>945698</v>
      </c>
      <c r="GN325" s="3">
        <v>0</v>
      </c>
      <c r="GO325" s="3">
        <v>10148162</v>
      </c>
      <c r="GP325" s="3">
        <v>42599633</v>
      </c>
      <c r="GQ325" s="3">
        <v>0</v>
      </c>
      <c r="GR325" s="3">
        <v>16237330</v>
      </c>
      <c r="GS325" s="3">
        <v>405646</v>
      </c>
      <c r="GT325" s="3">
        <v>0</v>
      </c>
      <c r="GU325" s="3">
        <v>0</v>
      </c>
      <c r="GV325" s="3">
        <v>59242609</v>
      </c>
      <c r="GW325" s="3">
        <v>37835361</v>
      </c>
      <c r="GX325" s="3">
        <v>103602</v>
      </c>
      <c r="GY325" s="3">
        <v>21380614</v>
      </c>
      <c r="GZ325" s="3">
        <v>-76968</v>
      </c>
      <c r="HA325" s="3">
        <v>59242609</v>
      </c>
      <c r="HB325" s="3">
        <v>124827</v>
      </c>
      <c r="HC325" s="3">
        <v>131933315</v>
      </c>
      <c r="HD325" s="3">
        <v>-120707449</v>
      </c>
      <c r="HE325" s="3">
        <v>45499262</v>
      </c>
      <c r="HF325" s="3">
        <v>0</v>
      </c>
      <c r="HG325" s="3">
        <v>0</v>
      </c>
      <c r="HH325" s="3">
        <v>19018003</v>
      </c>
      <c r="HI325" s="3">
        <v>16514571</v>
      </c>
      <c r="HJ325" s="3">
        <v>966638</v>
      </c>
      <c r="HK325" s="3">
        <v>1063744</v>
      </c>
      <c r="HL325" s="3">
        <v>493</v>
      </c>
      <c r="HM325" s="3">
        <v>0</v>
      </c>
      <c r="HN325" s="3">
        <v>76495</v>
      </c>
      <c r="HO325" s="3">
        <v>551082</v>
      </c>
      <c r="HP325" s="3">
        <v>149206</v>
      </c>
      <c r="HQ325" s="3">
        <v>25297</v>
      </c>
      <c r="HR325" s="3">
        <v>673</v>
      </c>
      <c r="HS325" s="3">
        <v>78088</v>
      </c>
      <c r="HT325" s="3">
        <v>25282</v>
      </c>
      <c r="HU325" s="3">
        <v>22579</v>
      </c>
      <c r="HV325" s="3">
        <v>37936</v>
      </c>
      <c r="HW325" s="3">
        <v>0</v>
      </c>
      <c r="HX325" s="3">
        <v>284953</v>
      </c>
      <c r="HY325" s="3">
        <v>114229</v>
      </c>
      <c r="HZ325" s="3">
        <v>212678</v>
      </c>
      <c r="IA325" s="3">
        <v>0</v>
      </c>
      <c r="IB325" s="3">
        <v>187881</v>
      </c>
      <c r="IC325" s="3">
        <v>50696</v>
      </c>
      <c r="ID325" s="3">
        <v>116201</v>
      </c>
      <c r="IE325" s="3">
        <v>14274746.339087</v>
      </c>
      <c r="IF325" s="3">
        <v>23122424.159323309</v>
      </c>
      <c r="IG325" s="3">
        <v>1816620.40543017</v>
      </c>
      <c r="IH325" s="3">
        <v>13731742.716385199</v>
      </c>
      <c r="II325" s="3">
        <v>0</v>
      </c>
      <c r="IJ325" s="3">
        <v>3911416.5639389404</v>
      </c>
      <c r="IK325" s="3">
        <v>12920816.4597381</v>
      </c>
      <c r="IL325" s="3">
        <v>0</v>
      </c>
      <c r="IM325" s="3">
        <v>752962.35609730997</v>
      </c>
    </row>
    <row r="326" spans="1:247" x14ac:dyDescent="0.25">
      <c r="A326">
        <v>106190200</v>
      </c>
      <c r="B326" s="33" t="s">
        <v>1551</v>
      </c>
      <c r="C326" s="56">
        <v>45108</v>
      </c>
      <c r="D326" s="56">
        <v>45473</v>
      </c>
      <c r="E326">
        <v>366</v>
      </c>
      <c r="F326" s="33" t="s">
        <v>2532</v>
      </c>
      <c r="G326" t="s">
        <v>475</v>
      </c>
      <c r="H326">
        <v>913</v>
      </c>
      <c r="I326" s="33" t="s">
        <v>1024</v>
      </c>
      <c r="J326" t="s">
        <v>2895</v>
      </c>
      <c r="K326" s="33" t="s">
        <v>1023</v>
      </c>
      <c r="L326" s="33" t="s">
        <v>811</v>
      </c>
      <c r="N326" s="91" t="s">
        <v>1032</v>
      </c>
      <c r="O326" s="33" t="s">
        <v>1551</v>
      </c>
      <c r="P326" t="s">
        <v>1028</v>
      </c>
      <c r="Q326" t="s">
        <v>1043</v>
      </c>
      <c r="R326" s="33" t="s">
        <v>2259</v>
      </c>
      <c r="S326" s="33" t="s">
        <v>1552</v>
      </c>
      <c r="T326" s="33" t="s">
        <v>1553</v>
      </c>
      <c r="U326" s="33">
        <v>91776</v>
      </c>
      <c r="V326" s="33" t="s">
        <v>2753</v>
      </c>
      <c r="W326">
        <v>0</v>
      </c>
      <c r="X326" s="3">
        <v>273</v>
      </c>
      <c r="Y326" s="3">
        <v>99918</v>
      </c>
      <c r="Z326" s="3">
        <v>273</v>
      </c>
      <c r="AA326" s="3">
        <v>99918</v>
      </c>
      <c r="AB326" s="3">
        <v>152</v>
      </c>
      <c r="AC326" s="3">
        <v>139.30327868852501</v>
      </c>
      <c r="AD326" s="3">
        <v>199.38364563366184</v>
      </c>
      <c r="AE326" s="3">
        <v>19189</v>
      </c>
      <c r="AF326" s="3">
        <v>9132</v>
      </c>
      <c r="AG326" s="3">
        <v>2376</v>
      </c>
      <c r="AH326" s="3">
        <v>16979</v>
      </c>
      <c r="AI326" s="3">
        <v>0</v>
      </c>
      <c r="AJ326" s="3">
        <v>219</v>
      </c>
      <c r="AK326" s="3">
        <v>2840</v>
      </c>
      <c r="AL326" s="3">
        <v>14</v>
      </c>
      <c r="AM326" s="3">
        <v>236</v>
      </c>
      <c r="AN326" s="3">
        <v>50985</v>
      </c>
      <c r="AO326" s="3">
        <v>72974.414301920202</v>
      </c>
      <c r="AP326" s="89">
        <v>23401.061885268198</v>
      </c>
      <c r="AQ326" s="89">
        <v>12665.913525977941</v>
      </c>
      <c r="AR326" s="89">
        <v>2976.4863522764672</v>
      </c>
      <c r="AS326" s="89">
        <v>25073.146401108901</v>
      </c>
      <c r="AT326" s="89">
        <v>0</v>
      </c>
      <c r="AU326" s="89">
        <v>518.63263264089403</v>
      </c>
      <c r="AV326" s="89">
        <v>6129.2618363463716</v>
      </c>
      <c r="AW326" s="89">
        <v>47.704482017857899</v>
      </c>
      <c r="AX326" s="89">
        <v>804.16052624991505</v>
      </c>
      <c r="AY326" s="3">
        <v>1989</v>
      </c>
      <c r="AZ326" s="3">
        <v>768</v>
      </c>
      <c r="BA326" s="3">
        <v>260</v>
      </c>
      <c r="BB326" s="3">
        <v>1946</v>
      </c>
      <c r="BC326" s="3">
        <v>0</v>
      </c>
      <c r="BD326" s="3">
        <v>24</v>
      </c>
      <c r="BE326" s="3">
        <v>1643</v>
      </c>
      <c r="BF326" s="3">
        <v>8</v>
      </c>
      <c r="BG326" s="3">
        <v>166</v>
      </c>
      <c r="BH326" s="3">
        <v>6804</v>
      </c>
      <c r="BI326" s="3">
        <v>187</v>
      </c>
      <c r="BJ326" s="3">
        <v>42</v>
      </c>
      <c r="BK326" s="3">
        <v>0</v>
      </c>
      <c r="BL326" s="3">
        <v>0</v>
      </c>
      <c r="BM326" s="3">
        <v>44</v>
      </c>
      <c r="BN326" s="3">
        <v>0</v>
      </c>
      <c r="BO326" s="3">
        <v>68442</v>
      </c>
      <c r="BP326" s="3">
        <v>15372</v>
      </c>
      <c r="BQ326" s="3">
        <v>0</v>
      </c>
      <c r="BR326" s="3">
        <v>0</v>
      </c>
      <c r="BS326" s="3">
        <v>16104</v>
      </c>
      <c r="BT326" s="3">
        <v>0</v>
      </c>
      <c r="BU326" s="3">
        <v>30627</v>
      </c>
      <c r="BV326" s="3">
        <v>7740</v>
      </c>
      <c r="BW326" s="3">
        <v>0</v>
      </c>
      <c r="BX326" s="3">
        <v>0</v>
      </c>
      <c r="BY326" s="3">
        <v>12618</v>
      </c>
      <c r="BZ326" s="57">
        <v>0.24748455428067101</v>
      </c>
      <c r="CA326" s="3">
        <v>0</v>
      </c>
      <c r="CB326" s="3">
        <v>6330</v>
      </c>
      <c r="CC326" s="3">
        <v>453</v>
      </c>
      <c r="CD326" s="3">
        <v>0</v>
      </c>
      <c r="CE326" s="3">
        <v>0</v>
      </c>
      <c r="CF326" s="3">
        <v>21</v>
      </c>
      <c r="CG326" s="3">
        <v>0</v>
      </c>
      <c r="CH326" s="3">
        <v>0</v>
      </c>
      <c r="CI326" s="3">
        <v>0</v>
      </c>
      <c r="CJ326" s="3">
        <v>0</v>
      </c>
      <c r="CK326" s="3">
        <v>5603</v>
      </c>
      <c r="CL326" s="3">
        <v>6281</v>
      </c>
      <c r="CM326" s="3">
        <v>1492</v>
      </c>
      <c r="CN326" s="3">
        <v>17373</v>
      </c>
      <c r="CO326" s="3">
        <v>0</v>
      </c>
      <c r="CP326" s="3">
        <v>860</v>
      </c>
      <c r="CQ326" s="3">
        <v>8657</v>
      </c>
      <c r="CR326" s="3">
        <v>235</v>
      </c>
      <c r="CS326" s="3">
        <v>2287</v>
      </c>
      <c r="CT326" s="3">
        <v>42788</v>
      </c>
      <c r="CU326" s="3">
        <v>28341</v>
      </c>
      <c r="CV326" s="3">
        <v>0</v>
      </c>
      <c r="CW326" s="3">
        <v>0</v>
      </c>
      <c r="CX326" s="3">
        <v>16976</v>
      </c>
      <c r="CY326" s="3">
        <v>0</v>
      </c>
      <c r="CZ326" s="3">
        <v>6</v>
      </c>
      <c r="DA326" s="3">
        <v>155040</v>
      </c>
      <c r="DB326" s="3">
        <v>126360</v>
      </c>
      <c r="DC326" s="3">
        <v>1186</v>
      </c>
      <c r="DD326" s="3">
        <v>1652</v>
      </c>
      <c r="DE326" s="3">
        <v>0</v>
      </c>
      <c r="DF326" s="3">
        <v>139</v>
      </c>
      <c r="DG326" s="3">
        <v>909688991</v>
      </c>
      <c r="DH326" s="3">
        <v>739164631</v>
      </c>
      <c r="DI326" s="3">
        <v>33321221</v>
      </c>
      <c r="DJ326" s="3">
        <v>203845581</v>
      </c>
      <c r="DK326" s="3">
        <v>399443</v>
      </c>
      <c r="DL326" s="3">
        <v>204245024</v>
      </c>
      <c r="DM326" s="3">
        <v>222058871</v>
      </c>
      <c r="DN326" s="3">
        <v>-17813847</v>
      </c>
      <c r="DO326" s="3">
        <v>2262544</v>
      </c>
      <c r="DP326" s="3">
        <v>0</v>
      </c>
      <c r="DQ326" s="3">
        <v>1600</v>
      </c>
      <c r="DR326" s="3">
        <v>0</v>
      </c>
      <c r="DS326" s="3">
        <v>-15552903</v>
      </c>
      <c r="DT326" s="3">
        <v>213027549</v>
      </c>
      <c r="DU326" s="3">
        <v>125719930</v>
      </c>
      <c r="DV326" s="3">
        <v>34741435</v>
      </c>
      <c r="DW326" s="3">
        <v>206599330</v>
      </c>
      <c r="DX326" s="3">
        <v>0</v>
      </c>
      <c r="DY326" s="3">
        <v>3513905</v>
      </c>
      <c r="DZ326" s="3">
        <v>46816854</v>
      </c>
      <c r="EA326" s="3">
        <v>479003</v>
      </c>
      <c r="EB326" s="3">
        <v>4673977</v>
      </c>
      <c r="EC326" s="3">
        <v>635571983</v>
      </c>
      <c r="ED326" s="3">
        <v>46760395</v>
      </c>
      <c r="EE326" s="3">
        <v>48651266</v>
      </c>
      <c r="EF326" s="3">
        <v>8780201</v>
      </c>
      <c r="EG326" s="3">
        <v>98489029</v>
      </c>
      <c r="EH326" s="3">
        <v>0</v>
      </c>
      <c r="EI326" s="3">
        <v>4807674</v>
      </c>
      <c r="EJ326" s="3">
        <v>54222849</v>
      </c>
      <c r="EK326" s="3">
        <v>1153182</v>
      </c>
      <c r="EL326" s="3">
        <v>11252412</v>
      </c>
      <c r="EM326" s="3">
        <v>274117008</v>
      </c>
      <c r="EN326" s="3">
        <v>181980908</v>
      </c>
      <c r="EO326" s="3">
        <v>152450769</v>
      </c>
      <c r="EP326" s="3">
        <v>23936900</v>
      </c>
      <c r="EQ326" s="3">
        <v>281253662</v>
      </c>
      <c r="ER326" s="3">
        <v>-5150374</v>
      </c>
      <c r="ES326" s="3">
        <v>0</v>
      </c>
      <c r="ET326" s="3">
        <v>5492242</v>
      </c>
      <c r="EU326" s="3">
        <v>81336961</v>
      </c>
      <c r="EV326" s="3">
        <v>3926452</v>
      </c>
      <c r="EW326" s="3">
        <v>0</v>
      </c>
      <c r="EX326" s="3">
        <v>1632185</v>
      </c>
      <c r="EY326" s="3">
        <v>0</v>
      </c>
      <c r="EZ326" s="3">
        <v>12304926</v>
      </c>
      <c r="FA326" s="3">
        <v>16543038</v>
      </c>
      <c r="FB326" s="3">
        <v>16778183</v>
      </c>
      <c r="FC326" s="3">
        <v>0</v>
      </c>
      <c r="FD326" s="3">
        <v>0</v>
      </c>
      <c r="FE326" s="3">
        <v>77178845</v>
      </c>
      <c r="FF326" s="3">
        <v>38463465</v>
      </c>
      <c r="FG326" s="3">
        <v>19584736</v>
      </c>
      <c r="FH326" s="3">
        <v>45763254</v>
      </c>
      <c r="FI326" s="3">
        <v>0</v>
      </c>
      <c r="FJ326" s="3">
        <v>2829337</v>
      </c>
      <c r="FK326" s="3">
        <v>19702742</v>
      </c>
      <c r="FL326" s="3">
        <v>0</v>
      </c>
      <c r="FM326" s="3">
        <v>323202</v>
      </c>
      <c r="FN326" s="3">
        <v>0</v>
      </c>
      <c r="FO326" s="3">
        <v>0</v>
      </c>
      <c r="FP326" s="3">
        <v>0</v>
      </c>
      <c r="FQ326" s="3">
        <v>0</v>
      </c>
      <c r="FR326" s="3">
        <v>0</v>
      </c>
      <c r="FS326" s="3">
        <v>0</v>
      </c>
      <c r="FT326" s="3">
        <v>52896811</v>
      </c>
      <c r="FU326" s="3">
        <v>7357499</v>
      </c>
      <c r="FV326" s="3">
        <v>41977345</v>
      </c>
      <c r="FW326" s="3">
        <v>0</v>
      </c>
      <c r="FX326" s="3">
        <v>0</v>
      </c>
      <c r="FY326" s="3">
        <v>0</v>
      </c>
      <c r="FZ326" s="3">
        <v>0</v>
      </c>
      <c r="GA326" s="3">
        <v>24940205</v>
      </c>
      <c r="GB326" s="3">
        <v>15101627</v>
      </c>
      <c r="GC326" s="3">
        <v>69384095</v>
      </c>
      <c r="GD326" s="3">
        <v>10401289</v>
      </c>
      <c r="GE326" s="3">
        <v>65688159</v>
      </c>
      <c r="GF326" s="3">
        <v>24652666</v>
      </c>
      <c r="GG326" s="3">
        <v>3500156</v>
      </c>
      <c r="GH326" s="3">
        <v>2587267</v>
      </c>
      <c r="GI326" s="3">
        <v>20993212</v>
      </c>
      <c r="GJ326" s="3">
        <v>54342448</v>
      </c>
      <c r="GK326" s="3">
        <v>1171992</v>
      </c>
      <c r="GL326" s="3">
        <v>6907471</v>
      </c>
      <c r="GM326" s="3">
        <v>2351336</v>
      </c>
      <c r="GN326" s="3">
        <v>0</v>
      </c>
      <c r="GO326" s="3">
        <v>39864164</v>
      </c>
      <c r="GP326" s="3">
        <v>67608466</v>
      </c>
      <c r="GQ326" s="3">
        <v>0</v>
      </c>
      <c r="GR326" s="3">
        <v>5119090</v>
      </c>
      <c r="GS326" s="3">
        <v>5059368</v>
      </c>
      <c r="GT326" s="3">
        <v>76829</v>
      </c>
      <c r="GU326" s="3">
        <v>0</v>
      </c>
      <c r="GV326" s="3">
        <v>77863753</v>
      </c>
      <c r="GW326" s="3">
        <v>84930010</v>
      </c>
      <c r="GX326" s="3">
        <v>0</v>
      </c>
      <c r="GY326" s="3">
        <v>0</v>
      </c>
      <c r="GZ326" s="3">
        <v>-7066257</v>
      </c>
      <c r="HA326" s="3">
        <v>77863753</v>
      </c>
      <c r="HB326" s="3">
        <v>7188090</v>
      </c>
      <c r="HC326" s="3">
        <v>165933666</v>
      </c>
      <c r="HD326" s="3">
        <v>-135342551</v>
      </c>
      <c r="HE326" s="3">
        <v>31247347</v>
      </c>
      <c r="HF326" s="3">
        <v>0</v>
      </c>
      <c r="HG326" s="3">
        <v>0</v>
      </c>
      <c r="HH326" s="3">
        <v>0</v>
      </c>
      <c r="HI326" s="3">
        <v>31856461</v>
      </c>
      <c r="HJ326" s="3">
        <v>1213980</v>
      </c>
      <c r="HK326" s="3">
        <v>1457988</v>
      </c>
      <c r="HL326" s="3">
        <v>682</v>
      </c>
      <c r="HM326" s="3">
        <v>0</v>
      </c>
      <c r="HN326" s="3">
        <v>57130</v>
      </c>
      <c r="HO326" s="3">
        <v>315337</v>
      </c>
      <c r="HP326" s="3">
        <v>438232</v>
      </c>
      <c r="HQ326" s="3">
        <v>46384</v>
      </c>
      <c r="HR326" s="3">
        <v>146484</v>
      </c>
      <c r="HS326" s="3">
        <v>170802</v>
      </c>
      <c r="HT326" s="3">
        <v>0</v>
      </c>
      <c r="HU326" s="3">
        <v>0</v>
      </c>
      <c r="HV326" s="3">
        <v>20747</v>
      </c>
      <c r="HW326" s="3">
        <v>18864</v>
      </c>
      <c r="HX326" s="3">
        <v>598473</v>
      </c>
      <c r="HY326" s="3">
        <v>72875</v>
      </c>
      <c r="HZ326" s="3">
        <v>239204</v>
      </c>
      <c r="IA326" s="3">
        <v>0</v>
      </c>
      <c r="IB326" s="3">
        <v>145824</v>
      </c>
      <c r="IC326" s="3">
        <v>54041</v>
      </c>
      <c r="ID326" s="3">
        <v>103563</v>
      </c>
      <c r="IE326" s="3">
        <v>63301246.511771902</v>
      </c>
      <c r="IF326" s="3">
        <v>42488168.975803196</v>
      </c>
      <c r="IG326" s="3">
        <v>10604702.306861499</v>
      </c>
      <c r="IH326" s="3">
        <v>74339375.121006206</v>
      </c>
      <c r="II326" s="3">
        <v>0</v>
      </c>
      <c r="IJ326" s="3">
        <v>2027678.0959711701</v>
      </c>
      <c r="IK326" s="3">
        <v>24619845.89661796</v>
      </c>
      <c r="IL326" s="3">
        <v>397706.46569271298</v>
      </c>
      <c r="IM326" s="3">
        <v>3880704.6262753899</v>
      </c>
    </row>
    <row r="327" spans="1:247" x14ac:dyDescent="0.25">
      <c r="A327">
        <v>106331326</v>
      </c>
      <c r="B327" s="33" t="s">
        <v>1554</v>
      </c>
      <c r="C327" s="56">
        <v>45108</v>
      </c>
      <c r="D327" s="56">
        <v>45473</v>
      </c>
      <c r="E327">
        <v>366</v>
      </c>
      <c r="F327" s="33" t="s">
        <v>2704</v>
      </c>
      <c r="G327" t="s">
        <v>1063</v>
      </c>
      <c r="H327">
        <v>1107</v>
      </c>
      <c r="I327" s="33" t="s">
        <v>1037</v>
      </c>
      <c r="J327" t="s">
        <v>3050</v>
      </c>
      <c r="K327" s="33" t="s">
        <v>1023</v>
      </c>
      <c r="L327" s="33" t="s">
        <v>811</v>
      </c>
      <c r="M327" t="s">
        <v>1792</v>
      </c>
      <c r="N327" t="s">
        <v>1032</v>
      </c>
      <c r="O327" s="33" t="s">
        <v>2671</v>
      </c>
      <c r="P327" t="s">
        <v>407</v>
      </c>
      <c r="Q327" t="s">
        <v>34</v>
      </c>
      <c r="R327" s="33" t="s">
        <v>2260</v>
      </c>
      <c r="S327" s="33" t="s">
        <v>3114</v>
      </c>
      <c r="T327" s="33" t="s">
        <v>1555</v>
      </c>
      <c r="U327" s="33">
        <v>92220</v>
      </c>
      <c r="V327" s="33" t="s">
        <v>2520</v>
      </c>
      <c r="W327">
        <v>0</v>
      </c>
      <c r="X327" s="3">
        <v>79</v>
      </c>
      <c r="Y327" s="3">
        <v>28914</v>
      </c>
      <c r="Z327" s="3">
        <v>79</v>
      </c>
      <c r="AA327" s="3">
        <v>28914</v>
      </c>
      <c r="AB327" s="3">
        <v>25</v>
      </c>
      <c r="AC327" s="3">
        <v>21.642076502732198</v>
      </c>
      <c r="AD327" s="3">
        <v>59.819164694122421</v>
      </c>
      <c r="AE327" s="3">
        <v>1774</v>
      </c>
      <c r="AF327" s="3">
        <v>2761</v>
      </c>
      <c r="AG327" s="3">
        <v>286</v>
      </c>
      <c r="AH327" s="3">
        <v>1934</v>
      </c>
      <c r="AI327" s="3">
        <v>0</v>
      </c>
      <c r="AJ327" s="3">
        <v>654</v>
      </c>
      <c r="AK327" s="3">
        <v>338</v>
      </c>
      <c r="AL327" s="3">
        <v>10</v>
      </c>
      <c r="AM327" s="3">
        <v>164</v>
      </c>
      <c r="AN327" s="3">
        <v>7921</v>
      </c>
      <c r="AO327" s="3">
        <v>21893.814278048801</v>
      </c>
      <c r="AP327" s="89">
        <v>3205.8109647736601</v>
      </c>
      <c r="AQ327" s="89">
        <v>6695.4282372343923</v>
      </c>
      <c r="AR327" s="89">
        <v>1095.9539042219601</v>
      </c>
      <c r="AS327" s="89">
        <v>5865.8318331444443</v>
      </c>
      <c r="AT327" s="89">
        <v>0</v>
      </c>
      <c r="AU327" s="89">
        <v>2018.9176795021001</v>
      </c>
      <c r="AV327" s="89">
        <v>1942.6600156766999</v>
      </c>
      <c r="AW327" s="89">
        <v>28.878164964762135</v>
      </c>
      <c r="AX327" s="89">
        <v>1221.4958908568201</v>
      </c>
      <c r="AY327" s="3">
        <v>459</v>
      </c>
      <c r="AZ327" s="3">
        <v>726</v>
      </c>
      <c r="BA327" s="3">
        <v>80</v>
      </c>
      <c r="BB327" s="3">
        <v>540</v>
      </c>
      <c r="BC327" s="3">
        <v>0</v>
      </c>
      <c r="BD327" s="3">
        <v>161</v>
      </c>
      <c r="BE327" s="3">
        <v>98</v>
      </c>
      <c r="BF327" s="3">
        <v>3</v>
      </c>
      <c r="BG327" s="3">
        <v>38</v>
      </c>
      <c r="BH327" s="3">
        <v>2105</v>
      </c>
      <c r="BI327" s="3">
        <v>79</v>
      </c>
      <c r="BJ327" s="3">
        <v>0</v>
      </c>
      <c r="BK327" s="3">
        <v>0</v>
      </c>
      <c r="BL327" s="3">
        <v>0</v>
      </c>
      <c r="BM327" s="3">
        <v>0</v>
      </c>
      <c r="BN327" s="3">
        <v>0</v>
      </c>
      <c r="BO327" s="3">
        <v>28914</v>
      </c>
      <c r="BP327" s="3">
        <v>0</v>
      </c>
      <c r="BQ327" s="3">
        <v>0</v>
      </c>
      <c r="BR327" s="3">
        <v>0</v>
      </c>
      <c r="BS327" s="3">
        <v>0</v>
      </c>
      <c r="BT327" s="3">
        <v>0</v>
      </c>
      <c r="BU327" s="3">
        <v>7921</v>
      </c>
      <c r="BV327" s="3">
        <v>0</v>
      </c>
      <c r="BW327" s="3">
        <v>0</v>
      </c>
      <c r="BX327" s="3">
        <v>0</v>
      </c>
      <c r="BY327" s="3">
        <v>0</v>
      </c>
      <c r="BZ327" s="57">
        <v>0</v>
      </c>
      <c r="CA327" s="3">
        <v>0</v>
      </c>
      <c r="CB327" s="3">
        <v>2105</v>
      </c>
      <c r="CC327" s="3">
        <v>0</v>
      </c>
      <c r="CD327" s="3">
        <v>0</v>
      </c>
      <c r="CE327" s="3">
        <v>0</v>
      </c>
      <c r="CF327" s="3">
        <v>0</v>
      </c>
      <c r="CG327" s="3">
        <v>0</v>
      </c>
      <c r="CH327" s="3">
        <v>6</v>
      </c>
      <c r="CI327" s="3">
        <v>211</v>
      </c>
      <c r="CJ327" s="3">
        <v>117</v>
      </c>
      <c r="CK327" s="3">
        <v>3374</v>
      </c>
      <c r="CL327" s="3">
        <v>10694</v>
      </c>
      <c r="CM327" s="3">
        <v>2386</v>
      </c>
      <c r="CN327" s="3">
        <v>16214</v>
      </c>
      <c r="CO327" s="3">
        <v>0</v>
      </c>
      <c r="CP327" s="3">
        <v>5021</v>
      </c>
      <c r="CQ327" s="3">
        <v>5445</v>
      </c>
      <c r="CR327" s="3">
        <v>65</v>
      </c>
      <c r="CS327" s="3">
        <v>1540</v>
      </c>
      <c r="CT327" s="3">
        <v>44739</v>
      </c>
      <c r="CU327" s="3">
        <v>42592</v>
      </c>
      <c r="CV327" s="3">
        <v>0</v>
      </c>
      <c r="CW327" s="3">
        <v>0</v>
      </c>
      <c r="CX327" s="3">
        <v>1857</v>
      </c>
      <c r="CY327" s="3">
        <v>0</v>
      </c>
      <c r="CZ327" s="3">
        <v>2</v>
      </c>
      <c r="DA327" s="3">
        <v>30720</v>
      </c>
      <c r="DB327" s="3">
        <v>56145</v>
      </c>
      <c r="DC327" s="3">
        <v>406</v>
      </c>
      <c r="DD327" s="3">
        <v>791</v>
      </c>
      <c r="DE327" s="3">
        <v>91</v>
      </c>
      <c r="DF327" s="3">
        <v>40</v>
      </c>
      <c r="DG327" s="3">
        <v>499110111</v>
      </c>
      <c r="DH327" s="3">
        <v>407531320</v>
      </c>
      <c r="DI327" s="3">
        <v>0</v>
      </c>
      <c r="DJ327" s="3">
        <v>91578791</v>
      </c>
      <c r="DK327" s="3">
        <v>3353703</v>
      </c>
      <c r="DL327" s="3">
        <v>94932494</v>
      </c>
      <c r="DM327" s="3">
        <v>104300863</v>
      </c>
      <c r="DN327" s="3">
        <v>-9368369</v>
      </c>
      <c r="DO327" s="3">
        <v>26162748</v>
      </c>
      <c r="DP327" s="3">
        <v>2856705</v>
      </c>
      <c r="DQ327" s="3">
        <v>0</v>
      </c>
      <c r="DR327" s="3">
        <v>0</v>
      </c>
      <c r="DS327" s="3">
        <v>13937674</v>
      </c>
      <c r="DT327" s="3">
        <v>36784234</v>
      </c>
      <c r="DU327" s="3">
        <v>62175572</v>
      </c>
      <c r="DV327" s="3">
        <v>5267554</v>
      </c>
      <c r="DW327" s="3">
        <v>49526430</v>
      </c>
      <c r="DX327" s="3">
        <v>0</v>
      </c>
      <c r="DY327" s="3">
        <v>16769177</v>
      </c>
      <c r="DZ327" s="3">
        <v>8314251</v>
      </c>
      <c r="EA327" s="3">
        <v>225042</v>
      </c>
      <c r="EB327" s="3">
        <v>1511629</v>
      </c>
      <c r="EC327" s="3">
        <v>180573889</v>
      </c>
      <c r="ED327" s="3">
        <v>29688878</v>
      </c>
      <c r="EE327" s="3">
        <v>88600263</v>
      </c>
      <c r="EF327" s="3">
        <v>14917748</v>
      </c>
      <c r="EG327" s="3">
        <v>100687484</v>
      </c>
      <c r="EH327" s="3">
        <v>0</v>
      </c>
      <c r="EI327" s="3">
        <v>34997777</v>
      </c>
      <c r="EJ327" s="3">
        <v>39472030</v>
      </c>
      <c r="EK327" s="3">
        <v>424838</v>
      </c>
      <c r="EL327" s="3">
        <v>9747204</v>
      </c>
      <c r="EM327" s="3">
        <v>318536222</v>
      </c>
      <c r="EN327" s="3">
        <v>57323239</v>
      </c>
      <c r="EO327" s="3">
        <v>134809227</v>
      </c>
      <c r="EP327" s="3">
        <v>15385855</v>
      </c>
      <c r="EQ327" s="3">
        <v>109929701</v>
      </c>
      <c r="ER327" s="3">
        <v>-1414141</v>
      </c>
      <c r="ES327" s="3">
        <v>0</v>
      </c>
      <c r="ET327" s="3">
        <v>45506894</v>
      </c>
      <c r="EU327" s="3">
        <v>31685384</v>
      </c>
      <c r="EV327" s="3">
        <v>10614987</v>
      </c>
      <c r="EW327" s="3">
        <v>0</v>
      </c>
      <c r="EX327" s="3">
        <v>3690174</v>
      </c>
      <c r="EY327" s="3">
        <v>0</v>
      </c>
      <c r="EZ327" s="3">
        <v>0</v>
      </c>
      <c r="FA327" s="3">
        <v>0</v>
      </c>
      <c r="FB327" s="3">
        <v>0</v>
      </c>
      <c r="FC327" s="3">
        <v>0</v>
      </c>
      <c r="FD327" s="3">
        <v>0</v>
      </c>
      <c r="FE327" s="3">
        <v>9149873</v>
      </c>
      <c r="FF327" s="3">
        <v>15966608</v>
      </c>
      <c r="FG327" s="3">
        <v>4214992</v>
      </c>
      <c r="FH327" s="3">
        <v>39242515</v>
      </c>
      <c r="FI327" s="3">
        <v>0</v>
      </c>
      <c r="FJ327" s="3">
        <v>6260060</v>
      </c>
      <c r="FK327" s="3">
        <v>16100897</v>
      </c>
      <c r="FL327" s="3">
        <v>0</v>
      </c>
      <c r="FM327" s="3">
        <v>643846</v>
      </c>
      <c r="FN327" s="3">
        <v>0</v>
      </c>
      <c r="FO327" s="3">
        <v>0</v>
      </c>
      <c r="FP327" s="3">
        <v>1748496</v>
      </c>
      <c r="FQ327" s="3">
        <v>706148</v>
      </c>
      <c r="FR327" s="3">
        <v>18584435</v>
      </c>
      <c r="FS327" s="3">
        <v>0</v>
      </c>
      <c r="FT327" s="3">
        <v>13728042</v>
      </c>
      <c r="FU327" s="3">
        <v>14157602</v>
      </c>
      <c r="FV327" s="3">
        <v>28389130</v>
      </c>
      <c r="FW327" s="3">
        <v>0</v>
      </c>
      <c r="FX327" s="3">
        <v>0</v>
      </c>
      <c r="FY327" s="3">
        <v>0</v>
      </c>
      <c r="FZ327" s="3">
        <v>627439</v>
      </c>
      <c r="GA327" s="3">
        <v>18260101</v>
      </c>
      <c r="GB327" s="3">
        <v>3211939</v>
      </c>
      <c r="GC327" s="3">
        <v>13149464</v>
      </c>
      <c r="GD327" s="3">
        <v>12777146</v>
      </c>
      <c r="GE327" s="3">
        <v>47067518</v>
      </c>
      <c r="GF327" s="3">
        <v>9822379</v>
      </c>
      <c r="GG327" s="3">
        <v>4496734</v>
      </c>
      <c r="GH327" s="3">
        <v>7872861</v>
      </c>
      <c r="GI327" s="3">
        <v>9376446</v>
      </c>
      <c r="GJ327" s="3">
        <v>6761008</v>
      </c>
      <c r="GK327" s="3">
        <v>5455572</v>
      </c>
      <c r="GL327" s="3">
        <v>2128697</v>
      </c>
      <c r="GM327" s="3">
        <v>1500000</v>
      </c>
      <c r="GN327" s="3">
        <v>5384720</v>
      </c>
      <c r="GO327" s="3">
        <v>4434928</v>
      </c>
      <c r="GP327" s="3">
        <v>34973588</v>
      </c>
      <c r="GQ327" s="3">
        <v>18296642</v>
      </c>
      <c r="GR327" s="3">
        <v>71735399</v>
      </c>
      <c r="GS327" s="3">
        <v>4390463</v>
      </c>
      <c r="GT327" s="3">
        <v>0</v>
      </c>
      <c r="GU327" s="3">
        <v>524638</v>
      </c>
      <c r="GV327" s="3">
        <v>129920730</v>
      </c>
      <c r="GW327" s="3">
        <v>40855604</v>
      </c>
      <c r="GX327" s="3">
        <v>0</v>
      </c>
      <c r="GY327" s="3">
        <v>119934632</v>
      </c>
      <c r="GZ327" s="3">
        <v>-30869506</v>
      </c>
      <c r="HA327" s="3">
        <v>129920730</v>
      </c>
      <c r="HB327" s="3">
        <v>18980488</v>
      </c>
      <c r="HC327" s="3">
        <v>89637968</v>
      </c>
      <c r="HD327" s="3">
        <v>-79956543</v>
      </c>
      <c r="HE327" s="3">
        <v>172884543</v>
      </c>
      <c r="HF327" s="3">
        <v>0</v>
      </c>
      <c r="HG327" s="3">
        <v>119742241</v>
      </c>
      <c r="HH327" s="3">
        <v>0</v>
      </c>
      <c r="HI327" s="3">
        <v>0</v>
      </c>
      <c r="HJ327" s="3">
        <v>949263</v>
      </c>
      <c r="HK327" s="3">
        <v>1044819</v>
      </c>
      <c r="HL327" s="3">
        <v>495</v>
      </c>
      <c r="HM327" s="3">
        <v>5</v>
      </c>
      <c r="HN327" s="3">
        <v>87780</v>
      </c>
      <c r="HO327" s="3">
        <v>276103</v>
      </c>
      <c r="HP327" s="3">
        <v>220512</v>
      </c>
      <c r="HQ327" s="3">
        <v>26717</v>
      </c>
      <c r="HR327" s="3">
        <v>36935</v>
      </c>
      <c r="HS327" s="3">
        <v>162069</v>
      </c>
      <c r="HT327" s="3">
        <v>123318</v>
      </c>
      <c r="HU327" s="3">
        <v>0</v>
      </c>
      <c r="HV327" s="3">
        <v>13248</v>
      </c>
      <c r="HW327" s="3">
        <v>2581</v>
      </c>
      <c r="HX327" s="3">
        <v>187572</v>
      </c>
      <c r="HY327" s="3">
        <v>145912</v>
      </c>
      <c r="HZ327" s="3">
        <v>269089</v>
      </c>
      <c r="IA327" s="3">
        <v>0</v>
      </c>
      <c r="IB327" s="3">
        <v>190306</v>
      </c>
      <c r="IC327" s="3">
        <v>69384</v>
      </c>
      <c r="ID327" s="3">
        <v>87000</v>
      </c>
      <c r="IE327" s="3">
        <v>13444471.9208702</v>
      </c>
      <c r="IF327" s="3">
        <v>30495059.1150789</v>
      </c>
      <c r="IG327" s="3">
        <v>4082563.87865947</v>
      </c>
      <c r="IH327" s="3">
        <v>30381408.1834624</v>
      </c>
      <c r="II327" s="3">
        <v>0</v>
      </c>
      <c r="IJ327" s="3">
        <v>10470088.409310199</v>
      </c>
      <c r="IK327" s="3">
        <v>9664980.2270023692</v>
      </c>
      <c r="IL327" s="3">
        <v>131441.01651108399</v>
      </c>
      <c r="IM327" s="3">
        <v>2277147.2491052798</v>
      </c>
    </row>
    <row r="328" spans="1:247" x14ac:dyDescent="0.25">
      <c r="A328">
        <v>106394003</v>
      </c>
      <c r="B328" s="33" t="s">
        <v>1970</v>
      </c>
      <c r="C328" s="56">
        <v>45108</v>
      </c>
      <c r="D328" s="56">
        <v>45473</v>
      </c>
      <c r="E328">
        <v>366</v>
      </c>
      <c r="F328" s="33" t="s">
        <v>2682</v>
      </c>
      <c r="G328" t="s">
        <v>1179</v>
      </c>
      <c r="H328">
        <v>507</v>
      </c>
      <c r="I328" s="33" t="s">
        <v>1031</v>
      </c>
      <c r="J328" t="s">
        <v>3050</v>
      </c>
      <c r="K328" s="33" t="s">
        <v>1107</v>
      </c>
      <c r="L328" s="33" t="s">
        <v>653</v>
      </c>
      <c r="N328" t="s">
        <v>430</v>
      </c>
      <c r="O328" s="33" t="s">
        <v>3239</v>
      </c>
      <c r="P328" t="s">
        <v>1080</v>
      </c>
      <c r="Q328" t="s">
        <v>34</v>
      </c>
      <c r="R328" s="33" t="s">
        <v>2474</v>
      </c>
      <c r="S328" s="33" t="s">
        <v>3116</v>
      </c>
      <c r="T328" s="33" t="s">
        <v>1182</v>
      </c>
      <c r="U328" s="33">
        <v>95202</v>
      </c>
      <c r="V328" s="33" t="s">
        <v>3117</v>
      </c>
      <c r="W328">
        <v>0</v>
      </c>
      <c r="X328" s="3">
        <v>16</v>
      </c>
      <c r="Y328" s="3">
        <v>5856</v>
      </c>
      <c r="Z328" s="3">
        <v>16</v>
      </c>
      <c r="AA328" s="3">
        <v>5856</v>
      </c>
      <c r="AB328" s="3">
        <v>16</v>
      </c>
      <c r="AC328" s="3">
        <v>14.7595628415301</v>
      </c>
      <c r="AD328" s="3">
        <v>14.7595628415301</v>
      </c>
      <c r="AE328" s="3">
        <v>0</v>
      </c>
      <c r="AF328" s="3">
        <v>0</v>
      </c>
      <c r="AG328" s="3">
        <v>0</v>
      </c>
      <c r="AH328" s="3">
        <v>0</v>
      </c>
      <c r="AI328" s="3">
        <v>0</v>
      </c>
      <c r="AJ328" s="3">
        <v>5402</v>
      </c>
      <c r="AK328" s="3">
        <v>0</v>
      </c>
      <c r="AL328" s="3">
        <v>0</v>
      </c>
      <c r="AM328" s="3">
        <v>0</v>
      </c>
      <c r="AN328" s="3">
        <v>5402</v>
      </c>
      <c r="AO328" s="3">
        <v>5402</v>
      </c>
      <c r="AP328" s="89">
        <v>0</v>
      </c>
      <c r="AQ328" s="89">
        <v>0</v>
      </c>
      <c r="AR328" s="89">
        <v>0</v>
      </c>
      <c r="AS328" s="89">
        <v>0</v>
      </c>
      <c r="AT328" s="89">
        <v>0</v>
      </c>
      <c r="AU328" s="89">
        <v>0</v>
      </c>
      <c r="AV328" s="89">
        <v>0</v>
      </c>
      <c r="AW328" s="89">
        <v>0</v>
      </c>
      <c r="AX328" s="89">
        <v>0</v>
      </c>
      <c r="AY328" s="3">
        <v>0</v>
      </c>
      <c r="AZ328" s="3">
        <v>0</v>
      </c>
      <c r="BA328" s="3">
        <v>0</v>
      </c>
      <c r="BB328" s="3">
        <v>0</v>
      </c>
      <c r="BC328" s="3">
        <v>0</v>
      </c>
      <c r="BD328" s="3">
        <v>101</v>
      </c>
      <c r="BE328" s="3">
        <v>0</v>
      </c>
      <c r="BF328" s="3">
        <v>0</v>
      </c>
      <c r="BG328" s="3">
        <v>0</v>
      </c>
      <c r="BH328" s="3">
        <v>101</v>
      </c>
      <c r="BI328" s="3">
        <v>0</v>
      </c>
      <c r="BJ328" s="3">
        <v>16</v>
      </c>
      <c r="BK328" s="3">
        <v>0</v>
      </c>
      <c r="BL328" s="3">
        <v>0</v>
      </c>
      <c r="BM328" s="3">
        <v>0</v>
      </c>
      <c r="BN328" s="3">
        <v>0</v>
      </c>
      <c r="BO328" s="3">
        <v>0</v>
      </c>
      <c r="BP328" s="3">
        <v>5856</v>
      </c>
      <c r="BQ328" s="3">
        <v>0</v>
      </c>
      <c r="BR328" s="3">
        <v>0</v>
      </c>
      <c r="BS328" s="3">
        <v>0</v>
      </c>
      <c r="BT328" s="3">
        <v>0</v>
      </c>
      <c r="BU328" s="3">
        <v>0</v>
      </c>
      <c r="BV328" s="3">
        <v>5402</v>
      </c>
      <c r="BW328" s="3">
        <v>0</v>
      </c>
      <c r="BX328" s="3">
        <v>0</v>
      </c>
      <c r="BY328" s="3">
        <v>0</v>
      </c>
      <c r="BZ328" s="57">
        <v>0</v>
      </c>
      <c r="CA328" s="3">
        <v>0</v>
      </c>
      <c r="CB328" s="3">
        <v>0</v>
      </c>
      <c r="CC328" s="3">
        <v>101</v>
      </c>
      <c r="CD328" s="3">
        <v>0</v>
      </c>
      <c r="CE328" s="3">
        <v>0</v>
      </c>
      <c r="CF328" s="3">
        <v>0</v>
      </c>
      <c r="CG328" s="3">
        <v>0</v>
      </c>
      <c r="CH328" s="3">
        <v>0</v>
      </c>
      <c r="CI328" s="3">
        <v>0</v>
      </c>
      <c r="CJ328" s="3">
        <v>0</v>
      </c>
      <c r="CK328" s="3">
        <v>0</v>
      </c>
      <c r="CL328" s="3">
        <v>0</v>
      </c>
      <c r="CM328" s="3">
        <v>0</v>
      </c>
      <c r="CN328" s="3">
        <v>0</v>
      </c>
      <c r="CO328" s="3">
        <v>0</v>
      </c>
      <c r="CP328" s="3">
        <v>0</v>
      </c>
      <c r="CQ328" s="3">
        <v>0</v>
      </c>
      <c r="CR328" s="3">
        <v>0</v>
      </c>
      <c r="CS328" s="3">
        <v>0</v>
      </c>
      <c r="CT328" s="3">
        <v>0</v>
      </c>
      <c r="CU328" s="3">
        <v>0</v>
      </c>
      <c r="CV328" s="3">
        <v>0</v>
      </c>
      <c r="CW328" s="3">
        <v>0</v>
      </c>
      <c r="CX328" s="3">
        <v>0</v>
      </c>
      <c r="CY328" s="3">
        <v>0</v>
      </c>
      <c r="CZ328" s="3">
        <v>0</v>
      </c>
      <c r="DA328" s="3">
        <v>0</v>
      </c>
      <c r="DB328" s="3">
        <v>0</v>
      </c>
      <c r="DC328" s="3">
        <v>0</v>
      </c>
      <c r="DD328" s="3">
        <v>0</v>
      </c>
      <c r="DE328" s="3">
        <v>0</v>
      </c>
      <c r="DF328" s="3">
        <v>0</v>
      </c>
      <c r="DG328" s="3">
        <v>9180414</v>
      </c>
      <c r="DH328" s="3">
        <v>0</v>
      </c>
      <c r="DI328" s="3">
        <v>0</v>
      </c>
      <c r="DJ328" s="3">
        <v>9180414</v>
      </c>
      <c r="DK328" s="3">
        <v>0</v>
      </c>
      <c r="DL328" s="3">
        <v>9180414</v>
      </c>
      <c r="DM328" s="3">
        <v>9180414</v>
      </c>
      <c r="DN328" s="3">
        <v>0</v>
      </c>
      <c r="DO328" s="3">
        <v>0</v>
      </c>
      <c r="DP328" s="3">
        <v>0</v>
      </c>
      <c r="DQ328" s="3">
        <v>0</v>
      </c>
      <c r="DR328" s="3">
        <v>0</v>
      </c>
      <c r="DS328" s="3">
        <v>0</v>
      </c>
      <c r="DT328" s="3">
        <v>0</v>
      </c>
      <c r="DU328" s="3">
        <v>0</v>
      </c>
      <c r="DV328" s="3">
        <v>0</v>
      </c>
      <c r="DW328" s="3">
        <v>0</v>
      </c>
      <c r="DX328" s="3">
        <v>0</v>
      </c>
      <c r="DY328" s="3">
        <v>0</v>
      </c>
      <c r="DZ328" s="3">
        <v>0</v>
      </c>
      <c r="EA328" s="3">
        <v>0</v>
      </c>
      <c r="EB328" s="3">
        <v>0</v>
      </c>
      <c r="EC328" s="3">
        <v>0</v>
      </c>
      <c r="ED328" s="3">
        <v>0</v>
      </c>
      <c r="EE328" s="3">
        <v>0</v>
      </c>
      <c r="EF328" s="3">
        <v>0</v>
      </c>
      <c r="EG328" s="3">
        <v>0</v>
      </c>
      <c r="EH328" s="3">
        <v>0</v>
      </c>
      <c r="EI328" s="3">
        <v>0</v>
      </c>
      <c r="EJ328" s="3">
        <v>0</v>
      </c>
      <c r="EK328" s="3">
        <v>0</v>
      </c>
      <c r="EL328" s="3">
        <v>0</v>
      </c>
      <c r="EM328" s="3">
        <v>0</v>
      </c>
      <c r="EN328" s="3">
        <v>0</v>
      </c>
      <c r="EO328" s="3">
        <v>0</v>
      </c>
      <c r="EP328" s="3">
        <v>0</v>
      </c>
      <c r="EQ328" s="3">
        <v>0</v>
      </c>
      <c r="ER328" s="3">
        <v>0</v>
      </c>
      <c r="ES328" s="3">
        <v>0</v>
      </c>
      <c r="ET328" s="3">
        <v>0</v>
      </c>
      <c r="EU328" s="3">
        <v>0</v>
      </c>
      <c r="EV328" s="3">
        <v>0</v>
      </c>
      <c r="EW328" s="3">
        <v>0</v>
      </c>
      <c r="EX328" s="3">
        <v>0</v>
      </c>
      <c r="EY328" s="3">
        <v>0</v>
      </c>
      <c r="EZ328" s="3">
        <v>0</v>
      </c>
      <c r="FA328" s="3">
        <v>0</v>
      </c>
      <c r="FB328" s="3">
        <v>0</v>
      </c>
      <c r="FC328" s="3">
        <v>0</v>
      </c>
      <c r="FD328" s="3">
        <v>0</v>
      </c>
      <c r="FE328" s="3">
        <v>0</v>
      </c>
      <c r="FF328" s="3">
        <v>0</v>
      </c>
      <c r="FG328" s="3">
        <v>0</v>
      </c>
      <c r="FH328" s="3">
        <v>0</v>
      </c>
      <c r="FI328" s="3">
        <v>0</v>
      </c>
      <c r="FJ328" s="3">
        <v>0</v>
      </c>
      <c r="FK328" s="3">
        <v>0</v>
      </c>
      <c r="FL328" s="3">
        <v>0</v>
      </c>
      <c r="FM328" s="3">
        <v>0</v>
      </c>
      <c r="FN328" s="3">
        <v>0</v>
      </c>
      <c r="FO328" s="3">
        <v>0</v>
      </c>
      <c r="FP328" s="3">
        <v>0</v>
      </c>
      <c r="FQ328" s="3">
        <v>0</v>
      </c>
      <c r="FR328" s="3">
        <v>0</v>
      </c>
      <c r="FS328" s="3">
        <v>0</v>
      </c>
      <c r="FT328" s="3">
        <v>0</v>
      </c>
      <c r="FU328" s="3">
        <v>0</v>
      </c>
      <c r="FV328" s="3">
        <v>0</v>
      </c>
      <c r="FW328" s="3">
        <v>0</v>
      </c>
      <c r="FX328" s="3">
        <v>0</v>
      </c>
      <c r="FY328" s="3">
        <v>0</v>
      </c>
      <c r="FZ328" s="3">
        <v>0</v>
      </c>
      <c r="GA328" s="3">
        <v>0</v>
      </c>
      <c r="GB328" s="3">
        <v>0</v>
      </c>
      <c r="GC328" s="3">
        <v>0</v>
      </c>
      <c r="GD328" s="3">
        <v>0</v>
      </c>
      <c r="GE328" s="3">
        <v>0</v>
      </c>
      <c r="GF328" s="3">
        <v>0</v>
      </c>
      <c r="GG328" s="3">
        <v>0</v>
      </c>
      <c r="GH328" s="3">
        <v>0</v>
      </c>
      <c r="GI328" s="3">
        <v>0</v>
      </c>
      <c r="GJ328" s="3">
        <v>0</v>
      </c>
      <c r="GK328" s="3">
        <v>0</v>
      </c>
      <c r="GL328" s="3">
        <v>0</v>
      </c>
      <c r="GM328" s="3">
        <v>0</v>
      </c>
      <c r="GN328" s="3">
        <v>0</v>
      </c>
      <c r="GO328" s="3">
        <v>0</v>
      </c>
      <c r="GP328" s="3">
        <v>0</v>
      </c>
      <c r="GQ328" s="3">
        <v>0</v>
      </c>
      <c r="GR328" s="3">
        <v>0</v>
      </c>
      <c r="GS328" s="3">
        <v>0</v>
      </c>
      <c r="GT328" s="3">
        <v>0</v>
      </c>
      <c r="GU328" s="3">
        <v>0</v>
      </c>
      <c r="GV328" s="3">
        <v>0</v>
      </c>
      <c r="GW328" s="3">
        <v>0</v>
      </c>
      <c r="GX328" s="3">
        <v>0</v>
      </c>
      <c r="GY328" s="3">
        <v>0</v>
      </c>
      <c r="GZ328" s="3">
        <v>0</v>
      </c>
      <c r="HA328" s="3">
        <v>0</v>
      </c>
      <c r="HB328" s="3">
        <v>0</v>
      </c>
      <c r="HC328" s="3">
        <v>0</v>
      </c>
      <c r="HD328" s="3">
        <v>0</v>
      </c>
      <c r="HE328" s="3">
        <v>0</v>
      </c>
      <c r="HF328" s="3">
        <v>0</v>
      </c>
      <c r="HG328" s="3">
        <v>0</v>
      </c>
      <c r="HH328" s="3">
        <v>0</v>
      </c>
      <c r="HI328" s="3">
        <v>0</v>
      </c>
      <c r="HJ328" s="3">
        <v>0</v>
      </c>
      <c r="HK328" s="3">
        <v>0</v>
      </c>
      <c r="HL328" s="3">
        <v>0</v>
      </c>
      <c r="HM328" s="3">
        <v>0</v>
      </c>
      <c r="HN328" s="3">
        <v>0</v>
      </c>
      <c r="HO328" s="3">
        <v>0</v>
      </c>
      <c r="HP328" s="3">
        <v>0</v>
      </c>
      <c r="HQ328" s="3">
        <v>0</v>
      </c>
      <c r="HR328" s="3">
        <v>0</v>
      </c>
      <c r="HS328" s="3">
        <v>0</v>
      </c>
      <c r="HT328" s="3">
        <v>0</v>
      </c>
      <c r="HU328" s="3">
        <v>0</v>
      </c>
      <c r="HV328" s="3">
        <v>0</v>
      </c>
      <c r="HW328" s="3">
        <v>0</v>
      </c>
      <c r="HX328" s="3">
        <v>0</v>
      </c>
      <c r="HY328" s="3">
        <v>0</v>
      </c>
      <c r="HZ328" s="3">
        <v>0</v>
      </c>
      <c r="IA328" s="3">
        <v>0</v>
      </c>
      <c r="IB328" s="3">
        <v>0</v>
      </c>
      <c r="IC328" s="3">
        <v>0</v>
      </c>
      <c r="ID328" s="3">
        <v>0</v>
      </c>
      <c r="IE328" s="3">
        <v>0</v>
      </c>
      <c r="IF328" s="3">
        <v>0</v>
      </c>
      <c r="IG328" s="3">
        <v>0</v>
      </c>
      <c r="IH328" s="3">
        <v>0</v>
      </c>
      <c r="II328" s="3">
        <v>0</v>
      </c>
      <c r="IJ328" s="3">
        <v>0</v>
      </c>
      <c r="IK328" s="3">
        <v>0</v>
      </c>
      <c r="IL328" s="3">
        <v>0</v>
      </c>
      <c r="IM328" s="3">
        <v>0</v>
      </c>
    </row>
    <row r="329" spans="1:247" x14ac:dyDescent="0.25">
      <c r="A329">
        <v>106391010</v>
      </c>
      <c r="B329" s="33" t="s">
        <v>1557</v>
      </c>
      <c r="C329" s="56">
        <v>45108</v>
      </c>
      <c r="D329" s="56">
        <v>45473</v>
      </c>
      <c r="E329">
        <v>366</v>
      </c>
      <c r="F329" s="33" t="s">
        <v>2682</v>
      </c>
      <c r="G329" t="s">
        <v>1179</v>
      </c>
      <c r="H329">
        <v>507</v>
      </c>
      <c r="I329" s="33" t="s">
        <v>1031</v>
      </c>
      <c r="J329" t="s">
        <v>3050</v>
      </c>
      <c r="K329" s="33" t="s">
        <v>1023</v>
      </c>
      <c r="L329" s="33" t="s">
        <v>811</v>
      </c>
      <c r="N329" t="s">
        <v>1032</v>
      </c>
      <c r="O329" s="33" t="s">
        <v>3115</v>
      </c>
      <c r="P329" t="s">
        <v>1038</v>
      </c>
      <c r="Q329" t="s">
        <v>34</v>
      </c>
      <c r="R329" s="33" t="s">
        <v>2262</v>
      </c>
      <c r="S329" s="33" t="s">
        <v>1558</v>
      </c>
      <c r="T329" s="33" t="s">
        <v>1559</v>
      </c>
      <c r="U329" s="33">
        <v>95231</v>
      </c>
      <c r="V329" s="33" t="s">
        <v>2493</v>
      </c>
      <c r="W329">
        <v>2</v>
      </c>
      <c r="X329" s="3">
        <v>196</v>
      </c>
      <c r="Y329" s="3">
        <v>71736</v>
      </c>
      <c r="Z329" s="3">
        <v>196</v>
      </c>
      <c r="AA329" s="3">
        <v>71736</v>
      </c>
      <c r="AB329" s="3">
        <v>140</v>
      </c>
      <c r="AC329" s="3">
        <v>135.13934426229508</v>
      </c>
      <c r="AD329" s="3">
        <v>227.40467584353601</v>
      </c>
      <c r="AE329" s="3">
        <v>11640</v>
      </c>
      <c r="AF329" s="3">
        <v>0</v>
      </c>
      <c r="AG329" s="3">
        <v>18091</v>
      </c>
      <c r="AH329" s="3">
        <v>9561</v>
      </c>
      <c r="AI329" s="3">
        <v>107</v>
      </c>
      <c r="AJ329" s="3">
        <v>9929</v>
      </c>
      <c r="AK329" s="3">
        <v>0</v>
      </c>
      <c r="AL329" s="3">
        <v>36</v>
      </c>
      <c r="AM329" s="3">
        <v>97</v>
      </c>
      <c r="AN329" s="3">
        <v>49461</v>
      </c>
      <c r="AO329" s="3">
        <v>83230.111358734197</v>
      </c>
      <c r="AP329" s="89">
        <v>17335.735665382352</v>
      </c>
      <c r="AQ329" s="89">
        <v>0</v>
      </c>
      <c r="AR329" s="89">
        <v>24834.0956395707</v>
      </c>
      <c r="AS329" s="89">
        <v>18332.256672518277</v>
      </c>
      <c r="AT329" s="89">
        <v>137.27816915588653</v>
      </c>
      <c r="AU329" s="89">
        <v>16874.808092047599</v>
      </c>
      <c r="AV329" s="89">
        <v>0</v>
      </c>
      <c r="AW329" s="89">
        <v>44.759120641744097</v>
      </c>
      <c r="AX329" s="89">
        <v>1278.9766883996554</v>
      </c>
      <c r="AY329" s="3">
        <v>1821</v>
      </c>
      <c r="AZ329" s="3">
        <v>0</v>
      </c>
      <c r="BA329" s="3">
        <v>2130</v>
      </c>
      <c r="BB329" s="3">
        <v>3800</v>
      </c>
      <c r="BC329" s="3">
        <v>20</v>
      </c>
      <c r="BD329" s="3">
        <v>1704</v>
      </c>
      <c r="BE329" s="3">
        <v>0</v>
      </c>
      <c r="BF329" s="3">
        <v>6</v>
      </c>
      <c r="BG329" s="3">
        <v>17</v>
      </c>
      <c r="BH329" s="3">
        <v>9498</v>
      </c>
      <c r="BI329" s="3">
        <v>196</v>
      </c>
      <c r="BJ329" s="3">
        <v>0</v>
      </c>
      <c r="BK329" s="3">
        <v>0</v>
      </c>
      <c r="BL329" s="3">
        <v>0</v>
      </c>
      <c r="BM329" s="3">
        <v>0</v>
      </c>
      <c r="BN329" s="3">
        <v>0</v>
      </c>
      <c r="BO329" s="3">
        <v>71736</v>
      </c>
      <c r="BP329" s="3">
        <v>0</v>
      </c>
      <c r="BQ329" s="3">
        <v>0</v>
      </c>
      <c r="BR329" s="3">
        <v>0</v>
      </c>
      <c r="BS329" s="3">
        <v>0</v>
      </c>
      <c r="BT329" s="3">
        <v>0</v>
      </c>
      <c r="BU329" s="3">
        <v>49461</v>
      </c>
      <c r="BV329" s="3">
        <v>0</v>
      </c>
      <c r="BW329" s="3">
        <v>0</v>
      </c>
      <c r="BX329" s="3">
        <v>0</v>
      </c>
      <c r="BY329" s="3">
        <v>0</v>
      </c>
      <c r="BZ329" s="57">
        <v>0</v>
      </c>
      <c r="CA329" s="3">
        <v>0</v>
      </c>
      <c r="CB329" s="3">
        <v>9498</v>
      </c>
      <c r="CC329" s="3">
        <v>0</v>
      </c>
      <c r="CD329" s="3">
        <v>0</v>
      </c>
      <c r="CE329" s="3">
        <v>0</v>
      </c>
      <c r="CF329" s="3">
        <v>0</v>
      </c>
      <c r="CG329" s="3">
        <v>0</v>
      </c>
      <c r="CH329" s="3">
        <v>16</v>
      </c>
      <c r="CI329" s="3">
        <v>2895</v>
      </c>
      <c r="CJ329" s="3">
        <v>1620</v>
      </c>
      <c r="CK329" s="3">
        <v>28316</v>
      </c>
      <c r="CL329" s="3">
        <v>0</v>
      </c>
      <c r="CM329" s="3">
        <v>11639</v>
      </c>
      <c r="CN329" s="3">
        <v>65946</v>
      </c>
      <c r="CO329" s="3">
        <v>109</v>
      </c>
      <c r="CP329" s="3">
        <v>24126</v>
      </c>
      <c r="CQ329" s="3">
        <v>0</v>
      </c>
      <c r="CR329" s="3">
        <v>17</v>
      </c>
      <c r="CS329" s="3">
        <v>3992</v>
      </c>
      <c r="CT329" s="3">
        <v>134145</v>
      </c>
      <c r="CU329" s="3">
        <v>55148</v>
      </c>
      <c r="CV329" s="3">
        <v>59543</v>
      </c>
      <c r="CW329" s="3">
        <v>0</v>
      </c>
      <c r="CX329" s="3">
        <v>7023</v>
      </c>
      <c r="CY329" s="3">
        <v>0</v>
      </c>
      <c r="CZ329" s="3">
        <v>8</v>
      </c>
      <c r="DA329" s="3">
        <v>316230</v>
      </c>
      <c r="DB329" s="3">
        <v>214582</v>
      </c>
      <c r="DC329" s="3">
        <v>2975</v>
      </c>
      <c r="DD329" s="3">
        <v>4457</v>
      </c>
      <c r="DE329" s="3">
        <v>1211</v>
      </c>
      <c r="DF329" s="3">
        <v>425</v>
      </c>
      <c r="DG329" s="3">
        <v>2318049286</v>
      </c>
      <c r="DH329" s="3">
        <v>1873518024</v>
      </c>
      <c r="DI329" s="3">
        <v>0</v>
      </c>
      <c r="DJ329" s="3">
        <v>444531262</v>
      </c>
      <c r="DK329" s="3">
        <v>4359322</v>
      </c>
      <c r="DL329" s="3">
        <v>448890584</v>
      </c>
      <c r="DM329" s="3">
        <v>480821834</v>
      </c>
      <c r="DN329" s="3">
        <v>-31931250</v>
      </c>
      <c r="DO329" s="3">
        <v>46541778</v>
      </c>
      <c r="DP329" s="3">
        <v>901</v>
      </c>
      <c r="DQ329" s="3">
        <v>0</v>
      </c>
      <c r="DR329" s="3">
        <v>0</v>
      </c>
      <c r="DS329" s="3">
        <v>14609627</v>
      </c>
      <c r="DT329" s="3">
        <v>334148379</v>
      </c>
      <c r="DU329" s="3">
        <v>0</v>
      </c>
      <c r="DV329" s="3">
        <v>261348256</v>
      </c>
      <c r="DW329" s="3">
        <v>483315424</v>
      </c>
      <c r="DX329" s="3">
        <v>2905261</v>
      </c>
      <c r="DY329" s="3">
        <v>292478260</v>
      </c>
      <c r="DZ329" s="3">
        <v>0</v>
      </c>
      <c r="EA329" s="3">
        <v>838839</v>
      </c>
      <c r="EB329" s="3">
        <v>2508322</v>
      </c>
      <c r="EC329" s="3">
        <v>1377542741</v>
      </c>
      <c r="ED329" s="3">
        <v>163506945</v>
      </c>
      <c r="EE329" s="3">
        <v>0</v>
      </c>
      <c r="EF329" s="3">
        <v>97412873</v>
      </c>
      <c r="EG329" s="3">
        <v>443393331</v>
      </c>
      <c r="EH329" s="3">
        <v>822112</v>
      </c>
      <c r="EI329" s="3">
        <v>204602464</v>
      </c>
      <c r="EJ329" s="3">
        <v>0</v>
      </c>
      <c r="EK329" s="3">
        <v>204097</v>
      </c>
      <c r="EL329" s="3">
        <v>30564723</v>
      </c>
      <c r="EM329" s="3">
        <v>940506545</v>
      </c>
      <c r="EN329" s="3">
        <v>403346570</v>
      </c>
      <c r="EO329" s="3">
        <v>0</v>
      </c>
      <c r="EP329" s="3">
        <v>280936730</v>
      </c>
      <c r="EQ329" s="3">
        <v>762283137</v>
      </c>
      <c r="ER329" s="3">
        <v>0</v>
      </c>
      <c r="ES329" s="3">
        <v>2888535</v>
      </c>
      <c r="ET329" s="3">
        <v>320250093</v>
      </c>
      <c r="EU329" s="3">
        <v>0</v>
      </c>
      <c r="EV329" s="3">
        <v>78510365</v>
      </c>
      <c r="EW329" s="3">
        <v>0</v>
      </c>
      <c r="EX329" s="3">
        <v>1042937</v>
      </c>
      <c r="EY329" s="3">
        <v>0</v>
      </c>
      <c r="EZ329" s="3">
        <v>24259657</v>
      </c>
      <c r="FA329" s="3">
        <v>0</v>
      </c>
      <c r="FB329" s="3">
        <v>0</v>
      </c>
      <c r="FC329" s="3">
        <v>0</v>
      </c>
      <c r="FD329" s="3">
        <v>0</v>
      </c>
      <c r="FE329" s="3">
        <v>94308754</v>
      </c>
      <c r="FF329" s="3">
        <v>0</v>
      </c>
      <c r="FG329" s="3">
        <v>77824399</v>
      </c>
      <c r="FH329" s="3">
        <v>164425618</v>
      </c>
      <c r="FI329" s="3">
        <v>0</v>
      </c>
      <c r="FJ329" s="3">
        <v>104361851</v>
      </c>
      <c r="FK329" s="3">
        <v>0</v>
      </c>
      <c r="FL329" s="3">
        <v>-1</v>
      </c>
      <c r="FM329" s="3">
        <v>3610641</v>
      </c>
      <c r="FN329" s="3">
        <v>0</v>
      </c>
      <c r="FO329" s="3">
        <v>0</v>
      </c>
      <c r="FP329" s="3">
        <v>0</v>
      </c>
      <c r="FQ329" s="3">
        <v>290205</v>
      </c>
      <c r="FR329" s="3">
        <v>0</v>
      </c>
      <c r="FS329" s="3">
        <v>30692144</v>
      </c>
      <c r="FT329" s="3">
        <v>107391647</v>
      </c>
      <c r="FU329" s="3">
        <v>67184892</v>
      </c>
      <c r="FV329" s="3">
        <v>169902280</v>
      </c>
      <c r="FW329" s="3">
        <v>0</v>
      </c>
      <c r="FX329" s="3">
        <v>0</v>
      </c>
      <c r="FY329" s="3">
        <v>0</v>
      </c>
      <c r="FZ329" s="3">
        <v>7238881</v>
      </c>
      <c r="GA329" s="3">
        <v>69365734</v>
      </c>
      <c r="GB329" s="3">
        <v>17004873</v>
      </c>
      <c r="GC329" s="3">
        <v>28353348</v>
      </c>
      <c r="GD329" s="3">
        <v>14380179</v>
      </c>
      <c r="GE329" s="3">
        <v>187035785</v>
      </c>
      <c r="GF329" s="3">
        <v>99421237</v>
      </c>
      <c r="GG329" s="3">
        <v>26703145</v>
      </c>
      <c r="GH329" s="3">
        <v>49267594</v>
      </c>
      <c r="GI329" s="3">
        <v>61846576</v>
      </c>
      <c r="GJ329" s="3">
        <v>19550997</v>
      </c>
      <c r="GK329" s="3">
        <v>15828327</v>
      </c>
      <c r="GL329" s="3">
        <v>1357312</v>
      </c>
      <c r="GM329" s="3">
        <v>3258600</v>
      </c>
      <c r="GN329" s="3">
        <v>0</v>
      </c>
      <c r="GO329" s="3">
        <v>16552261</v>
      </c>
      <c r="GP329" s="3">
        <v>265771245</v>
      </c>
      <c r="GQ329" s="3">
        <v>96076177</v>
      </c>
      <c r="GR329" s="3">
        <v>79651483</v>
      </c>
      <c r="GS329" s="3">
        <v>7113977</v>
      </c>
      <c r="GT329" s="3">
        <v>145700708</v>
      </c>
      <c r="GU329" s="3">
        <v>0</v>
      </c>
      <c r="GV329" s="3">
        <v>594313590</v>
      </c>
      <c r="GW329" s="3">
        <v>134493266</v>
      </c>
      <c r="GX329" s="3">
        <v>362784008</v>
      </c>
      <c r="GY329" s="3">
        <v>0</v>
      </c>
      <c r="GZ329" s="3">
        <v>97036316</v>
      </c>
      <c r="HA329" s="3">
        <v>594313590</v>
      </c>
      <c r="HB329" s="3">
        <v>969207</v>
      </c>
      <c r="HC329" s="3">
        <v>563195354</v>
      </c>
      <c r="HD329" s="3">
        <v>-488842400</v>
      </c>
      <c r="HE329" s="3">
        <v>236015962</v>
      </c>
      <c r="HF329" s="3">
        <v>0</v>
      </c>
      <c r="HG329" s="3">
        <v>0</v>
      </c>
      <c r="HH329" s="3">
        <v>0</v>
      </c>
      <c r="HI329" s="3">
        <v>0</v>
      </c>
      <c r="HJ329" s="3">
        <v>3849517</v>
      </c>
      <c r="HK329" s="3">
        <v>4335916</v>
      </c>
      <c r="HL329" s="3">
        <v>1922</v>
      </c>
      <c r="HM329" s="3">
        <v>52</v>
      </c>
      <c r="HN329" s="3">
        <v>289405</v>
      </c>
      <c r="HO329" s="3">
        <v>975936</v>
      </c>
      <c r="HP329" s="3">
        <v>1056341</v>
      </c>
      <c r="HQ329" s="3">
        <v>41660</v>
      </c>
      <c r="HR329" s="3">
        <v>112844</v>
      </c>
      <c r="HS329" s="3">
        <v>308123</v>
      </c>
      <c r="HT329" s="3">
        <v>397144</v>
      </c>
      <c r="HU329" s="3">
        <v>330731</v>
      </c>
      <c r="HV329" s="3">
        <v>131654</v>
      </c>
      <c r="HW329" s="3">
        <v>205679</v>
      </c>
      <c r="HX329" s="3">
        <v>1021844</v>
      </c>
      <c r="HY329" s="3">
        <v>672895</v>
      </c>
      <c r="HZ329" s="3">
        <v>781257</v>
      </c>
      <c r="IA329" s="3">
        <v>160665</v>
      </c>
      <c r="IB329" s="3">
        <v>720172</v>
      </c>
      <c r="IC329" s="3">
        <v>219927</v>
      </c>
      <c r="ID329" s="3">
        <v>272757</v>
      </c>
      <c r="IE329" s="3">
        <v>102290364.23655</v>
      </c>
      <c r="IF329" s="3">
        <v>0</v>
      </c>
      <c r="IG329" s="3">
        <v>73741412.559118479</v>
      </c>
      <c r="IH329" s="3">
        <v>190479979.85479099</v>
      </c>
      <c r="II329" s="3">
        <v>766141.39029180899</v>
      </c>
      <c r="IJ329" s="3">
        <v>102172258.309705</v>
      </c>
      <c r="IK329" s="3">
        <v>0</v>
      </c>
      <c r="IL329" s="3">
        <v>214369.86237368206</v>
      </c>
      <c r="IM329" s="3">
        <v>6797985.7871706402</v>
      </c>
    </row>
    <row r="330" spans="1:247" x14ac:dyDescent="0.25">
      <c r="A330">
        <v>106104023</v>
      </c>
      <c r="B330" s="33" t="s">
        <v>1971</v>
      </c>
      <c r="C330" s="56">
        <v>45292</v>
      </c>
      <c r="D330" s="56">
        <v>45657</v>
      </c>
      <c r="E330">
        <v>366</v>
      </c>
      <c r="F330" s="33" t="s">
        <v>2683</v>
      </c>
      <c r="G330" t="s">
        <v>1079</v>
      </c>
      <c r="H330">
        <v>605</v>
      </c>
      <c r="I330" s="33" t="s">
        <v>1024</v>
      </c>
      <c r="J330" t="s">
        <v>2897</v>
      </c>
      <c r="K330" s="33" t="s">
        <v>1023</v>
      </c>
      <c r="L330" s="33" t="s">
        <v>811</v>
      </c>
      <c r="N330" t="s">
        <v>430</v>
      </c>
      <c r="O330" s="33" t="s">
        <v>2897</v>
      </c>
      <c r="P330" t="s">
        <v>407</v>
      </c>
      <c r="Q330" t="s">
        <v>34</v>
      </c>
      <c r="R330" s="33" t="s">
        <v>2048</v>
      </c>
      <c r="S330" s="33" t="s">
        <v>3240</v>
      </c>
      <c r="T330" s="33" t="s">
        <v>1171</v>
      </c>
      <c r="U330" s="33">
        <v>93720</v>
      </c>
      <c r="V330" s="33" t="s">
        <v>2942</v>
      </c>
      <c r="W330">
        <v>0</v>
      </c>
      <c r="X330" s="3">
        <v>62</v>
      </c>
      <c r="Y330" s="3">
        <v>22692</v>
      </c>
      <c r="Z330" s="3">
        <v>62</v>
      </c>
      <c r="AA330" s="3">
        <v>22692</v>
      </c>
      <c r="AB330" s="3">
        <v>62</v>
      </c>
      <c r="AC330" s="3">
        <v>57.579234972677597</v>
      </c>
      <c r="AD330" s="3">
        <v>71.313695172253546</v>
      </c>
      <c r="AE330" s="3">
        <v>12525</v>
      </c>
      <c r="AF330" s="3">
        <v>2700</v>
      </c>
      <c r="AG330" s="3">
        <v>389</v>
      </c>
      <c r="AH330" s="3">
        <v>2072</v>
      </c>
      <c r="AI330" s="3">
        <v>0</v>
      </c>
      <c r="AJ330" s="3">
        <v>3388</v>
      </c>
      <c r="AK330" s="3">
        <v>0</v>
      </c>
      <c r="AL330" s="3">
        <v>0</v>
      </c>
      <c r="AM330" s="3">
        <v>0</v>
      </c>
      <c r="AN330" s="3">
        <v>21074</v>
      </c>
      <c r="AO330" s="3">
        <v>26100.812433044801</v>
      </c>
      <c r="AP330" s="89">
        <v>14603.304540380101</v>
      </c>
      <c r="AQ330" s="89">
        <v>3542.1837332068899</v>
      </c>
      <c r="AR330" s="89">
        <v>393.31943071907102</v>
      </c>
      <c r="AS330" s="89">
        <v>2794.0763229550698</v>
      </c>
      <c r="AT330" s="89">
        <v>0</v>
      </c>
      <c r="AU330" s="89">
        <v>4780.6408844622802</v>
      </c>
      <c r="AV330" s="89">
        <v>0</v>
      </c>
      <c r="AW330" s="89">
        <v>0</v>
      </c>
      <c r="AX330" s="89">
        <v>0</v>
      </c>
      <c r="AY330" s="3">
        <v>969</v>
      </c>
      <c r="AZ330" s="3">
        <v>185</v>
      </c>
      <c r="BA330" s="3">
        <v>22</v>
      </c>
      <c r="BB330" s="3">
        <v>159</v>
      </c>
      <c r="BC330" s="3">
        <v>0</v>
      </c>
      <c r="BD330" s="3">
        <v>278</v>
      </c>
      <c r="BE330" s="3">
        <v>0</v>
      </c>
      <c r="BF330" s="3">
        <v>0</v>
      </c>
      <c r="BG330" s="3">
        <v>0</v>
      </c>
      <c r="BH330" s="3">
        <v>1613</v>
      </c>
      <c r="BI330" s="3">
        <v>0</v>
      </c>
      <c r="BJ330" s="3">
        <v>0</v>
      </c>
      <c r="BK330" s="3">
        <v>0</v>
      </c>
      <c r="BL330" s="3">
        <v>62</v>
      </c>
      <c r="BM330" s="3">
        <v>0</v>
      </c>
      <c r="BN330" s="3">
        <v>0</v>
      </c>
      <c r="BO330" s="3">
        <v>0</v>
      </c>
      <c r="BP330" s="3">
        <v>0</v>
      </c>
      <c r="BQ330" s="3">
        <v>0</v>
      </c>
      <c r="BR330" s="3">
        <v>22692</v>
      </c>
      <c r="BS330" s="3">
        <v>0</v>
      </c>
      <c r="BT330" s="3">
        <v>0</v>
      </c>
      <c r="BU330" s="3">
        <v>0</v>
      </c>
      <c r="BV330" s="3">
        <v>0</v>
      </c>
      <c r="BW330" s="3">
        <v>0</v>
      </c>
      <c r="BX330" s="3">
        <v>21074</v>
      </c>
      <c r="BY330" s="3">
        <v>0</v>
      </c>
      <c r="BZ330" s="57">
        <v>0</v>
      </c>
      <c r="CA330" s="3">
        <v>0</v>
      </c>
      <c r="CB330" s="3">
        <v>0</v>
      </c>
      <c r="CC330" s="3">
        <v>0</v>
      </c>
      <c r="CD330" s="3">
        <v>0</v>
      </c>
      <c r="CE330" s="3">
        <v>1613</v>
      </c>
      <c r="CF330" s="3">
        <v>0</v>
      </c>
      <c r="CG330" s="3">
        <v>0</v>
      </c>
      <c r="CH330" s="3">
        <v>0</v>
      </c>
      <c r="CI330" s="3">
        <v>0</v>
      </c>
      <c r="CJ330" s="3">
        <v>0</v>
      </c>
      <c r="CK330" s="3">
        <v>13424</v>
      </c>
      <c r="CL330" s="3">
        <v>5109</v>
      </c>
      <c r="CM330" s="3">
        <v>1</v>
      </c>
      <c r="CN330" s="3">
        <v>4532</v>
      </c>
      <c r="CO330" s="3">
        <v>0</v>
      </c>
      <c r="CP330" s="3">
        <v>8854</v>
      </c>
      <c r="CQ330" s="3">
        <v>0</v>
      </c>
      <c r="CR330" s="3">
        <v>0</v>
      </c>
      <c r="CS330" s="3">
        <v>0</v>
      </c>
      <c r="CT330" s="3">
        <v>31920</v>
      </c>
      <c r="CU330" s="3">
        <v>0</v>
      </c>
      <c r="CV330" s="3">
        <v>31920</v>
      </c>
      <c r="CW330" s="3">
        <v>0</v>
      </c>
      <c r="CX330" s="3">
        <v>0</v>
      </c>
      <c r="CY330" s="3">
        <v>0</v>
      </c>
      <c r="CZ330" s="3">
        <v>0</v>
      </c>
      <c r="DA330" s="3">
        <v>0</v>
      </c>
      <c r="DB330" s="3">
        <v>0</v>
      </c>
      <c r="DC330" s="3">
        <v>0</v>
      </c>
      <c r="DD330" s="3">
        <v>0</v>
      </c>
      <c r="DE330" s="3">
        <v>0</v>
      </c>
      <c r="DF330" s="3">
        <v>0</v>
      </c>
      <c r="DG330" s="3">
        <v>119845664</v>
      </c>
      <c r="DH330" s="3">
        <v>70954513</v>
      </c>
      <c r="DI330" s="3">
        <v>0</v>
      </c>
      <c r="DJ330" s="3">
        <v>48891151</v>
      </c>
      <c r="DK330" s="3">
        <v>240622</v>
      </c>
      <c r="DL330" s="3">
        <v>49131773</v>
      </c>
      <c r="DM330" s="3">
        <v>46159032</v>
      </c>
      <c r="DN330" s="3">
        <v>2972741</v>
      </c>
      <c r="DO330" s="3">
        <v>0</v>
      </c>
      <c r="DP330" s="3">
        <v>0</v>
      </c>
      <c r="DQ330" s="3">
        <v>0</v>
      </c>
      <c r="DR330" s="3">
        <v>0</v>
      </c>
      <c r="DS330" s="3">
        <v>2972741</v>
      </c>
      <c r="DT330" s="3">
        <v>58151960</v>
      </c>
      <c r="DU330" s="3">
        <v>12575767</v>
      </c>
      <c r="DV330" s="3">
        <v>1542156</v>
      </c>
      <c r="DW330" s="3">
        <v>9210309</v>
      </c>
      <c r="DX330" s="3">
        <v>0</v>
      </c>
      <c r="DY330" s="3">
        <v>15284134</v>
      </c>
      <c r="DZ330" s="3">
        <v>0</v>
      </c>
      <c r="EA330" s="3">
        <v>0</v>
      </c>
      <c r="EB330" s="3">
        <v>0</v>
      </c>
      <c r="EC330" s="3">
        <v>96764326</v>
      </c>
      <c r="ED330" s="3">
        <v>9649300</v>
      </c>
      <c r="EE330" s="3">
        <v>3922632</v>
      </c>
      <c r="EF330" s="3">
        <v>17124</v>
      </c>
      <c r="EG330" s="3">
        <v>3209723</v>
      </c>
      <c r="EH330" s="3">
        <v>0</v>
      </c>
      <c r="EI330" s="3">
        <v>6282559</v>
      </c>
      <c r="EJ330" s="3">
        <v>0</v>
      </c>
      <c r="EK330" s="3">
        <v>0</v>
      </c>
      <c r="EL330" s="3">
        <v>0</v>
      </c>
      <c r="EM330" s="3">
        <v>23081338</v>
      </c>
      <c r="EN330" s="3">
        <v>39197991</v>
      </c>
      <c r="EO330" s="3">
        <v>10224001</v>
      </c>
      <c r="EP330" s="3">
        <v>1004130</v>
      </c>
      <c r="EQ330" s="3">
        <v>7564771</v>
      </c>
      <c r="ER330" s="3">
        <v>0</v>
      </c>
      <c r="ES330" s="3">
        <v>0</v>
      </c>
      <c r="ET330" s="3">
        <v>12489214</v>
      </c>
      <c r="EU330" s="3">
        <v>0</v>
      </c>
      <c r="EV330" s="3">
        <v>474406</v>
      </c>
      <c r="EW330" s="3">
        <v>0</v>
      </c>
      <c r="EX330" s="3">
        <v>0</v>
      </c>
      <c r="EY330" s="3">
        <v>0</v>
      </c>
      <c r="EZ330" s="3">
        <v>0</v>
      </c>
      <c r="FA330" s="3">
        <v>0</v>
      </c>
      <c r="FB330" s="3">
        <v>0</v>
      </c>
      <c r="FC330" s="3">
        <v>0</v>
      </c>
      <c r="FD330" s="3">
        <v>0</v>
      </c>
      <c r="FE330" s="3">
        <v>28603269</v>
      </c>
      <c r="FF330" s="3">
        <v>6274398</v>
      </c>
      <c r="FG330" s="3">
        <v>555150</v>
      </c>
      <c r="FH330" s="3">
        <v>4855261</v>
      </c>
      <c r="FI330" s="3">
        <v>0</v>
      </c>
      <c r="FJ330" s="3">
        <v>8603073</v>
      </c>
      <c r="FK330" s="3">
        <v>0</v>
      </c>
      <c r="FL330" s="3">
        <v>0</v>
      </c>
      <c r="FM330" s="3">
        <v>0</v>
      </c>
      <c r="FN330" s="3">
        <v>0</v>
      </c>
      <c r="FO330" s="3">
        <v>0</v>
      </c>
      <c r="FP330" s="3">
        <v>0</v>
      </c>
      <c r="FQ330" s="3">
        <v>0</v>
      </c>
      <c r="FR330" s="3">
        <v>0</v>
      </c>
      <c r="FS330" s="3">
        <v>0</v>
      </c>
      <c r="FT330" s="3">
        <v>11667578</v>
      </c>
      <c r="FU330" s="3">
        <v>3152355</v>
      </c>
      <c r="FV330" s="3">
        <v>6873995</v>
      </c>
      <c r="FW330" s="3">
        <v>0</v>
      </c>
      <c r="FX330" s="3">
        <v>0</v>
      </c>
      <c r="FY330" s="3">
        <v>0</v>
      </c>
      <c r="FZ330" s="3">
        <v>0</v>
      </c>
      <c r="GA330" s="3">
        <v>4954814</v>
      </c>
      <c r="GB330" s="3">
        <v>990750</v>
      </c>
      <c r="GC330" s="3">
        <v>8356929</v>
      </c>
      <c r="GD330" s="3">
        <v>10162611</v>
      </c>
      <c r="GE330" s="3">
        <v>24045119</v>
      </c>
      <c r="GF330" s="3">
        <v>4061057</v>
      </c>
      <c r="GG330" s="3">
        <v>0</v>
      </c>
      <c r="GH330" s="3">
        <v>0</v>
      </c>
      <c r="GI330" s="3">
        <v>1718013</v>
      </c>
      <c r="GJ330" s="3">
        <v>6024963</v>
      </c>
      <c r="GK330" s="3">
        <v>262266</v>
      </c>
      <c r="GL330" s="3">
        <v>9398938</v>
      </c>
      <c r="GM330" s="3">
        <v>223192</v>
      </c>
      <c r="GN330" s="3">
        <v>0</v>
      </c>
      <c r="GO330" s="3">
        <v>425484</v>
      </c>
      <c r="GP330" s="3">
        <v>18640138</v>
      </c>
      <c r="GQ330" s="3">
        <v>0</v>
      </c>
      <c r="GR330" s="3">
        <v>64713203</v>
      </c>
      <c r="GS330" s="3">
        <v>0</v>
      </c>
      <c r="GT330" s="3">
        <v>677580</v>
      </c>
      <c r="GU330" s="3">
        <v>2926609</v>
      </c>
      <c r="GV330" s="3">
        <v>86957530</v>
      </c>
      <c r="GW330" s="3">
        <v>7897820</v>
      </c>
      <c r="GX330" s="3">
        <v>0</v>
      </c>
      <c r="GY330" s="3">
        <v>76380195</v>
      </c>
      <c r="GZ330" s="3">
        <v>2679515</v>
      </c>
      <c r="HA330" s="3">
        <v>86957530</v>
      </c>
      <c r="HB330" s="3">
        <v>22111</v>
      </c>
      <c r="HC330" s="3">
        <v>7775374</v>
      </c>
      <c r="HD330" s="3">
        <v>-1213120</v>
      </c>
      <c r="HE330" s="3">
        <v>73990513</v>
      </c>
      <c r="HF330" s="3">
        <v>0</v>
      </c>
      <c r="HG330" s="3">
        <v>0</v>
      </c>
      <c r="HH330" s="3">
        <v>8293197</v>
      </c>
      <c r="HI330" s="3">
        <v>4789369</v>
      </c>
      <c r="HJ330" s="3">
        <v>490875</v>
      </c>
      <c r="HK330" s="3">
        <v>595632</v>
      </c>
      <c r="HL330" s="3">
        <v>286</v>
      </c>
      <c r="HM330" s="3">
        <v>0</v>
      </c>
      <c r="HN330" s="3">
        <v>41952</v>
      </c>
      <c r="HO330" s="3">
        <v>236837</v>
      </c>
      <c r="HP330" s="3">
        <v>90441</v>
      </c>
      <c r="HQ330" s="3">
        <v>29551</v>
      </c>
      <c r="HR330" s="3">
        <v>35979</v>
      </c>
      <c r="HS330" s="3">
        <v>11041</v>
      </c>
      <c r="HT330" s="3">
        <v>45074</v>
      </c>
      <c r="HU330" s="3">
        <v>0</v>
      </c>
      <c r="HV330" s="3">
        <v>0</v>
      </c>
      <c r="HW330" s="3">
        <v>0</v>
      </c>
      <c r="HX330" s="3">
        <v>180544</v>
      </c>
      <c r="HY330" s="3">
        <v>64065</v>
      </c>
      <c r="HZ330" s="3">
        <v>80790</v>
      </c>
      <c r="IA330" s="3">
        <v>0</v>
      </c>
      <c r="IB330" s="3">
        <v>63908</v>
      </c>
      <c r="IC330" s="3">
        <v>57003</v>
      </c>
      <c r="ID330" s="3">
        <v>44565</v>
      </c>
      <c r="IE330" s="3">
        <v>25977794.700996399</v>
      </c>
      <c r="IF330" s="3">
        <v>6321298.7799507696</v>
      </c>
      <c r="IG330" s="3">
        <v>597432.19700297201</v>
      </c>
      <c r="IH330" s="3">
        <v>4758687.9871525429</v>
      </c>
      <c r="II330" s="3">
        <v>0</v>
      </c>
      <c r="IJ330" s="3">
        <v>8263196.3348972732</v>
      </c>
      <c r="IK330" s="3">
        <v>0</v>
      </c>
      <c r="IL330" s="3">
        <v>0</v>
      </c>
      <c r="IM330" s="3">
        <v>0</v>
      </c>
    </row>
    <row r="331" spans="1:247" x14ac:dyDescent="0.25">
      <c r="A331">
        <v>106434032</v>
      </c>
      <c r="B331" s="33" t="s">
        <v>2263</v>
      </c>
      <c r="C331" s="56">
        <v>45292</v>
      </c>
      <c r="D331" s="56">
        <v>45657</v>
      </c>
      <c r="E331">
        <v>366</v>
      </c>
      <c r="F331" s="33" t="s">
        <v>2699</v>
      </c>
      <c r="G331" t="s">
        <v>1135</v>
      </c>
      <c r="H331">
        <v>431</v>
      </c>
      <c r="I331" s="33" t="s">
        <v>1024</v>
      </c>
      <c r="J331" t="s">
        <v>3050</v>
      </c>
      <c r="K331" s="33" t="s">
        <v>1023</v>
      </c>
      <c r="L331" s="33" t="s">
        <v>653</v>
      </c>
      <c r="N331" t="s">
        <v>430</v>
      </c>
      <c r="O331" s="33" t="s">
        <v>2264</v>
      </c>
      <c r="P331" t="s">
        <v>1042</v>
      </c>
      <c r="Q331" t="s">
        <v>34</v>
      </c>
      <c r="R331" s="33" t="s">
        <v>2265</v>
      </c>
      <c r="S331" s="33" t="s">
        <v>2876</v>
      </c>
      <c r="T331" s="33" t="s">
        <v>1246</v>
      </c>
      <c r="U331" s="33">
        <v>95138</v>
      </c>
      <c r="V331" s="33" t="s">
        <v>2877</v>
      </c>
      <c r="W331">
        <v>0</v>
      </c>
      <c r="X331" s="3">
        <v>133</v>
      </c>
      <c r="Y331" s="3">
        <v>48678</v>
      </c>
      <c r="Z331" s="3">
        <v>133</v>
      </c>
      <c r="AA331" s="3">
        <v>48678</v>
      </c>
      <c r="AB331" s="3">
        <v>118</v>
      </c>
      <c r="AC331" s="3">
        <v>117.51639344262296</v>
      </c>
      <c r="AD331" s="3">
        <v>124.002291135013</v>
      </c>
      <c r="AE331" s="3">
        <v>4357</v>
      </c>
      <c r="AF331" s="3">
        <v>1963</v>
      </c>
      <c r="AG331" s="3">
        <v>1459</v>
      </c>
      <c r="AH331" s="3">
        <v>24403</v>
      </c>
      <c r="AI331" s="3">
        <v>0</v>
      </c>
      <c r="AJ331" s="3">
        <v>0</v>
      </c>
      <c r="AK331" s="3">
        <v>10734</v>
      </c>
      <c r="AL331" s="3">
        <v>0</v>
      </c>
      <c r="AM331" s="3">
        <v>95</v>
      </c>
      <c r="AN331" s="3">
        <v>43011</v>
      </c>
      <c r="AO331" s="3">
        <v>45384.838555414826</v>
      </c>
      <c r="AP331" s="89">
        <v>4477.2694300518096</v>
      </c>
      <c r="AQ331" s="89">
        <v>2082.4041240665401</v>
      </c>
      <c r="AR331" s="89">
        <v>1459</v>
      </c>
      <c r="AS331" s="89">
        <v>24596.889091803499</v>
      </c>
      <c r="AT331" s="89">
        <v>0</v>
      </c>
      <c r="AU331" s="89">
        <v>0</v>
      </c>
      <c r="AV331" s="89">
        <v>12606.731157304701</v>
      </c>
      <c r="AW331" s="89">
        <v>0</v>
      </c>
      <c r="AX331" s="89">
        <v>166.74937807989099</v>
      </c>
      <c r="AY331" s="3">
        <v>290</v>
      </c>
      <c r="AZ331" s="3">
        <v>166</v>
      </c>
      <c r="BA331" s="3">
        <v>164</v>
      </c>
      <c r="BB331" s="3">
        <v>2313</v>
      </c>
      <c r="BC331" s="3">
        <v>0</v>
      </c>
      <c r="BD331" s="3">
        <v>0</v>
      </c>
      <c r="BE331" s="3">
        <v>1351</v>
      </c>
      <c r="BF331" s="3">
        <v>0</v>
      </c>
      <c r="BG331" s="3">
        <v>12</v>
      </c>
      <c r="BH331" s="3">
        <v>4296</v>
      </c>
      <c r="BI331" s="3">
        <v>0</v>
      </c>
      <c r="BJ331" s="3">
        <v>133</v>
      </c>
      <c r="BK331" s="3">
        <v>0</v>
      </c>
      <c r="BL331" s="3">
        <v>0</v>
      </c>
      <c r="BM331" s="3">
        <v>0</v>
      </c>
      <c r="BN331" s="3">
        <v>0</v>
      </c>
      <c r="BO331" s="3">
        <v>0</v>
      </c>
      <c r="BP331" s="3">
        <v>48678</v>
      </c>
      <c r="BQ331" s="3">
        <v>0</v>
      </c>
      <c r="BR331" s="3">
        <v>0</v>
      </c>
      <c r="BS331" s="3">
        <v>0</v>
      </c>
      <c r="BT331" s="3">
        <v>0</v>
      </c>
      <c r="BU331" s="3">
        <v>0</v>
      </c>
      <c r="BV331" s="3">
        <v>43011</v>
      </c>
      <c r="BW331" s="3">
        <v>0</v>
      </c>
      <c r="BX331" s="3">
        <v>0</v>
      </c>
      <c r="BY331" s="3">
        <v>0</v>
      </c>
      <c r="BZ331" s="57">
        <v>0</v>
      </c>
      <c r="CA331" s="3">
        <v>0</v>
      </c>
      <c r="CB331" s="3">
        <v>0</v>
      </c>
      <c r="CC331" s="3">
        <v>4296</v>
      </c>
      <c r="CD331" s="3">
        <v>0</v>
      </c>
      <c r="CE331" s="3">
        <v>0</v>
      </c>
      <c r="CF331" s="3">
        <v>0</v>
      </c>
      <c r="CG331" s="3">
        <v>0</v>
      </c>
      <c r="CH331" s="3">
        <v>0</v>
      </c>
      <c r="CI331" s="3">
        <v>0</v>
      </c>
      <c r="CJ331" s="3">
        <v>0</v>
      </c>
      <c r="CK331" s="3">
        <v>351</v>
      </c>
      <c r="CL331" s="3">
        <v>286</v>
      </c>
      <c r="CM331" s="3">
        <v>0</v>
      </c>
      <c r="CN331" s="3">
        <v>286</v>
      </c>
      <c r="CO331" s="3">
        <v>0</v>
      </c>
      <c r="CP331" s="3">
        <v>0</v>
      </c>
      <c r="CQ331" s="3">
        <v>5739</v>
      </c>
      <c r="CR331" s="3">
        <v>0</v>
      </c>
      <c r="CS331" s="3">
        <v>120</v>
      </c>
      <c r="CT331" s="3">
        <v>6782</v>
      </c>
      <c r="CU331" s="3">
        <v>0</v>
      </c>
      <c r="CV331" s="3">
        <v>0</v>
      </c>
      <c r="CW331" s="3">
        <v>0</v>
      </c>
      <c r="CX331" s="3">
        <v>0</v>
      </c>
      <c r="CY331" s="3">
        <v>0</v>
      </c>
      <c r="CZ331" s="3">
        <v>0</v>
      </c>
      <c r="DA331" s="3">
        <v>0</v>
      </c>
      <c r="DB331" s="3">
        <v>0</v>
      </c>
      <c r="DC331" s="3">
        <v>0</v>
      </c>
      <c r="DD331" s="3">
        <v>0</v>
      </c>
      <c r="DE331" s="3">
        <v>0</v>
      </c>
      <c r="DF331" s="3">
        <v>0</v>
      </c>
      <c r="DG331" s="3">
        <v>131486850</v>
      </c>
      <c r="DH331" s="3">
        <v>45292761</v>
      </c>
      <c r="DI331" s="3">
        <v>0</v>
      </c>
      <c r="DJ331" s="3">
        <v>86194089</v>
      </c>
      <c r="DK331" s="3">
        <v>271</v>
      </c>
      <c r="DL331" s="3">
        <v>86194360</v>
      </c>
      <c r="DM331" s="3">
        <v>59005168</v>
      </c>
      <c r="DN331" s="3">
        <v>27189192</v>
      </c>
      <c r="DO331" s="3">
        <v>0</v>
      </c>
      <c r="DP331" s="3">
        <v>0</v>
      </c>
      <c r="DQ331" s="3">
        <v>0</v>
      </c>
      <c r="DR331" s="3">
        <v>7</v>
      </c>
      <c r="DS331" s="3">
        <v>27189185</v>
      </c>
      <c r="DT331" s="3">
        <v>12613515</v>
      </c>
      <c r="DU331" s="3">
        <v>5682886</v>
      </c>
      <c r="DV331" s="3">
        <v>4223805</v>
      </c>
      <c r="DW331" s="3">
        <v>70927490</v>
      </c>
      <c r="DX331" s="3">
        <v>0</v>
      </c>
      <c r="DY331" s="3">
        <v>0</v>
      </c>
      <c r="DZ331" s="3">
        <v>30846224</v>
      </c>
      <c r="EA331" s="3">
        <v>0</v>
      </c>
      <c r="EB331" s="3">
        <v>315555</v>
      </c>
      <c r="EC331" s="3">
        <v>124609475</v>
      </c>
      <c r="ED331" s="3">
        <v>348180</v>
      </c>
      <c r="EE331" s="3">
        <v>345675</v>
      </c>
      <c r="EF331" s="3">
        <v>0</v>
      </c>
      <c r="EG331" s="3">
        <v>563540</v>
      </c>
      <c r="EH331" s="3">
        <v>0</v>
      </c>
      <c r="EI331" s="3">
        <v>0</v>
      </c>
      <c r="EJ331" s="3">
        <v>5381655</v>
      </c>
      <c r="EK331" s="3">
        <v>0</v>
      </c>
      <c r="EL331" s="3">
        <v>238325</v>
      </c>
      <c r="EM331" s="3">
        <v>6877375</v>
      </c>
      <c r="EN331" s="3">
        <v>5879444</v>
      </c>
      <c r="EO331" s="3">
        <v>2527462</v>
      </c>
      <c r="EP331" s="3">
        <v>3282540</v>
      </c>
      <c r="EQ331" s="3">
        <v>16948470</v>
      </c>
      <c r="ER331" s="3">
        <v>0</v>
      </c>
      <c r="ES331" s="3">
        <v>0</v>
      </c>
      <c r="ET331" s="3">
        <v>0</v>
      </c>
      <c r="EU331" s="3">
        <v>12539354</v>
      </c>
      <c r="EV331" s="3">
        <v>1179137</v>
      </c>
      <c r="EW331" s="3">
        <v>0</v>
      </c>
      <c r="EX331" s="3">
        <v>958112</v>
      </c>
      <c r="EY331" s="3">
        <v>0</v>
      </c>
      <c r="EZ331" s="3">
        <v>1978242</v>
      </c>
      <c r="FA331" s="3">
        <v>0</v>
      </c>
      <c r="FB331" s="3">
        <v>0</v>
      </c>
      <c r="FC331" s="3">
        <v>0</v>
      </c>
      <c r="FD331" s="3">
        <v>0</v>
      </c>
      <c r="FE331" s="3">
        <v>6694632</v>
      </c>
      <c r="FF331" s="3">
        <v>3326461</v>
      </c>
      <c r="FG331" s="3">
        <v>811466</v>
      </c>
      <c r="FH331" s="3">
        <v>52336876</v>
      </c>
      <c r="FI331" s="3">
        <v>0</v>
      </c>
      <c r="FJ331" s="3">
        <v>0</v>
      </c>
      <c r="FK331" s="3">
        <v>22701421</v>
      </c>
      <c r="FL331" s="3">
        <v>0</v>
      </c>
      <c r="FM331" s="3">
        <v>323233</v>
      </c>
      <c r="FN331" s="3">
        <v>0</v>
      </c>
      <c r="FO331" s="3">
        <v>0</v>
      </c>
      <c r="FP331" s="3">
        <v>0</v>
      </c>
      <c r="FQ331" s="3">
        <v>0</v>
      </c>
      <c r="FR331" s="3">
        <v>0</v>
      </c>
      <c r="FS331" s="3">
        <v>0</v>
      </c>
      <c r="FT331" s="3">
        <v>29505541</v>
      </c>
      <c r="FU331" s="3">
        <v>1054039</v>
      </c>
      <c r="FV331" s="3">
        <v>403580</v>
      </c>
      <c r="FW331" s="3">
        <v>0</v>
      </c>
      <c r="FX331" s="3">
        <v>0</v>
      </c>
      <c r="FY331" s="3">
        <v>0</v>
      </c>
      <c r="FZ331" s="3">
        <v>0</v>
      </c>
      <c r="GA331" s="3">
        <v>6389707</v>
      </c>
      <c r="GB331" s="3">
        <v>3294692</v>
      </c>
      <c r="GC331" s="3">
        <v>14102120</v>
      </c>
      <c r="GD331" s="3">
        <v>4255489</v>
      </c>
      <c r="GE331" s="3">
        <v>29286293</v>
      </c>
      <c r="GF331" s="3">
        <v>4072921</v>
      </c>
      <c r="GG331" s="3">
        <v>7053983</v>
      </c>
      <c r="GH331" s="3">
        <v>582087</v>
      </c>
      <c r="GI331" s="3">
        <v>2422951</v>
      </c>
      <c r="GJ331" s="3">
        <v>7433945</v>
      </c>
      <c r="GK331" s="3">
        <v>3028640</v>
      </c>
      <c r="GL331" s="3">
        <v>207992</v>
      </c>
      <c r="GM331" s="3">
        <v>464020</v>
      </c>
      <c r="GN331" s="3">
        <v>0</v>
      </c>
      <c r="GO331" s="3">
        <v>4452336</v>
      </c>
      <c r="GP331" s="3">
        <v>20275936</v>
      </c>
      <c r="GQ331" s="3">
        <v>0</v>
      </c>
      <c r="GR331" s="3">
        <v>57290381</v>
      </c>
      <c r="GS331" s="3">
        <v>30166</v>
      </c>
      <c r="GT331" s="3">
        <v>159198</v>
      </c>
      <c r="GU331" s="3">
        <v>0</v>
      </c>
      <c r="GV331" s="3">
        <v>77755681</v>
      </c>
      <c r="GW331" s="3">
        <v>6166698</v>
      </c>
      <c r="GX331" s="3">
        <v>-28594398</v>
      </c>
      <c r="GY331" s="3">
        <v>9712492</v>
      </c>
      <c r="GZ331" s="3">
        <v>90470889</v>
      </c>
      <c r="HA331" s="3">
        <v>77755681</v>
      </c>
      <c r="HB331" s="3">
        <v>-233100</v>
      </c>
      <c r="HC331" s="3">
        <v>24682777</v>
      </c>
      <c r="HD331" s="3">
        <v>-4528998</v>
      </c>
      <c r="HE331" s="3">
        <v>72626181</v>
      </c>
      <c r="HF331" s="3">
        <v>0</v>
      </c>
      <c r="HG331" s="3">
        <v>0</v>
      </c>
      <c r="HH331" s="3">
        <v>0</v>
      </c>
      <c r="HI331" s="3">
        <v>0</v>
      </c>
      <c r="HJ331" s="3">
        <v>470167</v>
      </c>
      <c r="HK331" s="3">
        <v>524435</v>
      </c>
      <c r="HL331" s="3">
        <v>252</v>
      </c>
      <c r="HM331" s="3">
        <v>0</v>
      </c>
      <c r="HN331" s="3">
        <v>55404</v>
      </c>
      <c r="HO331" s="3">
        <v>126476</v>
      </c>
      <c r="HP331" s="3">
        <v>131993</v>
      </c>
      <c r="HQ331" s="3">
        <v>6321</v>
      </c>
      <c r="HR331" s="3">
        <v>0</v>
      </c>
      <c r="HS331" s="3">
        <v>123582</v>
      </c>
      <c r="HT331" s="3">
        <v>26391</v>
      </c>
      <c r="HU331" s="3">
        <v>0</v>
      </c>
      <c r="HV331" s="3">
        <v>0</v>
      </c>
      <c r="HW331" s="3">
        <v>0</v>
      </c>
      <c r="HX331" s="3">
        <v>271478</v>
      </c>
      <c r="HY331" s="3">
        <v>15824</v>
      </c>
      <c r="HZ331" s="3">
        <v>0</v>
      </c>
      <c r="IA331" s="3">
        <v>0</v>
      </c>
      <c r="IB331" s="3">
        <v>72971</v>
      </c>
      <c r="IC331" s="3">
        <v>59694</v>
      </c>
      <c r="ID331" s="3">
        <v>50200</v>
      </c>
      <c r="IE331" s="3">
        <v>5816577.6913844617</v>
      </c>
      <c r="IF331" s="3">
        <v>2705324.68351943</v>
      </c>
      <c r="IG331" s="3">
        <v>1895438.0531063401</v>
      </c>
      <c r="IH331" s="3">
        <v>32081693.808726199</v>
      </c>
      <c r="II331" s="3">
        <v>0</v>
      </c>
      <c r="IJ331" s="3">
        <v>0</v>
      </c>
      <c r="IK331" s="3">
        <v>16257308.384248801</v>
      </c>
      <c r="IL331" s="3">
        <v>0</v>
      </c>
      <c r="IM331" s="3">
        <v>248554.379014784</v>
      </c>
    </row>
    <row r="332" spans="1:247" x14ac:dyDescent="0.25">
      <c r="A332">
        <v>106404046</v>
      </c>
      <c r="B332" s="33" t="s">
        <v>1972</v>
      </c>
      <c r="C332" s="56">
        <v>45292</v>
      </c>
      <c r="D332" s="56">
        <v>45657</v>
      </c>
      <c r="E332">
        <v>366</v>
      </c>
      <c r="F332" s="33" t="s">
        <v>2693</v>
      </c>
      <c r="G332" t="s">
        <v>1065</v>
      </c>
      <c r="H332">
        <v>801</v>
      </c>
      <c r="I332" s="33" t="s">
        <v>1024</v>
      </c>
      <c r="J332" t="s">
        <v>1176</v>
      </c>
      <c r="K332" s="33" t="s">
        <v>1107</v>
      </c>
      <c r="L332" s="33" t="s">
        <v>653</v>
      </c>
      <c r="N332" t="s">
        <v>430</v>
      </c>
      <c r="O332" s="33" t="s">
        <v>1176</v>
      </c>
      <c r="P332" t="s">
        <v>1080</v>
      </c>
      <c r="Q332" t="s">
        <v>34</v>
      </c>
      <c r="R332" s="33" t="s">
        <v>3005</v>
      </c>
      <c r="S332" s="33" t="s">
        <v>1815</v>
      </c>
      <c r="T332" s="33" t="s">
        <v>1231</v>
      </c>
      <c r="U332" s="33">
        <v>93401</v>
      </c>
      <c r="V332" s="33" t="s">
        <v>3019</v>
      </c>
      <c r="W332">
        <v>0</v>
      </c>
      <c r="X332" s="3">
        <v>16</v>
      </c>
      <c r="Y332" s="3">
        <v>5856</v>
      </c>
      <c r="Z332" s="3">
        <v>16</v>
      </c>
      <c r="AA332" s="3">
        <v>5856</v>
      </c>
      <c r="AB332" s="3">
        <v>14</v>
      </c>
      <c r="AC332" s="3">
        <v>12.289617486338798</v>
      </c>
      <c r="AD332" s="3">
        <v>12.289617486338798</v>
      </c>
      <c r="AE332" s="3">
        <v>0</v>
      </c>
      <c r="AF332" s="3">
        <v>0</v>
      </c>
      <c r="AG332" s="3">
        <v>0</v>
      </c>
      <c r="AH332" s="3">
        <v>0</v>
      </c>
      <c r="AI332" s="3">
        <v>4498</v>
      </c>
      <c r="AJ332" s="3">
        <v>0</v>
      </c>
      <c r="AK332" s="3">
        <v>0</v>
      </c>
      <c r="AL332" s="3">
        <v>0</v>
      </c>
      <c r="AM332" s="3">
        <v>0</v>
      </c>
      <c r="AN332" s="3">
        <v>4498</v>
      </c>
      <c r="AO332" s="3">
        <v>4498</v>
      </c>
      <c r="AP332" s="89">
        <v>0</v>
      </c>
      <c r="AQ332" s="89">
        <v>0</v>
      </c>
      <c r="AR332" s="89">
        <v>0</v>
      </c>
      <c r="AS332" s="89">
        <v>0</v>
      </c>
      <c r="AT332" s="89">
        <v>4498</v>
      </c>
      <c r="AU332" s="89">
        <v>0</v>
      </c>
      <c r="AV332" s="89">
        <v>0</v>
      </c>
      <c r="AW332" s="89">
        <v>0</v>
      </c>
      <c r="AX332" s="89">
        <v>0</v>
      </c>
      <c r="AY332" s="3">
        <v>0</v>
      </c>
      <c r="AZ332" s="3">
        <v>0</v>
      </c>
      <c r="BA332" s="3">
        <v>0</v>
      </c>
      <c r="BB332" s="3">
        <v>0</v>
      </c>
      <c r="BC332" s="3">
        <v>629</v>
      </c>
      <c r="BD332" s="3">
        <v>0</v>
      </c>
      <c r="BE332" s="3">
        <v>0</v>
      </c>
      <c r="BF332" s="3">
        <v>0</v>
      </c>
      <c r="BG332" s="3">
        <v>0</v>
      </c>
      <c r="BH332" s="3">
        <v>629</v>
      </c>
      <c r="BI332" s="3">
        <v>0</v>
      </c>
      <c r="BJ332" s="3">
        <v>16</v>
      </c>
      <c r="BK332" s="3">
        <v>0</v>
      </c>
      <c r="BL332" s="3">
        <v>0</v>
      </c>
      <c r="BM332" s="3">
        <v>0</v>
      </c>
      <c r="BN332" s="3">
        <v>0</v>
      </c>
      <c r="BO332" s="3">
        <v>0</v>
      </c>
      <c r="BP332" s="3">
        <v>5856</v>
      </c>
      <c r="BQ332" s="3">
        <v>0</v>
      </c>
      <c r="BR332" s="3">
        <v>0</v>
      </c>
      <c r="BS332" s="3">
        <v>0</v>
      </c>
      <c r="BT332" s="3">
        <v>0</v>
      </c>
      <c r="BU332" s="3">
        <v>0</v>
      </c>
      <c r="BV332" s="3">
        <v>4498</v>
      </c>
      <c r="BW332" s="3">
        <v>0</v>
      </c>
      <c r="BX332" s="3">
        <v>0</v>
      </c>
      <c r="BY332" s="3">
        <v>0</v>
      </c>
      <c r="BZ332" s="57">
        <v>0</v>
      </c>
      <c r="CA332" s="3">
        <v>0</v>
      </c>
      <c r="CB332" s="3">
        <v>0</v>
      </c>
      <c r="CC332" s="3">
        <v>629</v>
      </c>
      <c r="CD332" s="3">
        <v>0</v>
      </c>
      <c r="CE332" s="3">
        <v>0</v>
      </c>
      <c r="CF332" s="3">
        <v>0</v>
      </c>
      <c r="CG332" s="3">
        <v>0</v>
      </c>
      <c r="CH332" s="3">
        <v>0</v>
      </c>
      <c r="CI332" s="3">
        <v>0</v>
      </c>
      <c r="CJ332" s="3">
        <v>0</v>
      </c>
      <c r="CK332" s="3">
        <v>0</v>
      </c>
      <c r="CL332" s="3">
        <v>0</v>
      </c>
      <c r="CM332" s="3">
        <v>0</v>
      </c>
      <c r="CN332" s="3">
        <v>0</v>
      </c>
      <c r="CO332" s="3">
        <v>0</v>
      </c>
      <c r="CP332" s="3">
        <v>0</v>
      </c>
      <c r="CQ332" s="3">
        <v>0</v>
      </c>
      <c r="CR332" s="3">
        <v>0</v>
      </c>
      <c r="CS332" s="3">
        <v>0</v>
      </c>
      <c r="CT332" s="3">
        <v>0</v>
      </c>
      <c r="CU332" s="3">
        <v>0</v>
      </c>
      <c r="CV332" s="3">
        <v>0</v>
      </c>
      <c r="CW332" s="3">
        <v>0</v>
      </c>
      <c r="CX332" s="3">
        <v>0</v>
      </c>
      <c r="CY332" s="3">
        <v>0</v>
      </c>
      <c r="CZ332" s="3">
        <v>0</v>
      </c>
      <c r="DA332" s="3">
        <v>0</v>
      </c>
      <c r="DB332" s="3">
        <v>0</v>
      </c>
      <c r="DC332" s="3">
        <v>0</v>
      </c>
      <c r="DD332" s="3">
        <v>0</v>
      </c>
      <c r="DE332" s="3">
        <v>0</v>
      </c>
      <c r="DF332" s="3">
        <v>0</v>
      </c>
      <c r="DG332" s="3">
        <v>4972288</v>
      </c>
      <c r="DH332" s="3">
        <v>532761</v>
      </c>
      <c r="DI332" s="3">
        <v>0</v>
      </c>
      <c r="DJ332" s="3">
        <v>4439527</v>
      </c>
      <c r="DK332" s="3">
        <v>1342395</v>
      </c>
      <c r="DL332" s="3">
        <v>5781922</v>
      </c>
      <c r="DM332" s="3">
        <v>5540320</v>
      </c>
      <c r="DN332" s="3">
        <v>241602</v>
      </c>
      <c r="DO332" s="3">
        <v>0</v>
      </c>
      <c r="DP332" s="3">
        <v>0</v>
      </c>
      <c r="DQ332" s="3">
        <v>0</v>
      </c>
      <c r="DR332" s="3">
        <v>0</v>
      </c>
      <c r="DS332" s="3">
        <v>241602</v>
      </c>
      <c r="DT332" s="3">
        <v>0</v>
      </c>
      <c r="DU332" s="3">
        <v>0</v>
      </c>
      <c r="DV332" s="3">
        <v>0</v>
      </c>
      <c r="DW332" s="3">
        <v>0</v>
      </c>
      <c r="DX332" s="3">
        <v>4972288</v>
      </c>
      <c r="DY332" s="3">
        <v>0</v>
      </c>
      <c r="DZ332" s="3">
        <v>0</v>
      </c>
      <c r="EA332" s="3">
        <v>0</v>
      </c>
      <c r="EB332" s="3">
        <v>0</v>
      </c>
      <c r="EC332" s="3">
        <v>4972288</v>
      </c>
      <c r="ED332" s="3">
        <v>0</v>
      </c>
      <c r="EE332" s="3">
        <v>0</v>
      </c>
      <c r="EF332" s="3">
        <v>0</v>
      </c>
      <c r="EG332" s="3">
        <v>0</v>
      </c>
      <c r="EH332" s="3">
        <v>0</v>
      </c>
      <c r="EI332" s="3">
        <v>0</v>
      </c>
      <c r="EJ332" s="3">
        <v>0</v>
      </c>
      <c r="EK332" s="3">
        <v>0</v>
      </c>
      <c r="EL332" s="3">
        <v>0</v>
      </c>
      <c r="EM332" s="3">
        <v>0</v>
      </c>
      <c r="EN332" s="3">
        <v>0</v>
      </c>
      <c r="EO332" s="3">
        <v>0</v>
      </c>
      <c r="EP332" s="3">
        <v>0</v>
      </c>
      <c r="EQ332" s="3">
        <v>0</v>
      </c>
      <c r="ER332" s="3">
        <v>0</v>
      </c>
      <c r="ES332" s="3">
        <v>532761</v>
      </c>
      <c r="ET332" s="3">
        <v>0</v>
      </c>
      <c r="EU332" s="3">
        <v>0</v>
      </c>
      <c r="EV332" s="3">
        <v>0</v>
      </c>
      <c r="EW332" s="3">
        <v>0</v>
      </c>
      <c r="EX332" s="3">
        <v>0</v>
      </c>
      <c r="EY332" s="3">
        <v>0</v>
      </c>
      <c r="EZ332" s="3">
        <v>0</v>
      </c>
      <c r="FA332" s="3">
        <v>0</v>
      </c>
      <c r="FB332" s="3">
        <v>0</v>
      </c>
      <c r="FC332" s="3">
        <v>0</v>
      </c>
      <c r="FD332" s="3">
        <v>0</v>
      </c>
      <c r="FE332" s="3">
        <v>0</v>
      </c>
      <c r="FF332" s="3">
        <v>0</v>
      </c>
      <c r="FG332" s="3">
        <v>0</v>
      </c>
      <c r="FH332" s="3">
        <v>0</v>
      </c>
      <c r="FI332" s="3">
        <v>4439527</v>
      </c>
      <c r="FJ332" s="3">
        <v>0</v>
      </c>
      <c r="FK332" s="3">
        <v>0</v>
      </c>
      <c r="FL332" s="3">
        <v>0</v>
      </c>
      <c r="FM332" s="3">
        <v>0</v>
      </c>
      <c r="FN332" s="3">
        <v>0</v>
      </c>
      <c r="FO332" s="3">
        <v>0</v>
      </c>
      <c r="FP332" s="3">
        <v>0</v>
      </c>
      <c r="FQ332" s="3">
        <v>0</v>
      </c>
      <c r="FR332" s="3">
        <v>0</v>
      </c>
      <c r="FS332" s="3">
        <v>0</v>
      </c>
      <c r="FT332" s="3">
        <v>3446768</v>
      </c>
      <c r="FU332" s="3">
        <v>0</v>
      </c>
      <c r="FV332" s="3">
        <v>10567</v>
      </c>
      <c r="FW332" s="3">
        <v>0</v>
      </c>
      <c r="FX332" s="3">
        <v>0</v>
      </c>
      <c r="FY332" s="3">
        <v>0</v>
      </c>
      <c r="FZ332" s="3">
        <v>0</v>
      </c>
      <c r="GA332" s="3">
        <v>481284</v>
      </c>
      <c r="GB332" s="3">
        <v>0</v>
      </c>
      <c r="GC332" s="3">
        <v>1575191</v>
      </c>
      <c r="GD332" s="3">
        <v>26510</v>
      </c>
      <c r="GE332" s="3">
        <v>2402880</v>
      </c>
      <c r="GF332" s="3">
        <v>893139</v>
      </c>
      <c r="GG332" s="3">
        <v>0</v>
      </c>
      <c r="GH332" s="3">
        <v>975</v>
      </c>
      <c r="GI332" s="3">
        <v>327767</v>
      </c>
      <c r="GJ332" s="3">
        <v>1811921</v>
      </c>
      <c r="GK332" s="3">
        <v>0</v>
      </c>
      <c r="GL332" s="3">
        <v>4215</v>
      </c>
      <c r="GM332" s="3">
        <v>16921</v>
      </c>
      <c r="GN332" s="3">
        <v>865</v>
      </c>
      <c r="GO332" s="3">
        <v>81637</v>
      </c>
      <c r="GP332" s="3">
        <v>593408</v>
      </c>
      <c r="GQ332" s="3">
        <v>0</v>
      </c>
      <c r="GR332" s="3">
        <v>0</v>
      </c>
      <c r="GS332" s="3">
        <v>0</v>
      </c>
      <c r="GT332" s="3">
        <v>0</v>
      </c>
      <c r="GU332" s="3">
        <v>0</v>
      </c>
      <c r="GV332" s="3">
        <v>593408</v>
      </c>
      <c r="GW332" s="3">
        <v>408791</v>
      </c>
      <c r="GX332" s="3">
        <v>0</v>
      </c>
      <c r="GY332" s="3">
        <v>0</v>
      </c>
      <c r="GZ332" s="3">
        <v>184617</v>
      </c>
      <c r="HA332" s="3">
        <v>593408</v>
      </c>
      <c r="HB332" s="3">
        <v>1250</v>
      </c>
      <c r="HC332" s="3">
        <v>496056</v>
      </c>
      <c r="HD332" s="3">
        <v>0</v>
      </c>
      <c r="HE332" s="3">
        <v>0</v>
      </c>
      <c r="HF332" s="3">
        <v>0</v>
      </c>
      <c r="HG332" s="3">
        <v>0</v>
      </c>
      <c r="HH332" s="3">
        <v>88744</v>
      </c>
      <c r="HI332" s="3">
        <v>0</v>
      </c>
      <c r="HJ332" s="3">
        <v>69470</v>
      </c>
      <c r="HK332" s="3">
        <v>76098</v>
      </c>
      <c r="HL332" s="3">
        <v>37</v>
      </c>
      <c r="HM332" s="3">
        <v>0</v>
      </c>
      <c r="HN332" s="3">
        <v>15435</v>
      </c>
      <c r="HO332" s="3">
        <v>41972</v>
      </c>
      <c r="HP332" s="3">
        <v>807</v>
      </c>
      <c r="HQ332" s="3">
        <v>3527</v>
      </c>
      <c r="HR332" s="3">
        <v>0</v>
      </c>
      <c r="HS332" s="3">
        <v>4926</v>
      </c>
      <c r="HT332" s="3">
        <v>2803</v>
      </c>
      <c r="HU332" s="3">
        <v>0</v>
      </c>
      <c r="HV332" s="3">
        <v>0</v>
      </c>
      <c r="HW332" s="3">
        <v>0</v>
      </c>
      <c r="HX332" s="3">
        <v>55444</v>
      </c>
      <c r="HY332" s="3">
        <v>0</v>
      </c>
      <c r="HZ332" s="3">
        <v>0</v>
      </c>
      <c r="IA332" s="3">
        <v>0</v>
      </c>
      <c r="IB332" s="3">
        <v>4100</v>
      </c>
      <c r="IC332" s="3">
        <v>0</v>
      </c>
      <c r="ID332" s="3">
        <v>9926</v>
      </c>
      <c r="IE332" s="3">
        <v>0</v>
      </c>
      <c r="IF332" s="3">
        <v>0</v>
      </c>
      <c r="IG332" s="3">
        <v>0</v>
      </c>
      <c r="IH332" s="3">
        <v>0</v>
      </c>
      <c r="II332" s="3">
        <v>4197925</v>
      </c>
      <c r="IJ332" s="3">
        <v>0</v>
      </c>
      <c r="IK332" s="3">
        <v>0</v>
      </c>
      <c r="IL332" s="3">
        <v>0</v>
      </c>
      <c r="IM332" s="3">
        <v>0</v>
      </c>
    </row>
    <row r="333" spans="1:247" x14ac:dyDescent="0.25">
      <c r="A333">
        <v>106410782</v>
      </c>
      <c r="B333" s="33" t="s">
        <v>1560</v>
      </c>
      <c r="C333" s="56">
        <v>45108</v>
      </c>
      <c r="D333" s="56">
        <v>45473</v>
      </c>
      <c r="E333">
        <v>366</v>
      </c>
      <c r="F333" s="33" t="s">
        <v>2715</v>
      </c>
      <c r="G333" t="s">
        <v>1111</v>
      </c>
      <c r="H333">
        <v>427</v>
      </c>
      <c r="I333" s="33" t="s">
        <v>1031</v>
      </c>
      <c r="J333" t="s">
        <v>3050</v>
      </c>
      <c r="K333" s="33" t="s">
        <v>1023</v>
      </c>
      <c r="L333" s="33" t="s">
        <v>811</v>
      </c>
      <c r="N333" t="s">
        <v>1032</v>
      </c>
      <c r="O333" s="33" t="s">
        <v>1561</v>
      </c>
      <c r="P333" t="s">
        <v>406</v>
      </c>
      <c r="Q333" t="s">
        <v>1058</v>
      </c>
      <c r="R333" s="33" t="s">
        <v>2266</v>
      </c>
      <c r="S333" s="33" t="s">
        <v>1562</v>
      </c>
      <c r="T333" s="33" t="s">
        <v>1563</v>
      </c>
      <c r="U333" s="33">
        <v>94403</v>
      </c>
      <c r="V333" s="33" t="s">
        <v>2267</v>
      </c>
      <c r="W333">
        <v>0</v>
      </c>
      <c r="X333" s="3">
        <v>448</v>
      </c>
      <c r="Y333" s="3">
        <v>163968</v>
      </c>
      <c r="Z333" s="3">
        <v>447</v>
      </c>
      <c r="AA333" s="3">
        <v>163602</v>
      </c>
      <c r="AB333" s="3">
        <v>314</v>
      </c>
      <c r="AC333" s="3">
        <v>311.6639344262295</v>
      </c>
      <c r="AD333" s="3">
        <v>946.73183172501399</v>
      </c>
      <c r="AE333" s="3">
        <v>5615</v>
      </c>
      <c r="AF333" s="3">
        <v>4356</v>
      </c>
      <c r="AG333" s="3">
        <v>15851</v>
      </c>
      <c r="AH333" s="3">
        <v>87298</v>
      </c>
      <c r="AI333" s="3">
        <v>232</v>
      </c>
      <c r="AJ333" s="3">
        <v>381</v>
      </c>
      <c r="AK333" s="3">
        <v>0</v>
      </c>
      <c r="AL333" s="3">
        <v>147</v>
      </c>
      <c r="AM333" s="3">
        <v>189</v>
      </c>
      <c r="AN333" s="3">
        <v>114069</v>
      </c>
      <c r="AO333" s="3">
        <v>346503.85041135497</v>
      </c>
      <c r="AP333" s="89">
        <v>11653.58419625418</v>
      </c>
      <c r="AQ333" s="89">
        <v>9510.8521641536499</v>
      </c>
      <c r="AR333" s="89">
        <v>33708.297457465596</v>
      </c>
      <c r="AS333" s="89">
        <v>313092.75084623799</v>
      </c>
      <c r="AT333" s="89">
        <v>3895.7598172590015</v>
      </c>
      <c r="AU333" s="89">
        <v>1588.5309208029701</v>
      </c>
      <c r="AV333" s="89">
        <v>0</v>
      </c>
      <c r="AW333" s="89">
        <v>498.70897095930098</v>
      </c>
      <c r="AX333" s="89">
        <v>1985.0636169714301</v>
      </c>
      <c r="AY333" s="3">
        <v>321</v>
      </c>
      <c r="AZ333" s="3">
        <v>404</v>
      </c>
      <c r="BA333" s="3">
        <v>614</v>
      </c>
      <c r="BB333" s="3">
        <v>1143</v>
      </c>
      <c r="BC333" s="3">
        <v>35</v>
      </c>
      <c r="BD333" s="3">
        <v>69</v>
      </c>
      <c r="BE333" s="3">
        <v>0</v>
      </c>
      <c r="BF333" s="3">
        <v>18</v>
      </c>
      <c r="BG333" s="3">
        <v>63</v>
      </c>
      <c r="BH333" s="3">
        <v>2667</v>
      </c>
      <c r="BI333" s="3">
        <v>69</v>
      </c>
      <c r="BJ333" s="3">
        <v>34</v>
      </c>
      <c r="BK333" s="3">
        <v>0</v>
      </c>
      <c r="BL333" s="3">
        <v>0</v>
      </c>
      <c r="BM333" s="3">
        <v>345</v>
      </c>
      <c r="BN333" s="3">
        <v>0</v>
      </c>
      <c r="BO333" s="3">
        <v>25254</v>
      </c>
      <c r="BP333" s="3">
        <v>12444</v>
      </c>
      <c r="BQ333" s="3">
        <v>0</v>
      </c>
      <c r="BR333" s="3">
        <v>0</v>
      </c>
      <c r="BS333" s="3">
        <v>126270</v>
      </c>
      <c r="BT333" s="3">
        <v>0</v>
      </c>
      <c r="BU333" s="3">
        <v>11517</v>
      </c>
      <c r="BV333" s="3">
        <v>4784</v>
      </c>
      <c r="BW333" s="3">
        <v>0</v>
      </c>
      <c r="BX333" s="3">
        <v>0</v>
      </c>
      <c r="BY333" s="3">
        <v>97768</v>
      </c>
      <c r="BZ333" s="57">
        <v>0.85709526689985904</v>
      </c>
      <c r="CA333" s="3">
        <v>0</v>
      </c>
      <c r="CB333" s="3">
        <v>2208</v>
      </c>
      <c r="CC333" s="3">
        <v>86</v>
      </c>
      <c r="CD333" s="3">
        <v>0</v>
      </c>
      <c r="CE333" s="3">
        <v>0</v>
      </c>
      <c r="CF333" s="3">
        <v>373</v>
      </c>
      <c r="CG333" s="3">
        <v>0</v>
      </c>
      <c r="CH333" s="3">
        <v>0</v>
      </c>
      <c r="CI333" s="3">
        <v>0</v>
      </c>
      <c r="CJ333" s="3">
        <v>0</v>
      </c>
      <c r="CK333" s="3">
        <v>17427</v>
      </c>
      <c r="CL333" s="3">
        <v>25058</v>
      </c>
      <c r="CM333" s="3">
        <v>33432</v>
      </c>
      <c r="CN333" s="3">
        <v>213001</v>
      </c>
      <c r="CO333" s="3">
        <v>19465</v>
      </c>
      <c r="CP333" s="3">
        <v>2952</v>
      </c>
      <c r="CQ333" s="3">
        <v>0</v>
      </c>
      <c r="CR333" s="3">
        <v>2873</v>
      </c>
      <c r="CS333" s="3">
        <v>9603</v>
      </c>
      <c r="CT333" s="3">
        <v>323811</v>
      </c>
      <c r="CU333" s="3">
        <v>43873</v>
      </c>
      <c r="CV333" s="3">
        <v>279667</v>
      </c>
      <c r="CW333" s="3">
        <v>0</v>
      </c>
      <c r="CX333" s="3">
        <v>16</v>
      </c>
      <c r="CY333" s="3">
        <v>0</v>
      </c>
      <c r="CZ333" s="3">
        <v>3</v>
      </c>
      <c r="DA333" s="3">
        <v>63889</v>
      </c>
      <c r="DB333" s="3">
        <v>127587</v>
      </c>
      <c r="DC333" s="3">
        <v>643</v>
      </c>
      <c r="DD333" s="3">
        <v>1938</v>
      </c>
      <c r="DE333" s="3">
        <v>0</v>
      </c>
      <c r="DF333" s="3">
        <v>0</v>
      </c>
      <c r="DG333" s="3">
        <v>649109947</v>
      </c>
      <c r="DH333" s="3">
        <v>194142293</v>
      </c>
      <c r="DI333" s="3">
        <v>9685297</v>
      </c>
      <c r="DJ333" s="3">
        <v>464652951</v>
      </c>
      <c r="DK333" s="3">
        <v>14670821</v>
      </c>
      <c r="DL333" s="3">
        <v>479323772</v>
      </c>
      <c r="DM333" s="3">
        <v>465008034</v>
      </c>
      <c r="DN333" s="3">
        <v>14315738</v>
      </c>
      <c r="DO333" s="3">
        <v>86064729</v>
      </c>
      <c r="DP333" s="3">
        <v>910953</v>
      </c>
      <c r="DQ333" s="3">
        <v>0</v>
      </c>
      <c r="DR333" s="3">
        <v>0</v>
      </c>
      <c r="DS333" s="3">
        <v>99469514</v>
      </c>
      <c r="DT333" s="3">
        <v>23722338</v>
      </c>
      <c r="DU333" s="3">
        <v>27881269</v>
      </c>
      <c r="DV333" s="3">
        <v>54844490</v>
      </c>
      <c r="DW333" s="3">
        <v>98931960</v>
      </c>
      <c r="DX333" s="3">
        <v>1548421</v>
      </c>
      <c r="DY333" s="3">
        <v>3109460</v>
      </c>
      <c r="DZ333" s="3">
        <v>0</v>
      </c>
      <c r="EA333" s="3">
        <v>1369664</v>
      </c>
      <c r="EB333" s="3">
        <v>2279266</v>
      </c>
      <c r="EC333" s="3">
        <v>213686868</v>
      </c>
      <c r="ED333" s="3">
        <v>25511903</v>
      </c>
      <c r="EE333" s="3">
        <v>32994449</v>
      </c>
      <c r="EF333" s="3">
        <v>61786283</v>
      </c>
      <c r="EG333" s="3">
        <v>255885785</v>
      </c>
      <c r="EH333" s="3">
        <v>24452770</v>
      </c>
      <c r="EI333" s="3">
        <v>9855037</v>
      </c>
      <c r="EJ333" s="3">
        <v>0</v>
      </c>
      <c r="EK333" s="3">
        <v>3277028</v>
      </c>
      <c r="EL333" s="3">
        <v>21659824</v>
      </c>
      <c r="EM333" s="3">
        <v>435423079</v>
      </c>
      <c r="EN333" s="3">
        <v>35438227</v>
      </c>
      <c r="EO333" s="3">
        <v>40606541</v>
      </c>
      <c r="EP333" s="3">
        <v>62523498</v>
      </c>
      <c r="EQ333" s="3">
        <v>156999237</v>
      </c>
      <c r="ER333" s="3">
        <v>-161772800</v>
      </c>
      <c r="ES333" s="3">
        <v>26461947</v>
      </c>
      <c r="ET333" s="3">
        <v>7304209</v>
      </c>
      <c r="EU333" s="3">
        <v>0</v>
      </c>
      <c r="EV333" s="3">
        <v>4472891</v>
      </c>
      <c r="EW333" s="3">
        <v>0</v>
      </c>
      <c r="EX333" s="3">
        <v>5110075</v>
      </c>
      <c r="EY333" s="3">
        <v>0</v>
      </c>
      <c r="EZ333" s="3">
        <v>16998468</v>
      </c>
      <c r="FA333" s="3">
        <v>0</v>
      </c>
      <c r="FB333" s="3">
        <v>9685297</v>
      </c>
      <c r="FC333" s="3">
        <v>0</v>
      </c>
      <c r="FD333" s="3">
        <v>0</v>
      </c>
      <c r="FE333" s="3">
        <v>13436103</v>
      </c>
      <c r="FF333" s="3">
        <v>20269177</v>
      </c>
      <c r="FG333" s="3">
        <v>111730400</v>
      </c>
      <c r="FH333" s="3">
        <v>310181176</v>
      </c>
      <c r="FI333" s="3">
        <v>-520100</v>
      </c>
      <c r="FJ333" s="3">
        <v>5161803</v>
      </c>
      <c r="FK333" s="3">
        <v>0</v>
      </c>
      <c r="FL333" s="3">
        <v>1</v>
      </c>
      <c r="FM333" s="3">
        <v>4394391</v>
      </c>
      <c r="FN333" s="3">
        <v>114810179</v>
      </c>
      <c r="FO333" s="3">
        <v>0</v>
      </c>
      <c r="FP333" s="3">
        <v>174905</v>
      </c>
      <c r="FQ333" s="3">
        <v>140838</v>
      </c>
      <c r="FR333" s="3">
        <v>0</v>
      </c>
      <c r="FS333" s="3">
        <v>85748986</v>
      </c>
      <c r="FT333" s="3">
        <v>82960599</v>
      </c>
      <c r="FU333" s="3">
        <v>150673373</v>
      </c>
      <c r="FV333" s="3">
        <v>77506857</v>
      </c>
      <c r="FW333" s="3">
        <v>0</v>
      </c>
      <c r="FX333" s="3">
        <v>0</v>
      </c>
      <c r="FY333" s="3">
        <v>4408876</v>
      </c>
      <c r="FZ333" s="3">
        <v>384285</v>
      </c>
      <c r="GA333" s="3">
        <v>62628118</v>
      </c>
      <c r="GB333" s="3">
        <v>18225888</v>
      </c>
      <c r="GC333" s="3">
        <v>48245270</v>
      </c>
      <c r="GD333" s="3">
        <v>19974768</v>
      </c>
      <c r="GE333" s="3">
        <v>114838919</v>
      </c>
      <c r="GF333" s="3">
        <v>122333268</v>
      </c>
      <c r="GG333" s="3">
        <v>32739971</v>
      </c>
      <c r="GH333" s="3">
        <v>28606239</v>
      </c>
      <c r="GI333" s="3">
        <v>49438552</v>
      </c>
      <c r="GJ333" s="3">
        <v>61902337</v>
      </c>
      <c r="GK333" s="3">
        <v>6146122</v>
      </c>
      <c r="GL333" s="3">
        <v>10649583</v>
      </c>
      <c r="GM333" s="3">
        <v>917108</v>
      </c>
      <c r="GN333" s="3">
        <v>14770170</v>
      </c>
      <c r="GO333" s="3">
        <v>22665765</v>
      </c>
      <c r="GP333" s="3">
        <v>238960300</v>
      </c>
      <c r="GQ333" s="3">
        <v>0</v>
      </c>
      <c r="GR333" s="3">
        <v>62883576</v>
      </c>
      <c r="GS333" s="3">
        <v>13028614</v>
      </c>
      <c r="GT333" s="3">
        <v>152112124</v>
      </c>
      <c r="GU333" s="3">
        <v>0</v>
      </c>
      <c r="GV333" s="3">
        <v>466984614</v>
      </c>
      <c r="GW333" s="3">
        <v>198183729</v>
      </c>
      <c r="GX333" s="3">
        <v>223999936</v>
      </c>
      <c r="GY333" s="3">
        <v>0</v>
      </c>
      <c r="GZ333" s="3">
        <v>44800949</v>
      </c>
      <c r="HA333" s="3">
        <v>466984614</v>
      </c>
      <c r="HB333" s="3">
        <v>2460096</v>
      </c>
      <c r="HC333" s="3">
        <v>114056842</v>
      </c>
      <c r="HD333" s="3">
        <v>-92425803</v>
      </c>
      <c r="HE333" s="3">
        <v>111595625</v>
      </c>
      <c r="HF333" s="3">
        <v>0</v>
      </c>
      <c r="HG333" s="3">
        <v>0</v>
      </c>
      <c r="HH333" s="3">
        <v>51568</v>
      </c>
      <c r="HI333" s="3">
        <v>1060754</v>
      </c>
      <c r="HJ333" s="3">
        <v>2103455</v>
      </c>
      <c r="HK333" s="3">
        <v>2478637</v>
      </c>
      <c r="HL333" s="3">
        <v>1068</v>
      </c>
      <c r="HM333" s="3">
        <v>5</v>
      </c>
      <c r="HN333" s="3">
        <v>163311</v>
      </c>
      <c r="HO333" s="3">
        <v>330576</v>
      </c>
      <c r="HP333" s="3">
        <v>385304</v>
      </c>
      <c r="HQ333" s="3">
        <v>29953</v>
      </c>
      <c r="HR333" s="3">
        <v>212282</v>
      </c>
      <c r="HS333" s="3">
        <v>468940</v>
      </c>
      <c r="HT333" s="3">
        <v>85793</v>
      </c>
      <c r="HU333" s="3">
        <v>170685</v>
      </c>
      <c r="HV333" s="3">
        <v>122903</v>
      </c>
      <c r="HW333" s="3">
        <v>133708</v>
      </c>
      <c r="HX333" s="3">
        <v>285653</v>
      </c>
      <c r="HY333" s="3">
        <v>881688</v>
      </c>
      <c r="HZ333" s="3">
        <v>270038</v>
      </c>
      <c r="IA333" s="3">
        <v>12706</v>
      </c>
      <c r="IB333" s="3">
        <v>258325</v>
      </c>
      <c r="IC333" s="3">
        <v>143713</v>
      </c>
      <c r="ID333" s="3">
        <v>251332</v>
      </c>
      <c r="IE333" s="3">
        <v>34157558.328266278</v>
      </c>
      <c r="IF333" s="3">
        <v>42234141.242475726</v>
      </c>
      <c r="IG333" s="3">
        <v>80915686.942717001</v>
      </c>
      <c r="IH333" s="3">
        <v>246164205.53210899</v>
      </c>
      <c r="II333" s="3">
        <v>18039014.7212159</v>
      </c>
      <c r="IJ333" s="3">
        <v>8994463.0704093408</v>
      </c>
      <c r="IK333" s="3">
        <v>0</v>
      </c>
      <c r="IL333" s="3">
        <v>3223765.6110812901</v>
      </c>
      <c r="IM333" s="3">
        <v>16608377.5517249</v>
      </c>
    </row>
    <row r="334" spans="1:247" x14ac:dyDescent="0.25">
      <c r="A334">
        <v>106074017</v>
      </c>
      <c r="B334" s="33" t="s">
        <v>1564</v>
      </c>
      <c r="C334" s="56">
        <v>45292</v>
      </c>
      <c r="D334" s="56">
        <v>45657</v>
      </c>
      <c r="E334">
        <v>366</v>
      </c>
      <c r="F334" s="33" t="s">
        <v>2703</v>
      </c>
      <c r="G334" t="s">
        <v>1030</v>
      </c>
      <c r="H334">
        <v>411</v>
      </c>
      <c r="I334" s="33" t="s">
        <v>1024</v>
      </c>
      <c r="J334" t="s">
        <v>696</v>
      </c>
      <c r="K334" s="33" t="s">
        <v>1023</v>
      </c>
      <c r="L334" s="33" t="s">
        <v>811</v>
      </c>
      <c r="N334" t="s">
        <v>430</v>
      </c>
      <c r="O334" s="33" t="s">
        <v>696</v>
      </c>
      <c r="P334" t="s">
        <v>1042</v>
      </c>
      <c r="Q334" t="s">
        <v>34</v>
      </c>
      <c r="R334" s="33" t="s">
        <v>2268</v>
      </c>
      <c r="S334" s="33" t="s">
        <v>1565</v>
      </c>
      <c r="T334" s="33" t="s">
        <v>1566</v>
      </c>
      <c r="U334" s="33">
        <v>94583</v>
      </c>
      <c r="V334" s="33" t="s">
        <v>3241</v>
      </c>
      <c r="W334">
        <v>0</v>
      </c>
      <c r="X334" s="3">
        <v>123</v>
      </c>
      <c r="Y334" s="3">
        <v>45018</v>
      </c>
      <c r="Z334" s="3">
        <v>116</v>
      </c>
      <c r="AA334" s="3">
        <v>42456</v>
      </c>
      <c r="AB334" s="3">
        <v>44</v>
      </c>
      <c r="AC334" s="3">
        <v>40.732240437158502</v>
      </c>
      <c r="AD334" s="3">
        <v>75.524035081498297</v>
      </c>
      <c r="AE334" s="3">
        <v>6351</v>
      </c>
      <c r="AF334" s="3">
        <v>2899</v>
      </c>
      <c r="AG334" s="3">
        <v>250</v>
      </c>
      <c r="AH334" s="3">
        <v>1668</v>
      </c>
      <c r="AI334" s="3">
        <v>0</v>
      </c>
      <c r="AJ334" s="3">
        <v>342</v>
      </c>
      <c r="AK334" s="3">
        <v>3215</v>
      </c>
      <c r="AL334" s="3">
        <v>12</v>
      </c>
      <c r="AM334" s="3">
        <v>171</v>
      </c>
      <c r="AN334" s="3">
        <v>14908</v>
      </c>
      <c r="AO334" s="3">
        <v>27641.796839828385</v>
      </c>
      <c r="AP334" s="89">
        <v>9971.3809924573998</v>
      </c>
      <c r="AQ334" s="89">
        <v>4321.0616428103303</v>
      </c>
      <c r="AR334" s="89">
        <v>381.62142231202199</v>
      </c>
      <c r="AS334" s="89">
        <v>2916.2097128923201</v>
      </c>
      <c r="AT334" s="89">
        <v>0</v>
      </c>
      <c r="AU334" s="89">
        <v>862.52521763521497</v>
      </c>
      <c r="AV334" s="89">
        <v>8347.7087738895498</v>
      </c>
      <c r="AW334" s="89">
        <v>17.19939122332913</v>
      </c>
      <c r="AX334" s="89">
        <v>436.60419210746198</v>
      </c>
      <c r="AY334" s="3">
        <v>1375</v>
      </c>
      <c r="AZ334" s="3">
        <v>611</v>
      </c>
      <c r="BA334" s="3">
        <v>31</v>
      </c>
      <c r="BB334" s="3">
        <v>325</v>
      </c>
      <c r="BC334" s="3">
        <v>0</v>
      </c>
      <c r="BD334" s="3">
        <v>107</v>
      </c>
      <c r="BE334" s="3">
        <v>971</v>
      </c>
      <c r="BF334" s="3">
        <v>4</v>
      </c>
      <c r="BG334" s="3">
        <v>44</v>
      </c>
      <c r="BH334" s="3">
        <v>3468</v>
      </c>
      <c r="BI334" s="3">
        <v>123</v>
      </c>
      <c r="BJ334" s="3">
        <v>0</v>
      </c>
      <c r="BK334" s="3">
        <v>0</v>
      </c>
      <c r="BL334" s="3">
        <v>0</v>
      </c>
      <c r="BM334" s="3">
        <v>0</v>
      </c>
      <c r="BN334" s="3">
        <v>0</v>
      </c>
      <c r="BO334" s="3">
        <v>45018</v>
      </c>
      <c r="BP334" s="3">
        <v>0</v>
      </c>
      <c r="BQ334" s="3">
        <v>0</v>
      </c>
      <c r="BR334" s="3">
        <v>0</v>
      </c>
      <c r="BS334" s="3">
        <v>0</v>
      </c>
      <c r="BT334" s="3">
        <v>0</v>
      </c>
      <c r="BU334" s="3">
        <v>14908</v>
      </c>
      <c r="BV334" s="3">
        <v>0</v>
      </c>
      <c r="BW334" s="3">
        <v>0</v>
      </c>
      <c r="BX334" s="3">
        <v>0</v>
      </c>
      <c r="BY334" s="3">
        <v>0</v>
      </c>
      <c r="BZ334" s="57">
        <v>0</v>
      </c>
      <c r="CA334" s="3">
        <v>0</v>
      </c>
      <c r="CB334" s="3">
        <v>3468</v>
      </c>
      <c r="CC334" s="3">
        <v>0</v>
      </c>
      <c r="CD334" s="3">
        <v>0</v>
      </c>
      <c r="CE334" s="3">
        <v>0</v>
      </c>
      <c r="CF334" s="3">
        <v>0</v>
      </c>
      <c r="CG334" s="3">
        <v>0</v>
      </c>
      <c r="CH334" s="3">
        <v>10</v>
      </c>
      <c r="CI334" s="3">
        <v>400</v>
      </c>
      <c r="CJ334" s="3">
        <v>201</v>
      </c>
      <c r="CK334" s="3">
        <v>14589</v>
      </c>
      <c r="CL334" s="3">
        <v>4092</v>
      </c>
      <c r="CM334" s="3">
        <v>320</v>
      </c>
      <c r="CN334" s="3">
        <v>3299</v>
      </c>
      <c r="CO334" s="3">
        <v>0</v>
      </c>
      <c r="CP334" s="3">
        <v>1488</v>
      </c>
      <c r="CQ334" s="3">
        <v>21817</v>
      </c>
      <c r="CR334" s="3">
        <v>15</v>
      </c>
      <c r="CS334" s="3">
        <v>835</v>
      </c>
      <c r="CT334" s="3">
        <v>46455</v>
      </c>
      <c r="CU334" s="3">
        <v>20952</v>
      </c>
      <c r="CV334" s="3">
        <v>0</v>
      </c>
      <c r="CW334" s="3">
        <v>0</v>
      </c>
      <c r="CX334" s="3">
        <v>24288</v>
      </c>
      <c r="CY334" s="3">
        <v>0</v>
      </c>
      <c r="CZ334" s="3">
        <v>8</v>
      </c>
      <c r="DA334" s="3">
        <v>239657</v>
      </c>
      <c r="DB334" s="3">
        <v>437700</v>
      </c>
      <c r="DC334" s="3">
        <v>981</v>
      </c>
      <c r="DD334" s="3">
        <v>3465</v>
      </c>
      <c r="DE334" s="3">
        <v>144</v>
      </c>
      <c r="DF334" s="3">
        <v>66</v>
      </c>
      <c r="DG334" s="3">
        <v>1616248487</v>
      </c>
      <c r="DH334" s="3">
        <v>1430863552</v>
      </c>
      <c r="DI334" s="3">
        <v>0</v>
      </c>
      <c r="DJ334" s="3">
        <v>185384935</v>
      </c>
      <c r="DK334" s="3">
        <v>1143525</v>
      </c>
      <c r="DL334" s="3">
        <v>186528460</v>
      </c>
      <c r="DM334" s="3">
        <v>183888615</v>
      </c>
      <c r="DN334" s="3">
        <v>2639845</v>
      </c>
      <c r="DO334" s="3">
        <v>679463</v>
      </c>
      <c r="DP334" s="3">
        <v>4675571</v>
      </c>
      <c r="DQ334" s="3">
        <v>0</v>
      </c>
      <c r="DR334" s="3">
        <v>0</v>
      </c>
      <c r="DS334" s="3">
        <v>-1356263</v>
      </c>
      <c r="DT334" s="3">
        <v>370299441</v>
      </c>
      <c r="DU334" s="3">
        <v>165347085</v>
      </c>
      <c r="DV334" s="3">
        <v>10513319</v>
      </c>
      <c r="DW334" s="3">
        <v>82772708</v>
      </c>
      <c r="DX334" s="3">
        <v>0</v>
      </c>
      <c r="DY334" s="3">
        <v>18809456</v>
      </c>
      <c r="DZ334" s="3">
        <v>213028052</v>
      </c>
      <c r="EA334" s="3">
        <v>711591</v>
      </c>
      <c r="EB334" s="3">
        <v>10206704</v>
      </c>
      <c r="EC334" s="3">
        <v>871688356</v>
      </c>
      <c r="ED334" s="3">
        <v>211088814</v>
      </c>
      <c r="EE334" s="3">
        <v>81108571</v>
      </c>
      <c r="EF334" s="3">
        <v>5535112</v>
      </c>
      <c r="EG334" s="3">
        <v>61941066</v>
      </c>
      <c r="EH334" s="3">
        <v>0</v>
      </c>
      <c r="EI334" s="3">
        <v>28628059</v>
      </c>
      <c r="EJ334" s="3">
        <v>340096719</v>
      </c>
      <c r="EK334" s="3">
        <v>308320</v>
      </c>
      <c r="EL334" s="3">
        <v>15853470</v>
      </c>
      <c r="EM334" s="3">
        <v>744560131</v>
      </c>
      <c r="EN334" s="3">
        <v>539979473</v>
      </c>
      <c r="EO334" s="3">
        <v>230022647</v>
      </c>
      <c r="EP334" s="3">
        <v>14023546</v>
      </c>
      <c r="EQ334" s="3">
        <v>136830358</v>
      </c>
      <c r="ER334" s="3">
        <v>0</v>
      </c>
      <c r="ES334" s="3">
        <v>0</v>
      </c>
      <c r="ET334" s="3">
        <v>43271455</v>
      </c>
      <c r="EU334" s="3">
        <v>433814314</v>
      </c>
      <c r="EV334" s="3">
        <v>8067900</v>
      </c>
      <c r="EW334" s="3">
        <v>0</v>
      </c>
      <c r="EX334" s="3">
        <v>1149353</v>
      </c>
      <c r="EY334" s="3">
        <v>0</v>
      </c>
      <c r="EZ334" s="3">
        <v>23704506</v>
      </c>
      <c r="FA334" s="3">
        <v>0</v>
      </c>
      <c r="FB334" s="3">
        <v>0</v>
      </c>
      <c r="FC334" s="3">
        <v>0</v>
      </c>
      <c r="FD334" s="3">
        <v>0</v>
      </c>
      <c r="FE334" s="3">
        <v>41408782</v>
      </c>
      <c r="FF334" s="3">
        <v>16433009</v>
      </c>
      <c r="FG334" s="3">
        <v>1895443</v>
      </c>
      <c r="FH334" s="3">
        <v>7883416</v>
      </c>
      <c r="FI334" s="3">
        <v>0</v>
      </c>
      <c r="FJ334" s="3">
        <v>3810956</v>
      </c>
      <c r="FK334" s="3">
        <v>113435753</v>
      </c>
      <c r="FL334" s="3">
        <v>0</v>
      </c>
      <c r="FM334" s="3">
        <v>517576</v>
      </c>
      <c r="FN334" s="3">
        <v>0</v>
      </c>
      <c r="FO334" s="3">
        <v>0</v>
      </c>
      <c r="FP334" s="3">
        <v>0</v>
      </c>
      <c r="FQ334" s="3">
        <v>0</v>
      </c>
      <c r="FR334" s="3">
        <v>0</v>
      </c>
      <c r="FS334" s="3">
        <v>0</v>
      </c>
      <c r="FT334" s="3">
        <v>29830035</v>
      </c>
      <c r="FU334" s="3">
        <v>13126571</v>
      </c>
      <c r="FV334" s="3">
        <v>67660567</v>
      </c>
      <c r="FW334" s="3">
        <v>0</v>
      </c>
      <c r="FX334" s="3">
        <v>0</v>
      </c>
      <c r="FY334" s="3">
        <v>0</v>
      </c>
      <c r="FZ334" s="3">
        <v>0</v>
      </c>
      <c r="GA334" s="3">
        <v>28767313</v>
      </c>
      <c r="GB334" s="3">
        <v>13206327</v>
      </c>
      <c r="GC334" s="3">
        <v>25133799</v>
      </c>
      <c r="GD334" s="3">
        <v>6164003</v>
      </c>
      <c r="GE334" s="3">
        <v>62559564</v>
      </c>
      <c r="GF334" s="3">
        <v>23264883</v>
      </c>
      <c r="GG334" s="3">
        <v>14630849</v>
      </c>
      <c r="GH334" s="3">
        <v>4576699</v>
      </c>
      <c r="GI334" s="3">
        <v>23633134</v>
      </c>
      <c r="GJ334" s="3">
        <v>29208185</v>
      </c>
      <c r="GK334" s="3">
        <v>6575786</v>
      </c>
      <c r="GL334" s="3">
        <v>1080649</v>
      </c>
      <c r="GM334" s="3">
        <v>1235337</v>
      </c>
      <c r="GN334" s="3">
        <v>10060</v>
      </c>
      <c r="GO334" s="3">
        <v>17113469</v>
      </c>
      <c r="GP334" s="3">
        <v>291340762</v>
      </c>
      <c r="GQ334" s="3">
        <v>0</v>
      </c>
      <c r="GR334" s="3">
        <v>58833982</v>
      </c>
      <c r="GS334" s="3">
        <v>41941</v>
      </c>
      <c r="GT334" s="3">
        <v>22416</v>
      </c>
      <c r="GU334" s="3">
        <v>4368702</v>
      </c>
      <c r="GV334" s="3">
        <v>354607803</v>
      </c>
      <c r="GW334" s="3">
        <v>29586802</v>
      </c>
      <c r="GX334" s="3">
        <v>61279</v>
      </c>
      <c r="GY334" s="3">
        <v>0</v>
      </c>
      <c r="GZ334" s="3">
        <v>324959722</v>
      </c>
      <c r="HA334" s="3">
        <v>354607803</v>
      </c>
      <c r="HB334" s="3">
        <v>7967</v>
      </c>
      <c r="HC334" s="3">
        <v>85809986</v>
      </c>
      <c r="HD334" s="3">
        <v>-58006699</v>
      </c>
      <c r="HE334" s="3">
        <v>171189074</v>
      </c>
      <c r="HF334" s="3">
        <v>0</v>
      </c>
      <c r="HG334" s="3">
        <v>0</v>
      </c>
      <c r="HH334" s="3">
        <v>249441600</v>
      </c>
      <c r="HI334" s="3">
        <v>0</v>
      </c>
      <c r="HJ334" s="3">
        <v>804782</v>
      </c>
      <c r="HK334" s="3">
        <v>894327</v>
      </c>
      <c r="HL334" s="3">
        <v>416</v>
      </c>
      <c r="HM334" s="3">
        <v>0</v>
      </c>
      <c r="HN334" s="3">
        <v>91091</v>
      </c>
      <c r="HO334" s="3">
        <v>217036</v>
      </c>
      <c r="HP334" s="3">
        <v>276475</v>
      </c>
      <c r="HQ334" s="3">
        <v>0</v>
      </c>
      <c r="HR334" s="3">
        <v>53331</v>
      </c>
      <c r="HS334" s="3">
        <v>56089</v>
      </c>
      <c r="HT334" s="3">
        <v>80460</v>
      </c>
      <c r="HU334" s="3">
        <v>2150</v>
      </c>
      <c r="HV334" s="3">
        <v>21546</v>
      </c>
      <c r="HW334" s="3">
        <v>6604</v>
      </c>
      <c r="HX334" s="3">
        <v>222345</v>
      </c>
      <c r="HY334" s="3">
        <v>66904</v>
      </c>
      <c r="HZ334" s="3">
        <v>259831</v>
      </c>
      <c r="IA334" s="3">
        <v>0</v>
      </c>
      <c r="IB334" s="3">
        <v>172706</v>
      </c>
      <c r="IC334" s="3">
        <v>19415</v>
      </c>
      <c r="ID334" s="3">
        <v>63581</v>
      </c>
      <c r="IE334" s="3">
        <v>65736085.6573027</v>
      </c>
      <c r="IF334" s="3">
        <v>27866111.800870001</v>
      </c>
      <c r="IG334" s="3">
        <v>1814555.1201086999</v>
      </c>
      <c r="IH334" s="3">
        <v>16362416.959137831</v>
      </c>
      <c r="II334" s="3">
        <v>0</v>
      </c>
      <c r="IJ334" s="3">
        <v>5363638.7088858299</v>
      </c>
      <c r="IK334" s="3">
        <v>62540405.680592798</v>
      </c>
      <c r="IL334" s="3">
        <v>115318.73284716647</v>
      </c>
      <c r="IM334" s="3">
        <v>2946557.34025486</v>
      </c>
    </row>
    <row r="335" spans="1:247" x14ac:dyDescent="0.25">
      <c r="A335">
        <v>106420514</v>
      </c>
      <c r="B335" s="33" t="s">
        <v>1567</v>
      </c>
      <c r="C335" s="56">
        <v>45292</v>
      </c>
      <c r="D335" s="56">
        <v>45657</v>
      </c>
      <c r="E335">
        <v>366</v>
      </c>
      <c r="F335" s="33" t="s">
        <v>2711</v>
      </c>
      <c r="G335" t="s">
        <v>1076</v>
      </c>
      <c r="H335">
        <v>807</v>
      </c>
      <c r="I335" s="33" t="s">
        <v>1046</v>
      </c>
      <c r="J335" t="s">
        <v>3055</v>
      </c>
      <c r="K335" s="33" t="s">
        <v>1023</v>
      </c>
      <c r="L335" s="33" t="s">
        <v>811</v>
      </c>
      <c r="M335" t="s">
        <v>2658</v>
      </c>
      <c r="N335" t="s">
        <v>430</v>
      </c>
      <c r="O335" s="33" t="s">
        <v>1567</v>
      </c>
      <c r="P335" t="s">
        <v>1048</v>
      </c>
      <c r="Q335" t="s">
        <v>34</v>
      </c>
      <c r="R335" s="33" t="s">
        <v>2269</v>
      </c>
      <c r="S335" s="33" t="s">
        <v>3118</v>
      </c>
      <c r="T335" s="33" t="s">
        <v>1245</v>
      </c>
      <c r="U335" s="33">
        <v>93105</v>
      </c>
      <c r="V335" s="33" t="s">
        <v>3190</v>
      </c>
      <c r="W335">
        <v>1</v>
      </c>
      <c r="X335" s="3">
        <v>519</v>
      </c>
      <c r="Y335" s="3">
        <v>189954</v>
      </c>
      <c r="Z335" s="3">
        <v>392</v>
      </c>
      <c r="AA335" s="3">
        <v>143472</v>
      </c>
      <c r="AB335" s="3">
        <v>303</v>
      </c>
      <c r="AC335" s="3">
        <v>273.1639344262295</v>
      </c>
      <c r="AD335" s="3">
        <v>388.13979073879801</v>
      </c>
      <c r="AE335" s="3">
        <v>42481</v>
      </c>
      <c r="AF335" s="3">
        <v>12789</v>
      </c>
      <c r="AG335" s="3">
        <v>3991</v>
      </c>
      <c r="AH335" s="3">
        <v>16597</v>
      </c>
      <c r="AI335" s="3">
        <v>0</v>
      </c>
      <c r="AJ335" s="3">
        <v>5661</v>
      </c>
      <c r="AK335" s="3">
        <v>17719</v>
      </c>
      <c r="AL335" s="3">
        <v>140</v>
      </c>
      <c r="AM335" s="3">
        <v>600</v>
      </c>
      <c r="AN335" s="3">
        <v>99978</v>
      </c>
      <c r="AO335" s="3">
        <v>142059.16341040001</v>
      </c>
      <c r="AP335" s="89">
        <v>57490.918517896098</v>
      </c>
      <c r="AQ335" s="89">
        <v>16710.419163681101</v>
      </c>
      <c r="AR335" s="89">
        <v>5079.1569280496396</v>
      </c>
      <c r="AS335" s="89">
        <v>24154.231139827752</v>
      </c>
      <c r="AT335" s="89">
        <v>0</v>
      </c>
      <c r="AU335" s="89">
        <v>8542.50724676344</v>
      </c>
      <c r="AV335" s="89">
        <v>29146.207495107199</v>
      </c>
      <c r="AW335" s="89">
        <v>316.77517014666398</v>
      </c>
      <c r="AX335" s="89">
        <v>1107.31174776477</v>
      </c>
      <c r="AY335" s="3">
        <v>7720</v>
      </c>
      <c r="AZ335" s="3">
        <v>2245</v>
      </c>
      <c r="BA335" s="3">
        <v>591</v>
      </c>
      <c r="BB335" s="3">
        <v>3502</v>
      </c>
      <c r="BC335" s="3">
        <v>0</v>
      </c>
      <c r="BD335" s="3">
        <v>1215</v>
      </c>
      <c r="BE335" s="3">
        <v>3994</v>
      </c>
      <c r="BF335" s="3">
        <v>33</v>
      </c>
      <c r="BG335" s="3">
        <v>139</v>
      </c>
      <c r="BH335" s="3">
        <v>19439</v>
      </c>
      <c r="BI335" s="3">
        <v>461</v>
      </c>
      <c r="BJ335" s="3">
        <v>20</v>
      </c>
      <c r="BK335" s="3">
        <v>0</v>
      </c>
      <c r="BL335" s="3">
        <v>38</v>
      </c>
      <c r="BM335" s="3">
        <v>0</v>
      </c>
      <c r="BN335" s="3">
        <v>0</v>
      </c>
      <c r="BO335" s="3">
        <v>168726</v>
      </c>
      <c r="BP335" s="3">
        <v>7320</v>
      </c>
      <c r="BQ335" s="3">
        <v>0</v>
      </c>
      <c r="BR335" s="3">
        <v>13908</v>
      </c>
      <c r="BS335" s="3">
        <v>0</v>
      </c>
      <c r="BT335" s="3">
        <v>0</v>
      </c>
      <c r="BU335" s="3">
        <v>85869</v>
      </c>
      <c r="BV335" s="3">
        <v>4488</v>
      </c>
      <c r="BW335" s="3">
        <v>0</v>
      </c>
      <c r="BX335" s="3">
        <v>9621</v>
      </c>
      <c r="BY335" s="3">
        <v>0</v>
      </c>
      <c r="BZ335" s="57">
        <v>0</v>
      </c>
      <c r="CA335" s="3">
        <v>0</v>
      </c>
      <c r="CB335" s="3">
        <v>17843</v>
      </c>
      <c r="CC335" s="3">
        <v>865</v>
      </c>
      <c r="CD335" s="3">
        <v>0</v>
      </c>
      <c r="CE335" s="3">
        <v>731</v>
      </c>
      <c r="CF335" s="3">
        <v>0</v>
      </c>
      <c r="CG335" s="3">
        <v>0</v>
      </c>
      <c r="CH335" s="3">
        <v>34</v>
      </c>
      <c r="CI335" s="3">
        <v>4029</v>
      </c>
      <c r="CJ335" s="3">
        <v>1683</v>
      </c>
      <c r="CK335" s="3">
        <v>40784</v>
      </c>
      <c r="CL335" s="3">
        <v>9196</v>
      </c>
      <c r="CM335" s="3">
        <v>4655</v>
      </c>
      <c r="CN335" s="3">
        <v>38202</v>
      </c>
      <c r="CO335" s="3">
        <v>0</v>
      </c>
      <c r="CP335" s="3">
        <v>10648</v>
      </c>
      <c r="CQ335" s="3">
        <v>40206</v>
      </c>
      <c r="CR335" s="3">
        <v>922</v>
      </c>
      <c r="CS335" s="3">
        <v>2637</v>
      </c>
      <c r="CT335" s="3">
        <v>147250</v>
      </c>
      <c r="CU335" s="3">
        <v>58477</v>
      </c>
      <c r="CV335" s="3">
        <v>19853</v>
      </c>
      <c r="CW335" s="3">
        <v>0</v>
      </c>
      <c r="CX335" s="3">
        <v>68064</v>
      </c>
      <c r="CY335" s="3">
        <v>0</v>
      </c>
      <c r="CZ335" s="3">
        <v>21</v>
      </c>
      <c r="DA335" s="3">
        <v>680937</v>
      </c>
      <c r="DB335" s="3">
        <v>544044</v>
      </c>
      <c r="DC335" s="3">
        <v>4674</v>
      </c>
      <c r="DD335" s="3">
        <v>6384</v>
      </c>
      <c r="DE335" s="3">
        <v>1367</v>
      </c>
      <c r="DF335" s="3">
        <v>638</v>
      </c>
      <c r="DG335" s="3">
        <v>2898056759</v>
      </c>
      <c r="DH335" s="3">
        <v>1957158959</v>
      </c>
      <c r="DI335" s="3">
        <v>0</v>
      </c>
      <c r="DJ335" s="3">
        <v>940897800</v>
      </c>
      <c r="DK335" s="3">
        <v>15493438</v>
      </c>
      <c r="DL335" s="3">
        <v>956391238</v>
      </c>
      <c r="DM335" s="3">
        <v>946691077</v>
      </c>
      <c r="DN335" s="3">
        <v>9700161</v>
      </c>
      <c r="DO335" s="3">
        <v>133898943</v>
      </c>
      <c r="DP335" s="3">
        <v>4598237</v>
      </c>
      <c r="DQ335" s="3">
        <v>0</v>
      </c>
      <c r="DR335" s="3">
        <v>0</v>
      </c>
      <c r="DS335" s="3">
        <v>139000867</v>
      </c>
      <c r="DT335" s="3">
        <v>902898532</v>
      </c>
      <c r="DU335" s="3">
        <v>269028313</v>
      </c>
      <c r="DV335" s="3">
        <v>80393174</v>
      </c>
      <c r="DW335" s="3">
        <v>322859949</v>
      </c>
      <c r="DX335" s="3">
        <v>0</v>
      </c>
      <c r="DY335" s="3">
        <v>116616957</v>
      </c>
      <c r="DZ335" s="3">
        <v>332147244</v>
      </c>
      <c r="EA335" s="3">
        <v>2962885</v>
      </c>
      <c r="EB335" s="3">
        <v>12679212</v>
      </c>
      <c r="EC335" s="3">
        <v>2039586266</v>
      </c>
      <c r="ED335" s="3">
        <v>319023408</v>
      </c>
      <c r="EE335" s="3">
        <v>82490639</v>
      </c>
      <c r="EF335" s="3">
        <v>21919416</v>
      </c>
      <c r="EG335" s="3">
        <v>147010138</v>
      </c>
      <c r="EH335" s="3">
        <v>0</v>
      </c>
      <c r="EI335" s="3">
        <v>59359231</v>
      </c>
      <c r="EJ335" s="3">
        <v>214205964</v>
      </c>
      <c r="EK335" s="3">
        <v>3741175</v>
      </c>
      <c r="EL335" s="3">
        <v>10720522</v>
      </c>
      <c r="EM335" s="3">
        <v>858470493</v>
      </c>
      <c r="EN335" s="3">
        <v>978144305</v>
      </c>
      <c r="EO335" s="3">
        <v>282396085</v>
      </c>
      <c r="EP335" s="3">
        <v>88505106</v>
      </c>
      <c r="EQ335" s="3">
        <v>397147020</v>
      </c>
      <c r="ER335" s="3">
        <v>0</v>
      </c>
      <c r="ES335" s="3">
        <v>0</v>
      </c>
      <c r="ET335" s="3">
        <v>64994872</v>
      </c>
      <c r="EU335" s="3">
        <v>80272651</v>
      </c>
      <c r="EV335" s="3">
        <v>1615695</v>
      </c>
      <c r="EW335" s="3">
        <v>0</v>
      </c>
      <c r="EX335" s="3">
        <v>19308669</v>
      </c>
      <c r="EY335" s="3">
        <v>0</v>
      </c>
      <c r="EZ335" s="3">
        <v>44774556</v>
      </c>
      <c r="FA335" s="3">
        <v>0</v>
      </c>
      <c r="FB335" s="3">
        <v>0</v>
      </c>
      <c r="FC335" s="3">
        <v>0</v>
      </c>
      <c r="FD335" s="3">
        <v>0</v>
      </c>
      <c r="FE335" s="3">
        <v>234928807</v>
      </c>
      <c r="FF335" s="3">
        <v>67416646</v>
      </c>
      <c r="FG335" s="3">
        <v>11910252</v>
      </c>
      <c r="FH335" s="3">
        <v>71050356</v>
      </c>
      <c r="FI335" s="3">
        <v>0</v>
      </c>
      <c r="FJ335" s="3">
        <v>108713836</v>
      </c>
      <c r="FK335" s="3">
        <v>444980229</v>
      </c>
      <c r="FL335" s="3">
        <v>0</v>
      </c>
      <c r="FM335" s="3">
        <v>1897674</v>
      </c>
      <c r="FN335" s="3">
        <v>0</v>
      </c>
      <c r="FO335" s="3">
        <v>0</v>
      </c>
      <c r="FP335" s="3">
        <v>690175</v>
      </c>
      <c r="FQ335" s="3">
        <v>123455042</v>
      </c>
      <c r="FR335" s="3">
        <v>0</v>
      </c>
      <c r="FS335" s="3">
        <v>0</v>
      </c>
      <c r="FT335" s="3">
        <v>131780812</v>
      </c>
      <c r="FU335" s="3">
        <v>65383361</v>
      </c>
      <c r="FV335" s="3">
        <v>286065621</v>
      </c>
      <c r="FW335" s="3">
        <v>0</v>
      </c>
      <c r="FX335" s="3">
        <v>0</v>
      </c>
      <c r="FY335" s="3">
        <v>3117661</v>
      </c>
      <c r="FZ335" s="3">
        <v>15089782</v>
      </c>
      <c r="GA335" s="3">
        <v>182836863</v>
      </c>
      <c r="GB335" s="3">
        <v>40762569</v>
      </c>
      <c r="GC335" s="3">
        <v>168150020</v>
      </c>
      <c r="GD335" s="3">
        <v>53504388</v>
      </c>
      <c r="GE335" s="3">
        <v>288332391</v>
      </c>
      <c r="GF335" s="3">
        <v>36208740</v>
      </c>
      <c r="GG335" s="3">
        <v>50462982</v>
      </c>
      <c r="GH335" s="3">
        <v>17972924</v>
      </c>
      <c r="GI335" s="3">
        <v>147195379</v>
      </c>
      <c r="GJ335" s="3">
        <v>272387580</v>
      </c>
      <c r="GK335" s="3">
        <v>37828669</v>
      </c>
      <c r="GL335" s="3">
        <v>3747355</v>
      </c>
      <c r="GM335" s="3">
        <v>1202931</v>
      </c>
      <c r="GN335" s="3">
        <v>16644215</v>
      </c>
      <c r="GO335" s="3">
        <v>74707911</v>
      </c>
      <c r="GP335" s="3">
        <v>1304191356</v>
      </c>
      <c r="GQ335" s="3">
        <v>0</v>
      </c>
      <c r="GR335" s="3">
        <v>633733356</v>
      </c>
      <c r="GS335" s="3">
        <v>11821281</v>
      </c>
      <c r="GT335" s="3">
        <v>466449276</v>
      </c>
      <c r="GU335" s="3">
        <v>5646567</v>
      </c>
      <c r="GV335" s="3">
        <v>2421841836</v>
      </c>
      <c r="GW335" s="3">
        <v>199506196</v>
      </c>
      <c r="GX335" s="3">
        <v>6644892</v>
      </c>
      <c r="GY335" s="3">
        <v>489461292</v>
      </c>
      <c r="GZ335" s="3">
        <v>1726229456</v>
      </c>
      <c r="HA335" s="3">
        <v>2421841836</v>
      </c>
      <c r="HB335" s="3">
        <v>104032147</v>
      </c>
      <c r="HC335" s="3">
        <v>272606390</v>
      </c>
      <c r="HD335" s="3">
        <v>-155533281</v>
      </c>
      <c r="HE335" s="3">
        <v>1183881111</v>
      </c>
      <c r="HF335" s="3">
        <v>0</v>
      </c>
      <c r="HG335" s="3">
        <v>496905950</v>
      </c>
      <c r="HH335" s="3">
        <v>219498997</v>
      </c>
      <c r="HI335" s="3">
        <v>35144984</v>
      </c>
      <c r="HJ335" s="3">
        <v>4650147</v>
      </c>
      <c r="HK335" s="3">
        <v>5131332</v>
      </c>
      <c r="HL335" s="3">
        <v>2403</v>
      </c>
      <c r="HM335" s="3">
        <v>90</v>
      </c>
      <c r="HN335" s="3">
        <v>371807</v>
      </c>
      <c r="HO335" s="3">
        <v>1520848</v>
      </c>
      <c r="HP335" s="3">
        <v>1334970</v>
      </c>
      <c r="HQ335" s="3">
        <v>8568</v>
      </c>
      <c r="HR335" s="3">
        <v>450375</v>
      </c>
      <c r="HS335" s="3">
        <v>108521</v>
      </c>
      <c r="HT335" s="3">
        <v>482652</v>
      </c>
      <c r="HU335" s="3">
        <v>239428</v>
      </c>
      <c r="HV335" s="3">
        <v>86576</v>
      </c>
      <c r="HW335" s="3">
        <v>46402</v>
      </c>
      <c r="HX335" s="3">
        <v>1477445</v>
      </c>
      <c r="HY335" s="3">
        <v>551716</v>
      </c>
      <c r="HZ335" s="3">
        <v>1004311</v>
      </c>
      <c r="IA335" s="3">
        <v>224161</v>
      </c>
      <c r="IB335" s="3">
        <v>904107</v>
      </c>
      <c r="IC335" s="3">
        <v>8933</v>
      </c>
      <c r="ID335" s="3">
        <v>444007</v>
      </c>
      <c r="IE335" s="3">
        <v>392625445.32182491</v>
      </c>
      <c r="IF335" s="3">
        <v>112949346.88549843</v>
      </c>
      <c r="IG335" s="3">
        <v>32874871.050092801</v>
      </c>
      <c r="IH335" s="3">
        <v>150977690.23754501</v>
      </c>
      <c r="II335" s="3">
        <v>0</v>
      </c>
      <c r="IJ335" s="3">
        <v>56544306.896999598</v>
      </c>
      <c r="IK335" s="3">
        <v>175553089.41748601</v>
      </c>
      <c r="IL335" s="3">
        <v>2154134.7747338377</v>
      </c>
      <c r="IM335" s="3">
        <v>7518754.4158199234</v>
      </c>
    </row>
    <row r="336" spans="1:247" x14ac:dyDescent="0.25">
      <c r="A336">
        <v>106424002</v>
      </c>
      <c r="B336" s="33" t="s">
        <v>2270</v>
      </c>
      <c r="C336" s="56">
        <v>45108</v>
      </c>
      <c r="D336" s="56">
        <v>45473</v>
      </c>
      <c r="E336">
        <v>366</v>
      </c>
      <c r="F336" s="33" t="s">
        <v>2711</v>
      </c>
      <c r="G336" t="s">
        <v>1076</v>
      </c>
      <c r="H336">
        <v>807</v>
      </c>
      <c r="I336" s="33" t="s">
        <v>1031</v>
      </c>
      <c r="J336" t="s">
        <v>3050</v>
      </c>
      <c r="K336" s="33" t="s">
        <v>1107</v>
      </c>
      <c r="L336" s="33" t="s">
        <v>653</v>
      </c>
      <c r="N336" t="s">
        <v>430</v>
      </c>
      <c r="O336" s="33" t="s">
        <v>2271</v>
      </c>
      <c r="P336" t="s">
        <v>1080</v>
      </c>
      <c r="Q336" t="s">
        <v>34</v>
      </c>
      <c r="R336" s="33" t="s">
        <v>2272</v>
      </c>
      <c r="S336" s="33" t="s">
        <v>3119</v>
      </c>
      <c r="T336" s="33" t="s">
        <v>1245</v>
      </c>
      <c r="U336" s="33">
        <v>93110</v>
      </c>
      <c r="V336" s="33" t="s">
        <v>3242</v>
      </c>
      <c r="W336">
        <v>0</v>
      </c>
      <c r="X336" s="3">
        <v>16</v>
      </c>
      <c r="Y336" s="3">
        <v>5856</v>
      </c>
      <c r="Z336" s="3">
        <v>16</v>
      </c>
      <c r="AA336" s="3">
        <v>5856</v>
      </c>
      <c r="AB336" s="3">
        <v>16</v>
      </c>
      <c r="AC336" s="3">
        <v>14.609289617486301</v>
      </c>
      <c r="AD336" s="3">
        <v>14.609289617486301</v>
      </c>
      <c r="AE336" s="3">
        <v>307</v>
      </c>
      <c r="AF336" s="3">
        <v>0</v>
      </c>
      <c r="AG336" s="3">
        <v>4666</v>
      </c>
      <c r="AH336" s="3">
        <v>0</v>
      </c>
      <c r="AI336" s="3">
        <v>228</v>
      </c>
      <c r="AJ336" s="3">
        <v>27</v>
      </c>
      <c r="AK336" s="3">
        <v>0</v>
      </c>
      <c r="AL336" s="3">
        <v>0</v>
      </c>
      <c r="AM336" s="3">
        <v>119</v>
      </c>
      <c r="AN336" s="3">
        <v>5347</v>
      </c>
      <c r="AO336" s="3">
        <v>5347</v>
      </c>
      <c r="AP336" s="89">
        <v>0</v>
      </c>
      <c r="AQ336" s="89">
        <v>0</v>
      </c>
      <c r="AR336" s="89">
        <v>0</v>
      </c>
      <c r="AS336" s="89">
        <v>0</v>
      </c>
      <c r="AT336" s="89">
        <v>0</v>
      </c>
      <c r="AU336" s="89">
        <v>0</v>
      </c>
      <c r="AV336" s="89">
        <v>0</v>
      </c>
      <c r="AW336" s="89">
        <v>0</v>
      </c>
      <c r="AX336" s="89">
        <v>0</v>
      </c>
      <c r="AY336" s="3">
        <v>18</v>
      </c>
      <c r="AZ336" s="3">
        <v>0</v>
      </c>
      <c r="BA336" s="3">
        <v>263</v>
      </c>
      <c r="BB336" s="3">
        <v>0</v>
      </c>
      <c r="BC336" s="3">
        <v>11</v>
      </c>
      <c r="BD336" s="3">
        <v>1</v>
      </c>
      <c r="BE336" s="3">
        <v>0</v>
      </c>
      <c r="BF336" s="3">
        <v>0</v>
      </c>
      <c r="BG336" s="3">
        <v>6</v>
      </c>
      <c r="BH336" s="3">
        <v>299</v>
      </c>
      <c r="BI336" s="3">
        <v>0</v>
      </c>
      <c r="BJ336" s="3">
        <v>16</v>
      </c>
      <c r="BK336" s="3">
        <v>0</v>
      </c>
      <c r="BL336" s="3">
        <v>0</v>
      </c>
      <c r="BM336" s="3">
        <v>0</v>
      </c>
      <c r="BN336" s="3">
        <v>0</v>
      </c>
      <c r="BO336" s="3">
        <v>0</v>
      </c>
      <c r="BP336" s="3">
        <v>5856</v>
      </c>
      <c r="BQ336" s="3">
        <v>0</v>
      </c>
      <c r="BR336" s="3">
        <v>0</v>
      </c>
      <c r="BS336" s="3">
        <v>0</v>
      </c>
      <c r="BT336" s="3">
        <v>0</v>
      </c>
      <c r="BU336" s="3">
        <v>0</v>
      </c>
      <c r="BV336" s="3">
        <v>5347</v>
      </c>
      <c r="BW336" s="3">
        <v>0</v>
      </c>
      <c r="BX336" s="3">
        <v>0</v>
      </c>
      <c r="BY336" s="3">
        <v>0</v>
      </c>
      <c r="BZ336" s="57">
        <v>0</v>
      </c>
      <c r="CA336" s="3">
        <v>0</v>
      </c>
      <c r="CB336" s="3">
        <v>0</v>
      </c>
      <c r="CC336" s="3">
        <v>299</v>
      </c>
      <c r="CD336" s="3">
        <v>0</v>
      </c>
      <c r="CE336" s="3">
        <v>0</v>
      </c>
      <c r="CF336" s="3">
        <v>0</v>
      </c>
      <c r="CG336" s="3">
        <v>0</v>
      </c>
      <c r="CH336" s="3">
        <v>0</v>
      </c>
      <c r="CI336" s="3">
        <v>0</v>
      </c>
      <c r="CJ336" s="3">
        <v>0</v>
      </c>
      <c r="CK336" s="3">
        <v>0</v>
      </c>
      <c r="CL336" s="3">
        <v>0</v>
      </c>
      <c r="CM336" s="3">
        <v>0</v>
      </c>
      <c r="CN336" s="3">
        <v>0</v>
      </c>
      <c r="CO336" s="3">
        <v>0</v>
      </c>
      <c r="CP336" s="3">
        <v>0</v>
      </c>
      <c r="CQ336" s="3">
        <v>0</v>
      </c>
      <c r="CR336" s="3">
        <v>0</v>
      </c>
      <c r="CS336" s="3">
        <v>0</v>
      </c>
      <c r="CT336" s="3">
        <v>0</v>
      </c>
      <c r="CU336" s="3">
        <v>0</v>
      </c>
      <c r="CV336" s="3">
        <v>0</v>
      </c>
      <c r="CW336" s="3">
        <v>0</v>
      </c>
      <c r="CX336" s="3">
        <v>0</v>
      </c>
      <c r="CY336" s="3">
        <v>0</v>
      </c>
      <c r="CZ336" s="3">
        <v>0</v>
      </c>
      <c r="DA336" s="3">
        <v>0</v>
      </c>
      <c r="DB336" s="3">
        <v>0</v>
      </c>
      <c r="DC336" s="3">
        <v>0</v>
      </c>
      <c r="DD336" s="3">
        <v>0</v>
      </c>
      <c r="DE336" s="3">
        <v>0</v>
      </c>
      <c r="DF336" s="3">
        <v>0</v>
      </c>
      <c r="DG336" s="3">
        <v>6171482</v>
      </c>
      <c r="DH336" s="3">
        <v>2748339</v>
      </c>
      <c r="DI336" s="3">
        <v>0</v>
      </c>
      <c r="DJ336" s="3">
        <v>3423143</v>
      </c>
      <c r="DK336" s="3">
        <v>0</v>
      </c>
      <c r="DL336" s="3">
        <v>3423143</v>
      </c>
      <c r="DM336" s="3">
        <v>12617661</v>
      </c>
      <c r="DN336" s="3">
        <v>-9194518</v>
      </c>
      <c r="DO336" s="3">
        <v>9194518</v>
      </c>
      <c r="DP336" s="3">
        <v>0</v>
      </c>
      <c r="DQ336" s="3">
        <v>0</v>
      </c>
      <c r="DR336" s="3">
        <v>0</v>
      </c>
      <c r="DS336" s="3">
        <v>0</v>
      </c>
      <c r="DT336" s="3">
        <v>0</v>
      </c>
      <c r="DU336" s="3">
        <v>0</v>
      </c>
      <c r="DV336" s="3">
        <v>0</v>
      </c>
      <c r="DW336" s="3">
        <v>0</v>
      </c>
      <c r="DX336" s="3">
        <v>0</v>
      </c>
      <c r="DY336" s="3">
        <v>0</v>
      </c>
      <c r="DZ336" s="3">
        <v>0</v>
      </c>
      <c r="EA336" s="3">
        <v>0</v>
      </c>
      <c r="EB336" s="3">
        <v>0</v>
      </c>
      <c r="EC336" s="3">
        <v>0</v>
      </c>
      <c r="ED336" s="3">
        <v>0</v>
      </c>
      <c r="EE336" s="3">
        <v>0</v>
      </c>
      <c r="EF336" s="3">
        <v>0</v>
      </c>
      <c r="EG336" s="3">
        <v>0</v>
      </c>
      <c r="EH336" s="3">
        <v>0</v>
      </c>
      <c r="EI336" s="3">
        <v>0</v>
      </c>
      <c r="EJ336" s="3">
        <v>0</v>
      </c>
      <c r="EK336" s="3">
        <v>0</v>
      </c>
      <c r="EL336" s="3">
        <v>0</v>
      </c>
      <c r="EM336" s="3">
        <v>0</v>
      </c>
      <c r="EN336" s="3">
        <v>509083</v>
      </c>
      <c r="EO336" s="3">
        <v>0</v>
      </c>
      <c r="EP336" s="3">
        <v>1785305</v>
      </c>
      <c r="EQ336" s="3">
        <v>0</v>
      </c>
      <c r="ER336" s="3">
        <v>0</v>
      </c>
      <c r="ES336" s="3">
        <v>426766</v>
      </c>
      <c r="ET336" s="3">
        <v>27185</v>
      </c>
      <c r="EU336" s="3">
        <v>0</v>
      </c>
      <c r="EV336" s="3">
        <v>0</v>
      </c>
      <c r="EW336" s="3">
        <v>0</v>
      </c>
      <c r="EX336" s="3">
        <v>0</v>
      </c>
      <c r="EY336" s="3">
        <v>0</v>
      </c>
      <c r="EZ336" s="3">
        <v>0</v>
      </c>
      <c r="FA336" s="3">
        <v>0</v>
      </c>
      <c r="FB336" s="3">
        <v>0</v>
      </c>
      <c r="FC336" s="3">
        <v>0</v>
      </c>
      <c r="FD336" s="3">
        <v>0</v>
      </c>
      <c r="FE336" s="3">
        <v>0</v>
      </c>
      <c r="FF336" s="3">
        <v>0</v>
      </c>
      <c r="FG336" s="3">
        <v>0</v>
      </c>
      <c r="FH336" s="3">
        <v>0</v>
      </c>
      <c r="FI336" s="3">
        <v>0</v>
      </c>
      <c r="FJ336" s="3">
        <v>0</v>
      </c>
      <c r="FK336" s="3">
        <v>0</v>
      </c>
      <c r="FL336" s="3">
        <v>0</v>
      </c>
      <c r="FM336" s="3">
        <v>0</v>
      </c>
      <c r="FN336" s="3">
        <v>0</v>
      </c>
      <c r="FO336" s="3">
        <v>0</v>
      </c>
      <c r="FP336" s="3">
        <v>0</v>
      </c>
      <c r="FQ336" s="3">
        <v>0</v>
      </c>
      <c r="FR336" s="3">
        <v>0</v>
      </c>
      <c r="FS336" s="3">
        <v>9194518</v>
      </c>
      <c r="FT336" s="3">
        <v>0</v>
      </c>
      <c r="FU336" s="3">
        <v>0</v>
      </c>
      <c r="FV336" s="3">
        <v>0</v>
      </c>
      <c r="FW336" s="3">
        <v>0</v>
      </c>
      <c r="FX336" s="3">
        <v>0</v>
      </c>
      <c r="FY336" s="3">
        <v>0</v>
      </c>
      <c r="FZ336" s="3">
        <v>0</v>
      </c>
      <c r="GA336" s="3">
        <v>0</v>
      </c>
      <c r="GB336" s="3">
        <v>0</v>
      </c>
      <c r="GC336" s="3">
        <v>0</v>
      </c>
      <c r="GD336" s="3">
        <v>0</v>
      </c>
      <c r="GE336" s="3">
        <v>0</v>
      </c>
      <c r="GF336" s="3">
        <v>0</v>
      </c>
      <c r="GG336" s="3">
        <v>0</v>
      </c>
      <c r="GH336" s="3">
        <v>0</v>
      </c>
      <c r="GI336" s="3">
        <v>0</v>
      </c>
      <c r="GJ336" s="3">
        <v>0</v>
      </c>
      <c r="GK336" s="3">
        <v>0</v>
      </c>
      <c r="GL336" s="3">
        <v>0</v>
      </c>
      <c r="GM336" s="3">
        <v>0</v>
      </c>
      <c r="GN336" s="3">
        <v>0</v>
      </c>
      <c r="GO336" s="3">
        <v>0</v>
      </c>
      <c r="GP336" s="3">
        <v>0</v>
      </c>
      <c r="GQ336" s="3">
        <v>0</v>
      </c>
      <c r="GR336" s="3">
        <v>0</v>
      </c>
      <c r="GS336" s="3">
        <v>0</v>
      </c>
      <c r="GT336" s="3">
        <v>0</v>
      </c>
      <c r="GU336" s="3">
        <v>0</v>
      </c>
      <c r="GV336" s="3">
        <v>0</v>
      </c>
      <c r="GW336" s="3">
        <v>0</v>
      </c>
      <c r="GX336" s="3">
        <v>0</v>
      </c>
      <c r="GY336" s="3">
        <v>0</v>
      </c>
      <c r="GZ336" s="3">
        <v>0</v>
      </c>
      <c r="HA336" s="3">
        <v>0</v>
      </c>
      <c r="HB336" s="3">
        <v>0</v>
      </c>
      <c r="HC336" s="3">
        <v>0</v>
      </c>
      <c r="HD336" s="3">
        <v>0</v>
      </c>
      <c r="HE336" s="3">
        <v>0</v>
      </c>
      <c r="HF336" s="3">
        <v>0</v>
      </c>
      <c r="HG336" s="3">
        <v>0</v>
      </c>
      <c r="HH336" s="3">
        <v>0</v>
      </c>
      <c r="HI336" s="3">
        <v>0</v>
      </c>
      <c r="HJ336" s="3">
        <v>0</v>
      </c>
      <c r="HK336" s="3">
        <v>0</v>
      </c>
      <c r="HL336" s="3">
        <v>0</v>
      </c>
      <c r="HM336" s="3">
        <v>0</v>
      </c>
      <c r="HN336" s="3">
        <v>0</v>
      </c>
      <c r="HO336" s="3">
        <v>0</v>
      </c>
      <c r="HP336" s="3">
        <v>0</v>
      </c>
      <c r="HQ336" s="3">
        <v>0</v>
      </c>
      <c r="HR336" s="3">
        <v>0</v>
      </c>
      <c r="HS336" s="3">
        <v>0</v>
      </c>
      <c r="HT336" s="3">
        <v>0</v>
      </c>
      <c r="HU336" s="3">
        <v>0</v>
      </c>
      <c r="HV336" s="3">
        <v>0</v>
      </c>
      <c r="HW336" s="3">
        <v>0</v>
      </c>
      <c r="HX336" s="3">
        <v>0</v>
      </c>
      <c r="HY336" s="3">
        <v>0</v>
      </c>
      <c r="HZ336" s="3">
        <v>0</v>
      </c>
      <c r="IA336" s="3">
        <v>0</v>
      </c>
      <c r="IB336" s="3">
        <v>0</v>
      </c>
      <c r="IC336" s="3">
        <v>0</v>
      </c>
      <c r="ID336" s="3">
        <v>0</v>
      </c>
      <c r="IE336" s="3">
        <v>0</v>
      </c>
      <c r="IF336" s="3">
        <v>0</v>
      </c>
      <c r="IG336" s="3">
        <v>0</v>
      </c>
      <c r="IH336" s="3">
        <v>0</v>
      </c>
      <c r="II336" s="3">
        <v>0</v>
      </c>
      <c r="IJ336" s="3">
        <v>0</v>
      </c>
      <c r="IK336" s="3">
        <v>0</v>
      </c>
      <c r="IL336" s="3">
        <v>0</v>
      </c>
      <c r="IM336" s="3">
        <v>0</v>
      </c>
    </row>
    <row r="337" spans="1:247" x14ac:dyDescent="0.25">
      <c r="A337">
        <v>106430883</v>
      </c>
      <c r="B337" s="33" t="s">
        <v>1568</v>
      </c>
      <c r="C337" s="56">
        <v>45108</v>
      </c>
      <c r="D337" s="56">
        <v>45473</v>
      </c>
      <c r="E337">
        <v>366</v>
      </c>
      <c r="F337" s="33" t="s">
        <v>2699</v>
      </c>
      <c r="G337" t="s">
        <v>1135</v>
      </c>
      <c r="H337">
        <v>431</v>
      </c>
      <c r="I337" s="33" t="s">
        <v>1031</v>
      </c>
      <c r="J337" t="s">
        <v>3050</v>
      </c>
      <c r="K337" s="33" t="s">
        <v>1023</v>
      </c>
      <c r="L337" s="33" t="s">
        <v>811</v>
      </c>
      <c r="M337" t="s">
        <v>2658</v>
      </c>
      <c r="N337" t="s">
        <v>1032</v>
      </c>
      <c r="O337" s="33" t="s">
        <v>1569</v>
      </c>
      <c r="P337" t="s">
        <v>1048</v>
      </c>
      <c r="Q337" t="s">
        <v>1049</v>
      </c>
      <c r="R337" s="33" t="s">
        <v>2475</v>
      </c>
      <c r="S337" s="33" t="s">
        <v>2672</v>
      </c>
      <c r="T337" s="33" t="s">
        <v>1246</v>
      </c>
      <c r="U337" s="33">
        <v>95128</v>
      </c>
      <c r="V337" s="33" t="s">
        <v>1784</v>
      </c>
      <c r="W337">
        <v>1</v>
      </c>
      <c r="X337" s="3">
        <v>1142</v>
      </c>
      <c r="Y337" s="3">
        <v>417972</v>
      </c>
      <c r="Z337" s="3">
        <v>957</v>
      </c>
      <c r="AA337" s="3">
        <v>350262</v>
      </c>
      <c r="AB337" s="3">
        <v>649</v>
      </c>
      <c r="AC337" s="3">
        <v>613.74043715846994</v>
      </c>
      <c r="AD337" s="3">
        <v>1041.9137204644801</v>
      </c>
      <c r="AE337" s="3">
        <v>54692</v>
      </c>
      <c r="AF337" s="3">
        <v>31522</v>
      </c>
      <c r="AG337" s="3">
        <v>36450</v>
      </c>
      <c r="AH337" s="3">
        <v>71000</v>
      </c>
      <c r="AI337" s="3">
        <v>1701</v>
      </c>
      <c r="AJ337" s="3">
        <v>4186</v>
      </c>
      <c r="AK337" s="3">
        <v>23200</v>
      </c>
      <c r="AL337" s="3">
        <v>1878</v>
      </c>
      <c r="AM337" s="3">
        <v>0</v>
      </c>
      <c r="AN337" s="3">
        <v>224629</v>
      </c>
      <c r="AO337" s="3">
        <v>381340.421689999</v>
      </c>
      <c r="AP337" s="89">
        <v>80267.312891375899</v>
      </c>
      <c r="AQ337" s="89">
        <v>45081.568429098603</v>
      </c>
      <c r="AR337" s="89">
        <v>73798.315591253398</v>
      </c>
      <c r="AS337" s="89">
        <v>122179.24207805999</v>
      </c>
      <c r="AT337" s="89">
        <v>4465.5403884224497</v>
      </c>
      <c r="AU337" s="89">
        <v>7229.6656878908898</v>
      </c>
      <c r="AV337" s="89">
        <v>40335.426812261197</v>
      </c>
      <c r="AW337" s="89">
        <v>6216.698894494767</v>
      </c>
      <c r="AX337" s="89">
        <v>0</v>
      </c>
      <c r="AY337" s="3">
        <v>7228</v>
      </c>
      <c r="AZ337" s="3">
        <v>4845</v>
      </c>
      <c r="BA337" s="3">
        <v>4394</v>
      </c>
      <c r="BB337" s="3">
        <v>14108</v>
      </c>
      <c r="BC337" s="3">
        <v>380</v>
      </c>
      <c r="BD337" s="3">
        <v>382</v>
      </c>
      <c r="BE337" s="3">
        <v>3698</v>
      </c>
      <c r="BF337" s="3">
        <v>492</v>
      </c>
      <c r="BG337" s="3">
        <v>0</v>
      </c>
      <c r="BH337" s="3">
        <v>35527</v>
      </c>
      <c r="BI337" s="3">
        <v>968</v>
      </c>
      <c r="BJ337" s="3">
        <v>50</v>
      </c>
      <c r="BK337" s="3">
        <v>0</v>
      </c>
      <c r="BL337" s="3">
        <v>100</v>
      </c>
      <c r="BM337" s="3">
        <v>24</v>
      </c>
      <c r="BN337" s="3">
        <v>0</v>
      </c>
      <c r="BO337" s="3">
        <v>354288</v>
      </c>
      <c r="BP337" s="3">
        <v>18300</v>
      </c>
      <c r="BQ337" s="3">
        <v>0</v>
      </c>
      <c r="BR337" s="3">
        <v>36600</v>
      </c>
      <c r="BS337" s="3">
        <v>8784</v>
      </c>
      <c r="BT337" s="3">
        <v>0</v>
      </c>
      <c r="BU337" s="3">
        <v>186273</v>
      </c>
      <c r="BV337" s="3">
        <v>14941</v>
      </c>
      <c r="BW337" s="3">
        <v>0</v>
      </c>
      <c r="BX337" s="3">
        <v>15123</v>
      </c>
      <c r="BY337" s="3">
        <v>8292</v>
      </c>
      <c r="BZ337" s="57">
        <v>3.6914200748790198E-2</v>
      </c>
      <c r="CA337" s="3">
        <v>0</v>
      </c>
      <c r="CB337" s="3">
        <v>34301</v>
      </c>
      <c r="CC337" s="3">
        <v>403</v>
      </c>
      <c r="CD337" s="3">
        <v>0</v>
      </c>
      <c r="CE337" s="3">
        <v>818</v>
      </c>
      <c r="CF337" s="3">
        <v>5</v>
      </c>
      <c r="CG337" s="3">
        <v>0</v>
      </c>
      <c r="CH337" s="3">
        <v>0</v>
      </c>
      <c r="CI337" s="3">
        <v>7577</v>
      </c>
      <c r="CJ337" s="3">
        <v>4484</v>
      </c>
      <c r="CK337" s="3">
        <v>102084</v>
      </c>
      <c r="CL337" s="3">
        <v>56524</v>
      </c>
      <c r="CM337" s="3">
        <v>115722</v>
      </c>
      <c r="CN337" s="3">
        <v>455569</v>
      </c>
      <c r="CO337" s="3">
        <v>15566</v>
      </c>
      <c r="CP337" s="3">
        <v>10236</v>
      </c>
      <c r="CQ337" s="3">
        <v>108944</v>
      </c>
      <c r="CR337" s="3">
        <v>25159</v>
      </c>
      <c r="CS337" s="3">
        <v>0</v>
      </c>
      <c r="CT337" s="3">
        <v>889804</v>
      </c>
      <c r="CU337" s="3">
        <v>232454</v>
      </c>
      <c r="CV337" s="3">
        <v>627611</v>
      </c>
      <c r="CW337" s="3">
        <v>0</v>
      </c>
      <c r="CX337" s="3">
        <v>18694</v>
      </c>
      <c r="CY337" s="3">
        <v>1</v>
      </c>
      <c r="CZ337" s="3">
        <v>25</v>
      </c>
      <c r="DA337" s="3">
        <v>1400480</v>
      </c>
      <c r="DB337" s="3">
        <v>1223870</v>
      </c>
      <c r="DC337" s="3">
        <v>7970</v>
      </c>
      <c r="DD337" s="3">
        <v>10244</v>
      </c>
      <c r="DE337" s="3">
        <v>3278</v>
      </c>
      <c r="DF337" s="3">
        <v>1307</v>
      </c>
      <c r="DG337" s="3">
        <v>8553618523</v>
      </c>
      <c r="DH337" s="3">
        <v>6366499180</v>
      </c>
      <c r="DI337" s="3">
        <v>607303366</v>
      </c>
      <c r="DJ337" s="3">
        <v>2794422709</v>
      </c>
      <c r="DK337" s="3">
        <v>66281749</v>
      </c>
      <c r="DL337" s="3">
        <v>2860704458</v>
      </c>
      <c r="DM337" s="3">
        <v>3361562745</v>
      </c>
      <c r="DN337" s="3">
        <v>-500858287</v>
      </c>
      <c r="DO337" s="3">
        <v>531251362</v>
      </c>
      <c r="DP337" s="3">
        <v>367008</v>
      </c>
      <c r="DQ337" s="3">
        <v>0</v>
      </c>
      <c r="DR337" s="3">
        <v>0</v>
      </c>
      <c r="DS337" s="3">
        <v>30026067</v>
      </c>
      <c r="DT337" s="3">
        <v>1100869035</v>
      </c>
      <c r="DU337" s="3">
        <v>696796246</v>
      </c>
      <c r="DV337" s="3">
        <v>790851658</v>
      </c>
      <c r="DW337" s="3">
        <v>1633365252</v>
      </c>
      <c r="DX337" s="3">
        <v>44066403</v>
      </c>
      <c r="DY337" s="3">
        <v>120720874</v>
      </c>
      <c r="DZ337" s="3">
        <v>606041575</v>
      </c>
      <c r="EA337" s="3">
        <v>45807472</v>
      </c>
      <c r="EB337" s="3">
        <v>0</v>
      </c>
      <c r="EC337" s="3">
        <v>5038518515</v>
      </c>
      <c r="ED337" s="3">
        <v>514793206</v>
      </c>
      <c r="EE337" s="3">
        <v>299735308</v>
      </c>
      <c r="EF337" s="3">
        <v>810342313</v>
      </c>
      <c r="EG337" s="3">
        <v>1177385854</v>
      </c>
      <c r="EH337" s="3">
        <v>71618666</v>
      </c>
      <c r="EI337" s="3">
        <v>87776871</v>
      </c>
      <c r="EJ337" s="3">
        <v>447619873</v>
      </c>
      <c r="EK337" s="3">
        <v>105827917</v>
      </c>
      <c r="EL337" s="3">
        <v>0</v>
      </c>
      <c r="EM337" s="3">
        <v>3515100008</v>
      </c>
      <c r="EN337" s="3">
        <v>1323229366</v>
      </c>
      <c r="EO337" s="3">
        <v>793585113</v>
      </c>
      <c r="EP337" s="3">
        <v>1211851732</v>
      </c>
      <c r="EQ337" s="3">
        <v>2060485841</v>
      </c>
      <c r="ER337" s="3">
        <v>-162185933</v>
      </c>
      <c r="ES337" s="3">
        <v>96911144</v>
      </c>
      <c r="ET337" s="3">
        <v>147229709</v>
      </c>
      <c r="EU337" s="3">
        <v>710856054</v>
      </c>
      <c r="EV337" s="3">
        <v>0</v>
      </c>
      <c r="EW337" s="3">
        <v>0</v>
      </c>
      <c r="EX337" s="3">
        <v>184536154</v>
      </c>
      <c r="EY337" s="3">
        <v>0</v>
      </c>
      <c r="EZ337" s="3">
        <v>0</v>
      </c>
      <c r="FA337" s="3">
        <v>0</v>
      </c>
      <c r="FB337" s="3">
        <v>607303366</v>
      </c>
      <c r="FC337" s="3">
        <v>0</v>
      </c>
      <c r="FD337" s="3">
        <v>0</v>
      </c>
      <c r="FE337" s="3">
        <v>291754380</v>
      </c>
      <c r="FF337" s="3">
        <v>202946343</v>
      </c>
      <c r="FG337" s="3">
        <v>494474401</v>
      </c>
      <c r="FH337" s="3">
        <v>1377286008</v>
      </c>
      <c r="FI337" s="3">
        <v>18773925</v>
      </c>
      <c r="FJ337" s="3">
        <v>61268036</v>
      </c>
      <c r="FK337" s="3">
        <v>342802932</v>
      </c>
      <c r="FL337" s="3">
        <v>5116684</v>
      </c>
      <c r="FM337" s="3">
        <v>0</v>
      </c>
      <c r="FN337" s="3">
        <v>0</v>
      </c>
      <c r="FO337" s="3">
        <v>0</v>
      </c>
      <c r="FP337" s="3">
        <v>0</v>
      </c>
      <c r="FQ337" s="3">
        <v>-26648269</v>
      </c>
      <c r="FR337" s="3">
        <v>0</v>
      </c>
      <c r="FS337" s="3">
        <v>557501687</v>
      </c>
      <c r="FT337" s="3">
        <v>673703666</v>
      </c>
      <c r="FU337" s="3">
        <v>546999416</v>
      </c>
      <c r="FV337" s="3">
        <v>745590361</v>
      </c>
      <c r="FW337" s="3">
        <v>23585</v>
      </c>
      <c r="FX337" s="3">
        <v>79954</v>
      </c>
      <c r="FY337" s="3">
        <v>147809</v>
      </c>
      <c r="FZ337" s="3">
        <v>31905326</v>
      </c>
      <c r="GA337" s="3">
        <v>603033988</v>
      </c>
      <c r="GB337" s="3">
        <v>147442753</v>
      </c>
      <c r="GC337" s="3">
        <v>544913334</v>
      </c>
      <c r="GD337" s="3">
        <v>67722553</v>
      </c>
      <c r="GE337" s="3">
        <v>1257804703</v>
      </c>
      <c r="GF337" s="3">
        <v>784934910</v>
      </c>
      <c r="GG337" s="3">
        <v>68104730</v>
      </c>
      <c r="GH337" s="3">
        <v>73865178</v>
      </c>
      <c r="GI337" s="3">
        <v>396889715</v>
      </c>
      <c r="GJ337" s="3">
        <v>480676690</v>
      </c>
      <c r="GK337" s="3">
        <v>85639474</v>
      </c>
      <c r="GL337" s="3">
        <v>21127588</v>
      </c>
      <c r="GM337" s="3">
        <v>8876941</v>
      </c>
      <c r="GN337" s="3">
        <v>17549133</v>
      </c>
      <c r="GO337" s="3">
        <v>166093683</v>
      </c>
      <c r="GP337" s="3">
        <v>991833049</v>
      </c>
      <c r="GQ337" s="3">
        <v>0</v>
      </c>
      <c r="GR337" s="3">
        <v>66622665</v>
      </c>
      <c r="GS337" s="3">
        <v>53947367</v>
      </c>
      <c r="GT337" s="3">
        <v>1125782</v>
      </c>
      <c r="GU337" s="3">
        <v>0</v>
      </c>
      <c r="GV337" s="3">
        <v>1113528863</v>
      </c>
      <c r="GW337" s="3">
        <v>698016299</v>
      </c>
      <c r="GX337" s="3">
        <v>0</v>
      </c>
      <c r="GY337" s="3">
        <v>124470266</v>
      </c>
      <c r="GZ337" s="3">
        <v>291042298</v>
      </c>
      <c r="HA337" s="3">
        <v>1113528863</v>
      </c>
      <c r="HB337" s="3">
        <v>318021</v>
      </c>
      <c r="HC337" s="3">
        <v>1789745388</v>
      </c>
      <c r="HD337" s="3">
        <v>-1327694737</v>
      </c>
      <c r="HE337" s="3">
        <v>331772938</v>
      </c>
      <c r="HF337" s="3">
        <v>0</v>
      </c>
      <c r="HG337" s="3">
        <v>0</v>
      </c>
      <c r="HH337" s="3">
        <v>7111639</v>
      </c>
      <c r="HI337" s="3">
        <v>302901166</v>
      </c>
      <c r="HJ337" s="3">
        <v>15329504</v>
      </c>
      <c r="HK337" s="3">
        <v>18069456</v>
      </c>
      <c r="HL337" s="3">
        <v>8599</v>
      </c>
      <c r="HM337" s="3">
        <v>209</v>
      </c>
      <c r="HN337" s="3">
        <v>1314968</v>
      </c>
      <c r="HO337" s="3">
        <v>4026514</v>
      </c>
      <c r="HP337" s="3">
        <v>4242515</v>
      </c>
      <c r="HQ337" s="3">
        <v>387716</v>
      </c>
      <c r="HR337" s="3">
        <v>1134654</v>
      </c>
      <c r="HS337" s="3">
        <v>1732856</v>
      </c>
      <c r="HT337" s="3">
        <v>1017170</v>
      </c>
      <c r="HU337" s="3">
        <v>1288634</v>
      </c>
      <c r="HV337" s="3">
        <v>60830</v>
      </c>
      <c r="HW337" s="3">
        <v>123647</v>
      </c>
      <c r="HX337" s="3">
        <v>4460555</v>
      </c>
      <c r="HY337" s="3">
        <v>3369457</v>
      </c>
      <c r="HZ337" s="3">
        <v>2965936</v>
      </c>
      <c r="IA337" s="3">
        <v>266309</v>
      </c>
      <c r="IB337" s="3">
        <v>2534206</v>
      </c>
      <c r="IC337" s="3">
        <v>567104</v>
      </c>
      <c r="ID337" s="3">
        <v>1165937</v>
      </c>
      <c r="IE337" s="3">
        <v>622433776.3492837</v>
      </c>
      <c r="IF337" s="3">
        <v>383913718.26795083</v>
      </c>
      <c r="IG337" s="3">
        <v>616859876.24515843</v>
      </c>
      <c r="IH337" s="3">
        <v>1082841686.14516</v>
      </c>
      <c r="II337" s="3">
        <v>44567665.529108196</v>
      </c>
      <c r="IJ337" s="3">
        <v>80323743.098889396</v>
      </c>
      <c r="IK337" s="3">
        <v>405923006.32486898</v>
      </c>
      <c r="IL337" s="3">
        <v>58417524.039582103</v>
      </c>
      <c r="IM337" s="3">
        <v>0</v>
      </c>
    </row>
    <row r="338" spans="1:247" x14ac:dyDescent="0.25">
      <c r="A338">
        <v>106190687</v>
      </c>
      <c r="B338" s="33" t="s">
        <v>2543</v>
      </c>
      <c r="C338" s="56">
        <v>45108</v>
      </c>
      <c r="D338" s="56">
        <v>45473</v>
      </c>
      <c r="E338">
        <v>366</v>
      </c>
      <c r="F338" s="33" t="s">
        <v>2532</v>
      </c>
      <c r="G338" t="s">
        <v>475</v>
      </c>
      <c r="H338">
        <v>927</v>
      </c>
      <c r="I338" s="33" t="s">
        <v>1046</v>
      </c>
      <c r="J338" t="s">
        <v>2899</v>
      </c>
      <c r="K338" s="33" t="s">
        <v>1023</v>
      </c>
      <c r="L338" s="33" t="s">
        <v>811</v>
      </c>
      <c r="M338" t="s">
        <v>2658</v>
      </c>
      <c r="N338" t="s">
        <v>1032</v>
      </c>
      <c r="O338" s="33" t="s">
        <v>3089</v>
      </c>
      <c r="P338" t="s">
        <v>1028</v>
      </c>
      <c r="Q338" t="s">
        <v>34</v>
      </c>
      <c r="R338" s="33" t="s">
        <v>2273</v>
      </c>
      <c r="S338" s="33" t="s">
        <v>1570</v>
      </c>
      <c r="T338" s="33" t="s">
        <v>1571</v>
      </c>
      <c r="U338" s="33">
        <v>90404</v>
      </c>
      <c r="V338" s="33" t="s">
        <v>2608</v>
      </c>
      <c r="W338">
        <v>0</v>
      </c>
      <c r="X338" s="3">
        <v>281</v>
      </c>
      <c r="Y338" s="3">
        <v>102846</v>
      </c>
      <c r="Z338" s="3">
        <v>281</v>
      </c>
      <c r="AA338" s="3">
        <v>102846</v>
      </c>
      <c r="AB338" s="3">
        <v>249</v>
      </c>
      <c r="AC338" s="3">
        <v>235.21038251366099</v>
      </c>
      <c r="AD338" s="3">
        <v>367.06786958657199</v>
      </c>
      <c r="AE338" s="3">
        <v>29142</v>
      </c>
      <c r="AF338" s="3">
        <v>13409</v>
      </c>
      <c r="AG338" s="3">
        <v>5842</v>
      </c>
      <c r="AH338" s="3">
        <v>10679</v>
      </c>
      <c r="AI338" s="3">
        <v>6</v>
      </c>
      <c r="AJ338" s="3">
        <v>495</v>
      </c>
      <c r="AK338" s="3">
        <v>24677</v>
      </c>
      <c r="AL338" s="3">
        <v>54</v>
      </c>
      <c r="AM338" s="3">
        <v>1783</v>
      </c>
      <c r="AN338" s="3">
        <v>86087</v>
      </c>
      <c r="AO338" s="3">
        <v>134346.84026868499</v>
      </c>
      <c r="AP338" s="89">
        <v>40449.347731796697</v>
      </c>
      <c r="AQ338" s="89">
        <v>18809.057724582701</v>
      </c>
      <c r="AR338" s="89">
        <v>6681.3338490829401</v>
      </c>
      <c r="AS338" s="89">
        <v>14595.266615230899</v>
      </c>
      <c r="AT338" s="89">
        <v>23.635682629785155</v>
      </c>
      <c r="AU338" s="89">
        <v>852.57397699423484</v>
      </c>
      <c r="AV338" s="89">
        <v>48333.543436474902</v>
      </c>
      <c r="AW338" s="89">
        <v>166.376806493168</v>
      </c>
      <c r="AX338" s="89">
        <v>3875.7789120369698</v>
      </c>
      <c r="AY338" s="3">
        <v>4569</v>
      </c>
      <c r="AZ338" s="3">
        <v>2075</v>
      </c>
      <c r="BA338" s="3">
        <v>1004</v>
      </c>
      <c r="BB338" s="3">
        <v>1628</v>
      </c>
      <c r="BC338" s="3">
        <v>1</v>
      </c>
      <c r="BD338" s="3">
        <v>86</v>
      </c>
      <c r="BE338" s="3">
        <v>5105</v>
      </c>
      <c r="BF338" s="3">
        <v>9</v>
      </c>
      <c r="BG338" s="3">
        <v>321</v>
      </c>
      <c r="BH338" s="3">
        <v>14798</v>
      </c>
      <c r="BI338" s="3">
        <v>281</v>
      </c>
      <c r="BJ338" s="3">
        <v>0</v>
      </c>
      <c r="BK338" s="3">
        <v>0</v>
      </c>
      <c r="BL338" s="3">
        <v>0</v>
      </c>
      <c r="BM338" s="3">
        <v>0</v>
      </c>
      <c r="BN338" s="3">
        <v>0</v>
      </c>
      <c r="BO338" s="3">
        <v>102846</v>
      </c>
      <c r="BP338" s="3">
        <v>0</v>
      </c>
      <c r="BQ338" s="3">
        <v>0</v>
      </c>
      <c r="BR338" s="3">
        <v>0</v>
      </c>
      <c r="BS338" s="3">
        <v>0</v>
      </c>
      <c r="BT338" s="3">
        <v>0</v>
      </c>
      <c r="BU338" s="3">
        <v>86087</v>
      </c>
      <c r="BV338" s="3">
        <v>0</v>
      </c>
      <c r="BW338" s="3">
        <v>0</v>
      </c>
      <c r="BX338" s="3">
        <v>0</v>
      </c>
      <c r="BY338" s="3">
        <v>0</v>
      </c>
      <c r="BZ338" s="57">
        <v>0</v>
      </c>
      <c r="CA338" s="3">
        <v>0</v>
      </c>
      <c r="CB338" s="3">
        <v>14798</v>
      </c>
      <c r="CC338" s="3">
        <v>0</v>
      </c>
      <c r="CD338" s="3">
        <v>0</v>
      </c>
      <c r="CE338" s="3">
        <v>0</v>
      </c>
      <c r="CF338" s="3">
        <v>0</v>
      </c>
      <c r="CG338" s="3">
        <v>0</v>
      </c>
      <c r="CH338" s="3">
        <v>24</v>
      </c>
      <c r="CI338" s="3">
        <v>2492</v>
      </c>
      <c r="CJ338" s="3">
        <v>1279</v>
      </c>
      <c r="CK338" s="3">
        <v>50412</v>
      </c>
      <c r="CL338" s="3">
        <v>21431</v>
      </c>
      <c r="CM338" s="3">
        <v>4460</v>
      </c>
      <c r="CN338" s="3">
        <v>26258</v>
      </c>
      <c r="CO338" s="3">
        <v>107</v>
      </c>
      <c r="CP338" s="3">
        <v>1205</v>
      </c>
      <c r="CQ338" s="3">
        <v>106624</v>
      </c>
      <c r="CR338" s="3">
        <v>334</v>
      </c>
      <c r="CS338" s="3">
        <v>8982</v>
      </c>
      <c r="CT338" s="3">
        <v>219813</v>
      </c>
      <c r="CU338" s="3">
        <v>47642</v>
      </c>
      <c r="CV338" s="3">
        <v>8922</v>
      </c>
      <c r="CW338" s="3">
        <v>0</v>
      </c>
      <c r="CX338" s="3">
        <v>152971</v>
      </c>
      <c r="CY338" s="3">
        <v>0</v>
      </c>
      <c r="CZ338" s="3">
        <v>24</v>
      </c>
      <c r="DA338" s="3">
        <v>681993</v>
      </c>
      <c r="DB338" s="3">
        <v>1327794</v>
      </c>
      <c r="DC338" s="3">
        <v>3103</v>
      </c>
      <c r="DD338" s="3">
        <v>14889</v>
      </c>
      <c r="DE338" s="3">
        <v>1029</v>
      </c>
      <c r="DF338" s="3">
        <v>375</v>
      </c>
      <c r="DG338" s="3">
        <v>2725177587</v>
      </c>
      <c r="DH338" s="3">
        <v>1888480781</v>
      </c>
      <c r="DI338" s="3">
        <v>33385422</v>
      </c>
      <c r="DJ338" s="3">
        <v>870082228</v>
      </c>
      <c r="DK338" s="3">
        <v>23466768</v>
      </c>
      <c r="DL338" s="3">
        <v>893548996</v>
      </c>
      <c r="DM338" s="3">
        <v>804304078</v>
      </c>
      <c r="DN338" s="3">
        <v>89244918</v>
      </c>
      <c r="DO338" s="3">
        <v>1058593</v>
      </c>
      <c r="DP338" s="3">
        <v>25622343</v>
      </c>
      <c r="DQ338" s="3">
        <v>0</v>
      </c>
      <c r="DR338" s="3">
        <v>0</v>
      </c>
      <c r="DS338" s="3">
        <v>64681168</v>
      </c>
      <c r="DT338" s="3">
        <v>617637435</v>
      </c>
      <c r="DU338" s="3">
        <v>229063553</v>
      </c>
      <c r="DV338" s="3">
        <v>110404997</v>
      </c>
      <c r="DW338" s="3">
        <v>214076817</v>
      </c>
      <c r="DX338" s="3">
        <v>85969</v>
      </c>
      <c r="DY338" s="3">
        <v>8423193</v>
      </c>
      <c r="DZ338" s="3">
        <v>552845254</v>
      </c>
      <c r="EA338" s="3">
        <v>284114</v>
      </c>
      <c r="EB338" s="3">
        <v>13422662</v>
      </c>
      <c r="EC338" s="3">
        <v>1746243994</v>
      </c>
      <c r="ED338" s="3">
        <v>239648660</v>
      </c>
      <c r="EE338" s="3">
        <v>92248222</v>
      </c>
      <c r="EF338" s="3">
        <v>15862145</v>
      </c>
      <c r="EG338" s="3">
        <v>78507528</v>
      </c>
      <c r="EH338" s="3">
        <v>252687</v>
      </c>
      <c r="EI338" s="3">
        <v>6084676</v>
      </c>
      <c r="EJ338" s="3">
        <v>529983700</v>
      </c>
      <c r="EK338" s="3">
        <v>591256</v>
      </c>
      <c r="EL338" s="3">
        <v>15754719</v>
      </c>
      <c r="EM338" s="3">
        <v>978933593</v>
      </c>
      <c r="EN338" s="3">
        <v>688660804</v>
      </c>
      <c r="EO338" s="3">
        <v>195309886</v>
      </c>
      <c r="EP338" s="3">
        <v>93737386</v>
      </c>
      <c r="EQ338" s="3">
        <v>254875482</v>
      </c>
      <c r="ER338" s="3">
        <v>0</v>
      </c>
      <c r="ES338" s="3">
        <v>276741</v>
      </c>
      <c r="ET338" s="3">
        <v>8829266</v>
      </c>
      <c r="EU338" s="3">
        <v>596768333</v>
      </c>
      <c r="EV338" s="3">
        <v>32534587</v>
      </c>
      <c r="EW338" s="3">
        <v>0</v>
      </c>
      <c r="EX338" s="3">
        <v>3618155</v>
      </c>
      <c r="EY338" s="3">
        <v>0</v>
      </c>
      <c r="EZ338" s="3">
        <v>13870141</v>
      </c>
      <c r="FA338" s="3">
        <v>22076407</v>
      </c>
      <c r="FB338" s="3">
        <v>3401859</v>
      </c>
      <c r="FC338" s="3">
        <v>0</v>
      </c>
      <c r="FD338" s="3">
        <v>7907156</v>
      </c>
      <c r="FE338" s="3">
        <v>166297503</v>
      </c>
      <c r="FF338" s="3">
        <v>146912214</v>
      </c>
      <c r="FG338" s="3">
        <v>30519622</v>
      </c>
      <c r="FH338" s="3">
        <v>34003529</v>
      </c>
      <c r="FI338" s="3">
        <v>61523</v>
      </c>
      <c r="FJ338" s="3">
        <v>5620089</v>
      </c>
      <c r="FK338" s="3">
        <v>474531642</v>
      </c>
      <c r="FL338" s="3">
        <v>0</v>
      </c>
      <c r="FM338" s="3">
        <v>12136106</v>
      </c>
      <c r="FN338" s="3">
        <v>0</v>
      </c>
      <c r="FO338" s="3">
        <v>-4956707</v>
      </c>
      <c r="FP338" s="3">
        <v>0</v>
      </c>
      <c r="FQ338" s="3">
        <v>458896</v>
      </c>
      <c r="FR338" s="3">
        <v>0</v>
      </c>
      <c r="FS338" s="3">
        <v>0</v>
      </c>
      <c r="FT338" s="3">
        <v>161325478</v>
      </c>
      <c r="FU338" s="3">
        <v>27292537</v>
      </c>
      <c r="FV338" s="3">
        <v>303265219</v>
      </c>
      <c r="FW338" s="3">
        <v>0</v>
      </c>
      <c r="FX338" s="3">
        <v>0</v>
      </c>
      <c r="FY338" s="3">
        <v>0</v>
      </c>
      <c r="FZ338" s="3">
        <v>4991183</v>
      </c>
      <c r="GA338" s="3">
        <v>177253434</v>
      </c>
      <c r="GB338" s="3">
        <v>9463775</v>
      </c>
      <c r="GC338" s="3">
        <v>80598674</v>
      </c>
      <c r="GD338" s="3">
        <v>40113778</v>
      </c>
      <c r="GE338" s="3">
        <v>294495548</v>
      </c>
      <c r="GF338" s="3">
        <v>110719833</v>
      </c>
      <c r="GG338" s="3">
        <v>1231087</v>
      </c>
      <c r="GH338" s="3">
        <v>10238001</v>
      </c>
      <c r="GI338" s="3">
        <v>145649899</v>
      </c>
      <c r="GJ338" s="3">
        <v>176734131</v>
      </c>
      <c r="GK338" s="3">
        <v>41348854</v>
      </c>
      <c r="GL338" s="3">
        <v>6675401</v>
      </c>
      <c r="GM338" s="3">
        <v>4503855</v>
      </c>
      <c r="GN338" s="3">
        <v>0</v>
      </c>
      <c r="GO338" s="3">
        <v>12707469</v>
      </c>
      <c r="GP338" s="3">
        <v>973558647</v>
      </c>
      <c r="GQ338" s="3">
        <v>195332</v>
      </c>
      <c r="GR338" s="3">
        <v>654097480</v>
      </c>
      <c r="GS338" s="3">
        <v>11896840</v>
      </c>
      <c r="GT338" s="3">
        <v>13528573</v>
      </c>
      <c r="GU338" s="3">
        <v>0</v>
      </c>
      <c r="GV338" s="3">
        <v>1653276872</v>
      </c>
      <c r="GW338" s="3">
        <v>936588196</v>
      </c>
      <c r="GX338" s="3">
        <v>0</v>
      </c>
      <c r="GY338" s="3">
        <v>144861437</v>
      </c>
      <c r="GZ338" s="3">
        <v>571827239</v>
      </c>
      <c r="HA338" s="3">
        <v>1653276872</v>
      </c>
      <c r="HB338" s="3">
        <v>14932654</v>
      </c>
      <c r="HC338" s="3">
        <v>281539367</v>
      </c>
      <c r="HD338" s="3">
        <v>-160396589</v>
      </c>
      <c r="HE338" s="3">
        <v>1072437569</v>
      </c>
      <c r="HF338" s="3">
        <v>0</v>
      </c>
      <c r="HG338" s="3">
        <v>0</v>
      </c>
      <c r="HH338" s="3">
        <v>728807746</v>
      </c>
      <c r="HI338" s="3">
        <v>92700652</v>
      </c>
      <c r="HJ338" s="3">
        <v>4366633</v>
      </c>
      <c r="HK338" s="3">
        <v>4986499</v>
      </c>
      <c r="HL338" s="3">
        <v>2343</v>
      </c>
      <c r="HM338" s="3">
        <v>129</v>
      </c>
      <c r="HN338" s="3">
        <v>269035</v>
      </c>
      <c r="HO338" s="3">
        <v>1213924</v>
      </c>
      <c r="HP338" s="3">
        <v>1470510</v>
      </c>
      <c r="HQ338" s="3">
        <v>5255</v>
      </c>
      <c r="HR338" s="3">
        <v>584452</v>
      </c>
      <c r="HS338" s="3">
        <v>248612</v>
      </c>
      <c r="HT338" s="3">
        <v>447201</v>
      </c>
      <c r="HU338" s="3">
        <v>13994</v>
      </c>
      <c r="HV338" s="3">
        <v>56697</v>
      </c>
      <c r="HW338" s="3">
        <v>56953</v>
      </c>
      <c r="HX338" s="3">
        <v>1524545</v>
      </c>
      <c r="HY338" s="3">
        <v>251576</v>
      </c>
      <c r="HZ338" s="3">
        <v>1333516</v>
      </c>
      <c r="IA338" s="3">
        <v>2871</v>
      </c>
      <c r="IB338" s="3">
        <v>859218</v>
      </c>
      <c r="IC338" s="3">
        <v>72053</v>
      </c>
      <c r="ID338" s="3">
        <v>322854</v>
      </c>
      <c r="IE338" s="3">
        <v>245635723.52622777</v>
      </c>
      <c r="IF338" s="3">
        <v>92064540.402491301</v>
      </c>
      <c r="IG338" s="3">
        <v>36178961.683449373</v>
      </c>
      <c r="IH338" s="3">
        <v>83833352.361235306</v>
      </c>
      <c r="II338" s="3">
        <v>97034.131396355093</v>
      </c>
      <c r="IJ338" s="3">
        <v>4156898.0523808999</v>
      </c>
      <c r="IK338" s="3">
        <v>310259871.38043898</v>
      </c>
      <c r="IL338" s="3">
        <v>250817.252906865</v>
      </c>
      <c r="IM338" s="3">
        <v>8360111.2094736705</v>
      </c>
    </row>
    <row r="339" spans="1:247" x14ac:dyDescent="0.25">
      <c r="A339">
        <v>106420522</v>
      </c>
      <c r="B339" s="33" t="s">
        <v>1573</v>
      </c>
      <c r="C339" s="56">
        <v>45292</v>
      </c>
      <c r="D339" s="56">
        <v>45657</v>
      </c>
      <c r="E339">
        <v>366</v>
      </c>
      <c r="F339" s="33" t="s">
        <v>2711</v>
      </c>
      <c r="G339" t="s">
        <v>1076</v>
      </c>
      <c r="H339">
        <v>805</v>
      </c>
      <c r="I339" s="33" t="s">
        <v>1046</v>
      </c>
      <c r="J339" t="s">
        <v>3055</v>
      </c>
      <c r="K339" s="33" t="s">
        <v>1023</v>
      </c>
      <c r="L339" s="33" t="s">
        <v>811</v>
      </c>
      <c r="M339" t="s">
        <v>1792</v>
      </c>
      <c r="N339" s="91" t="s">
        <v>430</v>
      </c>
      <c r="O339" s="33" t="s">
        <v>1573</v>
      </c>
      <c r="P339" t="s">
        <v>1080</v>
      </c>
      <c r="Q339" t="s">
        <v>34</v>
      </c>
      <c r="R339" s="33" t="s">
        <v>2275</v>
      </c>
      <c r="S339" s="33" t="s">
        <v>1574</v>
      </c>
      <c r="T339" s="33" t="s">
        <v>1575</v>
      </c>
      <c r="U339" s="33">
        <v>93463</v>
      </c>
      <c r="V339" s="33" t="s">
        <v>3190</v>
      </c>
      <c r="W339">
        <v>0</v>
      </c>
      <c r="X339" s="3">
        <v>11</v>
      </c>
      <c r="Y339" s="3">
        <v>4026</v>
      </c>
      <c r="Z339" s="3">
        <v>11</v>
      </c>
      <c r="AA339" s="3">
        <v>4026</v>
      </c>
      <c r="AB339" s="3">
        <v>8</v>
      </c>
      <c r="AC339" s="3">
        <v>1.3251366120218599</v>
      </c>
      <c r="AD339" s="3">
        <v>20.765975371679598</v>
      </c>
      <c r="AE339" s="3">
        <v>354</v>
      </c>
      <c r="AF339" s="3">
        <v>55</v>
      </c>
      <c r="AG339" s="3">
        <v>17</v>
      </c>
      <c r="AH339" s="3">
        <v>23</v>
      </c>
      <c r="AI339" s="3">
        <v>0</v>
      </c>
      <c r="AJ339" s="3">
        <v>12</v>
      </c>
      <c r="AK339" s="3">
        <v>24</v>
      </c>
      <c r="AL339" s="3">
        <v>0</v>
      </c>
      <c r="AM339" s="3">
        <v>0</v>
      </c>
      <c r="AN339" s="3">
        <v>485</v>
      </c>
      <c r="AO339" s="3">
        <v>7600.3469860347304</v>
      </c>
      <c r="AP339" s="89">
        <v>3907.0446968350202</v>
      </c>
      <c r="AQ339" s="89">
        <v>609.72660975795498</v>
      </c>
      <c r="AR339" s="89">
        <v>149.11591905664801</v>
      </c>
      <c r="AS339" s="89">
        <v>978.02607498403495</v>
      </c>
      <c r="AT339" s="89">
        <v>0</v>
      </c>
      <c r="AU339" s="89">
        <v>465.56393705732501</v>
      </c>
      <c r="AV339" s="89">
        <v>1126.7168896777716</v>
      </c>
      <c r="AW339" s="89">
        <v>0</v>
      </c>
      <c r="AX339" s="89">
        <v>0</v>
      </c>
      <c r="AY339" s="3">
        <v>112</v>
      </c>
      <c r="AZ339" s="3">
        <v>19</v>
      </c>
      <c r="BA339" s="3">
        <v>4</v>
      </c>
      <c r="BB339" s="3">
        <v>8</v>
      </c>
      <c r="BC339" s="3">
        <v>0</v>
      </c>
      <c r="BD339" s="3">
        <v>5</v>
      </c>
      <c r="BE339" s="3">
        <v>10</v>
      </c>
      <c r="BF339" s="3">
        <v>0</v>
      </c>
      <c r="BG339" s="3">
        <v>0</v>
      </c>
      <c r="BH339" s="3">
        <v>158</v>
      </c>
      <c r="BI339" s="3">
        <v>11</v>
      </c>
      <c r="BJ339" s="3">
        <v>0</v>
      </c>
      <c r="BK339" s="3">
        <v>0</v>
      </c>
      <c r="BL339" s="3">
        <v>0</v>
      </c>
      <c r="BM339" s="3">
        <v>0</v>
      </c>
      <c r="BN339" s="3">
        <v>0</v>
      </c>
      <c r="BO339" s="3">
        <v>4026</v>
      </c>
      <c r="BP339" s="3">
        <v>0</v>
      </c>
      <c r="BQ339" s="3">
        <v>0</v>
      </c>
      <c r="BR339" s="3">
        <v>0</v>
      </c>
      <c r="BS339" s="3">
        <v>0</v>
      </c>
      <c r="BT339" s="3">
        <v>0</v>
      </c>
      <c r="BU339" s="3">
        <v>485</v>
      </c>
      <c r="BV339" s="3">
        <v>0</v>
      </c>
      <c r="BW339" s="3">
        <v>0</v>
      </c>
      <c r="BX339" s="3">
        <v>0</v>
      </c>
      <c r="BY339" s="3">
        <v>0</v>
      </c>
      <c r="BZ339" s="57">
        <v>0</v>
      </c>
      <c r="CA339" s="3">
        <v>0</v>
      </c>
      <c r="CB339" s="3">
        <v>158</v>
      </c>
      <c r="CC339" s="3">
        <v>0</v>
      </c>
      <c r="CD339" s="3">
        <v>0</v>
      </c>
      <c r="CE339" s="3">
        <v>0</v>
      </c>
      <c r="CF339" s="3">
        <v>0</v>
      </c>
      <c r="CG339" s="3">
        <v>0</v>
      </c>
      <c r="CH339" s="3">
        <v>0</v>
      </c>
      <c r="CI339" s="3">
        <v>0</v>
      </c>
      <c r="CJ339" s="3">
        <v>0</v>
      </c>
      <c r="CK339" s="3">
        <v>14041</v>
      </c>
      <c r="CL339" s="3">
        <v>1225</v>
      </c>
      <c r="CM339" s="3">
        <v>652</v>
      </c>
      <c r="CN339" s="3">
        <v>5104</v>
      </c>
      <c r="CO339" s="3">
        <v>0</v>
      </c>
      <c r="CP339" s="3">
        <v>1295</v>
      </c>
      <c r="CQ339" s="3">
        <v>9083</v>
      </c>
      <c r="CR339" s="3">
        <v>274</v>
      </c>
      <c r="CS339" s="3">
        <v>324</v>
      </c>
      <c r="CT339" s="3">
        <v>31998</v>
      </c>
      <c r="CU339" s="3">
        <v>11168</v>
      </c>
      <c r="CV339" s="3">
        <v>4027</v>
      </c>
      <c r="CW339" s="3">
        <v>0</v>
      </c>
      <c r="CX339" s="3">
        <v>16884</v>
      </c>
      <c r="CY339" s="3">
        <v>0</v>
      </c>
      <c r="CZ339" s="3">
        <v>2</v>
      </c>
      <c r="DA339" s="3">
        <v>67</v>
      </c>
      <c r="DB339" s="3">
        <v>12566</v>
      </c>
      <c r="DC339" s="3">
        <v>1</v>
      </c>
      <c r="DD339" s="3">
        <v>83</v>
      </c>
      <c r="DE339" s="3">
        <v>0</v>
      </c>
      <c r="DF339" s="3">
        <v>0</v>
      </c>
      <c r="DG339" s="3">
        <v>90193255</v>
      </c>
      <c r="DH339" s="3">
        <v>59596084</v>
      </c>
      <c r="DI339" s="3">
        <v>0</v>
      </c>
      <c r="DJ339" s="3">
        <v>30597171</v>
      </c>
      <c r="DK339" s="3">
        <v>213576</v>
      </c>
      <c r="DL339" s="3">
        <v>30810747</v>
      </c>
      <c r="DM339" s="3">
        <v>29084148</v>
      </c>
      <c r="DN339" s="3">
        <v>1726599</v>
      </c>
      <c r="DO339" s="3">
        <v>7292307</v>
      </c>
      <c r="DP339" s="3">
        <v>1086173</v>
      </c>
      <c r="DQ339" s="3">
        <v>0</v>
      </c>
      <c r="DR339" s="3">
        <v>0</v>
      </c>
      <c r="DS339" s="3">
        <v>7932733</v>
      </c>
      <c r="DT339" s="3">
        <v>4027444</v>
      </c>
      <c r="DU339" s="3">
        <v>709206</v>
      </c>
      <c r="DV339" s="3">
        <v>202512</v>
      </c>
      <c r="DW339" s="3">
        <v>270911</v>
      </c>
      <c r="DX339" s="3">
        <v>0</v>
      </c>
      <c r="DY339" s="3">
        <v>171966</v>
      </c>
      <c r="DZ339" s="3">
        <v>351552</v>
      </c>
      <c r="EA339" s="3">
        <v>21900</v>
      </c>
      <c r="EB339" s="3">
        <v>0</v>
      </c>
      <c r="EC339" s="3">
        <v>5755491</v>
      </c>
      <c r="ED339" s="3">
        <v>40422849</v>
      </c>
      <c r="EE339" s="3">
        <v>7153008</v>
      </c>
      <c r="EF339" s="3">
        <v>1573827</v>
      </c>
      <c r="EG339" s="3">
        <v>11249003</v>
      </c>
      <c r="EH339" s="3">
        <v>0</v>
      </c>
      <c r="EI339" s="3">
        <v>6499798</v>
      </c>
      <c r="EJ339" s="3">
        <v>16152597</v>
      </c>
      <c r="EK339" s="3">
        <v>623430</v>
      </c>
      <c r="EL339" s="3">
        <v>763252</v>
      </c>
      <c r="EM339" s="3">
        <v>84437764</v>
      </c>
      <c r="EN339" s="3">
        <v>29695215</v>
      </c>
      <c r="EO339" s="3">
        <v>5237607</v>
      </c>
      <c r="EP339" s="3">
        <v>1473200</v>
      </c>
      <c r="EQ339" s="3">
        <v>9671736</v>
      </c>
      <c r="ER339" s="3">
        <v>0</v>
      </c>
      <c r="ES339" s="3">
        <v>0</v>
      </c>
      <c r="ET339" s="3">
        <v>2995960</v>
      </c>
      <c r="EU339" s="3">
        <v>6895538</v>
      </c>
      <c r="EV339" s="3">
        <v>825065</v>
      </c>
      <c r="EW339" s="3">
        <v>0</v>
      </c>
      <c r="EX339" s="3">
        <v>1463848</v>
      </c>
      <c r="EY339" s="3">
        <v>0</v>
      </c>
      <c r="EZ339" s="3">
        <v>1337915</v>
      </c>
      <c r="FA339" s="3">
        <v>0</v>
      </c>
      <c r="FB339" s="3">
        <v>0</v>
      </c>
      <c r="FC339" s="3">
        <v>0</v>
      </c>
      <c r="FD339" s="3">
        <v>0</v>
      </c>
      <c r="FE339" s="3">
        <v>13490509</v>
      </c>
      <c r="FF339" s="3">
        <v>2601759</v>
      </c>
      <c r="FG339" s="3">
        <v>254592</v>
      </c>
      <c r="FH339" s="3">
        <v>1750033</v>
      </c>
      <c r="FI339" s="3">
        <v>0</v>
      </c>
      <c r="FJ339" s="3">
        <v>3655613</v>
      </c>
      <c r="FK339" s="3">
        <v>8720775</v>
      </c>
      <c r="FL339" s="3">
        <v>0</v>
      </c>
      <c r="FM339" s="3">
        <v>123890</v>
      </c>
      <c r="FN339" s="3">
        <v>0</v>
      </c>
      <c r="FO339" s="3">
        <v>550144</v>
      </c>
      <c r="FP339" s="3">
        <v>477184</v>
      </c>
      <c r="FQ339" s="3">
        <v>4985105</v>
      </c>
      <c r="FR339" s="3">
        <v>0</v>
      </c>
      <c r="FS339" s="3">
        <v>0</v>
      </c>
      <c r="FT339" s="3">
        <v>1823678</v>
      </c>
      <c r="FU339" s="3">
        <v>5402638</v>
      </c>
      <c r="FV339" s="3">
        <v>8283291</v>
      </c>
      <c r="FW339" s="3">
        <v>0</v>
      </c>
      <c r="FX339" s="3">
        <v>0</v>
      </c>
      <c r="FY339" s="3">
        <v>0</v>
      </c>
      <c r="FZ339" s="3">
        <v>0</v>
      </c>
      <c r="GA339" s="3">
        <v>6487665</v>
      </c>
      <c r="GB339" s="3">
        <v>1381948</v>
      </c>
      <c r="GC339" s="3">
        <v>3533145</v>
      </c>
      <c r="GD339" s="3">
        <v>2171783</v>
      </c>
      <c r="GE339" s="3">
        <v>10218389</v>
      </c>
      <c r="GF339" s="3">
        <v>1705565</v>
      </c>
      <c r="GG339" s="3">
        <v>1083927</v>
      </c>
      <c r="GH339" s="3">
        <v>453372</v>
      </c>
      <c r="GI339" s="3">
        <v>2696375</v>
      </c>
      <c r="GJ339" s="3">
        <v>9163889</v>
      </c>
      <c r="GK339" s="3">
        <v>2040704</v>
      </c>
      <c r="GL339" s="3">
        <v>157318</v>
      </c>
      <c r="GM339" s="3">
        <v>0</v>
      </c>
      <c r="GN339" s="3">
        <v>0</v>
      </c>
      <c r="GO339" s="3">
        <v>1564609</v>
      </c>
      <c r="GP339" s="3">
        <v>45130404</v>
      </c>
      <c r="GQ339" s="3">
        <v>0</v>
      </c>
      <c r="GR339" s="3">
        <v>31184897</v>
      </c>
      <c r="GS339" s="3">
        <v>3379652</v>
      </c>
      <c r="GT339" s="3">
        <v>16679189</v>
      </c>
      <c r="GU339" s="3">
        <v>223115</v>
      </c>
      <c r="GV339" s="3">
        <v>96597257</v>
      </c>
      <c r="GW339" s="3">
        <v>6235469</v>
      </c>
      <c r="GX339" s="3">
        <v>128835</v>
      </c>
      <c r="GY339" s="3">
        <v>115418</v>
      </c>
      <c r="GZ339" s="3">
        <v>90117535</v>
      </c>
      <c r="HA339" s="3">
        <v>96597257</v>
      </c>
      <c r="HB339" s="3">
        <v>7038837</v>
      </c>
      <c r="HC339" s="3">
        <v>8709541</v>
      </c>
      <c r="HD339" s="3">
        <v>-5421579</v>
      </c>
      <c r="HE339" s="3">
        <v>48977613</v>
      </c>
      <c r="HF339" s="3">
        <v>0</v>
      </c>
      <c r="HG339" s="3">
        <v>0</v>
      </c>
      <c r="HH339" s="3">
        <v>1638465</v>
      </c>
      <c r="HI339" s="3">
        <v>2483296</v>
      </c>
      <c r="HJ339" s="3">
        <v>157091</v>
      </c>
      <c r="HK339" s="3">
        <v>175722</v>
      </c>
      <c r="HL339" s="3">
        <v>83</v>
      </c>
      <c r="HM339" s="3">
        <v>0</v>
      </c>
      <c r="HN339" s="3">
        <v>15738</v>
      </c>
      <c r="HO339" s="3">
        <v>55397</v>
      </c>
      <c r="HP339" s="3">
        <v>31480</v>
      </c>
      <c r="HQ339" s="3">
        <v>1751</v>
      </c>
      <c r="HR339" s="3">
        <v>11744</v>
      </c>
      <c r="HS339" s="3">
        <v>6240</v>
      </c>
      <c r="HT339" s="3">
        <v>27247</v>
      </c>
      <c r="HU339" s="3">
        <v>4774</v>
      </c>
      <c r="HV339" s="3">
        <v>1764</v>
      </c>
      <c r="HW339" s="3">
        <v>956</v>
      </c>
      <c r="HX339" s="3">
        <v>18723</v>
      </c>
      <c r="HY339" s="3">
        <v>54469</v>
      </c>
      <c r="HZ339" s="3">
        <v>42655</v>
      </c>
      <c r="IA339" s="3">
        <v>0</v>
      </c>
      <c r="IB339" s="3">
        <v>33080</v>
      </c>
      <c r="IC339" s="3">
        <v>0</v>
      </c>
      <c r="ID339" s="3">
        <v>6605</v>
      </c>
      <c r="IE339" s="3">
        <v>14228396.397020999</v>
      </c>
      <c r="IF339" s="3">
        <v>2516669.515546456</v>
      </c>
      <c r="IG339" s="3">
        <v>568600.42356723896</v>
      </c>
      <c r="IH339" s="3">
        <v>3687487.5684529627</v>
      </c>
      <c r="II339" s="3">
        <v>0</v>
      </c>
      <c r="IJ339" s="3">
        <v>2135610.2840396198</v>
      </c>
      <c r="IK339" s="3">
        <v>5282925.2254309701</v>
      </c>
      <c r="IL339" s="3">
        <v>206568.06574682301</v>
      </c>
      <c r="IM339" s="3">
        <v>244314.52019493</v>
      </c>
    </row>
    <row r="340" spans="1:247" x14ac:dyDescent="0.25">
      <c r="A340">
        <v>106371256</v>
      </c>
      <c r="B340" s="33" t="s">
        <v>1576</v>
      </c>
      <c r="C340" s="56">
        <v>45200</v>
      </c>
      <c r="D340" s="56">
        <v>45565</v>
      </c>
      <c r="E340">
        <v>366</v>
      </c>
      <c r="F340" s="33" t="s">
        <v>2691</v>
      </c>
      <c r="G340" t="s">
        <v>1052</v>
      </c>
      <c r="H340">
        <v>1416</v>
      </c>
      <c r="I340" s="33" t="s">
        <v>1046</v>
      </c>
      <c r="J340" t="s">
        <v>1577</v>
      </c>
      <c r="K340" s="33" t="s">
        <v>1023</v>
      </c>
      <c r="L340" s="33" t="s">
        <v>1025</v>
      </c>
      <c r="N340" t="s">
        <v>430</v>
      </c>
      <c r="O340" s="33" t="s">
        <v>1577</v>
      </c>
      <c r="P340" t="s">
        <v>1038</v>
      </c>
      <c r="Q340" t="s">
        <v>34</v>
      </c>
      <c r="R340" s="33" t="s">
        <v>2276</v>
      </c>
      <c r="S340" s="33" t="s">
        <v>1578</v>
      </c>
      <c r="T340" s="33" t="s">
        <v>1579</v>
      </c>
      <c r="U340" s="33" t="s">
        <v>2277</v>
      </c>
      <c r="V340" s="33" t="s">
        <v>1583</v>
      </c>
      <c r="W340">
        <v>0</v>
      </c>
      <c r="X340" s="3">
        <v>173</v>
      </c>
      <c r="Y340" s="3">
        <v>63318</v>
      </c>
      <c r="Z340" s="3">
        <v>150</v>
      </c>
      <c r="AA340" s="3">
        <v>54900</v>
      </c>
      <c r="AB340" s="3">
        <v>98</v>
      </c>
      <c r="AC340" s="3">
        <v>87.639344262295083</v>
      </c>
      <c r="AD340" s="3">
        <v>179.48473716526203</v>
      </c>
      <c r="AE340" s="3">
        <v>13631</v>
      </c>
      <c r="AF340" s="3">
        <v>4864</v>
      </c>
      <c r="AG340" s="3">
        <v>700</v>
      </c>
      <c r="AH340" s="3">
        <v>1310</v>
      </c>
      <c r="AI340" s="3">
        <v>0</v>
      </c>
      <c r="AJ340" s="3">
        <v>61</v>
      </c>
      <c r="AK340" s="3">
        <v>11302</v>
      </c>
      <c r="AL340" s="3">
        <v>18</v>
      </c>
      <c r="AM340" s="3">
        <v>190</v>
      </c>
      <c r="AN340" s="3">
        <v>32076</v>
      </c>
      <c r="AO340" s="3">
        <v>65691.413802485898</v>
      </c>
      <c r="AP340" s="89">
        <v>24225.559044732399</v>
      </c>
      <c r="AQ340" s="89">
        <v>10360.568380963099</v>
      </c>
      <c r="AR340" s="89">
        <v>787.81197413675784</v>
      </c>
      <c r="AS340" s="89">
        <v>1479.1540475499601</v>
      </c>
      <c r="AT340" s="89">
        <v>0</v>
      </c>
      <c r="AU340" s="89">
        <v>179.07566568867099</v>
      </c>
      <c r="AV340" s="89">
        <v>27643.366625128681</v>
      </c>
      <c r="AW340" s="89">
        <v>119.901612091535</v>
      </c>
      <c r="AX340" s="89">
        <v>304.68314201935601</v>
      </c>
      <c r="AY340" s="3">
        <v>3320</v>
      </c>
      <c r="AZ340" s="3">
        <v>1016</v>
      </c>
      <c r="BA340" s="3">
        <v>84</v>
      </c>
      <c r="BB340" s="3">
        <v>130</v>
      </c>
      <c r="BC340" s="3">
        <v>0</v>
      </c>
      <c r="BD340" s="3">
        <v>16</v>
      </c>
      <c r="BE340" s="3">
        <v>2488</v>
      </c>
      <c r="BF340" s="3">
        <v>4</v>
      </c>
      <c r="BG340" s="3">
        <v>34</v>
      </c>
      <c r="BH340" s="3">
        <v>7092</v>
      </c>
      <c r="BI340" s="3">
        <v>173</v>
      </c>
      <c r="BJ340" s="3">
        <v>0</v>
      </c>
      <c r="BK340" s="3">
        <v>0</v>
      </c>
      <c r="BL340" s="3">
        <v>0</v>
      </c>
      <c r="BM340" s="3">
        <v>0</v>
      </c>
      <c r="BN340" s="3">
        <v>0</v>
      </c>
      <c r="BO340" s="3">
        <v>63318</v>
      </c>
      <c r="BP340" s="3">
        <v>0</v>
      </c>
      <c r="BQ340" s="3">
        <v>0</v>
      </c>
      <c r="BR340" s="3">
        <v>0</v>
      </c>
      <c r="BS340" s="3">
        <v>0</v>
      </c>
      <c r="BT340" s="3">
        <v>0</v>
      </c>
      <c r="BU340" s="3">
        <v>32076</v>
      </c>
      <c r="BV340" s="3">
        <v>0</v>
      </c>
      <c r="BW340" s="3">
        <v>0</v>
      </c>
      <c r="BX340" s="3">
        <v>0</v>
      </c>
      <c r="BY340" s="3">
        <v>0</v>
      </c>
      <c r="BZ340" s="57">
        <v>0</v>
      </c>
      <c r="CA340" s="3">
        <v>0</v>
      </c>
      <c r="CB340" s="3">
        <v>7092</v>
      </c>
      <c r="CC340" s="3">
        <v>0</v>
      </c>
      <c r="CD340" s="3">
        <v>0</v>
      </c>
      <c r="CE340" s="3">
        <v>0</v>
      </c>
      <c r="CF340" s="3">
        <v>0</v>
      </c>
      <c r="CG340" s="3">
        <v>0</v>
      </c>
      <c r="CH340" s="3">
        <v>0</v>
      </c>
      <c r="CI340" s="3">
        <v>0</v>
      </c>
      <c r="CJ340" s="3">
        <v>0</v>
      </c>
      <c r="CK340" s="3">
        <v>30402</v>
      </c>
      <c r="CL340" s="3">
        <v>9316</v>
      </c>
      <c r="CM340" s="3">
        <v>214</v>
      </c>
      <c r="CN340" s="3">
        <v>454</v>
      </c>
      <c r="CO340" s="3">
        <v>0</v>
      </c>
      <c r="CP340" s="3">
        <v>337</v>
      </c>
      <c r="CQ340" s="3">
        <v>61586</v>
      </c>
      <c r="CR340" s="3">
        <v>57</v>
      </c>
      <c r="CS340" s="3">
        <v>642</v>
      </c>
      <c r="CT340" s="3">
        <v>103008</v>
      </c>
      <c r="CU340" s="3">
        <v>0</v>
      </c>
      <c r="CV340" s="3">
        <v>0</v>
      </c>
      <c r="CW340" s="3">
        <v>0</v>
      </c>
      <c r="CX340" s="3">
        <v>92019</v>
      </c>
      <c r="CY340" s="3">
        <v>0</v>
      </c>
      <c r="CZ340" s="3">
        <v>12</v>
      </c>
      <c r="DA340" s="3">
        <v>617727</v>
      </c>
      <c r="DB340" s="3">
        <v>686648</v>
      </c>
      <c r="DC340" s="3">
        <v>3170</v>
      </c>
      <c r="DD340" s="3">
        <v>7307</v>
      </c>
      <c r="DE340" s="3">
        <v>0</v>
      </c>
      <c r="DF340" s="3">
        <v>0</v>
      </c>
      <c r="DG340" s="3">
        <v>2426963909</v>
      </c>
      <c r="DH340" s="3">
        <v>1956895823</v>
      </c>
      <c r="DI340" s="3">
        <v>0</v>
      </c>
      <c r="DJ340" s="3">
        <v>470068086</v>
      </c>
      <c r="DK340" s="3">
        <v>18268136</v>
      </c>
      <c r="DL340" s="3">
        <v>488336222</v>
      </c>
      <c r="DM340" s="3">
        <v>389625799</v>
      </c>
      <c r="DN340" s="3">
        <v>98710423</v>
      </c>
      <c r="DO340" s="3">
        <v>206244</v>
      </c>
      <c r="DP340" s="3">
        <v>298586</v>
      </c>
      <c r="DQ340" s="3">
        <v>0</v>
      </c>
      <c r="DR340" s="3">
        <v>0</v>
      </c>
      <c r="DS340" s="3">
        <v>98618081</v>
      </c>
      <c r="DT340" s="3">
        <v>547394538</v>
      </c>
      <c r="DU340" s="3">
        <v>134798350</v>
      </c>
      <c r="DV340" s="3">
        <v>15548244</v>
      </c>
      <c r="DW340" s="3">
        <v>23786266</v>
      </c>
      <c r="DX340" s="3">
        <v>0</v>
      </c>
      <c r="DY340" s="3">
        <v>956378</v>
      </c>
      <c r="DZ340" s="3">
        <v>447786925</v>
      </c>
      <c r="EA340" s="3">
        <v>176851</v>
      </c>
      <c r="EB340" s="3">
        <v>14597644</v>
      </c>
      <c r="EC340" s="3">
        <v>1185045196</v>
      </c>
      <c r="ED340" s="3">
        <v>425456955</v>
      </c>
      <c r="EE340" s="3">
        <v>152329019</v>
      </c>
      <c r="EF340" s="3">
        <v>1950460</v>
      </c>
      <c r="EG340" s="3">
        <v>3071407</v>
      </c>
      <c r="EH340" s="3">
        <v>0</v>
      </c>
      <c r="EI340" s="3">
        <v>1851229</v>
      </c>
      <c r="EJ340" s="3">
        <v>647447382</v>
      </c>
      <c r="EK340" s="3">
        <v>1001189</v>
      </c>
      <c r="EL340" s="3">
        <v>8811072</v>
      </c>
      <c r="EM340" s="3">
        <v>1241918713</v>
      </c>
      <c r="EN340" s="3">
        <v>823597435</v>
      </c>
      <c r="EO340" s="3">
        <v>246957649</v>
      </c>
      <c r="EP340" s="3">
        <v>14971000</v>
      </c>
      <c r="EQ340" s="3">
        <v>22867174</v>
      </c>
      <c r="ER340" s="3">
        <v>0</v>
      </c>
      <c r="ES340" s="3">
        <v>0</v>
      </c>
      <c r="ET340" s="3">
        <v>847536</v>
      </c>
      <c r="EU340" s="3">
        <v>820888416</v>
      </c>
      <c r="EV340" s="3">
        <v>2590956</v>
      </c>
      <c r="EW340" s="3">
        <v>0</v>
      </c>
      <c r="EX340" s="3">
        <v>1178040</v>
      </c>
      <c r="EY340" s="3">
        <v>0</v>
      </c>
      <c r="EZ340" s="3">
        <v>22997617</v>
      </c>
      <c r="FA340" s="3">
        <v>0</v>
      </c>
      <c r="FB340" s="3">
        <v>0</v>
      </c>
      <c r="FC340" s="3">
        <v>0</v>
      </c>
      <c r="FD340" s="3">
        <v>0</v>
      </c>
      <c r="FE340" s="3">
        <v>148833506</v>
      </c>
      <c r="FF340" s="3">
        <v>40455942</v>
      </c>
      <c r="FG340" s="3">
        <v>2594673</v>
      </c>
      <c r="FH340" s="3">
        <v>3986877</v>
      </c>
      <c r="FI340" s="3">
        <v>0</v>
      </c>
      <c r="FJ340" s="3">
        <v>1960071</v>
      </c>
      <c r="FK340" s="3">
        <v>257453746</v>
      </c>
      <c r="FL340" s="3">
        <v>0</v>
      </c>
      <c r="FM340" s="3">
        <v>14783271</v>
      </c>
      <c r="FN340" s="3">
        <v>0</v>
      </c>
      <c r="FO340" s="3">
        <v>0</v>
      </c>
      <c r="FP340" s="3">
        <v>0</v>
      </c>
      <c r="FQ340" s="3">
        <v>0</v>
      </c>
      <c r="FR340" s="3">
        <v>0</v>
      </c>
      <c r="FS340" s="3">
        <v>0</v>
      </c>
      <c r="FT340" s="3">
        <v>45678025</v>
      </c>
      <c r="FU340" s="3">
        <v>6429608</v>
      </c>
      <c r="FV340" s="3">
        <v>180086396</v>
      </c>
      <c r="FW340" s="3">
        <v>0</v>
      </c>
      <c r="FX340" s="3">
        <v>19697580</v>
      </c>
      <c r="FY340" s="3">
        <v>0</v>
      </c>
      <c r="FZ340" s="3">
        <v>18889328</v>
      </c>
      <c r="GA340" s="3">
        <v>58944971</v>
      </c>
      <c r="GB340" s="3">
        <v>5434318</v>
      </c>
      <c r="GC340" s="3">
        <v>39401232</v>
      </c>
      <c r="GD340" s="3">
        <v>15064341</v>
      </c>
      <c r="GE340" s="3">
        <v>131348083</v>
      </c>
      <c r="GF340" s="3">
        <v>31673211</v>
      </c>
      <c r="GG340" s="3">
        <v>6538719</v>
      </c>
      <c r="GH340" s="3">
        <v>4495741</v>
      </c>
      <c r="GI340" s="3">
        <v>96078937</v>
      </c>
      <c r="GJ340" s="3">
        <v>88732088</v>
      </c>
      <c r="GK340" s="3">
        <v>17059204</v>
      </c>
      <c r="GL340" s="3">
        <v>960382</v>
      </c>
      <c r="GM340" s="3">
        <v>1808493</v>
      </c>
      <c r="GN340" s="3">
        <v>4334902</v>
      </c>
      <c r="GO340" s="3">
        <v>6596039</v>
      </c>
      <c r="GP340" s="3">
        <v>70331496</v>
      </c>
      <c r="GQ340" s="3">
        <v>0</v>
      </c>
      <c r="GR340" s="3">
        <v>94955138</v>
      </c>
      <c r="GS340" s="3">
        <v>4101452</v>
      </c>
      <c r="GT340" s="3">
        <v>1275078618</v>
      </c>
      <c r="GU340" s="3">
        <v>0</v>
      </c>
      <c r="GV340" s="3">
        <v>1444466704</v>
      </c>
      <c r="GW340" s="3">
        <v>11025707</v>
      </c>
      <c r="GX340" s="3">
        <v>0</v>
      </c>
      <c r="GY340" s="3">
        <v>3894581</v>
      </c>
      <c r="GZ340" s="3">
        <v>1429546416</v>
      </c>
      <c r="HA340" s="3">
        <v>1444466704</v>
      </c>
      <c r="HB340" s="3">
        <v>0</v>
      </c>
      <c r="HC340" s="3">
        <v>279027660</v>
      </c>
      <c r="HD340" s="3">
        <v>-220694742</v>
      </c>
      <c r="HE340" s="3">
        <v>256424783</v>
      </c>
      <c r="HF340" s="3">
        <v>0</v>
      </c>
      <c r="HG340" s="3">
        <v>0</v>
      </c>
      <c r="HH340" s="3">
        <v>1273666585</v>
      </c>
      <c r="HI340" s="3">
        <v>0</v>
      </c>
      <c r="HJ340" s="3">
        <v>2171568</v>
      </c>
      <c r="HK340" s="3">
        <v>2454991</v>
      </c>
      <c r="HL340" s="3">
        <v>1169</v>
      </c>
      <c r="HM340" s="3">
        <v>74</v>
      </c>
      <c r="HN340" s="3">
        <v>136886</v>
      </c>
      <c r="HO340" s="3">
        <v>628176</v>
      </c>
      <c r="HP340" s="3">
        <v>547385</v>
      </c>
      <c r="HQ340" s="3">
        <v>0</v>
      </c>
      <c r="HR340" s="3">
        <v>202346</v>
      </c>
      <c r="HS340" s="3">
        <v>139522</v>
      </c>
      <c r="HT340" s="3">
        <v>279842</v>
      </c>
      <c r="HU340" s="3">
        <v>213302</v>
      </c>
      <c r="HV340" s="3">
        <v>19767</v>
      </c>
      <c r="HW340" s="3">
        <v>4342</v>
      </c>
      <c r="HX340" s="3">
        <v>475833</v>
      </c>
      <c r="HY340" s="3">
        <v>73862</v>
      </c>
      <c r="HZ340" s="3">
        <v>782584</v>
      </c>
      <c r="IA340" s="3">
        <v>211067</v>
      </c>
      <c r="IB340" s="3">
        <v>464805</v>
      </c>
      <c r="IC340" s="3">
        <v>48738</v>
      </c>
      <c r="ID340" s="3">
        <v>114679</v>
      </c>
      <c r="IE340" s="3">
        <v>148859179.795302</v>
      </c>
      <c r="IF340" s="3">
        <v>43934295.165976711</v>
      </c>
      <c r="IG340" s="3">
        <v>2677533.7691965457</v>
      </c>
      <c r="IH340" s="3">
        <v>4109580.1391656399</v>
      </c>
      <c r="II340" s="3">
        <v>0</v>
      </c>
      <c r="IJ340" s="3">
        <v>429601.10378074902</v>
      </c>
      <c r="IK340" s="3">
        <v>167585373.303936</v>
      </c>
      <c r="IL340" s="3">
        <v>180255.74245180099</v>
      </c>
      <c r="IM340" s="3">
        <v>3581843.9801902701</v>
      </c>
    </row>
    <row r="341" spans="1:247" x14ac:dyDescent="0.25">
      <c r="A341">
        <v>106371394</v>
      </c>
      <c r="B341" s="33" t="s">
        <v>1580</v>
      </c>
      <c r="C341" s="56">
        <v>45200</v>
      </c>
      <c r="D341" s="56">
        <v>45565</v>
      </c>
      <c r="E341">
        <v>366</v>
      </c>
      <c r="F341" s="33" t="s">
        <v>2691</v>
      </c>
      <c r="G341" t="s">
        <v>1052</v>
      </c>
      <c r="H341">
        <v>1416</v>
      </c>
      <c r="I341" s="33" t="s">
        <v>1046</v>
      </c>
      <c r="J341" t="s">
        <v>1577</v>
      </c>
      <c r="K341" s="33" t="s">
        <v>1023</v>
      </c>
      <c r="L341" s="33" t="s">
        <v>811</v>
      </c>
      <c r="N341" t="s">
        <v>430</v>
      </c>
      <c r="O341" s="33" t="s">
        <v>1577</v>
      </c>
      <c r="P341" t="s">
        <v>1038</v>
      </c>
      <c r="Q341" t="s">
        <v>34</v>
      </c>
      <c r="R341" s="33" t="s">
        <v>2278</v>
      </c>
      <c r="S341" s="33" t="s">
        <v>1581</v>
      </c>
      <c r="T341" s="33" t="s">
        <v>1582</v>
      </c>
      <c r="U341" s="33">
        <v>92024</v>
      </c>
      <c r="V341" s="33" t="s">
        <v>1583</v>
      </c>
      <c r="W341">
        <v>0</v>
      </c>
      <c r="X341" s="3">
        <v>187</v>
      </c>
      <c r="Y341" s="3">
        <v>68442</v>
      </c>
      <c r="Z341" s="3">
        <v>186</v>
      </c>
      <c r="AA341" s="3">
        <v>68076</v>
      </c>
      <c r="AB341" s="3">
        <v>167</v>
      </c>
      <c r="AC341" s="3">
        <v>152.94535519125682</v>
      </c>
      <c r="AD341" s="3">
        <v>279.45026111102601</v>
      </c>
      <c r="AE341" s="3">
        <v>21415</v>
      </c>
      <c r="AF341" s="3">
        <v>12465</v>
      </c>
      <c r="AG341" s="3">
        <v>1551</v>
      </c>
      <c r="AH341" s="3">
        <v>7014</v>
      </c>
      <c r="AI341" s="3">
        <v>0</v>
      </c>
      <c r="AJ341" s="3">
        <v>208</v>
      </c>
      <c r="AK341" s="3">
        <v>13044</v>
      </c>
      <c r="AL341" s="3">
        <v>184</v>
      </c>
      <c r="AM341" s="3">
        <v>97</v>
      </c>
      <c r="AN341" s="3">
        <v>55978</v>
      </c>
      <c r="AO341" s="3">
        <v>102278.795566635</v>
      </c>
      <c r="AP341" s="89">
        <v>33184.105636629603</v>
      </c>
      <c r="AQ341" s="89">
        <v>19839.689589322945</v>
      </c>
      <c r="AR341" s="89">
        <v>2564.7666517697094</v>
      </c>
      <c r="AS341" s="89">
        <v>13536.220799047</v>
      </c>
      <c r="AT341" s="89">
        <v>0</v>
      </c>
      <c r="AU341" s="89">
        <v>398.54236496772774</v>
      </c>
      <c r="AV341" s="89">
        <v>31927.420472367601</v>
      </c>
      <c r="AW341" s="89">
        <v>380.27313260598299</v>
      </c>
      <c r="AX341" s="89">
        <v>446.10901809682002</v>
      </c>
      <c r="AY341" s="3">
        <v>5524</v>
      </c>
      <c r="AZ341" s="3">
        <v>3216</v>
      </c>
      <c r="BA341" s="3">
        <v>400</v>
      </c>
      <c r="BB341" s="3">
        <v>1809</v>
      </c>
      <c r="BC341" s="3">
        <v>0</v>
      </c>
      <c r="BD341" s="3">
        <v>54</v>
      </c>
      <c r="BE341" s="3">
        <v>3365</v>
      </c>
      <c r="BF341" s="3">
        <v>47</v>
      </c>
      <c r="BG341" s="3">
        <v>26</v>
      </c>
      <c r="BH341" s="3">
        <v>14441</v>
      </c>
      <c r="BI341" s="3">
        <v>187</v>
      </c>
      <c r="BJ341" s="3">
        <v>0</v>
      </c>
      <c r="BK341" s="3">
        <v>0</v>
      </c>
      <c r="BL341" s="3">
        <v>0</v>
      </c>
      <c r="BM341" s="3">
        <v>0</v>
      </c>
      <c r="BN341" s="3">
        <v>0</v>
      </c>
      <c r="BO341" s="3">
        <v>68442</v>
      </c>
      <c r="BP341" s="3">
        <v>0</v>
      </c>
      <c r="BQ341" s="3">
        <v>0</v>
      </c>
      <c r="BR341" s="3">
        <v>0</v>
      </c>
      <c r="BS341" s="3">
        <v>0</v>
      </c>
      <c r="BT341" s="3">
        <v>0</v>
      </c>
      <c r="BU341" s="3">
        <v>55978</v>
      </c>
      <c r="BV341" s="3">
        <v>0</v>
      </c>
      <c r="BW341" s="3">
        <v>0</v>
      </c>
      <c r="BX341" s="3">
        <v>0</v>
      </c>
      <c r="BY341" s="3">
        <v>0</v>
      </c>
      <c r="BZ341" s="57">
        <v>0</v>
      </c>
      <c r="CA341" s="3">
        <v>0</v>
      </c>
      <c r="CB341" s="3">
        <v>14441</v>
      </c>
      <c r="CC341" s="3">
        <v>0</v>
      </c>
      <c r="CD341" s="3">
        <v>0</v>
      </c>
      <c r="CE341" s="3">
        <v>0</v>
      </c>
      <c r="CF341" s="3">
        <v>0</v>
      </c>
      <c r="CG341" s="3">
        <v>0</v>
      </c>
      <c r="CH341" s="3">
        <v>0</v>
      </c>
      <c r="CI341" s="3">
        <v>0</v>
      </c>
      <c r="CJ341" s="3">
        <v>0</v>
      </c>
      <c r="CK341" s="3">
        <v>23991</v>
      </c>
      <c r="CL341" s="3">
        <v>15289</v>
      </c>
      <c r="CM341" s="3">
        <v>1884</v>
      </c>
      <c r="CN341" s="3">
        <v>12161</v>
      </c>
      <c r="CO341" s="3">
        <v>0</v>
      </c>
      <c r="CP341" s="3">
        <v>365</v>
      </c>
      <c r="CQ341" s="3">
        <v>36861</v>
      </c>
      <c r="CR341" s="3">
        <v>362</v>
      </c>
      <c r="CS341" s="3">
        <v>647</v>
      </c>
      <c r="CT341" s="3">
        <v>91560</v>
      </c>
      <c r="CU341" s="3">
        <v>61887</v>
      </c>
      <c r="CV341" s="3">
        <v>0</v>
      </c>
      <c r="CW341" s="3">
        <v>0</v>
      </c>
      <c r="CX341" s="3">
        <v>31062</v>
      </c>
      <c r="CY341" s="3">
        <v>0</v>
      </c>
      <c r="CZ341" s="3">
        <v>6</v>
      </c>
      <c r="DA341" s="3">
        <v>320758</v>
      </c>
      <c r="DB341" s="3">
        <v>435252</v>
      </c>
      <c r="DC341" s="3">
        <v>2559</v>
      </c>
      <c r="DD341" s="3">
        <v>4542</v>
      </c>
      <c r="DE341" s="3">
        <v>1572</v>
      </c>
      <c r="DF341" s="3">
        <v>553</v>
      </c>
      <c r="DG341" s="3">
        <v>2395081229</v>
      </c>
      <c r="DH341" s="3">
        <v>1881543209</v>
      </c>
      <c r="DI341" s="3">
        <v>69102</v>
      </c>
      <c r="DJ341" s="3">
        <v>513607122</v>
      </c>
      <c r="DK341" s="3">
        <v>11163442</v>
      </c>
      <c r="DL341" s="3">
        <v>524770564</v>
      </c>
      <c r="DM341" s="3">
        <v>428267073</v>
      </c>
      <c r="DN341" s="3">
        <v>96503491</v>
      </c>
      <c r="DO341" s="3">
        <v>4542563</v>
      </c>
      <c r="DP341" s="3">
        <v>249544</v>
      </c>
      <c r="DQ341" s="3">
        <v>0</v>
      </c>
      <c r="DR341" s="3">
        <v>0</v>
      </c>
      <c r="DS341" s="3">
        <v>100796510</v>
      </c>
      <c r="DT341" s="3">
        <v>501473165</v>
      </c>
      <c r="DU341" s="3">
        <v>291896145</v>
      </c>
      <c r="DV341" s="3">
        <v>36316140</v>
      </c>
      <c r="DW341" s="3">
        <v>164238073</v>
      </c>
      <c r="DX341" s="3">
        <v>0</v>
      </c>
      <c r="DY341" s="3">
        <v>4866096</v>
      </c>
      <c r="DZ341" s="3">
        <v>305464337</v>
      </c>
      <c r="EA341" s="3">
        <v>4310258</v>
      </c>
      <c r="EB341" s="3">
        <v>2282832</v>
      </c>
      <c r="EC341" s="3">
        <v>1310847046</v>
      </c>
      <c r="ED341" s="3">
        <v>275596108</v>
      </c>
      <c r="EE341" s="3">
        <v>172695023</v>
      </c>
      <c r="EF341" s="3">
        <v>23737003</v>
      </c>
      <c r="EG341" s="3">
        <v>152722694</v>
      </c>
      <c r="EH341" s="3">
        <v>0</v>
      </c>
      <c r="EI341" s="3">
        <v>4457680</v>
      </c>
      <c r="EJ341" s="3">
        <v>442211861</v>
      </c>
      <c r="EK341" s="3">
        <v>4597760</v>
      </c>
      <c r="EL341" s="3">
        <v>8216054</v>
      </c>
      <c r="EM341" s="3">
        <v>1084234183</v>
      </c>
      <c r="EN341" s="3">
        <v>669229455</v>
      </c>
      <c r="EO341" s="3">
        <v>402914785</v>
      </c>
      <c r="EP341" s="3">
        <v>46769887</v>
      </c>
      <c r="EQ341" s="3">
        <v>267374184</v>
      </c>
      <c r="ER341" s="3">
        <v>0</v>
      </c>
      <c r="ES341" s="3">
        <v>0</v>
      </c>
      <c r="ET341" s="3">
        <v>3619638</v>
      </c>
      <c r="EU341" s="3">
        <v>456684487</v>
      </c>
      <c r="EV341" s="3">
        <v>18759182</v>
      </c>
      <c r="EW341" s="3">
        <v>0</v>
      </c>
      <c r="EX341" s="3">
        <v>8908018</v>
      </c>
      <c r="EY341" s="3">
        <v>0</v>
      </c>
      <c r="EZ341" s="3">
        <v>7283573</v>
      </c>
      <c r="FA341" s="3">
        <v>0</v>
      </c>
      <c r="FB341" s="3">
        <v>0</v>
      </c>
      <c r="FC341" s="3">
        <v>0</v>
      </c>
      <c r="FD341" s="3">
        <v>69102</v>
      </c>
      <c r="FE341" s="3">
        <v>107162216</v>
      </c>
      <c r="FF341" s="3">
        <v>61897575</v>
      </c>
      <c r="FG341" s="3">
        <v>13705921</v>
      </c>
      <c r="FH341" s="3">
        <v>49428953</v>
      </c>
      <c r="FI341" s="3">
        <v>0</v>
      </c>
      <c r="FJ341" s="3">
        <v>5767881</v>
      </c>
      <c r="FK341" s="3">
        <v>266446776</v>
      </c>
      <c r="FL341" s="3">
        <v>0</v>
      </c>
      <c r="FM341" s="3">
        <v>9197800</v>
      </c>
      <c r="FN341" s="3">
        <v>0</v>
      </c>
      <c r="FO341" s="3">
        <v>0</v>
      </c>
      <c r="FP341" s="3">
        <v>0</v>
      </c>
      <c r="FQ341" s="3">
        <v>0</v>
      </c>
      <c r="FR341" s="3">
        <v>0</v>
      </c>
      <c r="FS341" s="3">
        <v>0</v>
      </c>
      <c r="FT341" s="3">
        <v>95582804</v>
      </c>
      <c r="FU341" s="3">
        <v>40728014</v>
      </c>
      <c r="FV341" s="3">
        <v>108256589</v>
      </c>
      <c r="FW341" s="3">
        <v>0</v>
      </c>
      <c r="FX341" s="3">
        <v>5172192</v>
      </c>
      <c r="FY341" s="3">
        <v>0</v>
      </c>
      <c r="FZ341" s="3">
        <v>1031778</v>
      </c>
      <c r="GA341" s="3">
        <v>64549421</v>
      </c>
      <c r="GB341" s="3">
        <v>9329598</v>
      </c>
      <c r="GC341" s="3">
        <v>88175341</v>
      </c>
      <c r="GD341" s="3">
        <v>15441336</v>
      </c>
      <c r="GE341" s="3">
        <v>155484364</v>
      </c>
      <c r="GF341" s="3">
        <v>40209043</v>
      </c>
      <c r="GG341" s="3">
        <v>38543862</v>
      </c>
      <c r="GH341" s="3">
        <v>2079428</v>
      </c>
      <c r="GI341" s="3">
        <v>54037219</v>
      </c>
      <c r="GJ341" s="3">
        <v>66843762</v>
      </c>
      <c r="GK341" s="3">
        <v>19534320</v>
      </c>
      <c r="GL341" s="3">
        <v>575310</v>
      </c>
      <c r="GM341" s="3">
        <v>3189427</v>
      </c>
      <c r="GN341" s="3">
        <v>5580747</v>
      </c>
      <c r="GO341" s="3">
        <v>42189591</v>
      </c>
      <c r="GP341" s="3">
        <v>308464756</v>
      </c>
      <c r="GQ341" s="3">
        <v>0</v>
      </c>
      <c r="GR341" s="3">
        <v>143868420</v>
      </c>
      <c r="GS341" s="3">
        <v>135883935</v>
      </c>
      <c r="GT341" s="3">
        <v>330611</v>
      </c>
      <c r="GU341" s="3">
        <v>0</v>
      </c>
      <c r="GV341" s="3">
        <v>588547722</v>
      </c>
      <c r="GW341" s="3">
        <v>11114778</v>
      </c>
      <c r="GX341" s="3">
        <v>0</v>
      </c>
      <c r="GY341" s="3">
        <v>2696672</v>
      </c>
      <c r="GZ341" s="3">
        <v>574736272</v>
      </c>
      <c r="HA341" s="3">
        <v>588547722</v>
      </c>
      <c r="HB341" s="3">
        <v>0</v>
      </c>
      <c r="HC341" s="3">
        <v>278529038</v>
      </c>
      <c r="HD341" s="3">
        <v>-223068325</v>
      </c>
      <c r="HE341" s="3">
        <v>279239946</v>
      </c>
      <c r="HF341" s="3">
        <v>0</v>
      </c>
      <c r="HG341" s="3">
        <v>0</v>
      </c>
      <c r="HH341" s="3">
        <v>244408377</v>
      </c>
      <c r="HI341" s="3">
        <v>0</v>
      </c>
      <c r="HJ341" s="3">
        <v>2467443</v>
      </c>
      <c r="HK341" s="3">
        <v>2797413</v>
      </c>
      <c r="HL341" s="3">
        <v>1343</v>
      </c>
      <c r="HM341" s="3">
        <v>3</v>
      </c>
      <c r="HN341" s="3">
        <v>161677</v>
      </c>
      <c r="HO341" s="3">
        <v>1118433</v>
      </c>
      <c r="HP341" s="3">
        <v>804234</v>
      </c>
      <c r="HQ341" s="3">
        <v>0</v>
      </c>
      <c r="HR341" s="3">
        <v>0</v>
      </c>
      <c r="HS341" s="3">
        <v>138622</v>
      </c>
      <c r="HT341" s="3">
        <v>233682</v>
      </c>
      <c r="HU341" s="3">
        <v>6000</v>
      </c>
      <c r="HV341" s="3">
        <v>577</v>
      </c>
      <c r="HW341" s="3">
        <v>4218</v>
      </c>
      <c r="HX341" s="3">
        <v>818972</v>
      </c>
      <c r="HY341" s="3">
        <v>331399</v>
      </c>
      <c r="HZ341" s="3">
        <v>661360</v>
      </c>
      <c r="IA341" s="3">
        <v>6000</v>
      </c>
      <c r="IB341" s="3">
        <v>403743</v>
      </c>
      <c r="IC341" s="3">
        <v>72557</v>
      </c>
      <c r="ID341" s="3">
        <v>171550</v>
      </c>
      <c r="IE341" s="3">
        <v>135326690.12739801</v>
      </c>
      <c r="IF341" s="3">
        <v>80908597.485956505</v>
      </c>
      <c r="IG341" s="3">
        <v>10458260.7449688</v>
      </c>
      <c r="IH341" s="3">
        <v>55198748.668513313</v>
      </c>
      <c r="II341" s="3">
        <v>0</v>
      </c>
      <c r="IJ341" s="3">
        <v>1623736.5051098501</v>
      </c>
      <c r="IK341" s="3">
        <v>130207883.232538</v>
      </c>
      <c r="IL341" s="3">
        <v>1551332.20862187</v>
      </c>
      <c r="IM341" s="3">
        <v>1828382.02689411</v>
      </c>
    </row>
    <row r="342" spans="1:247" x14ac:dyDescent="0.25">
      <c r="A342">
        <v>106370771</v>
      </c>
      <c r="B342" s="33" t="s">
        <v>1895</v>
      </c>
      <c r="C342" s="56">
        <v>45200</v>
      </c>
      <c r="D342" s="56">
        <v>45565</v>
      </c>
      <c r="E342">
        <v>366</v>
      </c>
      <c r="F342" s="33" t="s">
        <v>2691</v>
      </c>
      <c r="G342" t="s">
        <v>1052</v>
      </c>
      <c r="H342">
        <v>1416</v>
      </c>
      <c r="I342" s="33" t="s">
        <v>1046</v>
      </c>
      <c r="J342" t="s">
        <v>1577</v>
      </c>
      <c r="K342" s="33" t="s">
        <v>1023</v>
      </c>
      <c r="L342" s="33" t="s">
        <v>811</v>
      </c>
      <c r="N342" t="s">
        <v>430</v>
      </c>
      <c r="O342" s="33" t="s">
        <v>2929</v>
      </c>
      <c r="P342" t="s">
        <v>406</v>
      </c>
      <c r="Q342" t="s">
        <v>34</v>
      </c>
      <c r="R342" s="33" t="s">
        <v>2279</v>
      </c>
      <c r="S342" s="33" t="s">
        <v>3120</v>
      </c>
      <c r="T342" s="33" t="s">
        <v>1579</v>
      </c>
      <c r="U342" s="33">
        <v>92037</v>
      </c>
      <c r="V342" s="33" t="s">
        <v>1583</v>
      </c>
      <c r="W342">
        <v>1</v>
      </c>
      <c r="X342" s="3">
        <v>426</v>
      </c>
      <c r="Y342" s="3">
        <v>155916</v>
      </c>
      <c r="Z342" s="3">
        <v>401</v>
      </c>
      <c r="AA342" s="3">
        <v>146766</v>
      </c>
      <c r="AB342" s="3">
        <v>302</v>
      </c>
      <c r="AC342" s="3">
        <v>294.34699453551912</v>
      </c>
      <c r="AD342" s="3">
        <v>458.15186598468063</v>
      </c>
      <c r="AE342" s="3">
        <v>37009</v>
      </c>
      <c r="AF342" s="3">
        <v>20212</v>
      </c>
      <c r="AG342" s="3">
        <v>3144</v>
      </c>
      <c r="AH342" s="3">
        <v>9707</v>
      </c>
      <c r="AI342" s="3">
        <v>0</v>
      </c>
      <c r="AJ342" s="3">
        <v>234</v>
      </c>
      <c r="AK342" s="3">
        <v>36597</v>
      </c>
      <c r="AL342" s="3">
        <v>413</v>
      </c>
      <c r="AM342" s="3">
        <v>415</v>
      </c>
      <c r="AN342" s="3">
        <v>107731</v>
      </c>
      <c r="AO342" s="3">
        <v>167683.582950393</v>
      </c>
      <c r="AP342" s="89">
        <v>53238.841120296202</v>
      </c>
      <c r="AQ342" s="89">
        <v>26719.238248748505</v>
      </c>
      <c r="AR342" s="89">
        <v>3673.8971413395498</v>
      </c>
      <c r="AS342" s="89">
        <v>14000.288097674</v>
      </c>
      <c r="AT342" s="89">
        <v>0</v>
      </c>
      <c r="AU342" s="89">
        <v>326.72465784931057</v>
      </c>
      <c r="AV342" s="89">
        <v>68901.225967093196</v>
      </c>
      <c r="AW342" s="89">
        <v>615.44979157923001</v>
      </c>
      <c r="AX342" s="89">
        <v>825.53896381734205</v>
      </c>
      <c r="AY342" s="3">
        <v>7343</v>
      </c>
      <c r="AZ342" s="3">
        <v>3519</v>
      </c>
      <c r="BA342" s="3">
        <v>478</v>
      </c>
      <c r="BB342" s="3">
        <v>1849</v>
      </c>
      <c r="BC342" s="3">
        <v>0</v>
      </c>
      <c r="BD342" s="3">
        <v>64</v>
      </c>
      <c r="BE342" s="3">
        <v>9207</v>
      </c>
      <c r="BF342" s="3">
        <v>0</v>
      </c>
      <c r="BG342" s="3">
        <v>267</v>
      </c>
      <c r="BH342" s="3">
        <v>22727</v>
      </c>
      <c r="BI342" s="3">
        <v>426</v>
      </c>
      <c r="BJ342" s="3">
        <v>0</v>
      </c>
      <c r="BK342" s="3">
        <v>0</v>
      </c>
      <c r="BL342" s="3">
        <v>0</v>
      </c>
      <c r="BM342" s="3">
        <v>0</v>
      </c>
      <c r="BN342" s="3">
        <v>0</v>
      </c>
      <c r="BO342" s="3">
        <v>155916</v>
      </c>
      <c r="BP342" s="3">
        <v>0</v>
      </c>
      <c r="BQ342" s="3">
        <v>0</v>
      </c>
      <c r="BR342" s="3">
        <v>0</v>
      </c>
      <c r="BS342" s="3">
        <v>0</v>
      </c>
      <c r="BT342" s="3">
        <v>0</v>
      </c>
      <c r="BU342" s="3">
        <v>107731</v>
      </c>
      <c r="BV342" s="3">
        <v>0</v>
      </c>
      <c r="BW342" s="3">
        <v>0</v>
      </c>
      <c r="BX342" s="3">
        <v>0</v>
      </c>
      <c r="BY342" s="3">
        <v>0</v>
      </c>
      <c r="BZ342" s="57">
        <v>0</v>
      </c>
      <c r="CA342" s="3">
        <v>0</v>
      </c>
      <c r="CB342" s="3">
        <v>22727</v>
      </c>
      <c r="CC342" s="3">
        <v>0</v>
      </c>
      <c r="CD342" s="3">
        <v>0</v>
      </c>
      <c r="CE342" s="3">
        <v>0</v>
      </c>
      <c r="CF342" s="3">
        <v>0</v>
      </c>
      <c r="CG342" s="3">
        <v>0</v>
      </c>
      <c r="CH342" s="3">
        <v>0</v>
      </c>
      <c r="CI342" s="3">
        <v>0</v>
      </c>
      <c r="CJ342" s="3">
        <v>0</v>
      </c>
      <c r="CK342" s="3">
        <v>23611</v>
      </c>
      <c r="CL342" s="3">
        <v>9939</v>
      </c>
      <c r="CM342" s="3">
        <v>1468</v>
      </c>
      <c r="CN342" s="3">
        <v>9246</v>
      </c>
      <c r="CO342" s="3">
        <v>0</v>
      </c>
      <c r="CP342" s="3">
        <v>373</v>
      </c>
      <c r="CQ342" s="3">
        <v>48206</v>
      </c>
      <c r="CR342" s="3">
        <v>566</v>
      </c>
      <c r="CS342" s="3">
        <v>1131</v>
      </c>
      <c r="CT342" s="3">
        <v>94540</v>
      </c>
      <c r="CU342" s="3">
        <v>58449</v>
      </c>
      <c r="CV342" s="3">
        <v>486</v>
      </c>
      <c r="CW342" s="3">
        <v>0</v>
      </c>
      <c r="CX342" s="3">
        <v>36457</v>
      </c>
      <c r="CY342" s="3">
        <v>0</v>
      </c>
      <c r="CZ342" s="3">
        <v>23</v>
      </c>
      <c r="DA342" s="3">
        <v>1055591</v>
      </c>
      <c r="DB342" s="3">
        <v>826243</v>
      </c>
      <c r="DC342" s="3">
        <v>5982</v>
      </c>
      <c r="DD342" s="3">
        <v>8372</v>
      </c>
      <c r="DE342" s="3">
        <v>2279</v>
      </c>
      <c r="DF342" s="3">
        <v>1351</v>
      </c>
      <c r="DG342" s="3">
        <v>5850192913</v>
      </c>
      <c r="DH342" s="3">
        <v>4680095582</v>
      </c>
      <c r="DI342" s="3">
        <v>-7960949</v>
      </c>
      <c r="DJ342" s="3">
        <v>1162136382</v>
      </c>
      <c r="DK342" s="3">
        <v>20914433</v>
      </c>
      <c r="DL342" s="3">
        <v>1183050815</v>
      </c>
      <c r="DM342" s="3">
        <v>920455755</v>
      </c>
      <c r="DN342" s="3">
        <v>262595060</v>
      </c>
      <c r="DO342" s="3">
        <v>20337526</v>
      </c>
      <c r="DP342" s="3">
        <v>402745</v>
      </c>
      <c r="DQ342" s="3">
        <v>0</v>
      </c>
      <c r="DR342" s="3">
        <v>0</v>
      </c>
      <c r="DS342" s="3">
        <v>282529841</v>
      </c>
      <c r="DT342" s="3">
        <v>1286825574</v>
      </c>
      <c r="DU342" s="3">
        <v>778395476</v>
      </c>
      <c r="DV342" s="3">
        <v>108562876</v>
      </c>
      <c r="DW342" s="3">
        <v>291660883</v>
      </c>
      <c r="DX342" s="3">
        <v>0</v>
      </c>
      <c r="DY342" s="3">
        <v>15143693</v>
      </c>
      <c r="DZ342" s="3">
        <v>1244368213</v>
      </c>
      <c r="EA342" s="3">
        <v>16464290</v>
      </c>
      <c r="EB342" s="3">
        <v>17129007</v>
      </c>
      <c r="EC342" s="3">
        <v>3758550012</v>
      </c>
      <c r="ED342" s="3">
        <v>564321506</v>
      </c>
      <c r="EE342" s="3">
        <v>250603840</v>
      </c>
      <c r="EF342" s="3">
        <v>18297442</v>
      </c>
      <c r="EG342" s="3">
        <v>128998063</v>
      </c>
      <c r="EH342" s="3">
        <v>0</v>
      </c>
      <c r="EI342" s="3">
        <v>6000828</v>
      </c>
      <c r="EJ342" s="3">
        <v>1098405660</v>
      </c>
      <c r="EK342" s="3">
        <v>8070683</v>
      </c>
      <c r="EL342" s="3">
        <v>16944879</v>
      </c>
      <c r="EM342" s="3">
        <v>2091642901</v>
      </c>
      <c r="EN342" s="3">
        <v>1618699238</v>
      </c>
      <c r="EO342" s="3">
        <v>899490228</v>
      </c>
      <c r="EP342" s="3">
        <v>100584236</v>
      </c>
      <c r="EQ342" s="3">
        <v>346850742</v>
      </c>
      <c r="ER342" s="3">
        <v>0</v>
      </c>
      <c r="ES342" s="3">
        <v>0</v>
      </c>
      <c r="ET342" s="3">
        <v>7830745</v>
      </c>
      <c r="EU342" s="3">
        <v>1639334173</v>
      </c>
      <c r="EV342" s="3">
        <v>26932254</v>
      </c>
      <c r="EW342" s="3">
        <v>0</v>
      </c>
      <c r="EX342" s="3">
        <v>24534974</v>
      </c>
      <c r="EY342" s="3">
        <v>0</v>
      </c>
      <c r="EZ342" s="3">
        <v>15838992</v>
      </c>
      <c r="FA342" s="3">
        <v>0</v>
      </c>
      <c r="FB342" s="3">
        <v>0</v>
      </c>
      <c r="FC342" s="3">
        <v>0</v>
      </c>
      <c r="FD342" s="3">
        <v>-7960949</v>
      </c>
      <c r="FE342" s="3">
        <v>231234354</v>
      </c>
      <c r="FF342" s="3">
        <v>130470128</v>
      </c>
      <c r="FG342" s="3">
        <v>27308609</v>
      </c>
      <c r="FH342" s="3">
        <v>73630564</v>
      </c>
      <c r="FI342" s="3">
        <v>0</v>
      </c>
      <c r="FJ342" s="3">
        <v>12877240</v>
      </c>
      <c r="FK342" s="3">
        <v>656633870</v>
      </c>
      <c r="FL342" s="3">
        <v>-1</v>
      </c>
      <c r="FM342" s="3">
        <v>29981618</v>
      </c>
      <c r="FN342" s="3">
        <v>0</v>
      </c>
      <c r="FO342" s="3">
        <v>0</v>
      </c>
      <c r="FP342" s="3">
        <v>0</v>
      </c>
      <c r="FQ342" s="3">
        <v>0</v>
      </c>
      <c r="FR342" s="3">
        <v>0</v>
      </c>
      <c r="FS342" s="3">
        <v>0</v>
      </c>
      <c r="FT342" s="3">
        <v>160064318</v>
      </c>
      <c r="FU342" s="3">
        <v>31864336</v>
      </c>
      <c r="FV342" s="3">
        <v>339635886</v>
      </c>
      <c r="FW342" s="3">
        <v>0</v>
      </c>
      <c r="FX342" s="3">
        <v>32842099</v>
      </c>
      <c r="FY342" s="3">
        <v>0</v>
      </c>
      <c r="FZ342" s="3">
        <v>0</v>
      </c>
      <c r="GA342" s="3">
        <v>142202691</v>
      </c>
      <c r="GB342" s="3">
        <v>14289728</v>
      </c>
      <c r="GC342" s="3">
        <v>139590364</v>
      </c>
      <c r="GD342" s="3">
        <v>59966333</v>
      </c>
      <c r="GE342" s="3">
        <v>313985977</v>
      </c>
      <c r="GF342" s="3">
        <v>75373453</v>
      </c>
      <c r="GG342" s="3">
        <v>17721088</v>
      </c>
      <c r="GH342" s="3">
        <v>1756940</v>
      </c>
      <c r="GI342" s="3">
        <v>197300904</v>
      </c>
      <c r="GJ342" s="3">
        <v>166997547</v>
      </c>
      <c r="GK342" s="3">
        <v>46532327</v>
      </c>
      <c r="GL342" s="3">
        <v>1988863</v>
      </c>
      <c r="GM342" s="3">
        <v>5989530</v>
      </c>
      <c r="GN342" s="3">
        <v>15937097</v>
      </c>
      <c r="GO342" s="3">
        <v>76872029</v>
      </c>
      <c r="GP342" s="3">
        <v>1781835175</v>
      </c>
      <c r="GQ342" s="3">
        <v>0</v>
      </c>
      <c r="GR342" s="3">
        <v>414046586</v>
      </c>
      <c r="GS342" s="3">
        <v>66845676</v>
      </c>
      <c r="GT342" s="3">
        <v>5631431</v>
      </c>
      <c r="GU342" s="3">
        <v>0</v>
      </c>
      <c r="GV342" s="3">
        <v>2268358868</v>
      </c>
      <c r="GW342" s="3">
        <v>30200001</v>
      </c>
      <c r="GX342" s="3">
        <v>0</v>
      </c>
      <c r="GY342" s="3">
        <v>8276577</v>
      </c>
      <c r="GZ342" s="3">
        <v>2229882290</v>
      </c>
      <c r="HA342" s="3">
        <v>2268358868</v>
      </c>
      <c r="HB342" s="3">
        <v>0</v>
      </c>
      <c r="HC342" s="3">
        <v>752873023</v>
      </c>
      <c r="HD342" s="3">
        <v>-582949781</v>
      </c>
      <c r="HE342" s="3">
        <v>771206207</v>
      </c>
      <c r="HF342" s="3">
        <v>0</v>
      </c>
      <c r="HG342" s="3">
        <v>0</v>
      </c>
      <c r="HH342" s="3">
        <v>1582837357</v>
      </c>
      <c r="HI342" s="3">
        <v>0</v>
      </c>
      <c r="HJ342" s="3">
        <v>4883758</v>
      </c>
      <c r="HK342" s="3">
        <v>5560093</v>
      </c>
      <c r="HL342" s="3">
        <v>2670</v>
      </c>
      <c r="HM342" s="3">
        <v>0</v>
      </c>
      <c r="HN342" s="3">
        <v>371470</v>
      </c>
      <c r="HO342" s="3">
        <v>1234423</v>
      </c>
      <c r="HP342" s="3">
        <v>1763851</v>
      </c>
      <c r="HQ342" s="3">
        <v>1500</v>
      </c>
      <c r="HR342" s="3">
        <v>695622</v>
      </c>
      <c r="HS342" s="3">
        <v>258665</v>
      </c>
      <c r="HT342" s="3">
        <v>536920</v>
      </c>
      <c r="HU342" s="3">
        <v>13951</v>
      </c>
      <c r="HV342" s="3">
        <v>4576</v>
      </c>
      <c r="HW342" s="3">
        <v>2780</v>
      </c>
      <c r="HX342" s="3">
        <v>1678861</v>
      </c>
      <c r="HY342" s="3">
        <v>320084</v>
      </c>
      <c r="HZ342" s="3">
        <v>1562948</v>
      </c>
      <c r="IA342" s="3">
        <v>0</v>
      </c>
      <c r="IB342" s="3">
        <v>863165</v>
      </c>
      <c r="IC342" s="3">
        <v>108260</v>
      </c>
      <c r="ID342" s="3">
        <v>350440</v>
      </c>
      <c r="IE342" s="3">
        <v>284637330.13989198</v>
      </c>
      <c r="IF342" s="3">
        <v>158221689.23606801</v>
      </c>
      <c r="IG342" s="3">
        <v>19506382.073226601</v>
      </c>
      <c r="IH342" s="3">
        <v>64681645.549688667</v>
      </c>
      <c r="II342" s="3">
        <v>0</v>
      </c>
      <c r="IJ342" s="3">
        <v>3251238.1482550199</v>
      </c>
      <c r="IK342" s="3">
        <v>360231181.80983001</v>
      </c>
      <c r="IL342" s="3">
        <v>3772563.1232794025</v>
      </c>
      <c r="IM342" s="3">
        <v>5239291.9197598593</v>
      </c>
    </row>
    <row r="343" spans="1:247" x14ac:dyDescent="0.25">
      <c r="A343">
        <v>106370744</v>
      </c>
      <c r="B343" s="33" t="s">
        <v>1584</v>
      </c>
      <c r="C343" s="56">
        <v>45200</v>
      </c>
      <c r="D343" s="56">
        <v>45565</v>
      </c>
      <c r="E343">
        <v>366</v>
      </c>
      <c r="F343" s="33" t="s">
        <v>2691</v>
      </c>
      <c r="G343" t="s">
        <v>1052</v>
      </c>
      <c r="H343">
        <v>1418</v>
      </c>
      <c r="I343" s="33" t="s">
        <v>1046</v>
      </c>
      <c r="J343" t="s">
        <v>1577</v>
      </c>
      <c r="K343" s="33" t="s">
        <v>1023</v>
      </c>
      <c r="L343" s="33" t="s">
        <v>811</v>
      </c>
      <c r="M343" t="s">
        <v>2658</v>
      </c>
      <c r="N343" t="s">
        <v>1032</v>
      </c>
      <c r="O343" s="33" t="s">
        <v>1577</v>
      </c>
      <c r="P343" t="s">
        <v>1048</v>
      </c>
      <c r="Q343" t="s">
        <v>34</v>
      </c>
      <c r="R343" s="33" t="s">
        <v>2280</v>
      </c>
      <c r="S343" s="33" t="s">
        <v>1585</v>
      </c>
      <c r="T343" s="33" t="s">
        <v>1053</v>
      </c>
      <c r="U343" s="33">
        <v>92103</v>
      </c>
      <c r="V343" s="33" t="s">
        <v>3243</v>
      </c>
      <c r="W343">
        <v>1</v>
      </c>
      <c r="X343" s="3">
        <v>655</v>
      </c>
      <c r="Y343" s="3">
        <v>239730</v>
      </c>
      <c r="Z343" s="3">
        <v>559</v>
      </c>
      <c r="AA343" s="3">
        <v>204594</v>
      </c>
      <c r="AB343" s="3">
        <v>452</v>
      </c>
      <c r="AC343" s="3">
        <v>438.75683060109299</v>
      </c>
      <c r="AD343" s="3">
        <v>706.23958964486405</v>
      </c>
      <c r="AE343" s="3">
        <v>29998</v>
      </c>
      <c r="AF343" s="3">
        <v>45256</v>
      </c>
      <c r="AG343" s="3">
        <v>14666</v>
      </c>
      <c r="AH343" s="3">
        <v>48177</v>
      </c>
      <c r="AI343" s="3">
        <v>0</v>
      </c>
      <c r="AJ343" s="3">
        <v>382</v>
      </c>
      <c r="AK343" s="3">
        <v>19802</v>
      </c>
      <c r="AL343" s="3">
        <v>1450</v>
      </c>
      <c r="AM343" s="3">
        <v>854</v>
      </c>
      <c r="AN343" s="3">
        <v>160585</v>
      </c>
      <c r="AO343" s="3">
        <v>258483.68981002001</v>
      </c>
      <c r="AP343" s="89">
        <v>48510.598648336898</v>
      </c>
      <c r="AQ343" s="89">
        <v>67909.176785721007</v>
      </c>
      <c r="AR343" s="89">
        <v>18423.652746634431</v>
      </c>
      <c r="AS343" s="89">
        <v>75232.018668599194</v>
      </c>
      <c r="AT343" s="89">
        <v>0</v>
      </c>
      <c r="AU343" s="89">
        <v>555.00966153807201</v>
      </c>
      <c r="AV343" s="89">
        <v>41525.339488269106</v>
      </c>
      <c r="AW343" s="89">
        <v>2488.1534464699976</v>
      </c>
      <c r="AX343" s="89">
        <v>1439.448142995803</v>
      </c>
      <c r="AY343" s="3">
        <v>5219</v>
      </c>
      <c r="AZ343" s="3">
        <v>7484</v>
      </c>
      <c r="BA343" s="3">
        <v>2553</v>
      </c>
      <c r="BB343" s="3">
        <v>9428</v>
      </c>
      <c r="BC343" s="3">
        <v>0</v>
      </c>
      <c r="BD343" s="3">
        <v>87</v>
      </c>
      <c r="BE343" s="3">
        <v>4880</v>
      </c>
      <c r="BF343" s="3">
        <v>668</v>
      </c>
      <c r="BG343" s="3">
        <v>363</v>
      </c>
      <c r="BH343" s="3">
        <v>30682</v>
      </c>
      <c r="BI343" s="3">
        <v>619</v>
      </c>
      <c r="BJ343" s="3">
        <v>36</v>
      </c>
      <c r="BK343" s="3">
        <v>0</v>
      </c>
      <c r="BL343" s="3">
        <v>0</v>
      </c>
      <c r="BM343" s="3">
        <v>0</v>
      </c>
      <c r="BN343" s="3">
        <v>0</v>
      </c>
      <c r="BO343" s="3">
        <v>226554</v>
      </c>
      <c r="BP343" s="3">
        <v>13176</v>
      </c>
      <c r="BQ343" s="3">
        <v>0</v>
      </c>
      <c r="BR343" s="3">
        <v>0</v>
      </c>
      <c r="BS343" s="3">
        <v>0</v>
      </c>
      <c r="BT343" s="3">
        <v>0</v>
      </c>
      <c r="BU343" s="3">
        <v>148711</v>
      </c>
      <c r="BV343" s="3">
        <v>11874</v>
      </c>
      <c r="BW343" s="3">
        <v>0</v>
      </c>
      <c r="BX343" s="3">
        <v>0</v>
      </c>
      <c r="BY343" s="3">
        <v>0</v>
      </c>
      <c r="BZ343" s="57">
        <v>0</v>
      </c>
      <c r="CA343" s="3">
        <v>0</v>
      </c>
      <c r="CB343" s="3">
        <v>29895</v>
      </c>
      <c r="CC343" s="3">
        <v>787</v>
      </c>
      <c r="CD343" s="3">
        <v>0</v>
      </c>
      <c r="CE343" s="3">
        <v>0</v>
      </c>
      <c r="CF343" s="3">
        <v>0</v>
      </c>
      <c r="CG343" s="3">
        <v>0</v>
      </c>
      <c r="CH343" s="3">
        <v>70</v>
      </c>
      <c r="CI343" s="3">
        <v>0</v>
      </c>
      <c r="CJ343" s="3">
        <v>0</v>
      </c>
      <c r="CK343" s="3">
        <v>30409</v>
      </c>
      <c r="CL343" s="3">
        <v>31259</v>
      </c>
      <c r="CM343" s="3">
        <v>12418</v>
      </c>
      <c r="CN343" s="3">
        <v>62720</v>
      </c>
      <c r="CO343" s="3">
        <v>0</v>
      </c>
      <c r="CP343" s="3">
        <v>1584</v>
      </c>
      <c r="CQ343" s="3">
        <v>57042</v>
      </c>
      <c r="CR343" s="3">
        <v>4685</v>
      </c>
      <c r="CS343" s="3">
        <v>2910</v>
      </c>
      <c r="CT343" s="3">
        <v>203027</v>
      </c>
      <c r="CU343" s="3">
        <v>134002</v>
      </c>
      <c r="CV343" s="3">
        <v>10252</v>
      </c>
      <c r="CW343" s="3">
        <v>0</v>
      </c>
      <c r="CX343" s="3">
        <v>72936</v>
      </c>
      <c r="CY343" s="3">
        <v>0</v>
      </c>
      <c r="CZ343" s="3">
        <v>20</v>
      </c>
      <c r="DA343" s="3">
        <v>932562</v>
      </c>
      <c r="DB343" s="3">
        <v>501820</v>
      </c>
      <c r="DC343" s="3">
        <v>7721</v>
      </c>
      <c r="DD343" s="3">
        <v>5728</v>
      </c>
      <c r="DE343" s="3">
        <v>2472</v>
      </c>
      <c r="DF343" s="3">
        <v>1027</v>
      </c>
      <c r="DG343" s="3">
        <v>6067954707</v>
      </c>
      <c r="DH343" s="3">
        <v>4798890509</v>
      </c>
      <c r="DI343" s="3">
        <v>-8876328</v>
      </c>
      <c r="DJ343" s="3">
        <v>1260187870</v>
      </c>
      <c r="DK343" s="3">
        <v>41137552</v>
      </c>
      <c r="DL343" s="3">
        <v>1301325422</v>
      </c>
      <c r="DM343" s="3">
        <v>1259928803</v>
      </c>
      <c r="DN343" s="3">
        <v>41396619</v>
      </c>
      <c r="DO343" s="3">
        <v>5778138</v>
      </c>
      <c r="DP343" s="3">
        <v>365365</v>
      </c>
      <c r="DQ343" s="3">
        <v>0</v>
      </c>
      <c r="DR343" s="3">
        <v>0</v>
      </c>
      <c r="DS343" s="3">
        <v>46809392</v>
      </c>
      <c r="DT343" s="3">
        <v>683678358</v>
      </c>
      <c r="DU343" s="3">
        <v>1004064593</v>
      </c>
      <c r="DV343" s="3">
        <v>444525575</v>
      </c>
      <c r="DW343" s="3">
        <v>940474903</v>
      </c>
      <c r="DX343" s="3">
        <v>0</v>
      </c>
      <c r="DY343" s="3">
        <v>12009268</v>
      </c>
      <c r="DZ343" s="3">
        <v>621198142</v>
      </c>
      <c r="EA343" s="3">
        <v>32346720</v>
      </c>
      <c r="EB343" s="3">
        <v>31466434</v>
      </c>
      <c r="EC343" s="3">
        <v>3769763993</v>
      </c>
      <c r="ED343" s="3">
        <v>421916896</v>
      </c>
      <c r="EE343" s="3">
        <v>502590877</v>
      </c>
      <c r="EF343" s="3">
        <v>113894228</v>
      </c>
      <c r="EG343" s="3">
        <v>528147582</v>
      </c>
      <c r="EH343" s="3">
        <v>0</v>
      </c>
      <c r="EI343" s="3">
        <v>5439056</v>
      </c>
      <c r="EJ343" s="3">
        <v>681471474</v>
      </c>
      <c r="EK343" s="3">
        <v>23159213</v>
      </c>
      <c r="EL343" s="3">
        <v>21571388</v>
      </c>
      <c r="EM343" s="3">
        <v>2298190714</v>
      </c>
      <c r="EN343" s="3">
        <v>921557235</v>
      </c>
      <c r="EO343" s="3">
        <v>1296630656</v>
      </c>
      <c r="EP343" s="3">
        <v>439989712</v>
      </c>
      <c r="EQ343" s="3">
        <v>1179698591</v>
      </c>
      <c r="ER343" s="3">
        <v>-9239012</v>
      </c>
      <c r="ES343" s="3">
        <v>0</v>
      </c>
      <c r="ET343" s="3">
        <v>0</v>
      </c>
      <c r="EU343" s="3">
        <v>852564404</v>
      </c>
      <c r="EV343" s="3">
        <v>22780425</v>
      </c>
      <c r="EW343" s="3">
        <v>0</v>
      </c>
      <c r="EX343" s="3">
        <v>73155142</v>
      </c>
      <c r="EY343" s="3">
        <v>0</v>
      </c>
      <c r="EZ343" s="3">
        <v>21753356</v>
      </c>
      <c r="FA343" s="3">
        <v>0</v>
      </c>
      <c r="FB343" s="3">
        <v>0</v>
      </c>
      <c r="FC343" s="3">
        <v>0</v>
      </c>
      <c r="FD343" s="3">
        <v>-8876328</v>
      </c>
      <c r="FE343" s="3">
        <v>181199390</v>
      </c>
      <c r="FF343" s="3">
        <v>211760063</v>
      </c>
      <c r="FG343" s="3">
        <v>114352311</v>
      </c>
      <c r="FH343" s="3">
        <v>292117579</v>
      </c>
      <c r="FI343" s="3">
        <v>0</v>
      </c>
      <c r="FJ343" s="3">
        <v>9570060</v>
      </c>
      <c r="FK343" s="3">
        <v>393846978</v>
      </c>
      <c r="FL343" s="3">
        <v>0</v>
      </c>
      <c r="FM343" s="3">
        <v>57341489</v>
      </c>
      <c r="FN343" s="3">
        <v>0</v>
      </c>
      <c r="FO343" s="3">
        <v>0</v>
      </c>
      <c r="FP343" s="3">
        <v>0</v>
      </c>
      <c r="FQ343" s="3">
        <v>0</v>
      </c>
      <c r="FR343" s="3">
        <v>0</v>
      </c>
      <c r="FS343" s="3">
        <v>0</v>
      </c>
      <c r="FT343" s="3">
        <v>196231422</v>
      </c>
      <c r="FU343" s="3">
        <v>111040410</v>
      </c>
      <c r="FV343" s="3">
        <v>377114061</v>
      </c>
      <c r="FW343" s="3">
        <v>0</v>
      </c>
      <c r="FX343" s="3">
        <v>41982019</v>
      </c>
      <c r="FY343" s="3">
        <v>2713556</v>
      </c>
      <c r="FZ343" s="3">
        <v>31337541</v>
      </c>
      <c r="GA343" s="3">
        <v>149098112</v>
      </c>
      <c r="GB343" s="3">
        <v>34026242</v>
      </c>
      <c r="GC343" s="3">
        <v>244047256</v>
      </c>
      <c r="GD343" s="3">
        <v>72338184</v>
      </c>
      <c r="GE343" s="3">
        <v>455663667</v>
      </c>
      <c r="GF343" s="3">
        <v>108584864</v>
      </c>
      <c r="GG343" s="3">
        <v>29651097</v>
      </c>
      <c r="GH343" s="3">
        <v>6441611</v>
      </c>
      <c r="GI343" s="3">
        <v>227141072</v>
      </c>
      <c r="GJ343" s="3">
        <v>213051267</v>
      </c>
      <c r="GK343" s="3">
        <v>47577590</v>
      </c>
      <c r="GL343" s="3">
        <v>3189692</v>
      </c>
      <c r="GM343" s="3">
        <v>8581959</v>
      </c>
      <c r="GN343" s="3">
        <v>9352283</v>
      </c>
      <c r="GO343" s="3">
        <v>150693701</v>
      </c>
      <c r="GP343" s="3">
        <v>153012632</v>
      </c>
      <c r="GQ343" s="3">
        <v>0</v>
      </c>
      <c r="GR343" s="3">
        <v>256133646</v>
      </c>
      <c r="GS343" s="3">
        <v>134641157</v>
      </c>
      <c r="GT343" s="3">
        <v>2430666</v>
      </c>
      <c r="GU343" s="3">
        <v>0</v>
      </c>
      <c r="GV343" s="3">
        <v>546218101</v>
      </c>
      <c r="GW343" s="3">
        <v>98051323</v>
      </c>
      <c r="GX343" s="3">
        <v>0</v>
      </c>
      <c r="GY343" s="3">
        <v>11831770</v>
      </c>
      <c r="GZ343" s="3">
        <v>436335008</v>
      </c>
      <c r="HA343" s="3">
        <v>546218101</v>
      </c>
      <c r="HB343" s="3">
        <v>0</v>
      </c>
      <c r="HC343" s="3">
        <v>769807618</v>
      </c>
      <c r="HD343" s="3">
        <v>-637191139</v>
      </c>
      <c r="HE343" s="3">
        <v>566837147</v>
      </c>
      <c r="HF343" s="3">
        <v>0</v>
      </c>
      <c r="HG343" s="3">
        <v>0</v>
      </c>
      <c r="HH343" s="3">
        <v>0</v>
      </c>
      <c r="HI343" s="3">
        <v>64908778</v>
      </c>
      <c r="HJ343" s="3">
        <v>7153129</v>
      </c>
      <c r="HK343" s="3">
        <v>8108626</v>
      </c>
      <c r="HL343" s="3">
        <v>3890</v>
      </c>
      <c r="HM343" s="3">
        <v>97</v>
      </c>
      <c r="HN343" s="3">
        <v>591099</v>
      </c>
      <c r="HO343" s="3">
        <v>1756144</v>
      </c>
      <c r="HP343" s="3">
        <v>2246545</v>
      </c>
      <c r="HQ343" s="3">
        <v>4264</v>
      </c>
      <c r="HR343" s="3">
        <v>1258185</v>
      </c>
      <c r="HS343" s="3">
        <v>419567</v>
      </c>
      <c r="HT343" s="3">
        <v>629355</v>
      </c>
      <c r="HU343" s="3">
        <v>229514</v>
      </c>
      <c r="HV343" s="3">
        <v>18456</v>
      </c>
      <c r="HW343" s="3">
        <v>0</v>
      </c>
      <c r="HX343" s="3">
        <v>2040420</v>
      </c>
      <c r="HY343" s="3">
        <v>1195844</v>
      </c>
      <c r="HZ343" s="3">
        <v>1767331</v>
      </c>
      <c r="IA343" s="3">
        <v>294819</v>
      </c>
      <c r="IB343" s="3">
        <v>811414</v>
      </c>
      <c r="IC343" s="3">
        <v>326055</v>
      </c>
      <c r="ID343" s="3">
        <v>711940</v>
      </c>
      <c r="IE343" s="3">
        <v>222066559.127058</v>
      </c>
      <c r="IF343" s="3">
        <v>302622315.71849698</v>
      </c>
      <c r="IG343" s="3">
        <v>112162533.035457</v>
      </c>
      <c r="IH343" s="3">
        <v>294983123.99645913</v>
      </c>
      <c r="II343" s="3">
        <v>0</v>
      </c>
      <c r="IJ343" s="3">
        <v>3504618.2218995499</v>
      </c>
      <c r="IK343" s="3">
        <v>261650326.607214</v>
      </c>
      <c r="IL343" s="3">
        <v>11148755.846999137</v>
      </c>
      <c r="IM343" s="3">
        <v>10653018.446417199</v>
      </c>
    </row>
    <row r="344" spans="1:247" x14ac:dyDescent="0.25">
      <c r="A344">
        <v>106374094</v>
      </c>
      <c r="B344" s="33" t="s">
        <v>2783</v>
      </c>
      <c r="C344" s="56">
        <v>45292</v>
      </c>
      <c r="D344" s="56">
        <v>45657</v>
      </c>
      <c r="E344">
        <v>366</v>
      </c>
      <c r="F344" s="33" t="s">
        <v>2691</v>
      </c>
      <c r="G344" t="s">
        <v>1052</v>
      </c>
      <c r="H344">
        <v>1418</v>
      </c>
      <c r="I344" s="33" t="s">
        <v>1024</v>
      </c>
      <c r="J344" t="s">
        <v>3050</v>
      </c>
      <c r="K344" s="33" t="s">
        <v>1023</v>
      </c>
      <c r="L344" s="33" t="s">
        <v>1025</v>
      </c>
      <c r="N344" t="s">
        <v>430</v>
      </c>
      <c r="O344" s="33" t="s">
        <v>2024</v>
      </c>
      <c r="P344" t="s">
        <v>1042</v>
      </c>
      <c r="Q344" t="s">
        <v>34</v>
      </c>
      <c r="R344" s="33" t="s">
        <v>2012</v>
      </c>
      <c r="S344" s="33" t="s">
        <v>2594</v>
      </c>
      <c r="T344" s="33" t="s">
        <v>1053</v>
      </c>
      <c r="U344" s="33">
        <v>92103</v>
      </c>
      <c r="V344" s="33" t="s">
        <v>2784</v>
      </c>
      <c r="W344">
        <v>0</v>
      </c>
      <c r="X344" s="3">
        <v>110</v>
      </c>
      <c r="Y344" s="3">
        <v>40260</v>
      </c>
      <c r="Z344" s="3">
        <v>110</v>
      </c>
      <c r="AA344" s="3">
        <v>40260</v>
      </c>
      <c r="AB344" s="3">
        <v>87</v>
      </c>
      <c r="AC344" s="3">
        <v>84.076502732240399</v>
      </c>
      <c r="AD344" s="3">
        <v>84.076502732240399</v>
      </c>
      <c r="AE344" s="3">
        <v>9504</v>
      </c>
      <c r="AF344" s="3">
        <v>3717</v>
      </c>
      <c r="AG344" s="3">
        <v>611</v>
      </c>
      <c r="AH344" s="3">
        <v>11749</v>
      </c>
      <c r="AI344" s="3">
        <v>0</v>
      </c>
      <c r="AJ344" s="3">
        <v>5095</v>
      </c>
      <c r="AK344" s="3">
        <v>0</v>
      </c>
      <c r="AL344" s="3">
        <v>0</v>
      </c>
      <c r="AM344" s="3">
        <v>96</v>
      </c>
      <c r="AN344" s="3">
        <v>30772</v>
      </c>
      <c r="AO344" s="3">
        <v>30772</v>
      </c>
      <c r="AP344" s="89">
        <v>9504</v>
      </c>
      <c r="AQ344" s="89">
        <v>3717</v>
      </c>
      <c r="AR344" s="89">
        <v>611</v>
      </c>
      <c r="AS344" s="89">
        <v>11749</v>
      </c>
      <c r="AT344" s="89">
        <v>0</v>
      </c>
      <c r="AU344" s="89">
        <v>5095</v>
      </c>
      <c r="AV344" s="89">
        <v>0</v>
      </c>
      <c r="AW344" s="89">
        <v>0</v>
      </c>
      <c r="AX344" s="89">
        <v>96</v>
      </c>
      <c r="AY344" s="3">
        <v>240</v>
      </c>
      <c r="AZ344" s="3">
        <v>86</v>
      </c>
      <c r="BA344" s="3">
        <v>5</v>
      </c>
      <c r="BB344" s="3">
        <v>187</v>
      </c>
      <c r="BC344" s="3">
        <v>0</v>
      </c>
      <c r="BD344" s="3">
        <v>109</v>
      </c>
      <c r="BE344" s="3">
        <v>0</v>
      </c>
      <c r="BF344" s="3">
        <v>0</v>
      </c>
      <c r="BG344" s="3">
        <v>1</v>
      </c>
      <c r="BH344" s="3">
        <v>628</v>
      </c>
      <c r="BI344" s="3">
        <v>110</v>
      </c>
      <c r="BJ344" s="3">
        <v>0</v>
      </c>
      <c r="BK344" s="3">
        <v>0</v>
      </c>
      <c r="BL344" s="3">
        <v>0</v>
      </c>
      <c r="BM344" s="3">
        <v>0</v>
      </c>
      <c r="BN344" s="3">
        <v>0</v>
      </c>
      <c r="BO344" s="3">
        <v>40260</v>
      </c>
      <c r="BP344" s="3">
        <v>0</v>
      </c>
      <c r="BQ344" s="3">
        <v>0</v>
      </c>
      <c r="BR344" s="3">
        <v>0</v>
      </c>
      <c r="BS344" s="3">
        <v>0</v>
      </c>
      <c r="BT344" s="3">
        <v>0</v>
      </c>
      <c r="BU344" s="3">
        <v>30772</v>
      </c>
      <c r="BV344" s="3">
        <v>0</v>
      </c>
      <c r="BW344" s="3">
        <v>0</v>
      </c>
      <c r="BX344" s="3">
        <v>0</v>
      </c>
      <c r="BY344" s="3">
        <v>0</v>
      </c>
      <c r="BZ344" s="57">
        <v>0</v>
      </c>
      <c r="CA344" s="3">
        <v>0</v>
      </c>
      <c r="CB344" s="3">
        <v>628</v>
      </c>
      <c r="CC344" s="3">
        <v>0</v>
      </c>
      <c r="CD344" s="3">
        <v>0</v>
      </c>
      <c r="CE344" s="3">
        <v>0</v>
      </c>
      <c r="CF344" s="3">
        <v>0</v>
      </c>
      <c r="CG344" s="3">
        <v>0</v>
      </c>
      <c r="CH344" s="3">
        <v>0</v>
      </c>
      <c r="CI344" s="3">
        <v>0</v>
      </c>
      <c r="CJ344" s="3">
        <v>0</v>
      </c>
      <c r="CK344" s="3">
        <v>0</v>
      </c>
      <c r="CL344" s="3">
        <v>0</v>
      </c>
      <c r="CM344" s="3">
        <v>0</v>
      </c>
      <c r="CN344" s="3">
        <v>0</v>
      </c>
      <c r="CO344" s="3">
        <v>0</v>
      </c>
      <c r="CP344" s="3">
        <v>0</v>
      </c>
      <c r="CQ344" s="3">
        <v>0</v>
      </c>
      <c r="CR344" s="3">
        <v>0</v>
      </c>
      <c r="CS344" s="3">
        <v>0</v>
      </c>
      <c r="CT344" s="3">
        <v>0</v>
      </c>
      <c r="CU344" s="3">
        <v>0</v>
      </c>
      <c r="CV344" s="3">
        <v>0</v>
      </c>
      <c r="CW344" s="3">
        <v>0</v>
      </c>
      <c r="CX344" s="3">
        <v>0</v>
      </c>
      <c r="CY344" s="3">
        <v>0</v>
      </c>
      <c r="CZ344" s="3">
        <v>0</v>
      </c>
      <c r="DA344" s="3">
        <v>0</v>
      </c>
      <c r="DB344" s="3">
        <v>0</v>
      </c>
      <c r="DC344" s="3">
        <v>0</v>
      </c>
      <c r="DD344" s="3">
        <v>0</v>
      </c>
      <c r="DE344" s="3">
        <v>0</v>
      </c>
      <c r="DF344" s="3">
        <v>0</v>
      </c>
      <c r="DG344" s="3">
        <v>1095755819</v>
      </c>
      <c r="DH344" s="3">
        <v>1022600285</v>
      </c>
      <c r="DI344" s="3">
        <v>0</v>
      </c>
      <c r="DJ344" s="3">
        <v>73155534</v>
      </c>
      <c r="DK344" s="3">
        <v>93956</v>
      </c>
      <c r="DL344" s="3">
        <v>73249490</v>
      </c>
      <c r="DM344" s="3">
        <v>78497350</v>
      </c>
      <c r="DN344" s="3">
        <v>-5247860</v>
      </c>
      <c r="DO344" s="3">
        <v>149806</v>
      </c>
      <c r="DP344" s="3">
        <v>0</v>
      </c>
      <c r="DQ344" s="3">
        <v>0</v>
      </c>
      <c r="DR344" s="3">
        <v>0</v>
      </c>
      <c r="DS344" s="3">
        <v>-5098054</v>
      </c>
      <c r="DT344" s="3">
        <v>339947369</v>
      </c>
      <c r="DU344" s="3">
        <v>132773856</v>
      </c>
      <c r="DV344" s="3">
        <v>17164279</v>
      </c>
      <c r="DW344" s="3">
        <v>418669849</v>
      </c>
      <c r="DX344" s="3">
        <v>0</v>
      </c>
      <c r="DY344" s="3">
        <v>184026350</v>
      </c>
      <c r="DZ344" s="3">
        <v>0</v>
      </c>
      <c r="EA344" s="3">
        <v>0</v>
      </c>
      <c r="EB344" s="3">
        <v>3174116</v>
      </c>
      <c r="EC344" s="3">
        <v>1095755819</v>
      </c>
      <c r="ED344" s="3">
        <v>0</v>
      </c>
      <c r="EE344" s="3">
        <v>0</v>
      </c>
      <c r="EF344" s="3">
        <v>0</v>
      </c>
      <c r="EG344" s="3">
        <v>0</v>
      </c>
      <c r="EH344" s="3">
        <v>0</v>
      </c>
      <c r="EI344" s="3">
        <v>0</v>
      </c>
      <c r="EJ344" s="3">
        <v>0</v>
      </c>
      <c r="EK344" s="3">
        <v>0</v>
      </c>
      <c r="EL344" s="3">
        <v>0</v>
      </c>
      <c r="EM344" s="3">
        <v>0</v>
      </c>
      <c r="EN344" s="3">
        <v>315326949</v>
      </c>
      <c r="EO344" s="3">
        <v>123630084</v>
      </c>
      <c r="EP344" s="3">
        <v>15836860</v>
      </c>
      <c r="EQ344" s="3">
        <v>390438228</v>
      </c>
      <c r="ER344" s="3">
        <v>0</v>
      </c>
      <c r="ES344" s="3">
        <v>0</v>
      </c>
      <c r="ET344" s="3">
        <v>172727628</v>
      </c>
      <c r="EU344" s="3">
        <v>0</v>
      </c>
      <c r="EV344" s="3">
        <v>1466500</v>
      </c>
      <c r="EW344" s="3">
        <v>0</v>
      </c>
      <c r="EX344" s="3">
        <v>0</v>
      </c>
      <c r="EY344" s="3">
        <v>0</v>
      </c>
      <c r="EZ344" s="3">
        <v>3174036</v>
      </c>
      <c r="FA344" s="3">
        <v>0</v>
      </c>
      <c r="FB344" s="3">
        <v>0</v>
      </c>
      <c r="FC344" s="3">
        <v>0</v>
      </c>
      <c r="FD344" s="3">
        <v>0</v>
      </c>
      <c r="FE344" s="3">
        <v>24165453</v>
      </c>
      <c r="FF344" s="3">
        <v>8966075</v>
      </c>
      <c r="FG344" s="3">
        <v>1304447</v>
      </c>
      <c r="FH344" s="3">
        <v>27671296</v>
      </c>
      <c r="FI344" s="3">
        <v>0</v>
      </c>
      <c r="FJ344" s="3">
        <v>11052431</v>
      </c>
      <c r="FK344" s="3">
        <v>0</v>
      </c>
      <c r="FL344" s="3">
        <v>0</v>
      </c>
      <c r="FM344" s="3">
        <v>-4168</v>
      </c>
      <c r="FN344" s="3">
        <v>0</v>
      </c>
      <c r="FO344" s="3">
        <v>0</v>
      </c>
      <c r="FP344" s="3">
        <v>0</v>
      </c>
      <c r="FQ344" s="3">
        <v>149806</v>
      </c>
      <c r="FR344" s="3">
        <v>0</v>
      </c>
      <c r="FS344" s="3">
        <v>0</v>
      </c>
      <c r="FT344" s="3">
        <v>27624804</v>
      </c>
      <c r="FU344" s="3">
        <v>0</v>
      </c>
      <c r="FV344" s="3">
        <v>14517319</v>
      </c>
      <c r="FW344" s="3">
        <v>0</v>
      </c>
      <c r="FX344" s="3">
        <v>0</v>
      </c>
      <c r="FY344" s="3">
        <v>0</v>
      </c>
      <c r="FZ344" s="3">
        <v>0</v>
      </c>
      <c r="GA344" s="3">
        <v>12642248</v>
      </c>
      <c r="GB344" s="3">
        <v>1773062</v>
      </c>
      <c r="GC344" s="3">
        <v>13347118</v>
      </c>
      <c r="GD344" s="3">
        <v>8592799</v>
      </c>
      <c r="GE344" s="3">
        <v>30153178</v>
      </c>
      <c r="GF344" s="3">
        <v>7536172</v>
      </c>
      <c r="GG344" s="3">
        <v>1555075</v>
      </c>
      <c r="GH344" s="3">
        <v>5019514</v>
      </c>
      <c r="GI344" s="3">
        <v>6604448</v>
      </c>
      <c r="GJ344" s="3">
        <v>12123610</v>
      </c>
      <c r="GK344" s="3">
        <v>1991538</v>
      </c>
      <c r="GL344" s="3">
        <v>4831393</v>
      </c>
      <c r="GM344" s="3">
        <v>14214</v>
      </c>
      <c r="GN344" s="3">
        <v>3723229</v>
      </c>
      <c r="GO344" s="3">
        <v>4944979</v>
      </c>
      <c r="GP344" s="3">
        <v>27781640</v>
      </c>
      <c r="GQ344" s="3">
        <v>0</v>
      </c>
      <c r="GR344" s="3">
        <v>7434082</v>
      </c>
      <c r="GS344" s="3">
        <v>2621346</v>
      </c>
      <c r="GT344" s="3">
        <v>11663695</v>
      </c>
      <c r="GU344" s="3">
        <v>5936400</v>
      </c>
      <c r="GV344" s="3">
        <v>55437163</v>
      </c>
      <c r="GW344" s="3">
        <v>11233067</v>
      </c>
      <c r="GX344" s="3">
        <v>0</v>
      </c>
      <c r="GY344" s="3">
        <v>59843773</v>
      </c>
      <c r="GZ344" s="3">
        <v>-15639677</v>
      </c>
      <c r="HA344" s="3">
        <v>55437163</v>
      </c>
      <c r="HB344" s="3">
        <v>0</v>
      </c>
      <c r="HC344" s="3">
        <v>139873500</v>
      </c>
      <c r="HD344" s="3">
        <v>-113879346</v>
      </c>
      <c r="HE344" s="3">
        <v>12440018</v>
      </c>
      <c r="HF344" s="3">
        <v>51124056</v>
      </c>
      <c r="HG344" s="3">
        <v>0</v>
      </c>
      <c r="HH344" s="3">
        <v>944959</v>
      </c>
      <c r="HI344" s="3">
        <v>0</v>
      </c>
      <c r="HJ344" s="3">
        <v>633163</v>
      </c>
      <c r="HK344" s="3">
        <v>704728</v>
      </c>
      <c r="HL344" s="3">
        <v>312</v>
      </c>
      <c r="HM344" s="3">
        <v>0</v>
      </c>
      <c r="HN344" s="3">
        <v>53832</v>
      </c>
      <c r="HO344" s="3">
        <v>128058</v>
      </c>
      <c r="HP344" s="3">
        <v>191643</v>
      </c>
      <c r="HQ344" s="3">
        <v>6571</v>
      </c>
      <c r="HR344" s="3">
        <v>94704</v>
      </c>
      <c r="HS344" s="3">
        <v>36228</v>
      </c>
      <c r="HT344" s="3">
        <v>30577</v>
      </c>
      <c r="HU344" s="3">
        <v>35609</v>
      </c>
      <c r="HV344" s="3">
        <v>55232</v>
      </c>
      <c r="HW344" s="3">
        <v>709</v>
      </c>
      <c r="HX344" s="3">
        <v>375233</v>
      </c>
      <c r="HY344" s="3">
        <v>0</v>
      </c>
      <c r="HZ344" s="3">
        <v>85289</v>
      </c>
      <c r="IA344" s="3">
        <v>0</v>
      </c>
      <c r="IB344" s="3">
        <v>118260</v>
      </c>
      <c r="IC344" s="3">
        <v>16302</v>
      </c>
      <c r="ID344" s="3">
        <v>38079</v>
      </c>
      <c r="IE344" s="3">
        <v>24323874.944414403</v>
      </c>
      <c r="IF344" s="3">
        <v>9500219.6332094204</v>
      </c>
      <c r="IG344" s="3">
        <v>1228136.51164642</v>
      </c>
      <c r="IH344" s="3">
        <v>29956616.755203798</v>
      </c>
      <c r="II344" s="3">
        <v>0</v>
      </c>
      <c r="IJ344" s="3">
        <v>13167432.173528709</v>
      </c>
      <c r="IK344" s="3">
        <v>0</v>
      </c>
      <c r="IL344" s="3">
        <v>0</v>
      </c>
      <c r="IM344" s="3">
        <v>227113.98199720989</v>
      </c>
    </row>
    <row r="345" spans="1:247" x14ac:dyDescent="0.25">
      <c r="A345">
        <v>106124004</v>
      </c>
      <c r="B345" s="33" t="s">
        <v>2609</v>
      </c>
      <c r="C345" s="56">
        <v>45108</v>
      </c>
      <c r="D345" s="56">
        <v>45473</v>
      </c>
      <c r="E345">
        <v>366</v>
      </c>
      <c r="F345" s="33" t="s">
        <v>2713</v>
      </c>
      <c r="G345" t="s">
        <v>1086</v>
      </c>
      <c r="H345">
        <v>105</v>
      </c>
      <c r="I345" s="33" t="s">
        <v>1031</v>
      </c>
      <c r="J345" t="s">
        <v>3050</v>
      </c>
      <c r="K345" s="33" t="s">
        <v>1107</v>
      </c>
      <c r="L345" s="33" t="s">
        <v>653</v>
      </c>
      <c r="N345" t="s">
        <v>430</v>
      </c>
      <c r="O345" s="33" t="s">
        <v>1816</v>
      </c>
      <c r="P345" t="s">
        <v>1080</v>
      </c>
      <c r="Q345" t="s">
        <v>34</v>
      </c>
      <c r="R345" s="33" t="s">
        <v>2281</v>
      </c>
      <c r="S345" s="33" t="s">
        <v>1804</v>
      </c>
      <c r="T345" s="33" t="s">
        <v>1586</v>
      </c>
      <c r="U345" s="33">
        <v>95501</v>
      </c>
      <c r="V345" s="33" t="s">
        <v>2476</v>
      </c>
      <c r="W345">
        <v>0</v>
      </c>
      <c r="X345" s="3">
        <v>16</v>
      </c>
      <c r="Y345" s="3">
        <v>5856</v>
      </c>
      <c r="Z345" s="3">
        <v>16</v>
      </c>
      <c r="AA345" s="3">
        <v>5856</v>
      </c>
      <c r="AB345" s="3">
        <v>16</v>
      </c>
      <c r="AC345" s="3">
        <v>14.289617486338798</v>
      </c>
      <c r="AD345" s="3">
        <v>14.289617486338798</v>
      </c>
      <c r="AE345" s="3">
        <v>1931</v>
      </c>
      <c r="AF345" s="3">
        <v>0</v>
      </c>
      <c r="AG345" s="3">
        <v>0</v>
      </c>
      <c r="AH345" s="3">
        <v>0</v>
      </c>
      <c r="AI345" s="3">
        <v>0</v>
      </c>
      <c r="AJ345" s="3">
        <v>3299</v>
      </c>
      <c r="AK345" s="3">
        <v>0</v>
      </c>
      <c r="AL345" s="3">
        <v>0</v>
      </c>
      <c r="AM345" s="3">
        <v>0</v>
      </c>
      <c r="AN345" s="3">
        <v>5230</v>
      </c>
      <c r="AO345" s="3">
        <v>5230</v>
      </c>
      <c r="AP345" s="89">
        <v>1931</v>
      </c>
      <c r="AQ345" s="89">
        <v>0</v>
      </c>
      <c r="AR345" s="89">
        <v>0</v>
      </c>
      <c r="AS345" s="89">
        <v>0</v>
      </c>
      <c r="AT345" s="89">
        <v>0</v>
      </c>
      <c r="AU345" s="89">
        <v>3299</v>
      </c>
      <c r="AV345" s="89">
        <v>0</v>
      </c>
      <c r="AW345" s="89">
        <v>0</v>
      </c>
      <c r="AX345" s="89">
        <v>0</v>
      </c>
      <c r="AY345" s="3">
        <v>58</v>
      </c>
      <c r="AZ345" s="3">
        <v>0</v>
      </c>
      <c r="BA345" s="3">
        <v>0</v>
      </c>
      <c r="BB345" s="3">
        <v>0</v>
      </c>
      <c r="BC345" s="3">
        <v>0</v>
      </c>
      <c r="BD345" s="3">
        <v>168</v>
      </c>
      <c r="BE345" s="3">
        <v>0</v>
      </c>
      <c r="BF345" s="3">
        <v>0</v>
      </c>
      <c r="BG345" s="3">
        <v>0</v>
      </c>
      <c r="BH345" s="3">
        <v>226</v>
      </c>
      <c r="BI345" s="3">
        <v>0</v>
      </c>
      <c r="BJ345" s="3">
        <v>16</v>
      </c>
      <c r="BK345" s="3">
        <v>0</v>
      </c>
      <c r="BL345" s="3">
        <v>0</v>
      </c>
      <c r="BM345" s="3">
        <v>0</v>
      </c>
      <c r="BN345" s="3">
        <v>0</v>
      </c>
      <c r="BO345" s="3">
        <v>0</v>
      </c>
      <c r="BP345" s="3">
        <v>5856</v>
      </c>
      <c r="BQ345" s="3">
        <v>0</v>
      </c>
      <c r="BR345" s="3">
        <v>0</v>
      </c>
      <c r="BS345" s="3">
        <v>0</v>
      </c>
      <c r="BT345" s="3">
        <v>0</v>
      </c>
      <c r="BU345" s="3">
        <v>0</v>
      </c>
      <c r="BV345" s="3">
        <v>5230</v>
      </c>
      <c r="BW345" s="3">
        <v>0</v>
      </c>
      <c r="BX345" s="3">
        <v>0</v>
      </c>
      <c r="BY345" s="3">
        <v>0</v>
      </c>
      <c r="BZ345" s="57">
        <v>0</v>
      </c>
      <c r="CA345" s="3">
        <v>0</v>
      </c>
      <c r="CB345" s="3">
        <v>0</v>
      </c>
      <c r="CC345" s="3">
        <v>226</v>
      </c>
      <c r="CD345" s="3">
        <v>0</v>
      </c>
      <c r="CE345" s="3">
        <v>0</v>
      </c>
      <c r="CF345" s="3">
        <v>0</v>
      </c>
      <c r="CG345" s="3">
        <v>0</v>
      </c>
      <c r="CH345" s="3">
        <v>0</v>
      </c>
      <c r="CI345" s="3">
        <v>0</v>
      </c>
      <c r="CJ345" s="3">
        <v>0</v>
      </c>
      <c r="CK345" s="3">
        <v>0</v>
      </c>
      <c r="CL345" s="3">
        <v>0</v>
      </c>
      <c r="CM345" s="3">
        <v>0</v>
      </c>
      <c r="CN345" s="3">
        <v>0</v>
      </c>
      <c r="CO345" s="3">
        <v>0</v>
      </c>
      <c r="CP345" s="3">
        <v>0</v>
      </c>
      <c r="CQ345" s="3">
        <v>0</v>
      </c>
      <c r="CR345" s="3">
        <v>0</v>
      </c>
      <c r="CS345" s="3">
        <v>0</v>
      </c>
      <c r="CT345" s="3">
        <v>0</v>
      </c>
      <c r="CU345" s="3">
        <v>0</v>
      </c>
      <c r="CV345" s="3">
        <v>0</v>
      </c>
      <c r="CW345" s="3">
        <v>0</v>
      </c>
      <c r="CX345" s="3">
        <v>0</v>
      </c>
      <c r="CY345" s="3">
        <v>0</v>
      </c>
      <c r="CZ345" s="3">
        <v>0</v>
      </c>
      <c r="DA345" s="3">
        <v>0</v>
      </c>
      <c r="DB345" s="3">
        <v>0</v>
      </c>
      <c r="DC345" s="3">
        <v>0</v>
      </c>
      <c r="DD345" s="3">
        <v>0</v>
      </c>
      <c r="DE345" s="3">
        <v>0</v>
      </c>
      <c r="DF345" s="3">
        <v>0</v>
      </c>
      <c r="DG345" s="3">
        <v>11200723</v>
      </c>
      <c r="DH345" s="3">
        <v>0</v>
      </c>
      <c r="DI345" s="3">
        <v>0</v>
      </c>
      <c r="DJ345" s="3">
        <v>11200723</v>
      </c>
      <c r="DK345" s="3">
        <v>0</v>
      </c>
      <c r="DL345" s="3">
        <v>11200723</v>
      </c>
      <c r="DM345" s="3">
        <v>11200723</v>
      </c>
      <c r="DN345" s="3">
        <v>0</v>
      </c>
      <c r="DO345" s="3">
        <v>0</v>
      </c>
      <c r="DP345" s="3">
        <v>0</v>
      </c>
      <c r="DQ345" s="3">
        <v>0</v>
      </c>
      <c r="DR345" s="3">
        <v>0</v>
      </c>
      <c r="DS345" s="3">
        <v>0</v>
      </c>
      <c r="DT345" s="3">
        <v>4404105</v>
      </c>
      <c r="DU345" s="3">
        <v>0</v>
      </c>
      <c r="DV345" s="3">
        <v>0</v>
      </c>
      <c r="DW345" s="3">
        <v>0</v>
      </c>
      <c r="DX345" s="3">
        <v>0</v>
      </c>
      <c r="DY345" s="3">
        <v>6796618</v>
      </c>
      <c r="DZ345" s="3">
        <v>0</v>
      </c>
      <c r="EA345" s="3">
        <v>0</v>
      </c>
      <c r="EB345" s="3">
        <v>0</v>
      </c>
      <c r="EC345" s="3">
        <v>11200723</v>
      </c>
      <c r="ED345" s="3">
        <v>0</v>
      </c>
      <c r="EE345" s="3">
        <v>0</v>
      </c>
      <c r="EF345" s="3">
        <v>0</v>
      </c>
      <c r="EG345" s="3">
        <v>0</v>
      </c>
      <c r="EH345" s="3">
        <v>0</v>
      </c>
      <c r="EI345" s="3">
        <v>0</v>
      </c>
      <c r="EJ345" s="3">
        <v>0</v>
      </c>
      <c r="EK345" s="3">
        <v>0</v>
      </c>
      <c r="EL345" s="3">
        <v>0</v>
      </c>
      <c r="EM345" s="3">
        <v>0</v>
      </c>
      <c r="EN345" s="3">
        <v>0</v>
      </c>
      <c r="EO345" s="3">
        <v>0</v>
      </c>
      <c r="EP345" s="3">
        <v>0</v>
      </c>
      <c r="EQ345" s="3">
        <v>0</v>
      </c>
      <c r="ER345" s="3">
        <v>0</v>
      </c>
      <c r="ES345" s="3">
        <v>0</v>
      </c>
      <c r="ET345" s="3">
        <v>0</v>
      </c>
      <c r="EU345" s="3">
        <v>0</v>
      </c>
      <c r="EV345" s="3">
        <v>0</v>
      </c>
      <c r="EW345" s="3">
        <v>0</v>
      </c>
      <c r="EX345" s="3">
        <v>0</v>
      </c>
      <c r="EY345" s="3">
        <v>0</v>
      </c>
      <c r="EZ345" s="3">
        <v>0</v>
      </c>
      <c r="FA345" s="3">
        <v>0</v>
      </c>
      <c r="FB345" s="3">
        <v>0</v>
      </c>
      <c r="FC345" s="3">
        <v>0</v>
      </c>
      <c r="FD345" s="3">
        <v>0</v>
      </c>
      <c r="FE345" s="3">
        <v>4404105</v>
      </c>
      <c r="FF345" s="3">
        <v>0</v>
      </c>
      <c r="FG345" s="3">
        <v>0</v>
      </c>
      <c r="FH345" s="3">
        <v>0</v>
      </c>
      <c r="FI345" s="3">
        <v>0</v>
      </c>
      <c r="FJ345" s="3">
        <v>6796618</v>
      </c>
      <c r="FK345" s="3">
        <v>0</v>
      </c>
      <c r="FL345" s="3">
        <v>0</v>
      </c>
      <c r="FM345" s="3">
        <v>0</v>
      </c>
      <c r="FN345" s="3">
        <v>0</v>
      </c>
      <c r="FO345" s="3">
        <v>0</v>
      </c>
      <c r="FP345" s="3">
        <v>0</v>
      </c>
      <c r="FQ345" s="3">
        <v>0</v>
      </c>
      <c r="FR345" s="3">
        <v>0</v>
      </c>
      <c r="FS345" s="3">
        <v>0</v>
      </c>
      <c r="FT345" s="3">
        <v>0</v>
      </c>
      <c r="FU345" s="3">
        <v>0</v>
      </c>
      <c r="FV345" s="3">
        <v>0</v>
      </c>
      <c r="FW345" s="3">
        <v>0</v>
      </c>
      <c r="FX345" s="3">
        <v>0</v>
      </c>
      <c r="FY345" s="3">
        <v>0</v>
      </c>
      <c r="FZ345" s="3">
        <v>0</v>
      </c>
      <c r="GA345" s="3">
        <v>0</v>
      </c>
      <c r="GB345" s="3">
        <v>0</v>
      </c>
      <c r="GC345" s="3">
        <v>0</v>
      </c>
      <c r="GD345" s="3">
        <v>0</v>
      </c>
      <c r="GE345" s="3">
        <v>0</v>
      </c>
      <c r="GF345" s="3">
        <v>0</v>
      </c>
      <c r="GG345" s="3">
        <v>0</v>
      </c>
      <c r="GH345" s="3">
        <v>0</v>
      </c>
      <c r="GI345" s="3">
        <v>0</v>
      </c>
      <c r="GJ345" s="3">
        <v>0</v>
      </c>
      <c r="GK345" s="3">
        <v>0</v>
      </c>
      <c r="GL345" s="3">
        <v>0</v>
      </c>
      <c r="GM345" s="3">
        <v>0</v>
      </c>
      <c r="GN345" s="3">
        <v>0</v>
      </c>
      <c r="GO345" s="3">
        <v>0</v>
      </c>
      <c r="GP345" s="3">
        <v>0</v>
      </c>
      <c r="GQ345" s="3">
        <v>0</v>
      </c>
      <c r="GR345" s="3">
        <v>0</v>
      </c>
      <c r="GS345" s="3">
        <v>0</v>
      </c>
      <c r="GT345" s="3">
        <v>0</v>
      </c>
      <c r="GU345" s="3">
        <v>0</v>
      </c>
      <c r="GV345" s="3">
        <v>0</v>
      </c>
      <c r="GW345" s="3">
        <v>0</v>
      </c>
      <c r="GX345" s="3">
        <v>0</v>
      </c>
      <c r="GY345" s="3">
        <v>0</v>
      </c>
      <c r="GZ345" s="3">
        <v>0</v>
      </c>
      <c r="HA345" s="3">
        <v>0</v>
      </c>
      <c r="HB345" s="3">
        <v>0</v>
      </c>
      <c r="HC345" s="3">
        <v>0</v>
      </c>
      <c r="HD345" s="3">
        <v>0</v>
      </c>
      <c r="HE345" s="3">
        <v>0</v>
      </c>
      <c r="HF345" s="3">
        <v>0</v>
      </c>
      <c r="HG345" s="3">
        <v>0</v>
      </c>
      <c r="HH345" s="3">
        <v>0</v>
      </c>
      <c r="HI345" s="3">
        <v>0</v>
      </c>
      <c r="HJ345" s="3">
        <v>0</v>
      </c>
      <c r="HK345" s="3">
        <v>0</v>
      </c>
      <c r="HL345" s="3">
        <v>0</v>
      </c>
      <c r="HM345" s="3">
        <v>0</v>
      </c>
      <c r="HN345" s="3">
        <v>0</v>
      </c>
      <c r="HO345" s="3">
        <v>0</v>
      </c>
      <c r="HP345" s="3">
        <v>0</v>
      </c>
      <c r="HQ345" s="3">
        <v>0</v>
      </c>
      <c r="HR345" s="3">
        <v>0</v>
      </c>
      <c r="HS345" s="3">
        <v>0</v>
      </c>
      <c r="HT345" s="3">
        <v>0</v>
      </c>
      <c r="HU345" s="3">
        <v>0</v>
      </c>
      <c r="HV345" s="3">
        <v>0</v>
      </c>
      <c r="HW345" s="3">
        <v>0</v>
      </c>
      <c r="HX345" s="3">
        <v>0</v>
      </c>
      <c r="HY345" s="3">
        <v>0</v>
      </c>
      <c r="HZ345" s="3">
        <v>0</v>
      </c>
      <c r="IA345" s="3">
        <v>0</v>
      </c>
      <c r="IB345" s="3">
        <v>0</v>
      </c>
      <c r="IC345" s="3">
        <v>0</v>
      </c>
      <c r="ID345" s="3">
        <v>0</v>
      </c>
      <c r="IE345" s="3">
        <v>4404105</v>
      </c>
      <c r="IF345" s="3">
        <v>0</v>
      </c>
      <c r="IG345" s="3">
        <v>0</v>
      </c>
      <c r="IH345" s="3">
        <v>0</v>
      </c>
      <c r="II345" s="3">
        <v>0</v>
      </c>
      <c r="IJ345" s="3">
        <v>6796618</v>
      </c>
      <c r="IK345" s="3">
        <v>0</v>
      </c>
      <c r="IL345" s="3">
        <v>0</v>
      </c>
      <c r="IM345" s="3">
        <v>0</v>
      </c>
    </row>
    <row r="346" spans="1:247" x14ac:dyDescent="0.25">
      <c r="A346">
        <v>106321016</v>
      </c>
      <c r="B346" s="33" t="s">
        <v>1587</v>
      </c>
      <c r="C346" s="56">
        <v>45108</v>
      </c>
      <c r="D346" s="56">
        <v>45473</v>
      </c>
      <c r="E346">
        <v>366</v>
      </c>
      <c r="F346" s="33" t="s">
        <v>2707</v>
      </c>
      <c r="G346" t="s">
        <v>1086</v>
      </c>
      <c r="H346">
        <v>215</v>
      </c>
      <c r="I346" s="33" t="s">
        <v>1037</v>
      </c>
      <c r="J346" t="s">
        <v>3050</v>
      </c>
      <c r="K346" s="33" t="s">
        <v>1023</v>
      </c>
      <c r="L346" s="33" t="s">
        <v>811</v>
      </c>
      <c r="M346" t="s">
        <v>1792</v>
      </c>
      <c r="N346" t="s">
        <v>430</v>
      </c>
      <c r="O346" s="33" t="s">
        <v>1587</v>
      </c>
      <c r="P346" t="s">
        <v>1080</v>
      </c>
      <c r="Q346" t="s">
        <v>1058</v>
      </c>
      <c r="R346" s="33" t="s">
        <v>2282</v>
      </c>
      <c r="S346" s="33" t="s">
        <v>1588</v>
      </c>
      <c r="T346" s="33" t="s">
        <v>1589</v>
      </c>
      <c r="U346" s="33">
        <v>96020</v>
      </c>
      <c r="V346" s="33" t="s">
        <v>2586</v>
      </c>
      <c r="W346">
        <v>0</v>
      </c>
      <c r="X346" s="3">
        <v>26</v>
      </c>
      <c r="Y346" s="3">
        <v>9516</v>
      </c>
      <c r="Z346" s="3">
        <v>26</v>
      </c>
      <c r="AA346" s="3">
        <v>9516</v>
      </c>
      <c r="AB346" s="3">
        <v>25</v>
      </c>
      <c r="AC346" s="3">
        <v>14.489071038251399</v>
      </c>
      <c r="AD346" s="3">
        <v>70.922249612423798</v>
      </c>
      <c r="AE346" s="3">
        <v>147</v>
      </c>
      <c r="AF346" s="3">
        <v>0</v>
      </c>
      <c r="AG346" s="3">
        <v>188</v>
      </c>
      <c r="AH346" s="3">
        <v>4772</v>
      </c>
      <c r="AI346" s="3">
        <v>0</v>
      </c>
      <c r="AJ346" s="3">
        <v>46</v>
      </c>
      <c r="AK346" s="3">
        <v>0</v>
      </c>
      <c r="AL346" s="3">
        <v>0</v>
      </c>
      <c r="AM346" s="3">
        <v>150</v>
      </c>
      <c r="AN346" s="3">
        <v>5303</v>
      </c>
      <c r="AO346" s="3">
        <v>25957.543358147104</v>
      </c>
      <c r="AP346" s="89">
        <v>1737.09188254119</v>
      </c>
      <c r="AQ346" s="89">
        <v>0</v>
      </c>
      <c r="AR346" s="89">
        <v>271.38343714847383</v>
      </c>
      <c r="AS346" s="89">
        <v>10961.077153940099</v>
      </c>
      <c r="AT346" s="89">
        <v>0</v>
      </c>
      <c r="AU346" s="89">
        <v>956.8663869776808</v>
      </c>
      <c r="AV346" s="89">
        <v>0</v>
      </c>
      <c r="AW346" s="89">
        <v>0</v>
      </c>
      <c r="AX346" s="89">
        <v>418.02851937690798</v>
      </c>
      <c r="AY346" s="3">
        <v>37</v>
      </c>
      <c r="AZ346" s="3">
        <v>0</v>
      </c>
      <c r="BA346" s="3">
        <v>1</v>
      </c>
      <c r="BB346" s="3">
        <v>5</v>
      </c>
      <c r="BC346" s="3">
        <v>0</v>
      </c>
      <c r="BD346" s="3">
        <v>8</v>
      </c>
      <c r="BE346" s="3">
        <v>0</v>
      </c>
      <c r="BF346" s="3">
        <v>0</v>
      </c>
      <c r="BG346" s="3">
        <v>1</v>
      </c>
      <c r="BH346" s="3">
        <v>52</v>
      </c>
      <c r="BI346" s="3">
        <v>10</v>
      </c>
      <c r="BJ346" s="3">
        <v>0</v>
      </c>
      <c r="BK346" s="3">
        <v>0</v>
      </c>
      <c r="BL346" s="3">
        <v>0</v>
      </c>
      <c r="BM346" s="3">
        <v>16</v>
      </c>
      <c r="BN346" s="3">
        <v>0</v>
      </c>
      <c r="BO346" s="3">
        <v>3660</v>
      </c>
      <c r="BP346" s="3">
        <v>0</v>
      </c>
      <c r="BQ346" s="3">
        <v>0</v>
      </c>
      <c r="BR346" s="3">
        <v>0</v>
      </c>
      <c r="BS346" s="3">
        <v>5856</v>
      </c>
      <c r="BT346" s="3">
        <v>0</v>
      </c>
      <c r="BU346" s="3">
        <v>210</v>
      </c>
      <c r="BV346" s="3">
        <v>0</v>
      </c>
      <c r="BW346" s="3">
        <v>0</v>
      </c>
      <c r="BX346" s="3">
        <v>0</v>
      </c>
      <c r="BY346" s="3">
        <v>5093</v>
      </c>
      <c r="BZ346" s="57">
        <v>0.96039977371299301</v>
      </c>
      <c r="CA346" s="3">
        <v>0</v>
      </c>
      <c r="CB346" s="3">
        <v>51</v>
      </c>
      <c r="CC346" s="3">
        <v>0</v>
      </c>
      <c r="CD346" s="3">
        <v>0</v>
      </c>
      <c r="CE346" s="3">
        <v>0</v>
      </c>
      <c r="CF346" s="3">
        <v>1</v>
      </c>
      <c r="CG346" s="3">
        <v>0</v>
      </c>
      <c r="CH346" s="3">
        <v>0</v>
      </c>
      <c r="CI346" s="3">
        <v>0</v>
      </c>
      <c r="CJ346" s="3">
        <v>0</v>
      </c>
      <c r="CK346" s="3">
        <v>5623</v>
      </c>
      <c r="CL346" s="3">
        <v>0</v>
      </c>
      <c r="CM346" s="3">
        <v>274</v>
      </c>
      <c r="CN346" s="3">
        <v>1896</v>
      </c>
      <c r="CO346" s="3">
        <v>0</v>
      </c>
      <c r="CP346" s="3">
        <v>3922</v>
      </c>
      <c r="CQ346" s="3">
        <v>0</v>
      </c>
      <c r="CR346" s="3">
        <v>0</v>
      </c>
      <c r="CS346" s="3">
        <v>807</v>
      </c>
      <c r="CT346" s="3">
        <v>12522</v>
      </c>
      <c r="CU346" s="3">
        <v>2624</v>
      </c>
      <c r="CV346" s="3">
        <v>9640</v>
      </c>
      <c r="CW346" s="3">
        <v>0</v>
      </c>
      <c r="CX346" s="3">
        <v>0</v>
      </c>
      <c r="CY346" s="3">
        <v>0</v>
      </c>
      <c r="CZ346" s="3">
        <v>1</v>
      </c>
      <c r="DA346" s="3">
        <v>0</v>
      </c>
      <c r="DB346" s="3">
        <v>5370</v>
      </c>
      <c r="DC346" s="3">
        <v>0</v>
      </c>
      <c r="DD346" s="3">
        <v>179</v>
      </c>
      <c r="DE346" s="3">
        <v>0</v>
      </c>
      <c r="DF346" s="3">
        <v>0</v>
      </c>
      <c r="DG346" s="3">
        <v>23304842</v>
      </c>
      <c r="DH346" s="3">
        <v>6362659</v>
      </c>
      <c r="DI346" s="3">
        <v>3831116</v>
      </c>
      <c r="DJ346" s="3">
        <v>20773299</v>
      </c>
      <c r="DK346" s="3">
        <v>2045616</v>
      </c>
      <c r="DL346" s="3">
        <v>22818915</v>
      </c>
      <c r="DM346" s="3">
        <v>22164550</v>
      </c>
      <c r="DN346" s="3">
        <v>654365</v>
      </c>
      <c r="DO346" s="3">
        <v>1127924</v>
      </c>
      <c r="DP346" s="3">
        <v>0</v>
      </c>
      <c r="DQ346" s="3">
        <v>0</v>
      </c>
      <c r="DR346" s="3">
        <v>0</v>
      </c>
      <c r="DS346" s="3">
        <v>1782289</v>
      </c>
      <c r="DT346" s="3">
        <v>809305</v>
      </c>
      <c r="DU346" s="3">
        <v>0</v>
      </c>
      <c r="DV346" s="3">
        <v>1201013</v>
      </c>
      <c r="DW346" s="3">
        <v>2093814</v>
      </c>
      <c r="DX346" s="3">
        <v>0</v>
      </c>
      <c r="DY346" s="3">
        <v>297950</v>
      </c>
      <c r="DZ346" s="3">
        <v>0</v>
      </c>
      <c r="EA346" s="3">
        <v>0</v>
      </c>
      <c r="EB346" s="3">
        <v>358984</v>
      </c>
      <c r="EC346" s="3">
        <v>4761066</v>
      </c>
      <c r="ED346" s="3">
        <v>8754213</v>
      </c>
      <c r="EE346" s="3">
        <v>0</v>
      </c>
      <c r="EF346" s="3">
        <v>532684</v>
      </c>
      <c r="EG346" s="3">
        <v>2715586</v>
      </c>
      <c r="EH346" s="3">
        <v>0</v>
      </c>
      <c r="EI346" s="3">
        <v>5899840</v>
      </c>
      <c r="EJ346" s="3">
        <v>0</v>
      </c>
      <c r="EK346" s="3">
        <v>0</v>
      </c>
      <c r="EL346" s="3">
        <v>641453</v>
      </c>
      <c r="EM346" s="3">
        <v>18543776</v>
      </c>
      <c r="EN346" s="3">
        <v>1868039</v>
      </c>
      <c r="EO346" s="3">
        <v>0</v>
      </c>
      <c r="EP346" s="3">
        <v>487843</v>
      </c>
      <c r="EQ346" s="3">
        <v>878243</v>
      </c>
      <c r="ER346" s="3">
        <v>0</v>
      </c>
      <c r="ES346" s="3">
        <v>0</v>
      </c>
      <c r="ET346" s="3">
        <v>1869118</v>
      </c>
      <c r="EU346" s="3">
        <v>0</v>
      </c>
      <c r="EV346" s="3">
        <v>704633</v>
      </c>
      <c r="EW346" s="3">
        <v>0</v>
      </c>
      <c r="EX346" s="3">
        <v>144613</v>
      </c>
      <c r="EY346" s="3">
        <v>0</v>
      </c>
      <c r="EZ346" s="3">
        <v>410170</v>
      </c>
      <c r="FA346" s="3">
        <v>0</v>
      </c>
      <c r="FB346" s="3">
        <v>3831116</v>
      </c>
      <c r="FC346" s="3">
        <v>0</v>
      </c>
      <c r="FD346" s="3">
        <v>0</v>
      </c>
      <c r="FE346" s="3">
        <v>7544383</v>
      </c>
      <c r="FF346" s="3">
        <v>0</v>
      </c>
      <c r="FG346" s="3">
        <v>1245854</v>
      </c>
      <c r="FH346" s="3">
        <v>7762273</v>
      </c>
      <c r="FI346" s="3">
        <v>0</v>
      </c>
      <c r="FJ346" s="3">
        <v>3904877</v>
      </c>
      <c r="FK346" s="3">
        <v>0</v>
      </c>
      <c r="FL346" s="3">
        <v>0</v>
      </c>
      <c r="FM346" s="3">
        <v>315912</v>
      </c>
      <c r="FN346" s="3">
        <v>0</v>
      </c>
      <c r="FO346" s="3">
        <v>0</v>
      </c>
      <c r="FP346" s="3">
        <v>105242</v>
      </c>
      <c r="FQ346" s="3">
        <v>266659</v>
      </c>
      <c r="FR346" s="3">
        <v>756023</v>
      </c>
      <c r="FS346" s="3">
        <v>0</v>
      </c>
      <c r="FT346" s="3">
        <v>2857702</v>
      </c>
      <c r="FU346" s="3">
        <v>5289380</v>
      </c>
      <c r="FV346" s="3">
        <v>4477519</v>
      </c>
      <c r="FW346" s="3">
        <v>0</v>
      </c>
      <c r="FX346" s="3">
        <v>0</v>
      </c>
      <c r="FY346" s="3">
        <v>0</v>
      </c>
      <c r="FZ346" s="3">
        <v>0</v>
      </c>
      <c r="GA346" s="3">
        <v>3871394</v>
      </c>
      <c r="GB346" s="3">
        <v>1402147</v>
      </c>
      <c r="GC346" s="3">
        <v>3318965</v>
      </c>
      <c r="GD346" s="3">
        <v>947443</v>
      </c>
      <c r="GE346" s="3">
        <v>9355745</v>
      </c>
      <c r="GF346" s="3">
        <v>1829839</v>
      </c>
      <c r="GG346" s="3">
        <v>2696878</v>
      </c>
      <c r="GH346" s="3">
        <v>1882184</v>
      </c>
      <c r="GI346" s="3">
        <v>1156207</v>
      </c>
      <c r="GJ346" s="3">
        <v>3040456</v>
      </c>
      <c r="GK346" s="3">
        <v>398180</v>
      </c>
      <c r="GL346" s="3">
        <v>355045</v>
      </c>
      <c r="GM346" s="3">
        <v>79447</v>
      </c>
      <c r="GN346" s="3">
        <v>240809</v>
      </c>
      <c r="GO346" s="3">
        <v>1129760</v>
      </c>
      <c r="GP346" s="3">
        <v>11186123</v>
      </c>
      <c r="GQ346" s="3">
        <v>3476299</v>
      </c>
      <c r="GR346" s="3">
        <v>1979599</v>
      </c>
      <c r="GS346" s="3">
        <v>5862006</v>
      </c>
      <c r="GT346" s="3">
        <v>0</v>
      </c>
      <c r="GU346" s="3">
        <v>0</v>
      </c>
      <c r="GV346" s="3">
        <v>22504027</v>
      </c>
      <c r="GW346" s="3">
        <v>3187192</v>
      </c>
      <c r="GX346" s="3">
        <v>0</v>
      </c>
      <c r="GY346" s="3">
        <v>3195274</v>
      </c>
      <c r="GZ346" s="3">
        <v>16121561</v>
      </c>
      <c r="HA346" s="3">
        <v>22504027</v>
      </c>
      <c r="HB346" s="3">
        <v>6156257</v>
      </c>
      <c r="HC346" s="3">
        <v>7674146</v>
      </c>
      <c r="HD346" s="3">
        <v>-4183231</v>
      </c>
      <c r="HE346" s="3">
        <v>12592690</v>
      </c>
      <c r="HF346" s="3">
        <v>0</v>
      </c>
      <c r="HG346" s="3">
        <v>0</v>
      </c>
      <c r="HH346" s="3">
        <v>0</v>
      </c>
      <c r="HI346" s="3">
        <v>0</v>
      </c>
      <c r="HJ346" s="3">
        <v>215617</v>
      </c>
      <c r="HK346" s="3">
        <v>242011</v>
      </c>
      <c r="HL346" s="3">
        <v>116</v>
      </c>
      <c r="HM346" s="3">
        <v>0</v>
      </c>
      <c r="HN346" s="3">
        <v>45658</v>
      </c>
      <c r="HO346" s="3">
        <v>57712</v>
      </c>
      <c r="HP346" s="3">
        <v>11097</v>
      </c>
      <c r="HQ346" s="3">
        <v>27660</v>
      </c>
      <c r="HR346" s="3">
        <v>21533</v>
      </c>
      <c r="HS346" s="3">
        <v>43652</v>
      </c>
      <c r="HT346" s="3">
        <v>8297</v>
      </c>
      <c r="HU346" s="3">
        <v>8</v>
      </c>
      <c r="HV346" s="3">
        <v>0</v>
      </c>
      <c r="HW346" s="3">
        <v>0</v>
      </c>
      <c r="HX346" s="3">
        <v>63365</v>
      </c>
      <c r="HY346" s="3">
        <v>36569</v>
      </c>
      <c r="HZ346" s="3">
        <v>31139</v>
      </c>
      <c r="IA346" s="3">
        <v>0</v>
      </c>
      <c r="IB346" s="3">
        <v>33690</v>
      </c>
      <c r="IC346" s="3">
        <v>17027</v>
      </c>
      <c r="ID346" s="3">
        <v>33827</v>
      </c>
      <c r="IE346" s="3">
        <v>8256129.2391431788</v>
      </c>
      <c r="IF346" s="3">
        <v>0</v>
      </c>
      <c r="IG346" s="3">
        <v>1496690.4954343</v>
      </c>
      <c r="IH346" s="3">
        <v>4151926.9334501401</v>
      </c>
      <c r="II346" s="3">
        <v>0</v>
      </c>
      <c r="IJ346" s="3">
        <v>5350515.9123524604</v>
      </c>
      <c r="IK346" s="3">
        <v>0</v>
      </c>
      <c r="IL346" s="3">
        <v>0</v>
      </c>
      <c r="IM346" s="3">
        <v>863671.41961992276</v>
      </c>
    </row>
    <row r="347" spans="1:247" x14ac:dyDescent="0.25">
      <c r="A347">
        <v>106410891</v>
      </c>
      <c r="B347" s="33" t="s">
        <v>1590</v>
      </c>
      <c r="C347" s="56">
        <v>45108</v>
      </c>
      <c r="D347" s="56">
        <v>45473</v>
      </c>
      <c r="E347">
        <v>366</v>
      </c>
      <c r="F347" s="33" t="s">
        <v>2715</v>
      </c>
      <c r="G347" t="s">
        <v>1111</v>
      </c>
      <c r="H347">
        <v>428</v>
      </c>
      <c r="I347" s="33" t="s">
        <v>1046</v>
      </c>
      <c r="J347" t="s">
        <v>1764</v>
      </c>
      <c r="K347" s="33" t="s">
        <v>1023</v>
      </c>
      <c r="L347" s="33" t="s">
        <v>811</v>
      </c>
      <c r="N347" t="s">
        <v>430</v>
      </c>
      <c r="O347" s="33" t="s">
        <v>1764</v>
      </c>
      <c r="P347" t="s">
        <v>1028</v>
      </c>
      <c r="Q347" t="s">
        <v>34</v>
      </c>
      <c r="R347" s="33" t="s">
        <v>2283</v>
      </c>
      <c r="S347" s="33" t="s">
        <v>1591</v>
      </c>
      <c r="T347" s="33" t="s">
        <v>1314</v>
      </c>
      <c r="U347" s="33" t="s">
        <v>1896</v>
      </c>
      <c r="V347" s="33" t="s">
        <v>1923</v>
      </c>
      <c r="W347">
        <v>0</v>
      </c>
      <c r="X347" s="3">
        <v>208</v>
      </c>
      <c r="Y347" s="3">
        <v>76128</v>
      </c>
      <c r="Z347" s="3">
        <v>208</v>
      </c>
      <c r="AA347" s="3">
        <v>76128</v>
      </c>
      <c r="AB347" s="3">
        <v>52</v>
      </c>
      <c r="AC347" s="3">
        <v>47.0983606557377</v>
      </c>
      <c r="AD347" s="3">
        <v>102.079216225629</v>
      </c>
      <c r="AE347" s="3">
        <v>7333</v>
      </c>
      <c r="AF347" s="3">
        <v>2852</v>
      </c>
      <c r="AG347" s="3">
        <v>225</v>
      </c>
      <c r="AH347" s="3">
        <v>1204</v>
      </c>
      <c r="AI347" s="3">
        <v>0</v>
      </c>
      <c r="AJ347" s="3">
        <v>126</v>
      </c>
      <c r="AK347" s="3">
        <v>5404</v>
      </c>
      <c r="AL347" s="3">
        <v>94</v>
      </c>
      <c r="AM347" s="3">
        <v>0</v>
      </c>
      <c r="AN347" s="3">
        <v>17238</v>
      </c>
      <c r="AO347" s="3">
        <v>37360.993138580103</v>
      </c>
      <c r="AP347" s="89">
        <v>14311.128362754462</v>
      </c>
      <c r="AQ347" s="89">
        <v>5102.3987791807704</v>
      </c>
      <c r="AR347" s="89">
        <v>419.46872362192164</v>
      </c>
      <c r="AS347" s="89">
        <v>2640.97052454806</v>
      </c>
      <c r="AT347" s="89">
        <v>0</v>
      </c>
      <c r="AU347" s="89">
        <v>354.19465047162203</v>
      </c>
      <c r="AV347" s="89">
        <v>14553.318834741618</v>
      </c>
      <c r="AW347" s="89">
        <v>472.86376037913698</v>
      </c>
      <c r="AX347" s="89">
        <v>0</v>
      </c>
      <c r="AY347" s="3">
        <v>1852</v>
      </c>
      <c r="AZ347" s="3">
        <v>658</v>
      </c>
      <c r="BA347" s="3">
        <v>42</v>
      </c>
      <c r="BB347" s="3">
        <v>333</v>
      </c>
      <c r="BC347" s="3">
        <v>0</v>
      </c>
      <c r="BD347" s="3">
        <v>51</v>
      </c>
      <c r="BE347" s="3">
        <v>1720</v>
      </c>
      <c r="BF347" s="3">
        <v>38</v>
      </c>
      <c r="BG347" s="3">
        <v>0</v>
      </c>
      <c r="BH347" s="3">
        <v>4694</v>
      </c>
      <c r="BI347" s="3">
        <v>208</v>
      </c>
      <c r="BJ347" s="3">
        <v>0</v>
      </c>
      <c r="BK347" s="3">
        <v>0</v>
      </c>
      <c r="BL347" s="3">
        <v>0</v>
      </c>
      <c r="BM347" s="3">
        <v>0</v>
      </c>
      <c r="BN347" s="3">
        <v>0</v>
      </c>
      <c r="BO347" s="3">
        <v>76128</v>
      </c>
      <c r="BP347" s="3">
        <v>0</v>
      </c>
      <c r="BQ347" s="3">
        <v>0</v>
      </c>
      <c r="BR347" s="3">
        <v>0</v>
      </c>
      <c r="BS347" s="3">
        <v>0</v>
      </c>
      <c r="BT347" s="3">
        <v>0</v>
      </c>
      <c r="BU347" s="3">
        <v>17238</v>
      </c>
      <c r="BV347" s="3">
        <v>0</v>
      </c>
      <c r="BW347" s="3">
        <v>0</v>
      </c>
      <c r="BX347" s="3">
        <v>0</v>
      </c>
      <c r="BY347" s="3">
        <v>0</v>
      </c>
      <c r="BZ347" s="57">
        <v>0</v>
      </c>
      <c r="CA347" s="3">
        <v>0</v>
      </c>
      <c r="CB347" s="3">
        <v>4694</v>
      </c>
      <c r="CC347" s="3">
        <v>0</v>
      </c>
      <c r="CD347" s="3">
        <v>0</v>
      </c>
      <c r="CE347" s="3">
        <v>0</v>
      </c>
      <c r="CF347" s="3">
        <v>0</v>
      </c>
      <c r="CG347" s="3">
        <v>0</v>
      </c>
      <c r="CH347" s="3">
        <v>0</v>
      </c>
      <c r="CI347" s="3">
        <v>0</v>
      </c>
      <c r="CJ347" s="3">
        <v>0</v>
      </c>
      <c r="CK347" s="3">
        <v>21809</v>
      </c>
      <c r="CL347" s="3">
        <v>6828</v>
      </c>
      <c r="CM347" s="3">
        <v>772</v>
      </c>
      <c r="CN347" s="3">
        <v>5853</v>
      </c>
      <c r="CO347" s="3">
        <v>0</v>
      </c>
      <c r="CP347" s="3">
        <v>991</v>
      </c>
      <c r="CQ347" s="3">
        <v>25955</v>
      </c>
      <c r="CR347" s="3">
        <v>1173</v>
      </c>
      <c r="CS347" s="3">
        <v>21</v>
      </c>
      <c r="CT347" s="3">
        <v>63402</v>
      </c>
      <c r="CU347" s="3">
        <v>21199</v>
      </c>
      <c r="CV347" s="3">
        <v>0</v>
      </c>
      <c r="CW347" s="3">
        <v>0</v>
      </c>
      <c r="CX347" s="3">
        <v>40908</v>
      </c>
      <c r="CY347" s="3">
        <v>0</v>
      </c>
      <c r="CZ347" s="3">
        <v>11</v>
      </c>
      <c r="DA347" s="3">
        <v>256065</v>
      </c>
      <c r="DB347" s="3">
        <v>388275</v>
      </c>
      <c r="DC347" s="3">
        <v>1554</v>
      </c>
      <c r="DD347" s="3">
        <v>3212</v>
      </c>
      <c r="DE347" s="3">
        <v>761</v>
      </c>
      <c r="DF347" s="3">
        <v>340</v>
      </c>
      <c r="DG347" s="3">
        <v>1564548145</v>
      </c>
      <c r="DH347" s="3">
        <v>1245387127</v>
      </c>
      <c r="DI347" s="3">
        <v>480636</v>
      </c>
      <c r="DJ347" s="3">
        <v>319641654</v>
      </c>
      <c r="DK347" s="3">
        <v>1133141</v>
      </c>
      <c r="DL347" s="3">
        <v>320774795</v>
      </c>
      <c r="DM347" s="3">
        <v>334834996</v>
      </c>
      <c r="DN347" s="3">
        <v>-14060201</v>
      </c>
      <c r="DO347" s="3">
        <v>18646071</v>
      </c>
      <c r="DP347" s="3">
        <v>1170491</v>
      </c>
      <c r="DQ347" s="3">
        <v>0</v>
      </c>
      <c r="DR347" s="3">
        <v>0</v>
      </c>
      <c r="DS347" s="3">
        <v>3415379</v>
      </c>
      <c r="DT347" s="3">
        <v>344217185</v>
      </c>
      <c r="DU347" s="3">
        <v>117794344</v>
      </c>
      <c r="DV347" s="3">
        <v>6941133</v>
      </c>
      <c r="DW347" s="3">
        <v>39417818</v>
      </c>
      <c r="DX347" s="3">
        <v>0</v>
      </c>
      <c r="DY347" s="3">
        <v>7033592</v>
      </c>
      <c r="DZ347" s="3">
        <v>203622719</v>
      </c>
      <c r="EA347" s="3">
        <v>2840554</v>
      </c>
      <c r="EB347" s="3">
        <v>0</v>
      </c>
      <c r="EC347" s="3">
        <v>721867345</v>
      </c>
      <c r="ED347" s="3">
        <v>327559212</v>
      </c>
      <c r="EE347" s="3">
        <v>92946791</v>
      </c>
      <c r="EF347" s="3">
        <v>5999259</v>
      </c>
      <c r="EG347" s="3">
        <v>47045052</v>
      </c>
      <c r="EH347" s="3">
        <v>0</v>
      </c>
      <c r="EI347" s="3">
        <v>12738318</v>
      </c>
      <c r="EJ347" s="3">
        <v>344746332</v>
      </c>
      <c r="EK347" s="3">
        <v>11448755</v>
      </c>
      <c r="EL347" s="3">
        <v>197081</v>
      </c>
      <c r="EM347" s="3">
        <v>842680800</v>
      </c>
      <c r="EN347" s="3">
        <v>579916628</v>
      </c>
      <c r="EO347" s="3">
        <v>183475264</v>
      </c>
      <c r="EP347" s="3">
        <v>11212641</v>
      </c>
      <c r="EQ347" s="3">
        <v>71366072</v>
      </c>
      <c r="ER347" s="3">
        <v>0</v>
      </c>
      <c r="ES347" s="3">
        <v>0</v>
      </c>
      <c r="ET347" s="3">
        <v>14407754</v>
      </c>
      <c r="EU347" s="3">
        <v>340325082</v>
      </c>
      <c r="EV347" s="3">
        <v>7919812</v>
      </c>
      <c r="EW347" s="3">
        <v>0</v>
      </c>
      <c r="EX347" s="3">
        <v>17219458</v>
      </c>
      <c r="EY347" s="3">
        <v>0</v>
      </c>
      <c r="EZ347" s="3">
        <v>19544416</v>
      </c>
      <c r="FA347" s="3">
        <v>0</v>
      </c>
      <c r="FB347" s="3">
        <v>759</v>
      </c>
      <c r="FC347" s="3">
        <v>0</v>
      </c>
      <c r="FD347" s="3">
        <v>479877</v>
      </c>
      <c r="FE347" s="3">
        <v>86100247</v>
      </c>
      <c r="FF347" s="3">
        <v>23520397</v>
      </c>
      <c r="FG347" s="3">
        <v>1389449</v>
      </c>
      <c r="FH347" s="3">
        <v>9745664</v>
      </c>
      <c r="FI347" s="3">
        <v>0</v>
      </c>
      <c r="FJ347" s="3">
        <v>3839028</v>
      </c>
      <c r="FK347" s="3">
        <v>194776531</v>
      </c>
      <c r="FL347" s="3">
        <v>214646</v>
      </c>
      <c r="FM347" s="3">
        <v>55692</v>
      </c>
      <c r="FN347" s="3">
        <v>0</v>
      </c>
      <c r="FO347" s="3">
        <v>0</v>
      </c>
      <c r="FP347" s="3">
        <v>0</v>
      </c>
      <c r="FQ347" s="3">
        <v>12480940</v>
      </c>
      <c r="FR347" s="3">
        <v>0</v>
      </c>
      <c r="FS347" s="3">
        <v>0</v>
      </c>
      <c r="FT347" s="3">
        <v>53283246</v>
      </c>
      <c r="FU347" s="3">
        <v>17049559</v>
      </c>
      <c r="FV347" s="3">
        <v>119727314</v>
      </c>
      <c r="FW347" s="3">
        <v>0</v>
      </c>
      <c r="FX347" s="3">
        <v>0</v>
      </c>
      <c r="FY347" s="3">
        <v>1617520</v>
      </c>
      <c r="FZ347" s="3">
        <v>0</v>
      </c>
      <c r="GA347" s="3">
        <v>56505308</v>
      </c>
      <c r="GB347" s="3">
        <v>10400583</v>
      </c>
      <c r="GC347" s="3">
        <v>53695055</v>
      </c>
      <c r="GD347" s="3">
        <v>22556411</v>
      </c>
      <c r="GE347" s="3">
        <v>94566682</v>
      </c>
      <c r="GF347" s="3">
        <v>57265886</v>
      </c>
      <c r="GG347" s="3">
        <v>14244633</v>
      </c>
      <c r="GH347" s="3">
        <v>9278186</v>
      </c>
      <c r="GI347" s="3">
        <v>53623211</v>
      </c>
      <c r="GJ347" s="3">
        <v>50314527</v>
      </c>
      <c r="GK347" s="3">
        <v>20487962</v>
      </c>
      <c r="GL347" s="3">
        <v>888896</v>
      </c>
      <c r="GM347" s="3">
        <v>2648703</v>
      </c>
      <c r="GN347" s="3">
        <v>3718618</v>
      </c>
      <c r="GO347" s="3">
        <v>27797692</v>
      </c>
      <c r="GP347" s="3">
        <v>61145828</v>
      </c>
      <c r="GQ347" s="3">
        <v>61592582</v>
      </c>
      <c r="GR347" s="3">
        <v>312194944</v>
      </c>
      <c r="GS347" s="3">
        <v>4338419</v>
      </c>
      <c r="GT347" s="3">
        <v>72266321</v>
      </c>
      <c r="GU347" s="3">
        <v>0</v>
      </c>
      <c r="GV347" s="3">
        <v>511538094</v>
      </c>
      <c r="GW347" s="3">
        <v>85007023</v>
      </c>
      <c r="GX347" s="3">
        <v>319604</v>
      </c>
      <c r="GY347" s="3">
        <v>56092660</v>
      </c>
      <c r="GZ347" s="3">
        <v>370118807</v>
      </c>
      <c r="HA347" s="3">
        <v>511538094</v>
      </c>
      <c r="HB347" s="3">
        <v>0</v>
      </c>
      <c r="HC347" s="3">
        <v>242680749</v>
      </c>
      <c r="HD347" s="3">
        <v>-194646141</v>
      </c>
      <c r="HE347" s="3">
        <v>407797913</v>
      </c>
      <c r="HF347" s="3">
        <v>0</v>
      </c>
      <c r="HG347" s="3">
        <v>65809518</v>
      </c>
      <c r="HH347" s="3">
        <v>0</v>
      </c>
      <c r="HI347" s="3">
        <v>986656</v>
      </c>
      <c r="HJ347" s="3">
        <v>1215106</v>
      </c>
      <c r="HK347" s="3">
        <v>1414434</v>
      </c>
      <c r="HL347" s="3">
        <v>666</v>
      </c>
      <c r="HM347" s="3">
        <v>0</v>
      </c>
      <c r="HN347" s="3">
        <v>120693</v>
      </c>
      <c r="HO347" s="3">
        <v>295694</v>
      </c>
      <c r="HP347" s="3">
        <v>363258</v>
      </c>
      <c r="HQ347" s="3">
        <v>0</v>
      </c>
      <c r="HR347" s="3">
        <v>39224</v>
      </c>
      <c r="HS347" s="3">
        <v>118855</v>
      </c>
      <c r="HT347" s="3">
        <v>160848</v>
      </c>
      <c r="HU347" s="3">
        <v>86656</v>
      </c>
      <c r="HV347" s="3">
        <v>939</v>
      </c>
      <c r="HW347" s="3">
        <v>28939</v>
      </c>
      <c r="HX347" s="3">
        <v>289086</v>
      </c>
      <c r="HY347" s="3">
        <v>76649</v>
      </c>
      <c r="HZ347" s="3">
        <v>401927</v>
      </c>
      <c r="IA347" s="3">
        <v>4654</v>
      </c>
      <c r="IB347" s="3">
        <v>294101</v>
      </c>
      <c r="IC347" s="3">
        <v>40912</v>
      </c>
      <c r="ID347" s="3">
        <v>106290</v>
      </c>
      <c r="IE347" s="3">
        <v>143282921.99925649</v>
      </c>
      <c r="IF347" s="3">
        <v>44948893.326836817</v>
      </c>
      <c r="IG347" s="3">
        <v>2760051.0911904001</v>
      </c>
      <c r="IH347" s="3">
        <v>18441631.342462681</v>
      </c>
      <c r="II347" s="3">
        <v>0</v>
      </c>
      <c r="IJ347" s="3">
        <v>4217142.8632469792</v>
      </c>
      <c r="IK347" s="3">
        <v>116961417.983906</v>
      </c>
      <c r="IL347" s="3">
        <v>3047761.0645648702</v>
      </c>
      <c r="IM347" s="3">
        <v>42035.328535866203</v>
      </c>
    </row>
    <row r="348" spans="1:247" x14ac:dyDescent="0.25">
      <c r="A348">
        <v>106370875</v>
      </c>
      <c r="B348" s="33" t="s">
        <v>1594</v>
      </c>
      <c r="C348" s="56">
        <v>45200</v>
      </c>
      <c r="D348" s="56">
        <v>45565</v>
      </c>
      <c r="E348">
        <v>366</v>
      </c>
      <c r="F348" s="33" t="s">
        <v>2691</v>
      </c>
      <c r="G348" t="s">
        <v>1052</v>
      </c>
      <c r="H348">
        <v>1420</v>
      </c>
      <c r="I348" s="33" t="s">
        <v>1046</v>
      </c>
      <c r="J348" t="s">
        <v>3061</v>
      </c>
      <c r="K348" s="33" t="s">
        <v>1023</v>
      </c>
      <c r="L348" s="33" t="s">
        <v>811</v>
      </c>
      <c r="N348" t="s">
        <v>1032</v>
      </c>
      <c r="O348" s="33" t="s">
        <v>3061</v>
      </c>
      <c r="P348" t="s">
        <v>406</v>
      </c>
      <c r="Q348" t="s">
        <v>1043</v>
      </c>
      <c r="R348" s="33" t="s">
        <v>2284</v>
      </c>
      <c r="S348" s="33" t="s">
        <v>1595</v>
      </c>
      <c r="T348" s="33" t="s">
        <v>1596</v>
      </c>
      <c r="U348" s="33" t="s">
        <v>2998</v>
      </c>
      <c r="V348" s="33" t="s">
        <v>2999</v>
      </c>
      <c r="W348">
        <v>0</v>
      </c>
      <c r="X348" s="3">
        <v>449</v>
      </c>
      <c r="Y348" s="3">
        <v>164334</v>
      </c>
      <c r="Z348" s="3">
        <v>449</v>
      </c>
      <c r="AA348" s="3">
        <v>164334</v>
      </c>
      <c r="AB348" s="3">
        <v>359</v>
      </c>
      <c r="AC348" s="3">
        <v>338.24590163934403</v>
      </c>
      <c r="AD348" s="3">
        <v>519.56467810603897</v>
      </c>
      <c r="AE348" s="3">
        <v>24502</v>
      </c>
      <c r="AF348" s="3">
        <v>29783</v>
      </c>
      <c r="AG348" s="3">
        <v>10230</v>
      </c>
      <c r="AH348" s="3">
        <v>42303</v>
      </c>
      <c r="AI348" s="3">
        <v>0</v>
      </c>
      <c r="AJ348" s="3">
        <v>1956</v>
      </c>
      <c r="AK348" s="3">
        <v>12024</v>
      </c>
      <c r="AL348" s="3">
        <v>1198</v>
      </c>
      <c r="AM348" s="3">
        <v>1802</v>
      </c>
      <c r="AN348" s="3">
        <v>123798</v>
      </c>
      <c r="AO348" s="3">
        <v>190160.67218681</v>
      </c>
      <c r="AP348" s="89">
        <v>33589.379719451339</v>
      </c>
      <c r="AQ348" s="89">
        <v>42584.032316627003</v>
      </c>
      <c r="AR348" s="89">
        <v>12297.949726611298</v>
      </c>
      <c r="AS348" s="89">
        <v>67181.24732442708</v>
      </c>
      <c r="AT348" s="89">
        <v>0</v>
      </c>
      <c r="AU348" s="89">
        <v>3846.6458717138021</v>
      </c>
      <c r="AV348" s="89">
        <v>25034.327353578199</v>
      </c>
      <c r="AW348" s="89">
        <v>2078.57813458597</v>
      </c>
      <c r="AX348" s="89">
        <v>2298.8432085701902</v>
      </c>
      <c r="AY348" s="3">
        <v>3618</v>
      </c>
      <c r="AZ348" s="3">
        <v>4580</v>
      </c>
      <c r="BA348" s="3">
        <v>1181</v>
      </c>
      <c r="BB348" s="3">
        <v>5912</v>
      </c>
      <c r="BC348" s="3">
        <v>0</v>
      </c>
      <c r="BD348" s="3">
        <v>488</v>
      </c>
      <c r="BE348" s="3">
        <v>2649</v>
      </c>
      <c r="BF348" s="3">
        <v>417</v>
      </c>
      <c r="BG348" s="3">
        <v>626</v>
      </c>
      <c r="BH348" s="3">
        <v>19471</v>
      </c>
      <c r="BI348" s="3">
        <v>349</v>
      </c>
      <c r="BJ348" s="3">
        <v>0</v>
      </c>
      <c r="BK348" s="3">
        <v>0</v>
      </c>
      <c r="BL348" s="3">
        <v>0</v>
      </c>
      <c r="BM348" s="3">
        <v>100</v>
      </c>
      <c r="BN348" s="3">
        <v>0</v>
      </c>
      <c r="BO348" s="3">
        <v>127734</v>
      </c>
      <c r="BP348" s="3">
        <v>0</v>
      </c>
      <c r="BQ348" s="3">
        <v>0</v>
      </c>
      <c r="BR348" s="3">
        <v>0</v>
      </c>
      <c r="BS348" s="3">
        <v>36600</v>
      </c>
      <c r="BT348" s="3">
        <v>0</v>
      </c>
      <c r="BU348" s="3">
        <v>94454</v>
      </c>
      <c r="BV348" s="3">
        <v>0</v>
      </c>
      <c r="BW348" s="3">
        <v>0</v>
      </c>
      <c r="BX348" s="3">
        <v>0</v>
      </c>
      <c r="BY348" s="3">
        <v>29344</v>
      </c>
      <c r="BZ348" s="57">
        <v>0.23703129291264799</v>
      </c>
      <c r="CA348" s="3">
        <v>0</v>
      </c>
      <c r="CB348" s="3">
        <v>18891</v>
      </c>
      <c r="CC348" s="3">
        <v>0</v>
      </c>
      <c r="CD348" s="3">
        <v>0</v>
      </c>
      <c r="CE348" s="3">
        <v>0</v>
      </c>
      <c r="CF348" s="3">
        <v>580</v>
      </c>
      <c r="CG348" s="3">
        <v>0</v>
      </c>
      <c r="CH348" s="3">
        <v>0</v>
      </c>
      <c r="CI348" s="3">
        <v>0</v>
      </c>
      <c r="CJ348" s="3">
        <v>0</v>
      </c>
      <c r="CK348" s="3">
        <v>24956</v>
      </c>
      <c r="CL348" s="3">
        <v>36571</v>
      </c>
      <c r="CM348" s="3">
        <v>4536</v>
      </c>
      <c r="CN348" s="3">
        <v>43867</v>
      </c>
      <c r="CO348" s="3">
        <v>0</v>
      </c>
      <c r="CP348" s="3">
        <v>8607</v>
      </c>
      <c r="CQ348" s="3">
        <v>55555</v>
      </c>
      <c r="CR348" s="3">
        <v>2198</v>
      </c>
      <c r="CS348" s="3">
        <v>3304</v>
      </c>
      <c r="CT348" s="3">
        <v>179594</v>
      </c>
      <c r="CU348" s="3">
        <v>84724</v>
      </c>
      <c r="CV348" s="3">
        <v>16210</v>
      </c>
      <c r="CW348" s="3">
        <v>0</v>
      </c>
      <c r="CX348" s="3">
        <v>85465</v>
      </c>
      <c r="CY348" s="3">
        <v>0</v>
      </c>
      <c r="CZ348" s="3">
        <v>15</v>
      </c>
      <c r="DA348" s="3">
        <v>422483</v>
      </c>
      <c r="DB348" s="3">
        <v>340963</v>
      </c>
      <c r="DC348" s="3">
        <v>3839</v>
      </c>
      <c r="DD348" s="3">
        <v>6409</v>
      </c>
      <c r="DE348" s="3">
        <v>1707</v>
      </c>
      <c r="DF348" s="3">
        <v>987</v>
      </c>
      <c r="DG348" s="3">
        <v>3786670562</v>
      </c>
      <c r="DH348" s="3">
        <v>3221568592</v>
      </c>
      <c r="DI348" s="3">
        <v>65068849</v>
      </c>
      <c r="DJ348" s="3">
        <v>630170819</v>
      </c>
      <c r="DK348" s="3">
        <v>6513774</v>
      </c>
      <c r="DL348" s="3">
        <v>636684593</v>
      </c>
      <c r="DM348" s="3">
        <v>664800470</v>
      </c>
      <c r="DN348" s="3">
        <v>-28115877</v>
      </c>
      <c r="DO348" s="3">
        <v>138320095</v>
      </c>
      <c r="DP348" s="3">
        <v>527180</v>
      </c>
      <c r="DQ348" s="3">
        <v>0</v>
      </c>
      <c r="DR348" s="3">
        <v>0</v>
      </c>
      <c r="DS348" s="3">
        <v>109677038</v>
      </c>
      <c r="DT348" s="3">
        <v>517475724</v>
      </c>
      <c r="DU348" s="3">
        <v>668486998</v>
      </c>
      <c r="DV348" s="3">
        <v>180469235</v>
      </c>
      <c r="DW348" s="3">
        <v>674954132</v>
      </c>
      <c r="DX348" s="3">
        <v>0</v>
      </c>
      <c r="DY348" s="3">
        <v>53033702</v>
      </c>
      <c r="DZ348" s="3">
        <v>304206212</v>
      </c>
      <c r="EA348" s="3">
        <v>21859737</v>
      </c>
      <c r="EB348" s="3">
        <v>44704548</v>
      </c>
      <c r="EC348" s="3">
        <v>2465190288</v>
      </c>
      <c r="ED348" s="3">
        <v>191923043</v>
      </c>
      <c r="EE348" s="3">
        <v>287322421</v>
      </c>
      <c r="EF348" s="3">
        <v>36481066</v>
      </c>
      <c r="EG348" s="3">
        <v>396938180</v>
      </c>
      <c r="EH348" s="3">
        <v>0</v>
      </c>
      <c r="EI348" s="3">
        <v>51261733</v>
      </c>
      <c r="EJ348" s="3">
        <v>329160213</v>
      </c>
      <c r="EK348" s="3">
        <v>16067785</v>
      </c>
      <c r="EL348" s="3">
        <v>12325833</v>
      </c>
      <c r="EM348" s="3">
        <v>1321480274</v>
      </c>
      <c r="EN348" s="3">
        <v>614524136</v>
      </c>
      <c r="EO348" s="3">
        <v>894170641</v>
      </c>
      <c r="EP348" s="3">
        <v>180875247</v>
      </c>
      <c r="EQ348" s="3">
        <v>872078784</v>
      </c>
      <c r="ER348" s="3">
        <v>-13507313</v>
      </c>
      <c r="ES348" s="3">
        <v>0</v>
      </c>
      <c r="ET348" s="3">
        <v>90229982</v>
      </c>
      <c r="EU348" s="3">
        <v>464525320</v>
      </c>
      <c r="EV348" s="3">
        <v>25581143</v>
      </c>
      <c r="EW348" s="3">
        <v>0</v>
      </c>
      <c r="EX348" s="3">
        <v>54332984</v>
      </c>
      <c r="EY348" s="3">
        <v>0</v>
      </c>
      <c r="EZ348" s="3">
        <v>38757668</v>
      </c>
      <c r="FA348" s="3">
        <v>31664479</v>
      </c>
      <c r="FB348" s="3">
        <v>0</v>
      </c>
      <c r="FC348" s="3">
        <v>0</v>
      </c>
      <c r="FD348" s="3">
        <v>33404370</v>
      </c>
      <c r="FE348" s="3">
        <v>93295370</v>
      </c>
      <c r="FF348" s="3">
        <v>90888594</v>
      </c>
      <c r="FG348" s="3">
        <v>44488235</v>
      </c>
      <c r="FH348" s="3">
        <v>184257310</v>
      </c>
      <c r="FI348" s="3">
        <v>0</v>
      </c>
      <c r="FJ348" s="3">
        <v>13966095</v>
      </c>
      <c r="FK348" s="3">
        <v>193823503</v>
      </c>
      <c r="FL348" s="3">
        <v>0</v>
      </c>
      <c r="FM348" s="3">
        <v>9451712</v>
      </c>
      <c r="FN348" s="3">
        <v>0</v>
      </c>
      <c r="FO348" s="3">
        <v>0</v>
      </c>
      <c r="FP348" s="3">
        <v>1911885</v>
      </c>
      <c r="FQ348" s="3">
        <v>133574020</v>
      </c>
      <c r="FR348" s="3">
        <v>0</v>
      </c>
      <c r="FS348" s="3">
        <v>0</v>
      </c>
      <c r="FT348" s="3">
        <v>151213597</v>
      </c>
      <c r="FU348" s="3">
        <v>52246144</v>
      </c>
      <c r="FV348" s="3">
        <v>209284011</v>
      </c>
      <c r="FW348" s="3">
        <v>0</v>
      </c>
      <c r="FX348" s="3">
        <v>0</v>
      </c>
      <c r="FY348" s="3">
        <v>0</v>
      </c>
      <c r="FZ348" s="3">
        <v>0</v>
      </c>
      <c r="GA348" s="3">
        <v>97550036</v>
      </c>
      <c r="GB348" s="3">
        <v>12055306</v>
      </c>
      <c r="GC348" s="3">
        <v>128717393</v>
      </c>
      <c r="GD348" s="3">
        <v>13733983</v>
      </c>
      <c r="GE348" s="3">
        <v>280248382</v>
      </c>
      <c r="GF348" s="3">
        <v>61199178</v>
      </c>
      <c r="GG348" s="3">
        <v>14165190</v>
      </c>
      <c r="GH348" s="3">
        <v>109397</v>
      </c>
      <c r="GI348" s="3">
        <v>91718868</v>
      </c>
      <c r="GJ348" s="3">
        <v>132305464</v>
      </c>
      <c r="GK348" s="3">
        <v>23875548</v>
      </c>
      <c r="GL348" s="3">
        <v>2136728</v>
      </c>
      <c r="GM348" s="3">
        <v>2097402</v>
      </c>
      <c r="GN348" s="3">
        <v>7084194</v>
      </c>
      <c r="GO348" s="3">
        <v>49860119</v>
      </c>
      <c r="GP348" s="3">
        <v>345567922</v>
      </c>
      <c r="GQ348" s="3">
        <v>0</v>
      </c>
      <c r="GR348" s="3">
        <v>284664544</v>
      </c>
      <c r="GS348" s="3">
        <v>4779531</v>
      </c>
      <c r="GT348" s="3">
        <v>74206039</v>
      </c>
      <c r="GU348" s="3">
        <v>0</v>
      </c>
      <c r="GV348" s="3">
        <v>709218036</v>
      </c>
      <c r="GW348" s="3">
        <v>44620818</v>
      </c>
      <c r="GX348" s="3">
        <v>0</v>
      </c>
      <c r="GY348" s="3">
        <v>278971641</v>
      </c>
      <c r="GZ348" s="3">
        <v>385625577</v>
      </c>
      <c r="HA348" s="3">
        <v>709218036</v>
      </c>
      <c r="HB348" s="3">
        <v>3786</v>
      </c>
      <c r="HC348" s="3">
        <v>319860004</v>
      </c>
      <c r="HD348" s="3">
        <v>-215402278</v>
      </c>
      <c r="HE348" s="3">
        <v>535689006</v>
      </c>
      <c r="HF348" s="3">
        <v>0</v>
      </c>
      <c r="HG348" s="3">
        <v>261693347</v>
      </c>
      <c r="HH348" s="3">
        <v>172533999</v>
      </c>
      <c r="HI348" s="3">
        <v>0</v>
      </c>
      <c r="HJ348" s="3">
        <v>4322722</v>
      </c>
      <c r="HK348" s="3">
        <v>5692865</v>
      </c>
      <c r="HL348" s="3">
        <v>2736</v>
      </c>
      <c r="HM348" s="3">
        <v>0</v>
      </c>
      <c r="HN348" s="3">
        <v>111570</v>
      </c>
      <c r="HO348" s="3">
        <v>1126155</v>
      </c>
      <c r="HP348" s="3">
        <v>1841115</v>
      </c>
      <c r="HQ348" s="3">
        <v>46136</v>
      </c>
      <c r="HR348" s="3">
        <v>395897</v>
      </c>
      <c r="HS348" s="3">
        <v>637885</v>
      </c>
      <c r="HT348" s="3">
        <v>35743</v>
      </c>
      <c r="HU348" s="3">
        <v>125735</v>
      </c>
      <c r="HV348" s="3">
        <v>1503</v>
      </c>
      <c r="HW348" s="3">
        <v>983</v>
      </c>
      <c r="HX348" s="3">
        <v>1872373</v>
      </c>
      <c r="HY348" s="3">
        <v>439353</v>
      </c>
      <c r="HZ348" s="3">
        <v>1157872</v>
      </c>
      <c r="IA348" s="3">
        <v>0</v>
      </c>
      <c r="IB348" s="3">
        <v>320802</v>
      </c>
      <c r="IC348" s="3">
        <v>82545</v>
      </c>
      <c r="ID348" s="3">
        <v>447141</v>
      </c>
      <c r="IE348" s="3">
        <v>123324108.297463</v>
      </c>
      <c r="IF348" s="3">
        <v>166160909.46841401</v>
      </c>
      <c r="IG348" s="3">
        <v>37715321.283736087</v>
      </c>
      <c r="IH348" s="3">
        <v>186341123.94546384</v>
      </c>
      <c r="II348" s="3">
        <v>0</v>
      </c>
      <c r="IJ348" s="3">
        <v>18131045.780166999</v>
      </c>
      <c r="IK348" s="3">
        <v>110106407.315869</v>
      </c>
      <c r="IL348" s="3">
        <v>6593439.4703880502</v>
      </c>
      <c r="IM348" s="3">
        <v>9914340.4384992197</v>
      </c>
    </row>
    <row r="349" spans="1:247" x14ac:dyDescent="0.25">
      <c r="A349">
        <v>106370689</v>
      </c>
      <c r="B349" s="33" t="s">
        <v>1897</v>
      </c>
      <c r="C349" s="56">
        <v>45200</v>
      </c>
      <c r="D349" s="56">
        <v>45565</v>
      </c>
      <c r="E349">
        <v>366</v>
      </c>
      <c r="F349" s="33" t="s">
        <v>2691</v>
      </c>
      <c r="G349" t="s">
        <v>1052</v>
      </c>
      <c r="H349">
        <v>1420</v>
      </c>
      <c r="I349" s="33" t="s">
        <v>1046</v>
      </c>
      <c r="J349" t="s">
        <v>3061</v>
      </c>
      <c r="K349" s="33" t="s">
        <v>1023</v>
      </c>
      <c r="L349" s="33" t="s">
        <v>811</v>
      </c>
      <c r="N349" t="s">
        <v>1032</v>
      </c>
      <c r="O349" s="33" t="s">
        <v>3061</v>
      </c>
      <c r="P349" t="s">
        <v>1038</v>
      </c>
      <c r="Q349" t="s">
        <v>1039</v>
      </c>
      <c r="R349" s="33" t="s">
        <v>2285</v>
      </c>
      <c r="S349" s="33" t="s">
        <v>1598</v>
      </c>
      <c r="T349" s="33" t="s">
        <v>1599</v>
      </c>
      <c r="U349" s="33">
        <v>92118</v>
      </c>
      <c r="V349" s="33" t="s">
        <v>2996</v>
      </c>
      <c r="W349">
        <v>0</v>
      </c>
      <c r="X349" s="3">
        <v>181</v>
      </c>
      <c r="Y349" s="3">
        <v>66246</v>
      </c>
      <c r="Z349" s="3">
        <v>176</v>
      </c>
      <c r="AA349" s="3">
        <v>64416</v>
      </c>
      <c r="AB349" s="3">
        <v>126</v>
      </c>
      <c r="AC349" s="3">
        <v>112.090163934426</v>
      </c>
      <c r="AD349" s="3">
        <v>301.97203406031599</v>
      </c>
      <c r="AE349" s="3">
        <v>4148</v>
      </c>
      <c r="AF349" s="3">
        <v>3457</v>
      </c>
      <c r="AG349" s="3">
        <v>2623</v>
      </c>
      <c r="AH349" s="3">
        <v>26514</v>
      </c>
      <c r="AI349" s="3">
        <v>0</v>
      </c>
      <c r="AJ349" s="3">
        <v>1374</v>
      </c>
      <c r="AK349" s="3">
        <v>2766</v>
      </c>
      <c r="AL349" s="3">
        <v>76</v>
      </c>
      <c r="AM349" s="3">
        <v>67</v>
      </c>
      <c r="AN349" s="3">
        <v>41025</v>
      </c>
      <c r="AO349" s="3">
        <v>110521.764466076</v>
      </c>
      <c r="AP349" s="89">
        <v>8819.2732748414273</v>
      </c>
      <c r="AQ349" s="89">
        <v>8429.9978462114323</v>
      </c>
      <c r="AR349" s="89">
        <v>4609.4416796413498</v>
      </c>
      <c r="AS349" s="89">
        <v>51512.51718858644</v>
      </c>
      <c r="AT349" s="89">
        <v>0</v>
      </c>
      <c r="AU349" s="89">
        <v>6717.1064283104397</v>
      </c>
      <c r="AV349" s="89">
        <v>20114.104290352501</v>
      </c>
      <c r="AW349" s="89">
        <v>354.76476049086699</v>
      </c>
      <c r="AX349" s="89">
        <v>327.56328552471592</v>
      </c>
      <c r="AY349" s="3">
        <v>775</v>
      </c>
      <c r="AZ349" s="3">
        <v>666</v>
      </c>
      <c r="BA349" s="3">
        <v>171</v>
      </c>
      <c r="BB349" s="3">
        <v>915</v>
      </c>
      <c r="BC349" s="3">
        <v>0</v>
      </c>
      <c r="BD349" s="3">
        <v>58</v>
      </c>
      <c r="BE349" s="3">
        <v>413</v>
      </c>
      <c r="BF349" s="3">
        <v>21</v>
      </c>
      <c r="BG349" s="3">
        <v>17</v>
      </c>
      <c r="BH349" s="3">
        <v>3036</v>
      </c>
      <c r="BI349" s="3">
        <v>59</v>
      </c>
      <c r="BJ349" s="3">
        <v>0</v>
      </c>
      <c r="BK349" s="3">
        <v>0</v>
      </c>
      <c r="BL349" s="3">
        <v>0</v>
      </c>
      <c r="BM349" s="3">
        <v>122</v>
      </c>
      <c r="BN349" s="3">
        <v>0</v>
      </c>
      <c r="BO349" s="3">
        <v>21594</v>
      </c>
      <c r="BP349" s="3">
        <v>0</v>
      </c>
      <c r="BQ349" s="3">
        <v>0</v>
      </c>
      <c r="BR349" s="3">
        <v>0</v>
      </c>
      <c r="BS349" s="3">
        <v>44652</v>
      </c>
      <c r="BT349" s="3">
        <v>0</v>
      </c>
      <c r="BU349" s="3">
        <v>11450</v>
      </c>
      <c r="BV349" s="3">
        <v>0</v>
      </c>
      <c r="BW349" s="3">
        <v>0</v>
      </c>
      <c r="BX349" s="3">
        <v>0</v>
      </c>
      <c r="BY349" s="3">
        <v>29575</v>
      </c>
      <c r="BZ349" s="57">
        <v>0.72090188909201702</v>
      </c>
      <c r="CA349" s="3">
        <v>0</v>
      </c>
      <c r="CB349" s="3">
        <v>2775</v>
      </c>
      <c r="CC349" s="3">
        <v>0</v>
      </c>
      <c r="CD349" s="3">
        <v>0</v>
      </c>
      <c r="CE349" s="3">
        <v>0</v>
      </c>
      <c r="CF349" s="3">
        <v>261</v>
      </c>
      <c r="CG349" s="3">
        <v>0</v>
      </c>
      <c r="CH349" s="3">
        <v>0</v>
      </c>
      <c r="CI349" s="3">
        <v>0</v>
      </c>
      <c r="CJ349" s="3">
        <v>0</v>
      </c>
      <c r="CK349" s="3">
        <v>21746</v>
      </c>
      <c r="CL349" s="3">
        <v>15755</v>
      </c>
      <c r="CM349" s="3">
        <v>1639</v>
      </c>
      <c r="CN349" s="3">
        <v>12396</v>
      </c>
      <c r="CO349" s="3">
        <v>0</v>
      </c>
      <c r="CP349" s="3">
        <v>7904</v>
      </c>
      <c r="CQ349" s="3">
        <v>37664</v>
      </c>
      <c r="CR349" s="3">
        <v>580</v>
      </c>
      <c r="CS349" s="3">
        <v>535</v>
      </c>
      <c r="CT349" s="3">
        <v>98219</v>
      </c>
      <c r="CU349" s="3">
        <v>30498</v>
      </c>
      <c r="CV349" s="3">
        <v>0</v>
      </c>
      <c r="CW349" s="3">
        <v>0</v>
      </c>
      <c r="CX349" s="3">
        <v>66481</v>
      </c>
      <c r="CY349" s="3">
        <v>0</v>
      </c>
      <c r="CZ349" s="3">
        <v>5</v>
      </c>
      <c r="DA349" s="3">
        <v>53653</v>
      </c>
      <c r="DB349" s="3">
        <v>287015</v>
      </c>
      <c r="DC349" s="3">
        <v>528</v>
      </c>
      <c r="DD349" s="3">
        <v>2788</v>
      </c>
      <c r="DE349" s="3">
        <v>0</v>
      </c>
      <c r="DF349" s="3">
        <v>0</v>
      </c>
      <c r="DG349" s="3">
        <v>820303945</v>
      </c>
      <c r="DH349" s="3">
        <v>665616390</v>
      </c>
      <c r="DI349" s="3">
        <v>22156352</v>
      </c>
      <c r="DJ349" s="3">
        <v>176843907</v>
      </c>
      <c r="DK349" s="3">
        <v>1702082</v>
      </c>
      <c r="DL349" s="3">
        <v>178545989</v>
      </c>
      <c r="DM349" s="3">
        <v>170278052</v>
      </c>
      <c r="DN349" s="3">
        <v>8267937</v>
      </c>
      <c r="DO349" s="3">
        <v>37519074</v>
      </c>
      <c r="DP349" s="3">
        <v>2761073</v>
      </c>
      <c r="DQ349" s="3">
        <v>0</v>
      </c>
      <c r="DR349" s="3">
        <v>0</v>
      </c>
      <c r="DS349" s="3">
        <v>43025938</v>
      </c>
      <c r="DT349" s="3">
        <v>72336959</v>
      </c>
      <c r="DU349" s="3">
        <v>65849082</v>
      </c>
      <c r="DV349" s="3">
        <v>18635645</v>
      </c>
      <c r="DW349" s="3">
        <v>107432220</v>
      </c>
      <c r="DX349" s="3">
        <v>0</v>
      </c>
      <c r="DY349" s="3">
        <v>8722463</v>
      </c>
      <c r="DZ349" s="3">
        <v>28572058</v>
      </c>
      <c r="EA349" s="3">
        <v>1574846</v>
      </c>
      <c r="EB349" s="3">
        <v>1368512</v>
      </c>
      <c r="EC349" s="3">
        <v>304491785</v>
      </c>
      <c r="ED349" s="3">
        <v>81462320</v>
      </c>
      <c r="EE349" s="3">
        <v>94725873</v>
      </c>
      <c r="EF349" s="3">
        <v>14113085</v>
      </c>
      <c r="EG349" s="3">
        <v>101291627</v>
      </c>
      <c r="EH349" s="3">
        <v>0</v>
      </c>
      <c r="EI349" s="3">
        <v>33919249</v>
      </c>
      <c r="EJ349" s="3">
        <v>179201389</v>
      </c>
      <c r="EK349" s="3">
        <v>5776468</v>
      </c>
      <c r="EL349" s="3">
        <v>5322149</v>
      </c>
      <c r="EM349" s="3">
        <v>515812160</v>
      </c>
      <c r="EN349" s="3">
        <v>132953025</v>
      </c>
      <c r="EO349" s="3">
        <v>154261780</v>
      </c>
      <c r="EP349" s="3">
        <v>24536819</v>
      </c>
      <c r="EQ349" s="3">
        <v>145597869</v>
      </c>
      <c r="ER349" s="3">
        <v>15831</v>
      </c>
      <c r="ES349" s="3">
        <v>0</v>
      </c>
      <c r="ET349" s="3">
        <v>36299292</v>
      </c>
      <c r="EU349" s="3">
        <v>153710982</v>
      </c>
      <c r="EV349" s="3">
        <v>4027839</v>
      </c>
      <c r="EW349" s="3">
        <v>0</v>
      </c>
      <c r="EX349" s="3">
        <v>9129430</v>
      </c>
      <c r="EY349" s="3">
        <v>0</v>
      </c>
      <c r="EZ349" s="3">
        <v>5083523</v>
      </c>
      <c r="FA349" s="3">
        <v>8113986</v>
      </c>
      <c r="FB349" s="3">
        <v>0</v>
      </c>
      <c r="FC349" s="3">
        <v>0</v>
      </c>
      <c r="FD349" s="3">
        <v>14042366</v>
      </c>
      <c r="FE349" s="3">
        <v>20056899</v>
      </c>
      <c r="FF349" s="3">
        <v>14071904</v>
      </c>
      <c r="FG349" s="3">
        <v>7521673</v>
      </c>
      <c r="FH349" s="3">
        <v>61130861</v>
      </c>
      <c r="FI349" s="3">
        <v>0</v>
      </c>
      <c r="FJ349" s="3">
        <v>6219872</v>
      </c>
      <c r="FK349" s="3">
        <v>65289638</v>
      </c>
      <c r="FL349" s="3">
        <v>0</v>
      </c>
      <c r="FM349" s="3">
        <v>2553060</v>
      </c>
      <c r="FN349" s="3">
        <v>0</v>
      </c>
      <c r="FO349" s="3">
        <v>0</v>
      </c>
      <c r="FP349" s="3">
        <v>1263996</v>
      </c>
      <c r="FQ349" s="3">
        <v>33821014</v>
      </c>
      <c r="FR349" s="3">
        <v>0</v>
      </c>
      <c r="FS349" s="3">
        <v>0</v>
      </c>
      <c r="FT349" s="3">
        <v>40405231</v>
      </c>
      <c r="FU349" s="3">
        <v>14394913</v>
      </c>
      <c r="FV349" s="3">
        <v>52923509</v>
      </c>
      <c r="FW349" s="3">
        <v>0</v>
      </c>
      <c r="FX349" s="3">
        <v>0</v>
      </c>
      <c r="FY349" s="3">
        <v>0</v>
      </c>
      <c r="FZ349" s="3">
        <v>0</v>
      </c>
      <c r="GA349" s="3">
        <v>28133575</v>
      </c>
      <c r="GB349" s="3">
        <v>5522615</v>
      </c>
      <c r="GC349" s="3">
        <v>25657001</v>
      </c>
      <c r="GD349" s="3">
        <v>3241208</v>
      </c>
      <c r="GE349" s="3">
        <v>64962155</v>
      </c>
      <c r="GF349" s="3">
        <v>24865708</v>
      </c>
      <c r="GG349" s="3">
        <v>3943683</v>
      </c>
      <c r="GH349" s="3">
        <v>136558</v>
      </c>
      <c r="GI349" s="3">
        <v>22535431</v>
      </c>
      <c r="GJ349" s="3">
        <v>37812960</v>
      </c>
      <c r="GK349" s="3">
        <v>6010654</v>
      </c>
      <c r="GL349" s="3">
        <v>2252441</v>
      </c>
      <c r="GM349" s="3">
        <v>475620</v>
      </c>
      <c r="GN349" s="3">
        <v>-3880</v>
      </c>
      <c r="GO349" s="3">
        <v>7286722</v>
      </c>
      <c r="GP349" s="3">
        <v>810776162</v>
      </c>
      <c r="GQ349" s="3">
        <v>0</v>
      </c>
      <c r="GR349" s="3">
        <v>30509314</v>
      </c>
      <c r="GS349" s="3">
        <v>38730950</v>
      </c>
      <c r="GT349" s="3">
        <v>63632172</v>
      </c>
      <c r="GU349" s="3">
        <v>0</v>
      </c>
      <c r="GV349" s="3">
        <v>943648598</v>
      </c>
      <c r="GW349" s="3">
        <v>729719367</v>
      </c>
      <c r="GX349" s="3">
        <v>198912</v>
      </c>
      <c r="GY349" s="3">
        <v>2262308</v>
      </c>
      <c r="GZ349" s="3">
        <v>211468011</v>
      </c>
      <c r="HA349" s="3">
        <v>943648598</v>
      </c>
      <c r="HB349" s="3">
        <v>830493</v>
      </c>
      <c r="HC349" s="3">
        <v>59826669</v>
      </c>
      <c r="HD349" s="3">
        <v>-36076797</v>
      </c>
      <c r="HE349" s="3">
        <v>94637877</v>
      </c>
      <c r="HF349" s="3">
        <v>0</v>
      </c>
      <c r="HG349" s="3">
        <v>0</v>
      </c>
      <c r="HH349" s="3">
        <v>768653249</v>
      </c>
      <c r="HI349" s="3">
        <v>0</v>
      </c>
      <c r="HJ349" s="3">
        <v>1209710</v>
      </c>
      <c r="HK349" s="3">
        <v>1372140</v>
      </c>
      <c r="HL349" s="3">
        <v>659</v>
      </c>
      <c r="HM349" s="3">
        <v>0</v>
      </c>
      <c r="HN349" s="3">
        <v>59481</v>
      </c>
      <c r="HO349" s="3">
        <v>290308</v>
      </c>
      <c r="HP349" s="3">
        <v>381791</v>
      </c>
      <c r="HQ349" s="3">
        <v>83135</v>
      </c>
      <c r="HR349" s="3">
        <v>157639</v>
      </c>
      <c r="HS349" s="3">
        <v>153419</v>
      </c>
      <c r="HT349" s="3">
        <v>25696</v>
      </c>
      <c r="HU349" s="3">
        <v>56341</v>
      </c>
      <c r="HV349" s="3">
        <v>1900</v>
      </c>
      <c r="HW349" s="3">
        <v>0</v>
      </c>
      <c r="HX349" s="3">
        <v>530043</v>
      </c>
      <c r="HY349" s="3">
        <v>120919</v>
      </c>
      <c r="HZ349" s="3">
        <v>289551</v>
      </c>
      <c r="IA349" s="3">
        <v>0</v>
      </c>
      <c r="IB349" s="3">
        <v>131223</v>
      </c>
      <c r="IC349" s="3">
        <v>39912</v>
      </c>
      <c r="ID349" s="3">
        <v>71003</v>
      </c>
      <c r="IE349" s="3">
        <v>31606409.795731999</v>
      </c>
      <c r="IF349" s="3">
        <v>32998840.2004227</v>
      </c>
      <c r="IG349" s="3">
        <v>6730004.1157526104</v>
      </c>
      <c r="IH349" s="3">
        <v>42893643.489861049</v>
      </c>
      <c r="II349" s="3">
        <v>0</v>
      </c>
      <c r="IJ349" s="3">
        <v>8763054.2394388206</v>
      </c>
      <c r="IK349" s="3">
        <v>42698332.224000901</v>
      </c>
      <c r="IL349" s="3">
        <v>1510726.4762996801</v>
      </c>
      <c r="IM349" s="3">
        <v>1374959.4584921447</v>
      </c>
    </row>
    <row r="350" spans="1:247" x14ac:dyDescent="0.25">
      <c r="A350">
        <v>106370714</v>
      </c>
      <c r="B350" s="33" t="s">
        <v>1898</v>
      </c>
      <c r="C350" s="56">
        <v>45200</v>
      </c>
      <c r="D350" s="56">
        <v>45565</v>
      </c>
      <c r="E350">
        <v>366</v>
      </c>
      <c r="F350" s="33" t="s">
        <v>2691</v>
      </c>
      <c r="G350" t="s">
        <v>1052</v>
      </c>
      <c r="H350">
        <v>1422</v>
      </c>
      <c r="I350" s="33" t="s">
        <v>1046</v>
      </c>
      <c r="J350" t="s">
        <v>3061</v>
      </c>
      <c r="K350" s="33" t="s">
        <v>1023</v>
      </c>
      <c r="L350" s="33" t="s">
        <v>811</v>
      </c>
      <c r="N350" t="s">
        <v>1032</v>
      </c>
      <c r="O350" s="33" t="s">
        <v>3061</v>
      </c>
      <c r="P350" t="s">
        <v>1048</v>
      </c>
      <c r="Q350" t="s">
        <v>1049</v>
      </c>
      <c r="R350" s="33" t="s">
        <v>2286</v>
      </c>
      <c r="S350" s="33" t="s">
        <v>1600</v>
      </c>
      <c r="T350" s="33" t="s">
        <v>1054</v>
      </c>
      <c r="U350" s="33">
        <v>91942</v>
      </c>
      <c r="V350" s="33" t="s">
        <v>2997</v>
      </c>
      <c r="W350">
        <v>0</v>
      </c>
      <c r="X350" s="3">
        <v>542</v>
      </c>
      <c r="Y350" s="3">
        <v>198372</v>
      </c>
      <c r="Z350" s="3">
        <v>514</v>
      </c>
      <c r="AA350" s="3">
        <v>188124</v>
      </c>
      <c r="AB350" s="3">
        <v>428</v>
      </c>
      <c r="AC350" s="3">
        <v>391.98633879781426</v>
      </c>
      <c r="AD350" s="3">
        <v>640.59548965972101</v>
      </c>
      <c r="AE350" s="3">
        <v>40211</v>
      </c>
      <c r="AF350" s="3">
        <v>31374</v>
      </c>
      <c r="AG350" s="3">
        <v>14496</v>
      </c>
      <c r="AH350" s="3">
        <v>38555</v>
      </c>
      <c r="AI350" s="3">
        <v>0</v>
      </c>
      <c r="AJ350" s="3">
        <v>3313</v>
      </c>
      <c r="AK350" s="3">
        <v>14282</v>
      </c>
      <c r="AL350" s="3">
        <v>764</v>
      </c>
      <c r="AM350" s="3">
        <v>472</v>
      </c>
      <c r="AN350" s="3">
        <v>143467</v>
      </c>
      <c r="AO350" s="3">
        <v>234457.94921545786</v>
      </c>
      <c r="AP350" s="89">
        <v>61090.185895714501</v>
      </c>
      <c r="AQ350" s="89">
        <v>47643.206054558199</v>
      </c>
      <c r="AR350" s="89">
        <v>18282.732013339599</v>
      </c>
      <c r="AS350" s="89">
        <v>62022.056378250803</v>
      </c>
      <c r="AT350" s="89">
        <v>0</v>
      </c>
      <c r="AU350" s="89">
        <v>5446.5240957932501</v>
      </c>
      <c r="AV350" s="89">
        <v>33431.416156349471</v>
      </c>
      <c r="AW350" s="89">
        <v>1882.37702349087</v>
      </c>
      <c r="AX350" s="89">
        <v>873.89885489859819</v>
      </c>
      <c r="AY350" s="3">
        <v>6842</v>
      </c>
      <c r="AZ350" s="3">
        <v>5957</v>
      </c>
      <c r="BA350" s="3">
        <v>2175</v>
      </c>
      <c r="BB350" s="3">
        <v>9547</v>
      </c>
      <c r="BC350" s="3">
        <v>0</v>
      </c>
      <c r="BD350" s="3">
        <v>826</v>
      </c>
      <c r="BE350" s="3">
        <v>3301</v>
      </c>
      <c r="BF350" s="3">
        <v>239</v>
      </c>
      <c r="BG350" s="3">
        <v>149</v>
      </c>
      <c r="BH350" s="3">
        <v>29036</v>
      </c>
      <c r="BI350" s="3">
        <v>448</v>
      </c>
      <c r="BJ350" s="3">
        <v>46</v>
      </c>
      <c r="BK350" s="3">
        <v>0</v>
      </c>
      <c r="BL350" s="3">
        <v>18</v>
      </c>
      <c r="BM350" s="3">
        <v>30</v>
      </c>
      <c r="BN350" s="3">
        <v>0</v>
      </c>
      <c r="BO350" s="3">
        <v>163968</v>
      </c>
      <c r="BP350" s="3">
        <v>16836</v>
      </c>
      <c r="BQ350" s="3">
        <v>0</v>
      </c>
      <c r="BR350" s="3">
        <v>6588</v>
      </c>
      <c r="BS350" s="3">
        <v>10980</v>
      </c>
      <c r="BT350" s="3">
        <v>0</v>
      </c>
      <c r="BU350" s="3">
        <v>123140</v>
      </c>
      <c r="BV350" s="3">
        <v>12150</v>
      </c>
      <c r="BW350" s="3">
        <v>0</v>
      </c>
      <c r="BX350" s="3">
        <v>3005</v>
      </c>
      <c r="BY350" s="3">
        <v>5172</v>
      </c>
      <c r="BZ350" s="57">
        <v>3.6050102114075E-2</v>
      </c>
      <c r="CA350" s="3">
        <v>0</v>
      </c>
      <c r="CB350" s="3">
        <v>27317</v>
      </c>
      <c r="CC350" s="3">
        <v>1163</v>
      </c>
      <c r="CD350" s="3">
        <v>0</v>
      </c>
      <c r="CE350" s="3">
        <v>247</v>
      </c>
      <c r="CF350" s="3">
        <v>309</v>
      </c>
      <c r="CG350" s="3">
        <v>0</v>
      </c>
      <c r="CH350" s="3">
        <v>0</v>
      </c>
      <c r="CI350" s="3">
        <v>0</v>
      </c>
      <c r="CJ350" s="3">
        <v>0</v>
      </c>
      <c r="CK350" s="3">
        <v>216940</v>
      </c>
      <c r="CL350" s="3">
        <v>66511</v>
      </c>
      <c r="CM350" s="3">
        <v>9124</v>
      </c>
      <c r="CN350" s="3">
        <v>88754</v>
      </c>
      <c r="CO350" s="3">
        <v>0</v>
      </c>
      <c r="CP350" s="3">
        <v>10404</v>
      </c>
      <c r="CQ350" s="3">
        <v>99720</v>
      </c>
      <c r="CR350" s="3">
        <v>3294</v>
      </c>
      <c r="CS350" s="3">
        <v>2041</v>
      </c>
      <c r="CT350" s="3">
        <v>496788</v>
      </c>
      <c r="CU350" s="3">
        <v>109939</v>
      </c>
      <c r="CV350" s="3">
        <v>60482</v>
      </c>
      <c r="CW350" s="3">
        <v>0</v>
      </c>
      <c r="CX350" s="3">
        <v>152864</v>
      </c>
      <c r="CY350" s="3">
        <v>0</v>
      </c>
      <c r="CZ350" s="3">
        <v>25</v>
      </c>
      <c r="DA350" s="3">
        <v>691817</v>
      </c>
      <c r="DB350" s="3">
        <v>627644</v>
      </c>
      <c r="DC350" s="3">
        <v>5320</v>
      </c>
      <c r="DD350" s="3">
        <v>12363</v>
      </c>
      <c r="DE350" s="3">
        <v>1823</v>
      </c>
      <c r="DF350" s="3">
        <v>838</v>
      </c>
      <c r="DG350" s="3">
        <v>5367962993</v>
      </c>
      <c r="DH350" s="3">
        <v>4465156938</v>
      </c>
      <c r="DI350" s="3">
        <v>92862046</v>
      </c>
      <c r="DJ350" s="3">
        <v>995668101</v>
      </c>
      <c r="DK350" s="3">
        <v>6175660</v>
      </c>
      <c r="DL350" s="3">
        <v>1001843761</v>
      </c>
      <c r="DM350" s="3">
        <v>1038479753</v>
      </c>
      <c r="DN350" s="3">
        <v>-36635992</v>
      </c>
      <c r="DO350" s="3">
        <v>178495502</v>
      </c>
      <c r="DP350" s="3">
        <v>1325687</v>
      </c>
      <c r="DQ350" s="3">
        <v>0</v>
      </c>
      <c r="DR350" s="3">
        <v>0</v>
      </c>
      <c r="DS350" s="3">
        <v>140533823</v>
      </c>
      <c r="DT350" s="3">
        <v>892880691</v>
      </c>
      <c r="DU350" s="3">
        <v>739689378</v>
      </c>
      <c r="DV350" s="3">
        <v>228251029</v>
      </c>
      <c r="DW350" s="3">
        <v>899193115</v>
      </c>
      <c r="DX350" s="3">
        <v>0</v>
      </c>
      <c r="DY350" s="3">
        <v>99959440</v>
      </c>
      <c r="DZ350" s="3">
        <v>394031895</v>
      </c>
      <c r="EA350" s="3">
        <v>16818151</v>
      </c>
      <c r="EB350" s="3">
        <v>13882788</v>
      </c>
      <c r="EC350" s="3">
        <v>3284706487</v>
      </c>
      <c r="ED350" s="3">
        <v>463619953</v>
      </c>
      <c r="EE350" s="3">
        <v>383571075</v>
      </c>
      <c r="EF350" s="3">
        <v>59625102</v>
      </c>
      <c r="EG350" s="3">
        <v>547306848</v>
      </c>
      <c r="EH350" s="3">
        <v>0</v>
      </c>
      <c r="EI350" s="3">
        <v>64372434</v>
      </c>
      <c r="EJ350" s="3">
        <v>528321015</v>
      </c>
      <c r="EK350" s="3">
        <v>24619154</v>
      </c>
      <c r="EL350" s="3">
        <v>11820925</v>
      </c>
      <c r="EM350" s="3">
        <v>2083256506</v>
      </c>
      <c r="EN350" s="3">
        <v>1144262934</v>
      </c>
      <c r="EO350" s="3">
        <v>1049343547</v>
      </c>
      <c r="EP350" s="3">
        <v>233617473</v>
      </c>
      <c r="EQ350" s="3">
        <v>1147247891</v>
      </c>
      <c r="ER350" s="3">
        <v>-15801144</v>
      </c>
      <c r="ES350" s="3">
        <v>0</v>
      </c>
      <c r="ET350" s="3">
        <v>136406847</v>
      </c>
      <c r="EU350" s="3">
        <v>672722822</v>
      </c>
      <c r="EV350" s="3">
        <v>19169830</v>
      </c>
      <c r="EW350" s="3">
        <v>0</v>
      </c>
      <c r="EX350" s="3">
        <v>64868021</v>
      </c>
      <c r="EY350" s="3">
        <v>0</v>
      </c>
      <c r="EZ350" s="3">
        <v>13318717</v>
      </c>
      <c r="FA350" s="3">
        <v>42957990</v>
      </c>
      <c r="FB350" s="3">
        <v>0</v>
      </c>
      <c r="FC350" s="3">
        <v>0</v>
      </c>
      <c r="FD350" s="3">
        <v>49904056</v>
      </c>
      <c r="FE350" s="3">
        <v>209042073</v>
      </c>
      <c r="FF350" s="3">
        <v>112050566</v>
      </c>
      <c r="FG350" s="3">
        <v>67300719</v>
      </c>
      <c r="FH350" s="3">
        <v>282012232</v>
      </c>
      <c r="FI350" s="3">
        <v>0</v>
      </c>
      <c r="FJ350" s="3">
        <v>27827449</v>
      </c>
      <c r="FK350" s="3">
        <v>288536851</v>
      </c>
      <c r="FL350" s="3">
        <v>0</v>
      </c>
      <c r="FM350" s="3">
        <v>8898211</v>
      </c>
      <c r="FN350" s="3">
        <v>0</v>
      </c>
      <c r="FO350" s="3">
        <v>1568487</v>
      </c>
      <c r="FP350" s="3">
        <v>4035408</v>
      </c>
      <c r="FQ350" s="3">
        <v>121603498</v>
      </c>
      <c r="FR350" s="3">
        <v>0</v>
      </c>
      <c r="FS350" s="3">
        <v>0</v>
      </c>
      <c r="FT350" s="3">
        <v>183105459</v>
      </c>
      <c r="FU350" s="3">
        <v>127120439</v>
      </c>
      <c r="FV350" s="3">
        <v>319293838</v>
      </c>
      <c r="FW350" s="3">
        <v>0</v>
      </c>
      <c r="FX350" s="3">
        <v>0</v>
      </c>
      <c r="FY350" s="3">
        <v>85846</v>
      </c>
      <c r="FZ350" s="3">
        <v>0</v>
      </c>
      <c r="GA350" s="3">
        <v>176679609</v>
      </c>
      <c r="GB350" s="3">
        <v>21968518</v>
      </c>
      <c r="GC350" s="3">
        <v>198396530</v>
      </c>
      <c r="GD350" s="3">
        <v>11829514</v>
      </c>
      <c r="GE350" s="3">
        <v>422288734</v>
      </c>
      <c r="GF350" s="3">
        <v>91949360</v>
      </c>
      <c r="GG350" s="3">
        <v>25389223</v>
      </c>
      <c r="GH350" s="3">
        <v>2873332</v>
      </c>
      <c r="GI350" s="3">
        <v>156901382</v>
      </c>
      <c r="GJ350" s="3">
        <v>182175632</v>
      </c>
      <c r="GK350" s="3">
        <v>52760285</v>
      </c>
      <c r="GL350" s="3">
        <v>6227140</v>
      </c>
      <c r="GM350" s="3">
        <v>3331145</v>
      </c>
      <c r="GN350" s="3">
        <v>-262287</v>
      </c>
      <c r="GO350" s="3">
        <v>94845807</v>
      </c>
      <c r="GP350" s="3">
        <v>326657507</v>
      </c>
      <c r="GQ350" s="3">
        <v>664804580</v>
      </c>
      <c r="GR350" s="3">
        <v>357812121</v>
      </c>
      <c r="GS350" s="3">
        <v>56767254</v>
      </c>
      <c r="GT350" s="3">
        <v>201639192</v>
      </c>
      <c r="GU350" s="3">
        <v>0</v>
      </c>
      <c r="GV350" s="3">
        <v>1607680654</v>
      </c>
      <c r="GW350" s="3">
        <v>147030070</v>
      </c>
      <c r="GX350" s="3">
        <v>5629800</v>
      </c>
      <c r="GY350" s="3">
        <v>96916694</v>
      </c>
      <c r="GZ350" s="3">
        <v>1358104090</v>
      </c>
      <c r="HA350" s="3">
        <v>1607680654</v>
      </c>
      <c r="HB350" s="3">
        <v>30272473</v>
      </c>
      <c r="HC350" s="3">
        <v>463743881</v>
      </c>
      <c r="HD350" s="3">
        <v>-305833692</v>
      </c>
      <c r="HE350" s="3">
        <v>844123801</v>
      </c>
      <c r="HF350" s="3">
        <v>0</v>
      </c>
      <c r="HG350" s="3">
        <v>54838109</v>
      </c>
      <c r="HH350" s="3">
        <v>0</v>
      </c>
      <c r="HI350" s="3">
        <v>61337011</v>
      </c>
      <c r="HJ350" s="3">
        <v>6418292</v>
      </c>
      <c r="HK350" s="3">
        <v>7581151</v>
      </c>
      <c r="HL350" s="3">
        <v>3633</v>
      </c>
      <c r="HM350" s="3">
        <v>0</v>
      </c>
      <c r="HN350" s="3">
        <v>209026</v>
      </c>
      <c r="HO350" s="3">
        <v>1780334</v>
      </c>
      <c r="HP350" s="3">
        <v>2460809</v>
      </c>
      <c r="HQ350" s="3">
        <v>145590</v>
      </c>
      <c r="HR350" s="3">
        <v>315497</v>
      </c>
      <c r="HS350" s="3">
        <v>1050120</v>
      </c>
      <c r="HT350" s="3">
        <v>104221</v>
      </c>
      <c r="HU350" s="3">
        <v>328092</v>
      </c>
      <c r="HV350" s="3">
        <v>24213</v>
      </c>
      <c r="HW350" s="3">
        <v>390</v>
      </c>
      <c r="HX350" s="3">
        <v>2048971</v>
      </c>
      <c r="HY350" s="3">
        <v>1228119</v>
      </c>
      <c r="HZ350" s="3">
        <v>1675579</v>
      </c>
      <c r="IA350" s="3">
        <v>1374</v>
      </c>
      <c r="IB350" s="3">
        <v>660870</v>
      </c>
      <c r="IC350" s="3">
        <v>203816</v>
      </c>
      <c r="ID350" s="3">
        <v>599558</v>
      </c>
      <c r="IE350" s="3">
        <v>260866397.325093</v>
      </c>
      <c r="IF350" s="3">
        <v>216012361.60700399</v>
      </c>
      <c r="IG350" s="3">
        <v>55360983.057415098</v>
      </c>
      <c r="IH350" s="3">
        <v>278174017.64439601</v>
      </c>
      <c r="II350" s="3">
        <v>0</v>
      </c>
      <c r="IJ350" s="3">
        <v>31602391.141998701</v>
      </c>
      <c r="IK350" s="3">
        <v>177376163.99835354</v>
      </c>
      <c r="IL350" s="3">
        <v>7968739.652298375</v>
      </c>
      <c r="IM350" s="3">
        <v>4943038.5734399799</v>
      </c>
    </row>
    <row r="351" spans="1:247" x14ac:dyDescent="0.25">
      <c r="A351">
        <v>106374049</v>
      </c>
      <c r="B351" s="33" t="s">
        <v>1899</v>
      </c>
      <c r="C351" s="56">
        <v>45200</v>
      </c>
      <c r="D351" s="56">
        <v>45565</v>
      </c>
      <c r="E351">
        <v>366</v>
      </c>
      <c r="F351" s="33" t="s">
        <v>2691</v>
      </c>
      <c r="G351" t="s">
        <v>1052</v>
      </c>
      <c r="H351">
        <v>1416</v>
      </c>
      <c r="I351" s="33" t="s">
        <v>1046</v>
      </c>
      <c r="J351" t="s">
        <v>3061</v>
      </c>
      <c r="K351" s="33" t="s">
        <v>1023</v>
      </c>
      <c r="L351" s="33" t="s">
        <v>1025</v>
      </c>
      <c r="N351" t="s">
        <v>430</v>
      </c>
      <c r="O351" s="33" t="s">
        <v>3061</v>
      </c>
      <c r="P351" t="s">
        <v>1080</v>
      </c>
      <c r="Q351" t="s">
        <v>34</v>
      </c>
      <c r="R351" s="33" t="s">
        <v>2287</v>
      </c>
      <c r="S351" s="33" t="s">
        <v>1604</v>
      </c>
      <c r="T351" s="33" t="s">
        <v>1053</v>
      </c>
      <c r="U351" s="33" t="s">
        <v>2288</v>
      </c>
      <c r="V351" s="33" t="s">
        <v>1924</v>
      </c>
      <c r="W351">
        <v>0</v>
      </c>
      <c r="X351" s="3">
        <v>16</v>
      </c>
      <c r="Y351" s="3">
        <v>5856</v>
      </c>
      <c r="Z351" s="3">
        <v>16</v>
      </c>
      <c r="AA351" s="3">
        <v>5856</v>
      </c>
      <c r="AB351" s="3">
        <v>9</v>
      </c>
      <c r="AC351" s="3">
        <v>7.5136612021857898</v>
      </c>
      <c r="AD351" s="3">
        <v>11.520795847533501</v>
      </c>
      <c r="AE351" s="3">
        <v>7</v>
      </c>
      <c r="AF351" s="3">
        <v>0</v>
      </c>
      <c r="AG351" s="3">
        <v>0</v>
      </c>
      <c r="AH351" s="3">
        <v>0</v>
      </c>
      <c r="AI351" s="3">
        <v>0</v>
      </c>
      <c r="AJ351" s="3">
        <v>0</v>
      </c>
      <c r="AK351" s="3">
        <v>2559</v>
      </c>
      <c r="AL351" s="3">
        <v>77</v>
      </c>
      <c r="AM351" s="3">
        <v>107</v>
      </c>
      <c r="AN351" s="3">
        <v>2750</v>
      </c>
      <c r="AO351" s="3">
        <v>4216.6112801972804</v>
      </c>
      <c r="AP351" s="89">
        <v>7</v>
      </c>
      <c r="AQ351" s="89">
        <v>0</v>
      </c>
      <c r="AR351" s="89">
        <v>0</v>
      </c>
      <c r="AS351" s="89">
        <v>0</v>
      </c>
      <c r="AT351" s="89">
        <v>0</v>
      </c>
      <c r="AU351" s="89">
        <v>0</v>
      </c>
      <c r="AV351" s="89">
        <v>3945.3418017593799</v>
      </c>
      <c r="AW351" s="89">
        <v>99.228600131033005</v>
      </c>
      <c r="AX351" s="89">
        <v>107.92898890825199</v>
      </c>
      <c r="AY351" s="3">
        <v>1</v>
      </c>
      <c r="AZ351" s="3">
        <v>4</v>
      </c>
      <c r="BA351" s="3">
        <v>0</v>
      </c>
      <c r="BB351" s="3">
        <v>0</v>
      </c>
      <c r="BC351" s="3">
        <v>0</v>
      </c>
      <c r="BD351" s="3">
        <v>0</v>
      </c>
      <c r="BE351" s="3">
        <v>202</v>
      </c>
      <c r="BF351" s="3">
        <v>5</v>
      </c>
      <c r="BG351" s="3">
        <v>8</v>
      </c>
      <c r="BH351" s="3">
        <v>220</v>
      </c>
      <c r="BI351" s="3">
        <v>0</v>
      </c>
      <c r="BJ351" s="3">
        <v>0</v>
      </c>
      <c r="BK351" s="3">
        <v>16</v>
      </c>
      <c r="BL351" s="3">
        <v>0</v>
      </c>
      <c r="BM351" s="3">
        <v>0</v>
      </c>
      <c r="BN351" s="3">
        <v>0</v>
      </c>
      <c r="BO351" s="3">
        <v>0</v>
      </c>
      <c r="BP351" s="3">
        <v>0</v>
      </c>
      <c r="BQ351" s="3">
        <v>5856</v>
      </c>
      <c r="BR351" s="3">
        <v>0</v>
      </c>
      <c r="BS351" s="3">
        <v>0</v>
      </c>
      <c r="BT351" s="3">
        <v>0</v>
      </c>
      <c r="BU351" s="3">
        <v>0</v>
      </c>
      <c r="BV351" s="3">
        <v>0</v>
      </c>
      <c r="BW351" s="3">
        <v>2750</v>
      </c>
      <c r="BX351" s="3">
        <v>0</v>
      </c>
      <c r="BY351" s="3">
        <v>0</v>
      </c>
      <c r="BZ351" s="57">
        <v>0</v>
      </c>
      <c r="CA351" s="3">
        <v>0</v>
      </c>
      <c r="CB351" s="3">
        <v>0</v>
      </c>
      <c r="CC351" s="3">
        <v>0</v>
      </c>
      <c r="CD351" s="3">
        <v>220</v>
      </c>
      <c r="CE351" s="3">
        <v>0</v>
      </c>
      <c r="CF351" s="3">
        <v>0</v>
      </c>
      <c r="CG351" s="3">
        <v>0</v>
      </c>
      <c r="CH351" s="3">
        <v>0</v>
      </c>
      <c r="CI351" s="3">
        <v>0</v>
      </c>
      <c r="CJ351" s="3">
        <v>0</v>
      </c>
      <c r="CK351" s="3">
        <v>0</v>
      </c>
      <c r="CL351" s="3">
        <v>52</v>
      </c>
      <c r="CM351" s="3">
        <v>0</v>
      </c>
      <c r="CN351" s="3">
        <v>0</v>
      </c>
      <c r="CO351" s="3">
        <v>0</v>
      </c>
      <c r="CP351" s="3">
        <v>26</v>
      </c>
      <c r="CQ351" s="3">
        <v>3835</v>
      </c>
      <c r="CR351" s="3">
        <v>27</v>
      </c>
      <c r="CS351" s="3">
        <v>1</v>
      </c>
      <c r="CT351" s="3">
        <v>3941</v>
      </c>
      <c r="CU351" s="3">
        <v>0</v>
      </c>
      <c r="CV351" s="3">
        <v>0</v>
      </c>
      <c r="CW351" s="3">
        <v>0</v>
      </c>
      <c r="CX351" s="3">
        <v>0</v>
      </c>
      <c r="CY351" s="3">
        <v>0</v>
      </c>
      <c r="CZ351" s="3">
        <v>0</v>
      </c>
      <c r="DA351" s="3">
        <v>0</v>
      </c>
      <c r="DB351" s="3">
        <v>0</v>
      </c>
      <c r="DC351" s="3">
        <v>0</v>
      </c>
      <c r="DD351" s="3">
        <v>0</v>
      </c>
      <c r="DE351" s="3">
        <v>0</v>
      </c>
      <c r="DF351" s="3">
        <v>0</v>
      </c>
      <c r="DG351" s="3">
        <v>18423632</v>
      </c>
      <c r="DH351" s="3">
        <v>12162803</v>
      </c>
      <c r="DI351" s="3">
        <v>391188</v>
      </c>
      <c r="DJ351" s="3">
        <v>6652017</v>
      </c>
      <c r="DK351" s="3">
        <v>164</v>
      </c>
      <c r="DL351" s="3">
        <v>6652181</v>
      </c>
      <c r="DM351" s="3">
        <v>4868928</v>
      </c>
      <c r="DN351" s="3">
        <v>1783253</v>
      </c>
      <c r="DO351" s="3">
        <v>1477749</v>
      </c>
      <c r="DP351" s="3">
        <v>9640</v>
      </c>
      <c r="DQ351" s="3">
        <v>0</v>
      </c>
      <c r="DR351" s="3">
        <v>0</v>
      </c>
      <c r="DS351" s="3">
        <v>3251362</v>
      </c>
      <c r="DT351" s="3">
        <v>37100</v>
      </c>
      <c r="DU351" s="3">
        <v>0</v>
      </c>
      <c r="DV351" s="3">
        <v>0</v>
      </c>
      <c r="DW351" s="3">
        <v>0</v>
      </c>
      <c r="DX351" s="3">
        <v>0</v>
      </c>
      <c r="DY351" s="3">
        <v>0</v>
      </c>
      <c r="DZ351" s="3">
        <v>11705048</v>
      </c>
      <c r="EA351" s="3">
        <v>114475</v>
      </c>
      <c r="EB351" s="3">
        <v>158947</v>
      </c>
      <c r="EC351" s="3">
        <v>12015570</v>
      </c>
      <c r="ED351" s="3">
        <v>0</v>
      </c>
      <c r="EE351" s="3">
        <v>0</v>
      </c>
      <c r="EF351" s="3">
        <v>0</v>
      </c>
      <c r="EG351" s="3">
        <v>0</v>
      </c>
      <c r="EH351" s="3">
        <v>0</v>
      </c>
      <c r="EI351" s="3">
        <v>32409</v>
      </c>
      <c r="EJ351" s="3">
        <v>6341226</v>
      </c>
      <c r="EK351" s="3">
        <v>33047</v>
      </c>
      <c r="EL351" s="3">
        <v>1380</v>
      </c>
      <c r="EM351" s="3">
        <v>6408062</v>
      </c>
      <c r="EN351" s="3">
        <v>26918</v>
      </c>
      <c r="EO351" s="3">
        <v>0</v>
      </c>
      <c r="EP351" s="3">
        <v>0</v>
      </c>
      <c r="EQ351" s="3">
        <v>0</v>
      </c>
      <c r="ER351" s="3">
        <v>0</v>
      </c>
      <c r="ES351" s="3">
        <v>0</v>
      </c>
      <c r="ET351" s="3">
        <v>29801</v>
      </c>
      <c r="EU351" s="3">
        <v>11813417</v>
      </c>
      <c r="EV351" s="3">
        <v>89127</v>
      </c>
      <c r="EW351" s="3">
        <v>0</v>
      </c>
      <c r="EX351" s="3">
        <v>147523</v>
      </c>
      <c r="EY351" s="3">
        <v>0</v>
      </c>
      <c r="EZ351" s="3">
        <v>56017</v>
      </c>
      <c r="FA351" s="3">
        <v>0</v>
      </c>
      <c r="FB351" s="3">
        <v>0</v>
      </c>
      <c r="FC351" s="3">
        <v>0</v>
      </c>
      <c r="FD351" s="3">
        <v>391188</v>
      </c>
      <c r="FE351" s="3">
        <v>10182</v>
      </c>
      <c r="FF351" s="3">
        <v>0</v>
      </c>
      <c r="FG351" s="3">
        <v>0</v>
      </c>
      <c r="FH351" s="3">
        <v>0</v>
      </c>
      <c r="FI351" s="3">
        <v>0</v>
      </c>
      <c r="FJ351" s="3">
        <v>2608</v>
      </c>
      <c r="FK351" s="3">
        <v>6560883</v>
      </c>
      <c r="FL351" s="3">
        <v>-1</v>
      </c>
      <c r="FM351" s="3">
        <v>78345</v>
      </c>
      <c r="FN351" s="3">
        <v>0</v>
      </c>
      <c r="FO351" s="3">
        <v>0</v>
      </c>
      <c r="FP351" s="3">
        <v>0</v>
      </c>
      <c r="FQ351" s="3">
        <v>1477749</v>
      </c>
      <c r="FR351" s="3">
        <v>0</v>
      </c>
      <c r="FS351" s="3">
        <v>0</v>
      </c>
      <c r="FT351" s="3">
        <v>2019069</v>
      </c>
      <c r="FU351" s="3">
        <v>524470</v>
      </c>
      <c r="FV351" s="3">
        <v>130751</v>
      </c>
      <c r="FW351" s="3">
        <v>0</v>
      </c>
      <c r="FX351" s="3">
        <v>0</v>
      </c>
      <c r="FY351" s="3">
        <v>0</v>
      </c>
      <c r="FZ351" s="3">
        <v>0</v>
      </c>
      <c r="GA351" s="3">
        <v>996612</v>
      </c>
      <c r="GB351" s="3">
        <v>75618</v>
      </c>
      <c r="GC351" s="3">
        <v>1015217</v>
      </c>
      <c r="GD351" s="3">
        <v>107191</v>
      </c>
      <c r="GE351" s="3">
        <v>2180075</v>
      </c>
      <c r="GF351" s="3">
        <v>757044</v>
      </c>
      <c r="GG351" s="3">
        <v>89294</v>
      </c>
      <c r="GH351" s="3">
        <v>0</v>
      </c>
      <c r="GI351" s="3">
        <v>150422</v>
      </c>
      <c r="GJ351" s="3">
        <v>1336336</v>
      </c>
      <c r="GK351" s="3">
        <v>208755</v>
      </c>
      <c r="GL351" s="3">
        <v>72999</v>
      </c>
      <c r="GM351" s="3">
        <v>12204</v>
      </c>
      <c r="GN351" s="3">
        <v>-8473</v>
      </c>
      <c r="GO351" s="3">
        <v>70272</v>
      </c>
      <c r="GP351" s="3">
        <v>46430523</v>
      </c>
      <c r="GQ351" s="3">
        <v>25635</v>
      </c>
      <c r="GR351" s="3">
        <v>2052225</v>
      </c>
      <c r="GS351" s="3">
        <v>47925</v>
      </c>
      <c r="GT351" s="3">
        <v>376577</v>
      </c>
      <c r="GU351" s="3">
        <v>0</v>
      </c>
      <c r="GV351" s="3">
        <v>48932885</v>
      </c>
      <c r="GW351" s="3">
        <v>28418156</v>
      </c>
      <c r="GX351" s="3">
        <v>0</v>
      </c>
      <c r="GY351" s="3">
        <v>185266</v>
      </c>
      <c r="GZ351" s="3">
        <v>20329463</v>
      </c>
      <c r="HA351" s="3">
        <v>48932885</v>
      </c>
      <c r="HB351" s="3">
        <v>67</v>
      </c>
      <c r="HC351" s="3">
        <v>4070886</v>
      </c>
      <c r="HD351" s="3">
        <v>-2715167</v>
      </c>
      <c r="HE351" s="3">
        <v>3451125</v>
      </c>
      <c r="HF351" s="3">
        <v>0</v>
      </c>
      <c r="HG351" s="3">
        <v>0</v>
      </c>
      <c r="HH351" s="3">
        <v>44681848</v>
      </c>
      <c r="HI351" s="3">
        <v>28111724</v>
      </c>
      <c r="HJ351" s="3">
        <v>38248</v>
      </c>
      <c r="HK351" s="3">
        <v>48337</v>
      </c>
      <c r="HL351" s="3">
        <v>23</v>
      </c>
      <c r="HM351" s="3">
        <v>0</v>
      </c>
      <c r="HN351" s="3">
        <v>1360</v>
      </c>
      <c r="HO351" s="3">
        <v>17350</v>
      </c>
      <c r="HP351" s="3">
        <v>13756</v>
      </c>
      <c r="HQ351" s="3">
        <v>0</v>
      </c>
      <c r="HR351" s="3">
        <v>0</v>
      </c>
      <c r="HS351" s="3">
        <v>3231</v>
      </c>
      <c r="HT351" s="3">
        <v>2306</v>
      </c>
      <c r="HU351" s="3">
        <v>245</v>
      </c>
      <c r="HV351" s="3">
        <v>0</v>
      </c>
      <c r="HW351" s="3">
        <v>0</v>
      </c>
      <c r="HX351" s="3">
        <v>23862</v>
      </c>
      <c r="HY351" s="3">
        <v>6445</v>
      </c>
      <c r="HZ351" s="3">
        <v>0</v>
      </c>
      <c r="IA351" s="3">
        <v>0</v>
      </c>
      <c r="IB351" s="3">
        <v>2874</v>
      </c>
      <c r="IC351" s="3">
        <v>0</v>
      </c>
      <c r="ID351" s="3">
        <v>5067</v>
      </c>
      <c r="IE351" s="3">
        <v>9804.31786739987</v>
      </c>
      <c r="IF351" s="3">
        <v>0</v>
      </c>
      <c r="IG351" s="3">
        <v>0</v>
      </c>
      <c r="IH351" s="3">
        <v>0</v>
      </c>
      <c r="II351" s="3">
        <v>0</v>
      </c>
      <c r="IJ351" s="3">
        <v>8564.6398319289056</v>
      </c>
      <c r="IK351" s="3">
        <v>4769040.6096548196</v>
      </c>
      <c r="IL351" s="3">
        <v>38985.244755648608</v>
      </c>
      <c r="IM351" s="3">
        <v>42369.187890205401</v>
      </c>
    </row>
    <row r="352" spans="1:247" x14ac:dyDescent="0.25">
      <c r="A352">
        <v>106370694</v>
      </c>
      <c r="B352" s="33" t="s">
        <v>1601</v>
      </c>
      <c r="C352" s="56">
        <v>45200</v>
      </c>
      <c r="D352" s="56">
        <v>45565</v>
      </c>
      <c r="E352">
        <v>366</v>
      </c>
      <c r="F352" s="33" t="s">
        <v>2691</v>
      </c>
      <c r="G352" t="s">
        <v>1052</v>
      </c>
      <c r="H352">
        <v>1416</v>
      </c>
      <c r="I352" s="33" t="s">
        <v>1046</v>
      </c>
      <c r="J352" t="s">
        <v>3061</v>
      </c>
      <c r="K352" s="33" t="s">
        <v>1023</v>
      </c>
      <c r="L352" s="33" t="s">
        <v>811</v>
      </c>
      <c r="N352" t="s">
        <v>430</v>
      </c>
      <c r="O352" s="33" t="s">
        <v>3061</v>
      </c>
      <c r="P352" t="s">
        <v>1048</v>
      </c>
      <c r="Q352" t="s">
        <v>34</v>
      </c>
      <c r="R352" s="33" t="s">
        <v>2289</v>
      </c>
      <c r="S352" s="33" t="s">
        <v>1602</v>
      </c>
      <c r="T352" s="33" t="s">
        <v>1053</v>
      </c>
      <c r="U352" s="33" t="s">
        <v>2288</v>
      </c>
      <c r="V352" s="33" t="s">
        <v>1924</v>
      </c>
      <c r="W352">
        <v>2</v>
      </c>
      <c r="X352" s="3">
        <v>862</v>
      </c>
      <c r="Y352" s="3">
        <v>315492</v>
      </c>
      <c r="Z352" s="3">
        <v>665</v>
      </c>
      <c r="AA352" s="3">
        <v>243390</v>
      </c>
      <c r="AB352" s="3">
        <v>659</v>
      </c>
      <c r="AC352" s="3">
        <v>455.38797814207601</v>
      </c>
      <c r="AD352" s="3">
        <v>751.20163684310103</v>
      </c>
      <c r="AE352" s="3">
        <v>28593</v>
      </c>
      <c r="AF352" s="3">
        <v>37224</v>
      </c>
      <c r="AG352" s="3">
        <v>12947</v>
      </c>
      <c r="AH352" s="3">
        <v>26499</v>
      </c>
      <c r="AI352" s="3">
        <v>0</v>
      </c>
      <c r="AJ352" s="3">
        <v>7929</v>
      </c>
      <c r="AK352" s="3">
        <v>51663</v>
      </c>
      <c r="AL352" s="3">
        <v>868</v>
      </c>
      <c r="AM352" s="3">
        <v>949</v>
      </c>
      <c r="AN352" s="3">
        <v>166672</v>
      </c>
      <c r="AO352" s="3">
        <v>274939.79908457497</v>
      </c>
      <c r="AP352" s="89">
        <v>42260.321590997097</v>
      </c>
      <c r="AQ352" s="89">
        <v>60705.508281125702</v>
      </c>
      <c r="AR352" s="89">
        <v>14916.004216977901</v>
      </c>
      <c r="AS352" s="89">
        <v>38295.731006831098</v>
      </c>
      <c r="AT352" s="89">
        <v>0</v>
      </c>
      <c r="AU352" s="89">
        <v>11222.567236333774</v>
      </c>
      <c r="AV352" s="89">
        <v>103736.958379374</v>
      </c>
      <c r="AW352" s="89">
        <v>1839.3051523036499</v>
      </c>
      <c r="AX352" s="89">
        <v>1653.52056521738</v>
      </c>
      <c r="AY352" s="3">
        <v>5088</v>
      </c>
      <c r="AZ352" s="3">
        <v>6857</v>
      </c>
      <c r="BA352" s="3">
        <v>1265</v>
      </c>
      <c r="BB352" s="3">
        <v>5827</v>
      </c>
      <c r="BC352" s="3">
        <v>0</v>
      </c>
      <c r="BD352" s="3">
        <v>1416</v>
      </c>
      <c r="BE352" s="3">
        <v>10759</v>
      </c>
      <c r="BF352" s="3">
        <v>269</v>
      </c>
      <c r="BG352" s="3">
        <v>294</v>
      </c>
      <c r="BH352" s="3">
        <v>31775</v>
      </c>
      <c r="BI352" s="3">
        <v>832</v>
      </c>
      <c r="BJ352" s="3">
        <v>0</v>
      </c>
      <c r="BK352" s="3">
        <v>0</v>
      </c>
      <c r="BL352" s="3">
        <v>30</v>
      </c>
      <c r="BM352" s="3">
        <v>0</v>
      </c>
      <c r="BN352" s="3">
        <v>0</v>
      </c>
      <c r="BO352" s="3">
        <v>304512</v>
      </c>
      <c r="BP352" s="3">
        <v>0</v>
      </c>
      <c r="BQ352" s="3">
        <v>0</v>
      </c>
      <c r="BR352" s="3">
        <v>10980</v>
      </c>
      <c r="BS352" s="3">
        <v>0</v>
      </c>
      <c r="BT352" s="3">
        <v>0</v>
      </c>
      <c r="BU352" s="3">
        <v>159043</v>
      </c>
      <c r="BV352" s="3">
        <v>0</v>
      </c>
      <c r="BW352" s="3">
        <v>0</v>
      </c>
      <c r="BX352" s="3">
        <v>7629</v>
      </c>
      <c r="BY352" s="3">
        <v>0</v>
      </c>
      <c r="BZ352" s="57">
        <v>0</v>
      </c>
      <c r="CA352" s="3">
        <v>0</v>
      </c>
      <c r="CB352" s="3">
        <v>31413</v>
      </c>
      <c r="CC352" s="3">
        <v>0</v>
      </c>
      <c r="CD352" s="3">
        <v>0</v>
      </c>
      <c r="CE352" s="3">
        <v>362</v>
      </c>
      <c r="CF352" s="3">
        <v>0</v>
      </c>
      <c r="CG352" s="3">
        <v>0</v>
      </c>
      <c r="CH352" s="3">
        <v>0</v>
      </c>
      <c r="CI352" s="3">
        <v>0</v>
      </c>
      <c r="CJ352" s="3">
        <v>0</v>
      </c>
      <c r="CK352" s="3">
        <v>37977</v>
      </c>
      <c r="CL352" s="3">
        <v>55488</v>
      </c>
      <c r="CM352" s="3">
        <v>5060</v>
      </c>
      <c r="CN352" s="3">
        <v>36636</v>
      </c>
      <c r="CO352" s="3">
        <v>0</v>
      </c>
      <c r="CP352" s="3">
        <v>11468</v>
      </c>
      <c r="CQ352" s="3">
        <v>118208</v>
      </c>
      <c r="CR352" s="3">
        <v>2635</v>
      </c>
      <c r="CS352" s="3">
        <v>1911</v>
      </c>
      <c r="CT352" s="3">
        <v>269383</v>
      </c>
      <c r="CU352" s="3">
        <v>97922</v>
      </c>
      <c r="CV352" s="3">
        <v>70625</v>
      </c>
      <c r="CW352" s="3">
        <v>0</v>
      </c>
      <c r="CX352" s="3">
        <v>93447</v>
      </c>
      <c r="CY352" s="3">
        <v>0</v>
      </c>
      <c r="CZ352" s="3">
        <v>38</v>
      </c>
      <c r="DA352" s="3">
        <v>1237192</v>
      </c>
      <c r="DB352" s="3">
        <v>1495794</v>
      </c>
      <c r="DC352" s="3">
        <v>9045</v>
      </c>
      <c r="DD352" s="3">
        <v>18255</v>
      </c>
      <c r="DE352" s="3">
        <v>6309</v>
      </c>
      <c r="DF352" s="3">
        <v>2474</v>
      </c>
      <c r="DG352" s="3">
        <v>7322158957</v>
      </c>
      <c r="DH352" s="3">
        <v>6200887535</v>
      </c>
      <c r="DI352" s="3">
        <v>298863914</v>
      </c>
      <c r="DJ352" s="3">
        <v>1420135336</v>
      </c>
      <c r="DK352" s="3">
        <v>24892744</v>
      </c>
      <c r="DL352" s="3">
        <v>1445028080</v>
      </c>
      <c r="DM352" s="3">
        <v>1332572064</v>
      </c>
      <c r="DN352" s="3">
        <v>112456016</v>
      </c>
      <c r="DO352" s="3">
        <v>294792466</v>
      </c>
      <c r="DP352" s="3">
        <v>1493262</v>
      </c>
      <c r="DQ352" s="3">
        <v>0</v>
      </c>
      <c r="DR352" s="3">
        <v>0</v>
      </c>
      <c r="DS352" s="3">
        <v>405755220</v>
      </c>
      <c r="DT352" s="3">
        <v>820858716</v>
      </c>
      <c r="DU352" s="3">
        <v>1067532526</v>
      </c>
      <c r="DV352" s="3">
        <v>287391834</v>
      </c>
      <c r="DW352" s="3">
        <v>687472878</v>
      </c>
      <c r="DX352" s="3">
        <v>0</v>
      </c>
      <c r="DY352" s="3">
        <v>195515940</v>
      </c>
      <c r="DZ352" s="3">
        <v>1329024979</v>
      </c>
      <c r="EA352" s="3">
        <v>24351748</v>
      </c>
      <c r="EB352" s="3">
        <v>26637185</v>
      </c>
      <c r="EC352" s="3">
        <v>4438785806</v>
      </c>
      <c r="ED352" s="3">
        <v>392366665</v>
      </c>
      <c r="EE352" s="3">
        <v>673416985</v>
      </c>
      <c r="EF352" s="3">
        <v>43707093</v>
      </c>
      <c r="EG352" s="3">
        <v>306046742</v>
      </c>
      <c r="EH352" s="3">
        <v>0</v>
      </c>
      <c r="EI352" s="3">
        <v>81213885</v>
      </c>
      <c r="EJ352" s="3">
        <v>1339596838</v>
      </c>
      <c r="EK352" s="3">
        <v>27249975</v>
      </c>
      <c r="EL352" s="3">
        <v>19774968</v>
      </c>
      <c r="EM352" s="3">
        <v>2883373151</v>
      </c>
      <c r="EN352" s="3">
        <v>1034363572</v>
      </c>
      <c r="EO352" s="3">
        <v>1680895603</v>
      </c>
      <c r="EP352" s="3">
        <v>261270561</v>
      </c>
      <c r="EQ352" s="3">
        <v>802075682</v>
      </c>
      <c r="ER352" s="3">
        <v>0</v>
      </c>
      <c r="ES352" s="3">
        <v>0</v>
      </c>
      <c r="ET352" s="3">
        <v>233350527</v>
      </c>
      <c r="EU352" s="3">
        <v>2052943660</v>
      </c>
      <c r="EV352" s="3">
        <v>28722579</v>
      </c>
      <c r="EW352" s="3">
        <v>0</v>
      </c>
      <c r="EX352" s="3">
        <v>68757641</v>
      </c>
      <c r="EY352" s="3">
        <v>0</v>
      </c>
      <c r="EZ352" s="3">
        <v>38507710</v>
      </c>
      <c r="FA352" s="3">
        <v>99880064</v>
      </c>
      <c r="FB352" s="3">
        <v>0</v>
      </c>
      <c r="FC352" s="3">
        <v>0</v>
      </c>
      <c r="FD352" s="3">
        <v>198983850</v>
      </c>
      <c r="FE352" s="3">
        <v>175390245</v>
      </c>
      <c r="FF352" s="3">
        <v>155783922</v>
      </c>
      <c r="FG352" s="3">
        <v>61495933</v>
      </c>
      <c r="FH352" s="3">
        <v>175970143</v>
      </c>
      <c r="FI352" s="3">
        <v>0</v>
      </c>
      <c r="FJ352" s="3">
        <v>43012137</v>
      </c>
      <c r="FK352" s="3">
        <v>794303443</v>
      </c>
      <c r="FL352" s="3">
        <v>-1</v>
      </c>
      <c r="FM352" s="3">
        <v>14179514</v>
      </c>
      <c r="FN352" s="3">
        <v>0</v>
      </c>
      <c r="FO352" s="3">
        <v>0</v>
      </c>
      <c r="FP352" s="3">
        <v>0</v>
      </c>
      <c r="FQ352" s="3">
        <v>294383688</v>
      </c>
      <c r="FR352" s="3">
        <v>0</v>
      </c>
      <c r="FS352" s="3">
        <v>0</v>
      </c>
      <c r="FT352" s="3">
        <v>243882953</v>
      </c>
      <c r="FU352" s="3">
        <v>79652903</v>
      </c>
      <c r="FV352" s="3">
        <v>489130015</v>
      </c>
      <c r="FW352" s="3">
        <v>0</v>
      </c>
      <c r="FX352" s="3">
        <v>0</v>
      </c>
      <c r="FY352" s="3">
        <v>3447758</v>
      </c>
      <c r="FZ352" s="3">
        <v>3659337</v>
      </c>
      <c r="GA352" s="3">
        <v>224483962</v>
      </c>
      <c r="GB352" s="3">
        <v>23282456</v>
      </c>
      <c r="GC352" s="3">
        <v>241942748</v>
      </c>
      <c r="GD352" s="3">
        <v>23089932</v>
      </c>
      <c r="GE352" s="3">
        <v>438448358</v>
      </c>
      <c r="GF352" s="3">
        <v>181559820</v>
      </c>
      <c r="GG352" s="3">
        <v>22217335</v>
      </c>
      <c r="GH352" s="3">
        <v>5186069</v>
      </c>
      <c r="GI352" s="3">
        <v>222360365</v>
      </c>
      <c r="GJ352" s="3">
        <v>298985431</v>
      </c>
      <c r="GK352" s="3">
        <v>39952593</v>
      </c>
      <c r="GL352" s="3">
        <v>7024944</v>
      </c>
      <c r="GM352" s="3">
        <v>4988991</v>
      </c>
      <c r="GN352" s="3">
        <v>6572427</v>
      </c>
      <c r="GO352" s="3">
        <v>105275731</v>
      </c>
      <c r="GP352" s="3">
        <v>9724772418</v>
      </c>
      <c r="GQ352" s="3">
        <v>5574595</v>
      </c>
      <c r="GR352" s="3">
        <v>479122007</v>
      </c>
      <c r="GS352" s="3">
        <v>82649610</v>
      </c>
      <c r="GT352" s="3">
        <v>171460560</v>
      </c>
      <c r="GU352" s="3">
        <v>0</v>
      </c>
      <c r="GV352" s="3">
        <v>10463579190</v>
      </c>
      <c r="GW352" s="3">
        <v>6103685743</v>
      </c>
      <c r="GX352" s="3">
        <v>0</v>
      </c>
      <c r="GY352" s="3">
        <v>588030075</v>
      </c>
      <c r="GZ352" s="3">
        <v>3771863372</v>
      </c>
      <c r="HA352" s="3">
        <v>10463579190</v>
      </c>
      <c r="HB352" s="3">
        <v>14557</v>
      </c>
      <c r="HC352" s="3">
        <v>806154522</v>
      </c>
      <c r="HD352" s="3">
        <v>-537682584</v>
      </c>
      <c r="HE352" s="3">
        <v>1057374463</v>
      </c>
      <c r="HF352" s="3">
        <v>0</v>
      </c>
      <c r="HG352" s="3">
        <v>545486697</v>
      </c>
      <c r="HH352" s="3">
        <v>9351310890</v>
      </c>
      <c r="HI352" s="3">
        <v>6014217456</v>
      </c>
      <c r="HJ352" s="3">
        <v>8380011</v>
      </c>
      <c r="HK352" s="3">
        <v>9508619</v>
      </c>
      <c r="HL352" s="3">
        <v>4083</v>
      </c>
      <c r="HM352" s="3">
        <v>0</v>
      </c>
      <c r="HN352" s="3">
        <v>241360</v>
      </c>
      <c r="HO352" s="3">
        <v>2030029</v>
      </c>
      <c r="HP352" s="3">
        <v>3192977</v>
      </c>
      <c r="HQ352" s="3">
        <v>7778</v>
      </c>
      <c r="HR352" s="3">
        <v>305677</v>
      </c>
      <c r="HS352" s="3">
        <v>1223533</v>
      </c>
      <c r="HT352" s="3">
        <v>94562</v>
      </c>
      <c r="HU352" s="3">
        <v>268800</v>
      </c>
      <c r="HV352" s="3">
        <v>31994</v>
      </c>
      <c r="HW352" s="3">
        <v>983301</v>
      </c>
      <c r="HX352" s="3">
        <v>2500917</v>
      </c>
      <c r="HY352" s="3">
        <v>775313</v>
      </c>
      <c r="HZ352" s="3">
        <v>3159267</v>
      </c>
      <c r="IA352" s="3">
        <v>81961</v>
      </c>
      <c r="IB352" s="3">
        <v>951879</v>
      </c>
      <c r="IC352" s="3">
        <v>151221</v>
      </c>
      <c r="ID352" s="3">
        <v>756033</v>
      </c>
      <c r="IE352" s="3">
        <v>216672398.202461</v>
      </c>
      <c r="IF352" s="3">
        <v>310919728.19333202</v>
      </c>
      <c r="IG352" s="3">
        <v>59131633.477878571</v>
      </c>
      <c r="IH352" s="3">
        <v>177434697.70568401</v>
      </c>
      <c r="II352" s="3">
        <v>0</v>
      </c>
      <c r="IJ352" s="3">
        <v>49421744.529837988</v>
      </c>
      <c r="IK352" s="3">
        <v>476594619.63135374</v>
      </c>
      <c r="IL352" s="3">
        <v>9215657.0814348105</v>
      </c>
      <c r="IM352" s="3">
        <v>8288841.1780181397</v>
      </c>
    </row>
    <row r="353" spans="1:247" x14ac:dyDescent="0.25">
      <c r="A353">
        <v>106370745</v>
      </c>
      <c r="B353" s="33" t="s">
        <v>1603</v>
      </c>
      <c r="C353" s="56">
        <v>45200</v>
      </c>
      <c r="D353" s="56">
        <v>45565</v>
      </c>
      <c r="E353">
        <v>366</v>
      </c>
      <c r="F353" s="33" t="s">
        <v>2691</v>
      </c>
      <c r="G353" t="s">
        <v>1052</v>
      </c>
      <c r="H353">
        <v>1416</v>
      </c>
      <c r="I353" s="33" t="s">
        <v>1046</v>
      </c>
      <c r="J353" t="s">
        <v>3061</v>
      </c>
      <c r="K353" s="33" t="s">
        <v>1023</v>
      </c>
      <c r="L353" s="33" t="s">
        <v>653</v>
      </c>
      <c r="N353" t="s">
        <v>430</v>
      </c>
      <c r="O353" s="33" t="s">
        <v>3061</v>
      </c>
      <c r="P353" t="s">
        <v>1038</v>
      </c>
      <c r="Q353" t="s">
        <v>34</v>
      </c>
      <c r="R353" s="33" t="s">
        <v>2290</v>
      </c>
      <c r="S353" s="33" t="s">
        <v>3121</v>
      </c>
      <c r="T353" s="33" t="s">
        <v>1053</v>
      </c>
      <c r="U353" s="33" t="s">
        <v>2288</v>
      </c>
      <c r="V353" s="33" t="s">
        <v>1924</v>
      </c>
      <c r="W353">
        <v>2</v>
      </c>
      <c r="X353" s="3">
        <v>160</v>
      </c>
      <c r="Y353" s="3">
        <v>58560</v>
      </c>
      <c r="Z353" s="3">
        <v>132</v>
      </c>
      <c r="AA353" s="3">
        <v>48312</v>
      </c>
      <c r="AB353" s="3">
        <v>110</v>
      </c>
      <c r="AC353" s="3">
        <v>99.814207650273204</v>
      </c>
      <c r="AD353" s="3">
        <v>127.074601574412</v>
      </c>
      <c r="AE353" s="3">
        <v>5978</v>
      </c>
      <c r="AF353" s="3">
        <v>5038</v>
      </c>
      <c r="AG353" s="3">
        <v>6926</v>
      </c>
      <c r="AH353" s="3">
        <v>397</v>
      </c>
      <c r="AI353" s="3">
        <v>6600</v>
      </c>
      <c r="AJ353" s="3">
        <v>1673</v>
      </c>
      <c r="AK353" s="3">
        <v>9670</v>
      </c>
      <c r="AL353" s="3">
        <v>219</v>
      </c>
      <c r="AM353" s="3">
        <v>31</v>
      </c>
      <c r="AN353" s="3">
        <v>36532</v>
      </c>
      <c r="AO353" s="3">
        <v>46509.304176234902</v>
      </c>
      <c r="AP353" s="89">
        <v>8815.6049154091597</v>
      </c>
      <c r="AQ353" s="89">
        <v>5817.5475579975937</v>
      </c>
      <c r="AR353" s="89">
        <v>7100.6997619223102</v>
      </c>
      <c r="AS353" s="89">
        <v>443.51669942624318</v>
      </c>
      <c r="AT353" s="89">
        <v>6612.5210463328704</v>
      </c>
      <c r="AU353" s="89">
        <v>3097.3152739206598</v>
      </c>
      <c r="AV353" s="89">
        <v>14518.154828364479</v>
      </c>
      <c r="AW353" s="89">
        <v>271.61235832152147</v>
      </c>
      <c r="AX353" s="89">
        <v>92.931147413430296</v>
      </c>
      <c r="AY353" s="3">
        <v>436</v>
      </c>
      <c r="AZ353" s="3">
        <v>415</v>
      </c>
      <c r="BA353" s="3">
        <v>812</v>
      </c>
      <c r="BB353" s="3">
        <v>42</v>
      </c>
      <c r="BC353" s="3">
        <v>710</v>
      </c>
      <c r="BD353" s="3">
        <v>230</v>
      </c>
      <c r="BE353" s="3">
        <v>1521</v>
      </c>
      <c r="BF353" s="3">
        <v>40</v>
      </c>
      <c r="BG353" s="3">
        <v>6</v>
      </c>
      <c r="BH353" s="3">
        <v>4212</v>
      </c>
      <c r="BI353" s="3">
        <v>0</v>
      </c>
      <c r="BJ353" s="3">
        <v>146</v>
      </c>
      <c r="BK353" s="3">
        <v>14</v>
      </c>
      <c r="BL353" s="3">
        <v>0</v>
      </c>
      <c r="BM353" s="3">
        <v>0</v>
      </c>
      <c r="BN353" s="3">
        <v>0</v>
      </c>
      <c r="BO353" s="3">
        <v>0</v>
      </c>
      <c r="BP353" s="3">
        <v>53436</v>
      </c>
      <c r="BQ353" s="3">
        <v>5124</v>
      </c>
      <c r="BR353" s="3">
        <v>0</v>
      </c>
      <c r="BS353" s="3">
        <v>0</v>
      </c>
      <c r="BT353" s="3">
        <v>0</v>
      </c>
      <c r="BU353" s="3">
        <v>0</v>
      </c>
      <c r="BV353" s="3">
        <v>33920</v>
      </c>
      <c r="BW353" s="3">
        <v>2612</v>
      </c>
      <c r="BX353" s="3">
        <v>0</v>
      </c>
      <c r="BY353" s="3">
        <v>0</v>
      </c>
      <c r="BZ353" s="57">
        <v>0</v>
      </c>
      <c r="CA353" s="3">
        <v>0</v>
      </c>
      <c r="CB353" s="3">
        <v>0</v>
      </c>
      <c r="CC353" s="3">
        <v>3797</v>
      </c>
      <c r="CD353" s="3">
        <v>415</v>
      </c>
      <c r="CE353" s="3">
        <v>0</v>
      </c>
      <c r="CF353" s="3">
        <v>0</v>
      </c>
      <c r="CG353" s="3">
        <v>0</v>
      </c>
      <c r="CH353" s="3">
        <v>0</v>
      </c>
      <c r="CI353" s="3">
        <v>0</v>
      </c>
      <c r="CJ353" s="3">
        <v>0</v>
      </c>
      <c r="CK353" s="3">
        <v>19010</v>
      </c>
      <c r="CL353" s="3">
        <v>4589</v>
      </c>
      <c r="CM353" s="3">
        <v>257</v>
      </c>
      <c r="CN353" s="3">
        <v>216</v>
      </c>
      <c r="CO353" s="3">
        <v>39</v>
      </c>
      <c r="CP353" s="3">
        <v>7386</v>
      </c>
      <c r="CQ353" s="3">
        <v>26382</v>
      </c>
      <c r="CR353" s="3">
        <v>179</v>
      </c>
      <c r="CS353" s="3">
        <v>215</v>
      </c>
      <c r="CT353" s="3">
        <v>58273</v>
      </c>
      <c r="CU353" s="3">
        <v>0</v>
      </c>
      <c r="CV353" s="3">
        <v>0</v>
      </c>
      <c r="CW353" s="3">
        <v>0</v>
      </c>
      <c r="CX353" s="3">
        <v>58273</v>
      </c>
      <c r="CY353" s="3">
        <v>0</v>
      </c>
      <c r="CZ353" s="3">
        <v>0</v>
      </c>
      <c r="DA353" s="3">
        <v>0</v>
      </c>
      <c r="DB353" s="3">
        <v>0</v>
      </c>
      <c r="DC353" s="3">
        <v>0</v>
      </c>
      <c r="DD353" s="3">
        <v>0</v>
      </c>
      <c r="DE353" s="3">
        <v>0</v>
      </c>
      <c r="DF353" s="3">
        <v>0</v>
      </c>
      <c r="DG353" s="3">
        <v>463923759</v>
      </c>
      <c r="DH353" s="3">
        <v>391461146</v>
      </c>
      <c r="DI353" s="3">
        <v>2207456</v>
      </c>
      <c r="DJ353" s="3">
        <v>74670069</v>
      </c>
      <c r="DK353" s="3">
        <v>2605235</v>
      </c>
      <c r="DL353" s="3">
        <v>77275304</v>
      </c>
      <c r="DM353" s="3">
        <v>105726635</v>
      </c>
      <c r="DN353" s="3">
        <v>-28451331</v>
      </c>
      <c r="DO353" s="3">
        <v>18557236</v>
      </c>
      <c r="DP353" s="3">
        <v>214086</v>
      </c>
      <c r="DQ353" s="3">
        <v>0</v>
      </c>
      <c r="DR353" s="3">
        <v>0</v>
      </c>
      <c r="DS353" s="3">
        <v>-10108181</v>
      </c>
      <c r="DT353" s="3">
        <v>58907324</v>
      </c>
      <c r="DU353" s="3">
        <v>49849439</v>
      </c>
      <c r="DV353" s="3">
        <v>23390684</v>
      </c>
      <c r="DW353" s="3">
        <v>3895553</v>
      </c>
      <c r="DX353" s="3">
        <v>115058643</v>
      </c>
      <c r="DY353" s="3">
        <v>16766972</v>
      </c>
      <c r="DZ353" s="3">
        <v>94284649</v>
      </c>
      <c r="EA353" s="3">
        <v>1965542</v>
      </c>
      <c r="EB353" s="3">
        <v>282749</v>
      </c>
      <c r="EC353" s="3">
        <v>364401555</v>
      </c>
      <c r="ED353" s="3">
        <v>27961812</v>
      </c>
      <c r="EE353" s="3">
        <v>7713380</v>
      </c>
      <c r="EF353" s="3">
        <v>590001</v>
      </c>
      <c r="EG353" s="3">
        <v>456444</v>
      </c>
      <c r="EH353" s="3">
        <v>218281</v>
      </c>
      <c r="EI353" s="3">
        <v>14274629</v>
      </c>
      <c r="EJ353" s="3">
        <v>47270587</v>
      </c>
      <c r="EK353" s="3">
        <v>472200</v>
      </c>
      <c r="EL353" s="3">
        <v>564870</v>
      </c>
      <c r="EM353" s="3">
        <v>99522204</v>
      </c>
      <c r="EN353" s="3">
        <v>77222801</v>
      </c>
      <c r="EO353" s="3">
        <v>53742530</v>
      </c>
      <c r="EP353" s="3">
        <v>18043290</v>
      </c>
      <c r="EQ353" s="3">
        <v>3795681</v>
      </c>
      <c r="ER353" s="3">
        <v>0</v>
      </c>
      <c r="ES353" s="3">
        <v>102792169</v>
      </c>
      <c r="ET353" s="3">
        <v>27739190</v>
      </c>
      <c r="EU353" s="3">
        <v>99919601</v>
      </c>
      <c r="EV353" s="3">
        <v>203786</v>
      </c>
      <c r="EW353" s="3">
        <v>0</v>
      </c>
      <c r="EX353" s="3">
        <v>4616757</v>
      </c>
      <c r="EY353" s="3">
        <v>0</v>
      </c>
      <c r="EZ353" s="3">
        <v>3385341</v>
      </c>
      <c r="FA353" s="3">
        <v>409576</v>
      </c>
      <c r="FB353" s="3">
        <v>0</v>
      </c>
      <c r="FC353" s="3">
        <v>0</v>
      </c>
      <c r="FD353" s="3">
        <v>1797880</v>
      </c>
      <c r="FE353" s="3">
        <v>9628613</v>
      </c>
      <c r="FF353" s="3">
        <v>4085748</v>
      </c>
      <c r="FG353" s="3">
        <v>4747145</v>
      </c>
      <c r="FH353" s="3">
        <v>272740</v>
      </c>
      <c r="FI353" s="3">
        <v>9958698</v>
      </c>
      <c r="FJ353" s="3">
        <v>3300235</v>
      </c>
      <c r="FK353" s="3">
        <v>42334613</v>
      </c>
      <c r="FL353" s="3">
        <v>2</v>
      </c>
      <c r="FM353" s="3">
        <v>342275</v>
      </c>
      <c r="FN353" s="3">
        <v>0</v>
      </c>
      <c r="FO353" s="3">
        <v>0</v>
      </c>
      <c r="FP353" s="3">
        <v>0</v>
      </c>
      <c r="FQ353" s="3">
        <v>18557236</v>
      </c>
      <c r="FR353" s="3">
        <v>0</v>
      </c>
      <c r="FS353" s="3">
        <v>0</v>
      </c>
      <c r="FT353" s="3">
        <v>37274699</v>
      </c>
      <c r="FU353" s="3">
        <v>1683948</v>
      </c>
      <c r="FV353" s="3">
        <v>17637035</v>
      </c>
      <c r="FW353" s="3">
        <v>0</v>
      </c>
      <c r="FX353" s="3">
        <v>0</v>
      </c>
      <c r="FY353" s="3">
        <v>0</v>
      </c>
      <c r="FZ353" s="3">
        <v>0</v>
      </c>
      <c r="GA353" s="3">
        <v>22807411</v>
      </c>
      <c r="GB353" s="3">
        <v>1973995</v>
      </c>
      <c r="GC353" s="3">
        <v>22254814</v>
      </c>
      <c r="GD353" s="3">
        <v>2094733</v>
      </c>
      <c r="GE353" s="3">
        <v>51430498</v>
      </c>
      <c r="GF353" s="3">
        <v>20364730</v>
      </c>
      <c r="GG353" s="3">
        <v>2397619</v>
      </c>
      <c r="GH353" s="3">
        <v>0</v>
      </c>
      <c r="GI353" s="3">
        <v>3540137</v>
      </c>
      <c r="GJ353" s="3">
        <v>19767296</v>
      </c>
      <c r="GK353" s="3">
        <v>4301570</v>
      </c>
      <c r="GL353" s="3">
        <v>818680</v>
      </c>
      <c r="GM353" s="3">
        <v>704103</v>
      </c>
      <c r="GN353" s="3">
        <v>269109</v>
      </c>
      <c r="GO353" s="3">
        <v>2132893</v>
      </c>
      <c r="GP353" s="3">
        <v>564987618</v>
      </c>
      <c r="GQ353" s="3">
        <v>344050</v>
      </c>
      <c r="GR353" s="3">
        <v>17489371</v>
      </c>
      <c r="GS353" s="3">
        <v>4334247</v>
      </c>
      <c r="GT353" s="3">
        <v>5054067</v>
      </c>
      <c r="GU353" s="3">
        <v>0</v>
      </c>
      <c r="GV353" s="3">
        <v>592209353</v>
      </c>
      <c r="GW353" s="3">
        <v>402431363</v>
      </c>
      <c r="GX353" s="3">
        <v>0</v>
      </c>
      <c r="GY353" s="3">
        <v>25892976</v>
      </c>
      <c r="GZ353" s="3">
        <v>163885014</v>
      </c>
      <c r="HA353" s="3">
        <v>592209353</v>
      </c>
      <c r="HB353" s="3">
        <v>898</v>
      </c>
      <c r="HC353" s="3">
        <v>53042528</v>
      </c>
      <c r="HD353" s="3">
        <v>-35377887</v>
      </c>
      <c r="HE353" s="3">
        <v>56838553</v>
      </c>
      <c r="HF353" s="3">
        <v>0</v>
      </c>
      <c r="HG353" s="3">
        <v>22214620</v>
      </c>
      <c r="HH353" s="3">
        <v>541560895</v>
      </c>
      <c r="HI353" s="3">
        <v>395569441</v>
      </c>
      <c r="HJ353" s="3">
        <v>901730</v>
      </c>
      <c r="HK353" s="3">
        <v>1038842</v>
      </c>
      <c r="HL353" s="3">
        <v>499</v>
      </c>
      <c r="HM353" s="3">
        <v>0</v>
      </c>
      <c r="HN353" s="3">
        <v>53222</v>
      </c>
      <c r="HO353" s="3">
        <v>424407</v>
      </c>
      <c r="HP353" s="3">
        <v>288951</v>
      </c>
      <c r="HQ353" s="3">
        <v>23223</v>
      </c>
      <c r="HR353" s="3">
        <v>991</v>
      </c>
      <c r="HS353" s="3">
        <v>46301</v>
      </c>
      <c r="HT353" s="3">
        <v>38344</v>
      </c>
      <c r="HU353" s="3">
        <v>26281</v>
      </c>
      <c r="HV353" s="3">
        <v>0</v>
      </c>
      <c r="HW353" s="3">
        <v>10</v>
      </c>
      <c r="HX353" s="3">
        <v>436069</v>
      </c>
      <c r="HY353" s="3">
        <v>0</v>
      </c>
      <c r="HZ353" s="3">
        <v>193711</v>
      </c>
      <c r="IA353" s="3">
        <v>0</v>
      </c>
      <c r="IB353" s="3">
        <v>112750</v>
      </c>
      <c r="IC353" s="3">
        <v>18407</v>
      </c>
      <c r="ID353" s="3">
        <v>140793</v>
      </c>
      <c r="IE353" s="3">
        <v>19309351.477104198</v>
      </c>
      <c r="IF353" s="3">
        <v>12795116.370029701</v>
      </c>
      <c r="IG353" s="3">
        <v>5330448.7260782896</v>
      </c>
      <c r="IH353" s="3">
        <v>967365.89736892516</v>
      </c>
      <c r="II353" s="3">
        <v>25623860.731335402</v>
      </c>
      <c r="IJ353" s="3">
        <v>6899955.63120405</v>
      </c>
      <c r="IK353" s="3">
        <v>31465028.100986701</v>
      </c>
      <c r="IL353" s="3">
        <v>541863.53469083703</v>
      </c>
      <c r="IM353" s="3">
        <v>188409.531201871</v>
      </c>
    </row>
    <row r="354" spans="1:247" x14ac:dyDescent="0.25">
      <c r="A354">
        <v>106450940</v>
      </c>
      <c r="B354" s="33" t="s">
        <v>1605</v>
      </c>
      <c r="C354" s="56">
        <v>45292</v>
      </c>
      <c r="D354" s="56">
        <v>45657</v>
      </c>
      <c r="E354">
        <v>366</v>
      </c>
      <c r="F354" s="33" t="s">
        <v>2721</v>
      </c>
      <c r="G354" t="s">
        <v>1086</v>
      </c>
      <c r="H354">
        <v>209</v>
      </c>
      <c r="I354" s="33" t="s">
        <v>1024</v>
      </c>
      <c r="J354" t="s">
        <v>3051</v>
      </c>
      <c r="K354" s="33" t="s">
        <v>1023</v>
      </c>
      <c r="L354" s="33" t="s">
        <v>811</v>
      </c>
      <c r="N354" t="s">
        <v>430</v>
      </c>
      <c r="O354" s="33" t="s">
        <v>2388</v>
      </c>
      <c r="P354" t="s">
        <v>1028</v>
      </c>
      <c r="Q354" t="s">
        <v>34</v>
      </c>
      <c r="R354" s="33" t="s">
        <v>2291</v>
      </c>
      <c r="S354" s="33" t="s">
        <v>1606</v>
      </c>
      <c r="T354" s="33" t="s">
        <v>1437</v>
      </c>
      <c r="U354" s="33">
        <v>96001</v>
      </c>
      <c r="V354" s="33" t="s">
        <v>2738</v>
      </c>
      <c r="W354">
        <v>0</v>
      </c>
      <c r="X354" s="3">
        <v>226</v>
      </c>
      <c r="Y354" s="3">
        <v>82716</v>
      </c>
      <c r="Z354" s="3">
        <v>226</v>
      </c>
      <c r="AA354" s="3">
        <v>82716</v>
      </c>
      <c r="AB354" s="3">
        <v>80</v>
      </c>
      <c r="AC354" s="3">
        <v>80.453551912568301</v>
      </c>
      <c r="AD354" s="3">
        <v>124.246703958259</v>
      </c>
      <c r="AE354" s="3">
        <v>13784</v>
      </c>
      <c r="AF354" s="3">
        <v>3242</v>
      </c>
      <c r="AG354" s="3">
        <v>4011</v>
      </c>
      <c r="AH354" s="3">
        <v>4016</v>
      </c>
      <c r="AI354" s="3">
        <v>0</v>
      </c>
      <c r="AJ354" s="3">
        <v>2586</v>
      </c>
      <c r="AK354" s="3">
        <v>1664</v>
      </c>
      <c r="AL354" s="3">
        <v>0</v>
      </c>
      <c r="AM354" s="3">
        <v>143</v>
      </c>
      <c r="AN354" s="3">
        <v>29446</v>
      </c>
      <c r="AO354" s="3">
        <v>45474.293648722778</v>
      </c>
      <c r="AP354" s="89">
        <v>19451.271543985862</v>
      </c>
      <c r="AQ354" s="89">
        <v>4416.0678045866598</v>
      </c>
      <c r="AR354" s="89">
        <v>5202.3246664419303</v>
      </c>
      <c r="AS354" s="89">
        <v>7465.2109883564599</v>
      </c>
      <c r="AT354" s="89">
        <v>0</v>
      </c>
      <c r="AU354" s="89">
        <v>4781.3664655825687</v>
      </c>
      <c r="AV354" s="89">
        <v>3337.5822816328177</v>
      </c>
      <c r="AW354" s="89">
        <v>0</v>
      </c>
      <c r="AX354" s="89">
        <v>350.56001244535798</v>
      </c>
      <c r="AY354" s="3">
        <v>3262</v>
      </c>
      <c r="AZ354" s="3">
        <v>619</v>
      </c>
      <c r="BA354" s="3">
        <v>294</v>
      </c>
      <c r="BB354" s="3">
        <v>1082</v>
      </c>
      <c r="BC354" s="3">
        <v>0</v>
      </c>
      <c r="BD354" s="3">
        <v>692</v>
      </c>
      <c r="BE354" s="3">
        <v>294</v>
      </c>
      <c r="BF354" s="3">
        <v>1</v>
      </c>
      <c r="BG354" s="3">
        <v>59</v>
      </c>
      <c r="BH354" s="3">
        <v>6303</v>
      </c>
      <c r="BI354" s="3">
        <v>205</v>
      </c>
      <c r="BJ354" s="3">
        <v>21</v>
      </c>
      <c r="BK354" s="3">
        <v>0</v>
      </c>
      <c r="BL354" s="3">
        <v>0</v>
      </c>
      <c r="BM354" s="3">
        <v>0</v>
      </c>
      <c r="BN354" s="3">
        <v>0</v>
      </c>
      <c r="BO354" s="3">
        <v>75030</v>
      </c>
      <c r="BP354" s="3">
        <v>7686</v>
      </c>
      <c r="BQ354" s="3">
        <v>0</v>
      </c>
      <c r="BR354" s="3">
        <v>0</v>
      </c>
      <c r="BS354" s="3">
        <v>0</v>
      </c>
      <c r="BT354" s="3">
        <v>0</v>
      </c>
      <c r="BU354" s="3">
        <v>23958</v>
      </c>
      <c r="BV354" s="3">
        <v>5488</v>
      </c>
      <c r="BW354" s="3">
        <v>0</v>
      </c>
      <c r="BX354" s="3">
        <v>0</v>
      </c>
      <c r="BY354" s="3">
        <v>0</v>
      </c>
      <c r="BZ354" s="57">
        <v>0</v>
      </c>
      <c r="CA354" s="3">
        <v>0</v>
      </c>
      <c r="CB354" s="3">
        <v>5970</v>
      </c>
      <c r="CC354" s="3">
        <v>333</v>
      </c>
      <c r="CD354" s="3">
        <v>0</v>
      </c>
      <c r="CE354" s="3">
        <v>0</v>
      </c>
      <c r="CF354" s="3">
        <v>0</v>
      </c>
      <c r="CG354" s="3">
        <v>0</v>
      </c>
      <c r="CH354" s="3">
        <v>0</v>
      </c>
      <c r="CI354" s="3">
        <v>0</v>
      </c>
      <c r="CJ354" s="3">
        <v>0</v>
      </c>
      <c r="CK354" s="3">
        <v>10982</v>
      </c>
      <c r="CL354" s="3">
        <v>2568</v>
      </c>
      <c r="CM354" s="3">
        <v>3116</v>
      </c>
      <c r="CN354" s="3">
        <v>23382</v>
      </c>
      <c r="CO354" s="3">
        <v>0</v>
      </c>
      <c r="CP354" s="3">
        <v>5218</v>
      </c>
      <c r="CQ354" s="3">
        <v>3547</v>
      </c>
      <c r="CR354" s="3">
        <v>1546</v>
      </c>
      <c r="CS354" s="3">
        <v>2171</v>
      </c>
      <c r="CT354" s="3">
        <v>52530</v>
      </c>
      <c r="CU354" s="3">
        <v>30662</v>
      </c>
      <c r="CV354" s="3">
        <v>0</v>
      </c>
      <c r="CW354" s="3">
        <v>0</v>
      </c>
      <c r="CX354" s="3">
        <v>26177</v>
      </c>
      <c r="CY354" s="3">
        <v>0</v>
      </c>
      <c r="CZ354" s="3">
        <v>8</v>
      </c>
      <c r="DA354" s="3">
        <v>150809</v>
      </c>
      <c r="DB354" s="3">
        <v>112562</v>
      </c>
      <c r="DC354" s="3">
        <v>1119</v>
      </c>
      <c r="DD354" s="3">
        <v>1264</v>
      </c>
      <c r="DE354" s="3">
        <v>0</v>
      </c>
      <c r="DF354" s="3">
        <v>0</v>
      </c>
      <c r="DG354" s="3">
        <v>905053598</v>
      </c>
      <c r="DH354" s="3">
        <v>736959036</v>
      </c>
      <c r="DI354" s="3">
        <v>0</v>
      </c>
      <c r="DJ354" s="3">
        <v>168094562</v>
      </c>
      <c r="DK354" s="3">
        <v>1542413</v>
      </c>
      <c r="DL354" s="3">
        <v>169636975</v>
      </c>
      <c r="DM354" s="3">
        <v>184787608</v>
      </c>
      <c r="DN354" s="3">
        <v>-15150633</v>
      </c>
      <c r="DO354" s="3">
        <v>1500</v>
      </c>
      <c r="DP354" s="3">
        <v>0</v>
      </c>
      <c r="DQ354" s="3">
        <v>0</v>
      </c>
      <c r="DR354" s="3">
        <v>0</v>
      </c>
      <c r="DS354" s="3">
        <v>-15149133</v>
      </c>
      <c r="DT354" s="3">
        <v>319852663</v>
      </c>
      <c r="DU354" s="3">
        <v>63865650</v>
      </c>
      <c r="DV354" s="3">
        <v>26837381</v>
      </c>
      <c r="DW354" s="3">
        <v>78775020</v>
      </c>
      <c r="DX354" s="3">
        <v>0</v>
      </c>
      <c r="DY354" s="3">
        <v>63911568</v>
      </c>
      <c r="DZ354" s="3">
        <v>29635417</v>
      </c>
      <c r="EA354" s="3">
        <v>0</v>
      </c>
      <c r="EB354" s="3">
        <v>3172267</v>
      </c>
      <c r="EC354" s="3">
        <v>586049966</v>
      </c>
      <c r="ED354" s="3">
        <v>131506957</v>
      </c>
      <c r="EE354" s="3">
        <v>23128502</v>
      </c>
      <c r="EF354" s="3">
        <v>7971088</v>
      </c>
      <c r="EG354" s="3">
        <v>67657287</v>
      </c>
      <c r="EH354" s="3">
        <v>0</v>
      </c>
      <c r="EI354" s="3">
        <v>54257275</v>
      </c>
      <c r="EJ354" s="3">
        <v>29806075</v>
      </c>
      <c r="EK354" s="3">
        <v>72002</v>
      </c>
      <c r="EL354" s="3">
        <v>4604446</v>
      </c>
      <c r="EM354" s="3">
        <v>319003632</v>
      </c>
      <c r="EN354" s="3">
        <v>368308789</v>
      </c>
      <c r="EO354" s="3">
        <v>72356897</v>
      </c>
      <c r="EP354" s="3">
        <v>28786335</v>
      </c>
      <c r="EQ354" s="3">
        <v>117316029</v>
      </c>
      <c r="ER354" s="3">
        <v>0</v>
      </c>
      <c r="ES354" s="3">
        <v>0</v>
      </c>
      <c r="ET354" s="3">
        <v>44417795</v>
      </c>
      <c r="EU354" s="3">
        <v>2524441</v>
      </c>
      <c r="EV354" s="3">
        <v>14590177</v>
      </c>
      <c r="EW354" s="3">
        <v>0</v>
      </c>
      <c r="EX354" s="3">
        <v>3079542</v>
      </c>
      <c r="EY354" s="3">
        <v>0</v>
      </c>
      <c r="EZ354" s="3">
        <v>85579031</v>
      </c>
      <c r="FA354" s="3">
        <v>0</v>
      </c>
      <c r="FB354" s="3">
        <v>0</v>
      </c>
      <c r="FC354" s="3">
        <v>0</v>
      </c>
      <c r="FD354" s="3">
        <v>0</v>
      </c>
      <c r="FE354" s="3">
        <v>81863143</v>
      </c>
      <c r="FF354" s="3">
        <v>12667243</v>
      </c>
      <c r="FG354" s="3">
        <v>5312185</v>
      </c>
      <c r="FH354" s="3">
        <v>28216898</v>
      </c>
      <c r="FI354" s="3">
        <v>0</v>
      </c>
      <c r="FJ354" s="3">
        <v>31960507</v>
      </c>
      <c r="FK354" s="3">
        <v>13396068</v>
      </c>
      <c r="FL354" s="3">
        <v>-179776</v>
      </c>
      <c r="FM354" s="3">
        <v>-5141706</v>
      </c>
      <c r="FN354" s="3">
        <v>0</v>
      </c>
      <c r="FO354" s="3">
        <v>0</v>
      </c>
      <c r="FP354" s="3">
        <v>0</v>
      </c>
      <c r="FQ354" s="3">
        <v>0</v>
      </c>
      <c r="FR354" s="3">
        <v>0</v>
      </c>
      <c r="FS354" s="3">
        <v>0</v>
      </c>
      <c r="FT354" s="3">
        <v>31969943</v>
      </c>
      <c r="FU354" s="3">
        <v>13522627</v>
      </c>
      <c r="FV354" s="3">
        <v>59980514</v>
      </c>
      <c r="FW354" s="3">
        <v>0</v>
      </c>
      <c r="FX354" s="3">
        <v>0</v>
      </c>
      <c r="FY354" s="3">
        <v>0</v>
      </c>
      <c r="FZ354" s="3">
        <v>1996645</v>
      </c>
      <c r="GA354" s="3">
        <v>25184703</v>
      </c>
      <c r="GB354" s="3">
        <v>3920588</v>
      </c>
      <c r="GC354" s="3">
        <v>22358085</v>
      </c>
      <c r="GD354" s="3">
        <v>25854503</v>
      </c>
      <c r="GE354" s="3">
        <v>65747252</v>
      </c>
      <c r="GF354" s="3">
        <v>18118255</v>
      </c>
      <c r="GG354" s="3">
        <v>10200348</v>
      </c>
      <c r="GH354" s="3">
        <v>0</v>
      </c>
      <c r="GI354" s="3">
        <v>27621179</v>
      </c>
      <c r="GJ354" s="3">
        <v>21916637</v>
      </c>
      <c r="GK354" s="3">
        <v>5821006</v>
      </c>
      <c r="GL354" s="3">
        <v>1493919</v>
      </c>
      <c r="GM354" s="3">
        <v>885049</v>
      </c>
      <c r="GN354" s="3">
        <v>263983</v>
      </c>
      <c r="GO354" s="3">
        <v>32719980</v>
      </c>
      <c r="GP354" s="3">
        <v>48095974</v>
      </c>
      <c r="GQ354" s="3">
        <v>0</v>
      </c>
      <c r="GR354" s="3">
        <v>76419123</v>
      </c>
      <c r="GS354" s="3">
        <v>431617</v>
      </c>
      <c r="GT354" s="3">
        <v>0</v>
      </c>
      <c r="GU354" s="3">
        <v>0</v>
      </c>
      <c r="GV354" s="3">
        <v>124946714</v>
      </c>
      <c r="GW354" s="3">
        <v>18055415</v>
      </c>
      <c r="GX354" s="3">
        <v>0</v>
      </c>
      <c r="GY354" s="3">
        <v>74855245</v>
      </c>
      <c r="GZ354" s="3">
        <v>32036054</v>
      </c>
      <c r="HA354" s="3">
        <v>124946714</v>
      </c>
      <c r="HB354" s="3">
        <v>2874639</v>
      </c>
      <c r="HC354" s="3">
        <v>131203940</v>
      </c>
      <c r="HD354" s="3">
        <v>-112593010</v>
      </c>
      <c r="HE354" s="3">
        <v>137877833</v>
      </c>
      <c r="HF354" s="3">
        <v>0</v>
      </c>
      <c r="HG354" s="3">
        <v>0</v>
      </c>
      <c r="HH354" s="3">
        <v>0</v>
      </c>
      <c r="HI354" s="3">
        <v>-34760899</v>
      </c>
      <c r="HJ354" s="3">
        <v>1105104</v>
      </c>
      <c r="HK354" s="3">
        <v>1343743</v>
      </c>
      <c r="HL354" s="3">
        <v>646</v>
      </c>
      <c r="HM354" s="3">
        <v>15</v>
      </c>
      <c r="HN354" s="3">
        <v>134984</v>
      </c>
      <c r="HO354" s="3">
        <v>392155</v>
      </c>
      <c r="HP354" s="3">
        <v>302153</v>
      </c>
      <c r="HQ354" s="3">
        <v>45158</v>
      </c>
      <c r="HR354" s="3">
        <v>3166</v>
      </c>
      <c r="HS354" s="3">
        <v>161171</v>
      </c>
      <c r="HT354" s="3">
        <v>17950</v>
      </c>
      <c r="HU354" s="3">
        <v>48367</v>
      </c>
      <c r="HV354" s="3">
        <v>0</v>
      </c>
      <c r="HW354" s="3">
        <v>0</v>
      </c>
      <c r="HX354" s="3">
        <v>260487</v>
      </c>
      <c r="HY354" s="3">
        <v>108769</v>
      </c>
      <c r="HZ354" s="3">
        <v>334438</v>
      </c>
      <c r="IA354" s="3">
        <v>31501</v>
      </c>
      <c r="IB354" s="3">
        <v>226092</v>
      </c>
      <c r="IC354" s="3">
        <v>59364</v>
      </c>
      <c r="ID354" s="3">
        <v>84453</v>
      </c>
      <c r="IE354" s="3">
        <v>91386280.066504896</v>
      </c>
      <c r="IF354" s="3">
        <v>17613609.163398601</v>
      </c>
      <c r="IG354" s="3">
        <v>7047631.98958793</v>
      </c>
      <c r="IH354" s="3">
        <v>29647986.27375311</v>
      </c>
      <c r="II354" s="3">
        <v>0</v>
      </c>
      <c r="IJ354" s="3">
        <v>23925514.16436597</v>
      </c>
      <c r="IK354" s="3">
        <v>12035052.7490317</v>
      </c>
      <c r="IL354" s="3">
        <v>14578.164828631508</v>
      </c>
      <c r="IM354" s="3">
        <v>1574542.4285292274</v>
      </c>
    </row>
    <row r="355" spans="1:247" x14ac:dyDescent="0.25">
      <c r="A355">
        <v>106190708</v>
      </c>
      <c r="B355" s="33" t="s">
        <v>1973</v>
      </c>
      <c r="C355" s="56">
        <v>45292</v>
      </c>
      <c r="D355" s="56">
        <v>45657</v>
      </c>
      <c r="E355">
        <v>366</v>
      </c>
      <c r="F355" s="33" t="s">
        <v>2532</v>
      </c>
      <c r="G355" t="s">
        <v>475</v>
      </c>
      <c r="H355">
        <v>905</v>
      </c>
      <c r="I355" s="33" t="s">
        <v>1046</v>
      </c>
      <c r="J355" t="s">
        <v>3051</v>
      </c>
      <c r="K355" s="33" t="s">
        <v>1023</v>
      </c>
      <c r="L355" s="33" t="s">
        <v>811</v>
      </c>
      <c r="N355" t="s">
        <v>1032</v>
      </c>
      <c r="O355" s="33" t="s">
        <v>2538</v>
      </c>
      <c r="P355" t="s">
        <v>1038</v>
      </c>
      <c r="Q355" t="s">
        <v>1043</v>
      </c>
      <c r="R355" s="33" t="s">
        <v>2292</v>
      </c>
      <c r="S355" s="33" t="s">
        <v>3046</v>
      </c>
      <c r="T355" s="33" t="s">
        <v>1607</v>
      </c>
      <c r="U355" s="33">
        <v>91403</v>
      </c>
      <c r="V355" s="33" t="s">
        <v>3180</v>
      </c>
      <c r="W355">
        <v>0</v>
      </c>
      <c r="X355" s="3">
        <v>153</v>
      </c>
      <c r="Y355" s="3">
        <v>55998</v>
      </c>
      <c r="Z355" s="3">
        <v>153</v>
      </c>
      <c r="AA355" s="3">
        <v>55998</v>
      </c>
      <c r="AB355" s="3">
        <v>82</v>
      </c>
      <c r="AC355" s="3">
        <v>84.994535519125691</v>
      </c>
      <c r="AD355" s="3">
        <v>105.98878616329399</v>
      </c>
      <c r="AE355" s="3">
        <v>19074</v>
      </c>
      <c r="AF355" s="3">
        <v>2828</v>
      </c>
      <c r="AG355" s="3">
        <v>1277</v>
      </c>
      <c r="AH355" s="3">
        <v>5824</v>
      </c>
      <c r="AI355" s="3">
        <v>0</v>
      </c>
      <c r="AJ355" s="3">
        <v>1413</v>
      </c>
      <c r="AK355" s="3">
        <v>353</v>
      </c>
      <c r="AL355" s="3">
        <v>0</v>
      </c>
      <c r="AM355" s="3">
        <v>339</v>
      </c>
      <c r="AN355" s="3">
        <v>31108</v>
      </c>
      <c r="AO355" s="3">
        <v>38791.89573576564</v>
      </c>
      <c r="AP355" s="89">
        <v>20927.832488190201</v>
      </c>
      <c r="AQ355" s="89">
        <v>3537.8537229693197</v>
      </c>
      <c r="AR355" s="89">
        <v>1709.25096810579</v>
      </c>
      <c r="AS355" s="89">
        <v>8194.0501025046797</v>
      </c>
      <c r="AT355" s="89">
        <v>0</v>
      </c>
      <c r="AU355" s="89">
        <v>2578.5307401445202</v>
      </c>
      <c r="AV355" s="89">
        <v>549.15030255240697</v>
      </c>
      <c r="AW355" s="89">
        <v>0</v>
      </c>
      <c r="AX355" s="89">
        <v>874.836300850356</v>
      </c>
      <c r="AY355" s="3">
        <v>2783</v>
      </c>
      <c r="AZ355" s="3">
        <v>522</v>
      </c>
      <c r="BA355" s="3">
        <v>231</v>
      </c>
      <c r="BB355" s="3">
        <v>795</v>
      </c>
      <c r="BC355" s="3">
        <v>0</v>
      </c>
      <c r="BD355" s="3">
        <v>320</v>
      </c>
      <c r="BE355" s="3">
        <v>69</v>
      </c>
      <c r="BF355" s="3">
        <v>0</v>
      </c>
      <c r="BG355" s="3">
        <v>33</v>
      </c>
      <c r="BH355" s="3">
        <v>4753</v>
      </c>
      <c r="BI355" s="3">
        <v>112</v>
      </c>
      <c r="BJ355" s="3">
        <v>19</v>
      </c>
      <c r="BK355" s="3">
        <v>0</v>
      </c>
      <c r="BL355" s="3">
        <v>0</v>
      </c>
      <c r="BM355" s="3">
        <v>22</v>
      </c>
      <c r="BN355" s="3">
        <v>0</v>
      </c>
      <c r="BO355" s="3">
        <v>40992</v>
      </c>
      <c r="BP355" s="3">
        <v>6954</v>
      </c>
      <c r="BQ355" s="3">
        <v>0</v>
      </c>
      <c r="BR355" s="3">
        <v>0</v>
      </c>
      <c r="BS355" s="3">
        <v>8052</v>
      </c>
      <c r="BT355" s="3">
        <v>0</v>
      </c>
      <c r="BU355" s="3">
        <v>19605</v>
      </c>
      <c r="BV355" s="3">
        <v>4723</v>
      </c>
      <c r="BW355" s="3">
        <v>0</v>
      </c>
      <c r="BX355" s="3">
        <v>0</v>
      </c>
      <c r="BY355" s="3">
        <v>6780</v>
      </c>
      <c r="BZ355" s="57">
        <v>0.21795036646521801</v>
      </c>
      <c r="CA355" s="3">
        <v>0</v>
      </c>
      <c r="CB355" s="3">
        <v>4318</v>
      </c>
      <c r="CC355" s="3">
        <v>417</v>
      </c>
      <c r="CD355" s="3">
        <v>0</v>
      </c>
      <c r="CE355" s="3">
        <v>0</v>
      </c>
      <c r="CF355" s="3">
        <v>18</v>
      </c>
      <c r="CG355" s="3">
        <v>0</v>
      </c>
      <c r="CH355" s="3">
        <v>0</v>
      </c>
      <c r="CI355" s="3">
        <v>0</v>
      </c>
      <c r="CJ355" s="3">
        <v>0</v>
      </c>
      <c r="CK355" s="3">
        <v>8477</v>
      </c>
      <c r="CL355" s="3">
        <v>2385</v>
      </c>
      <c r="CM355" s="3">
        <v>1796</v>
      </c>
      <c r="CN355" s="3">
        <v>9870</v>
      </c>
      <c r="CO355" s="3">
        <v>0</v>
      </c>
      <c r="CP355" s="3">
        <v>4778</v>
      </c>
      <c r="CQ355" s="3">
        <v>744</v>
      </c>
      <c r="CR355" s="3">
        <v>0</v>
      </c>
      <c r="CS355" s="3">
        <v>1367</v>
      </c>
      <c r="CT355" s="3">
        <v>29417</v>
      </c>
      <c r="CU355" s="3">
        <v>27650</v>
      </c>
      <c r="CV355" s="3">
        <v>0</v>
      </c>
      <c r="CW355" s="3">
        <v>0</v>
      </c>
      <c r="CX355" s="3">
        <v>5933</v>
      </c>
      <c r="CY355" s="3">
        <v>0</v>
      </c>
      <c r="CZ355" s="3">
        <v>7</v>
      </c>
      <c r="DA355" s="3">
        <v>78910</v>
      </c>
      <c r="DB355" s="3">
        <v>6423</v>
      </c>
      <c r="DC355" s="3">
        <v>633</v>
      </c>
      <c r="DD355" s="3">
        <v>109</v>
      </c>
      <c r="DE355" s="3">
        <v>0</v>
      </c>
      <c r="DF355" s="3">
        <v>0</v>
      </c>
      <c r="DG355" s="3">
        <v>442973889</v>
      </c>
      <c r="DH355" s="3">
        <v>330459462</v>
      </c>
      <c r="DI355" s="3">
        <v>0</v>
      </c>
      <c r="DJ355" s="3">
        <v>112514427</v>
      </c>
      <c r="DK355" s="3">
        <v>1467739</v>
      </c>
      <c r="DL355" s="3">
        <v>113982166</v>
      </c>
      <c r="DM355" s="3">
        <v>103830214</v>
      </c>
      <c r="DN355" s="3">
        <v>10151952</v>
      </c>
      <c r="DO355" s="3">
        <v>0</v>
      </c>
      <c r="DP355" s="3">
        <v>0</v>
      </c>
      <c r="DQ355" s="3">
        <v>0</v>
      </c>
      <c r="DR355" s="3">
        <v>0</v>
      </c>
      <c r="DS355" s="3">
        <v>10151952</v>
      </c>
      <c r="DT355" s="3">
        <v>199670722</v>
      </c>
      <c r="DU355" s="3">
        <v>35759736</v>
      </c>
      <c r="DV355" s="3">
        <v>16012971</v>
      </c>
      <c r="DW355" s="3">
        <v>77704259</v>
      </c>
      <c r="DX355" s="3">
        <v>0</v>
      </c>
      <c r="DY355" s="3">
        <v>18861411</v>
      </c>
      <c r="DZ355" s="3">
        <v>4537561</v>
      </c>
      <c r="EA355" s="3">
        <v>0</v>
      </c>
      <c r="EB355" s="3">
        <v>2682995</v>
      </c>
      <c r="EC355" s="3">
        <v>355229655</v>
      </c>
      <c r="ED355" s="3">
        <v>19406316</v>
      </c>
      <c r="EE355" s="3">
        <v>8976019</v>
      </c>
      <c r="EF355" s="3">
        <v>5420221</v>
      </c>
      <c r="EG355" s="3">
        <v>31621392</v>
      </c>
      <c r="EH355" s="3">
        <v>0</v>
      </c>
      <c r="EI355" s="3">
        <v>15558071</v>
      </c>
      <c r="EJ355" s="3">
        <v>2521371</v>
      </c>
      <c r="EK355" s="3">
        <v>0</v>
      </c>
      <c r="EL355" s="3">
        <v>4240844</v>
      </c>
      <c r="EM355" s="3">
        <v>87744234</v>
      </c>
      <c r="EN355" s="3">
        <v>168400692</v>
      </c>
      <c r="EO355" s="3">
        <v>32715759</v>
      </c>
      <c r="EP355" s="3">
        <v>13968852</v>
      </c>
      <c r="EQ355" s="3">
        <v>76568285</v>
      </c>
      <c r="ER355" s="3">
        <v>-960165</v>
      </c>
      <c r="ES355" s="3">
        <v>0</v>
      </c>
      <c r="ET355" s="3">
        <v>12751030</v>
      </c>
      <c r="EU355" s="3">
        <v>2965260</v>
      </c>
      <c r="EV355" s="3">
        <v>7141860</v>
      </c>
      <c r="EW355" s="3">
        <v>0</v>
      </c>
      <c r="EX355" s="3">
        <v>-1216226</v>
      </c>
      <c r="EY355" s="3">
        <v>0</v>
      </c>
      <c r="EZ355" s="3">
        <v>18124115</v>
      </c>
      <c r="FA355" s="3">
        <v>0</v>
      </c>
      <c r="FB355" s="3">
        <v>0</v>
      </c>
      <c r="FC355" s="3">
        <v>0</v>
      </c>
      <c r="FD355" s="3">
        <v>0</v>
      </c>
      <c r="FE355" s="3">
        <v>47287318</v>
      </c>
      <c r="FF355" s="3">
        <v>12001902</v>
      </c>
      <c r="FG355" s="3">
        <v>7548619</v>
      </c>
      <c r="FH355" s="3">
        <v>33338689</v>
      </c>
      <c r="FI355" s="3">
        <v>0</v>
      </c>
      <c r="FJ355" s="3">
        <v>4829669</v>
      </c>
      <c r="FK355" s="3">
        <v>3702965</v>
      </c>
      <c r="FL355" s="3">
        <v>0</v>
      </c>
      <c r="FM355" s="3">
        <v>3805265</v>
      </c>
      <c r="FN355" s="3">
        <v>0</v>
      </c>
      <c r="FO355" s="3">
        <v>0</v>
      </c>
      <c r="FP355" s="3">
        <v>0</v>
      </c>
      <c r="FQ355" s="3">
        <v>0</v>
      </c>
      <c r="FR355" s="3">
        <v>0</v>
      </c>
      <c r="FS355" s="3">
        <v>0</v>
      </c>
      <c r="FT355" s="3">
        <v>25041362</v>
      </c>
      <c r="FU355" s="3">
        <v>4667193</v>
      </c>
      <c r="FV355" s="3">
        <v>22340586</v>
      </c>
      <c r="FW355" s="3">
        <v>0</v>
      </c>
      <c r="FX355" s="3">
        <v>0</v>
      </c>
      <c r="FY355" s="3">
        <v>0</v>
      </c>
      <c r="FZ355" s="3">
        <v>0</v>
      </c>
      <c r="GA355" s="3">
        <v>15339000</v>
      </c>
      <c r="GB355" s="3">
        <v>2954680</v>
      </c>
      <c r="GC355" s="3">
        <v>16494913</v>
      </c>
      <c r="GD355" s="3">
        <v>16992480</v>
      </c>
      <c r="GE355" s="3">
        <v>43500721</v>
      </c>
      <c r="GF355" s="3">
        <v>10117987</v>
      </c>
      <c r="GG355" s="3">
        <v>1640014</v>
      </c>
      <c r="GH355" s="3">
        <v>1872874</v>
      </c>
      <c r="GI355" s="3">
        <v>9202883</v>
      </c>
      <c r="GJ355" s="3">
        <v>15719358</v>
      </c>
      <c r="GK355" s="3">
        <v>2997166</v>
      </c>
      <c r="GL355" s="3">
        <v>967362</v>
      </c>
      <c r="GM355" s="3">
        <v>1227863</v>
      </c>
      <c r="GN355" s="3">
        <v>105745</v>
      </c>
      <c r="GO355" s="3">
        <v>16478241</v>
      </c>
      <c r="GP355" s="3">
        <v>171086021</v>
      </c>
      <c r="GQ355" s="3">
        <v>0</v>
      </c>
      <c r="GR355" s="3">
        <v>39661771</v>
      </c>
      <c r="GS355" s="3">
        <v>4474841</v>
      </c>
      <c r="GT355" s="3">
        <v>0</v>
      </c>
      <c r="GU355" s="3">
        <v>0</v>
      </c>
      <c r="GV355" s="3">
        <v>215222633</v>
      </c>
      <c r="GW355" s="3">
        <v>39360122</v>
      </c>
      <c r="GX355" s="3">
        <v>680490</v>
      </c>
      <c r="GY355" s="3">
        <v>965468</v>
      </c>
      <c r="GZ355" s="3">
        <v>174216553</v>
      </c>
      <c r="HA355" s="3">
        <v>215222633</v>
      </c>
      <c r="HB355" s="3">
        <v>-1140</v>
      </c>
      <c r="HC355" s="3">
        <v>158686585</v>
      </c>
      <c r="HD355" s="3">
        <v>-124282792</v>
      </c>
      <c r="HE355" s="3">
        <v>82403296</v>
      </c>
      <c r="HF355" s="3">
        <v>0</v>
      </c>
      <c r="HG355" s="3">
        <v>0</v>
      </c>
      <c r="HH355" s="3">
        <v>134861240</v>
      </c>
      <c r="HI355" s="3">
        <v>5087275</v>
      </c>
      <c r="HJ355" s="3">
        <v>1551322</v>
      </c>
      <c r="HK355" s="3">
        <v>1710916</v>
      </c>
      <c r="HL355" s="3">
        <v>819</v>
      </c>
      <c r="HM355" s="3">
        <v>0</v>
      </c>
      <c r="HN355" s="3">
        <v>120189</v>
      </c>
      <c r="HO355" s="3">
        <v>941009</v>
      </c>
      <c r="HP355" s="3">
        <v>221606</v>
      </c>
      <c r="HQ355" s="3">
        <v>32006</v>
      </c>
      <c r="HR355" s="3">
        <v>0</v>
      </c>
      <c r="HS355" s="3">
        <v>167092</v>
      </c>
      <c r="HT355" s="3">
        <v>29449</v>
      </c>
      <c r="HU355" s="3">
        <v>33013</v>
      </c>
      <c r="HV355" s="3">
        <v>6958</v>
      </c>
      <c r="HW355" s="3">
        <v>0</v>
      </c>
      <c r="HX355" s="3">
        <v>620100</v>
      </c>
      <c r="HY355" s="3">
        <v>106945</v>
      </c>
      <c r="HZ355" s="3">
        <v>237238</v>
      </c>
      <c r="IA355" s="3">
        <v>0</v>
      </c>
      <c r="IB355" s="3">
        <v>255457</v>
      </c>
      <c r="IC355" s="3">
        <v>163422</v>
      </c>
      <c r="ID355" s="3">
        <v>168160</v>
      </c>
      <c r="IE355" s="3">
        <v>50624355.932069503</v>
      </c>
      <c r="IF355" s="3">
        <v>10337545.206403</v>
      </c>
      <c r="IG355" s="3">
        <v>4952785.332839787</v>
      </c>
      <c r="IH355" s="3">
        <v>25262988.395567093</v>
      </c>
      <c r="II355" s="3">
        <v>0</v>
      </c>
      <c r="IJ355" s="3">
        <v>7953659.2409354197</v>
      </c>
      <c r="IK355" s="3">
        <v>1631179.1017928401</v>
      </c>
      <c r="IL355" s="3">
        <v>0</v>
      </c>
      <c r="IM355" s="3">
        <v>1599961.7903924</v>
      </c>
    </row>
    <row r="356" spans="1:247" x14ac:dyDescent="0.25">
      <c r="A356">
        <v>106344114</v>
      </c>
      <c r="B356" s="33" t="s">
        <v>1974</v>
      </c>
      <c r="C356" s="56">
        <v>45292</v>
      </c>
      <c r="D356" s="56">
        <v>45657</v>
      </c>
      <c r="E356">
        <v>366</v>
      </c>
      <c r="F356" s="33" t="s">
        <v>2705</v>
      </c>
      <c r="G356" t="s">
        <v>1093</v>
      </c>
      <c r="H356">
        <v>311</v>
      </c>
      <c r="I356" s="33" t="s">
        <v>1046</v>
      </c>
      <c r="J356" t="s">
        <v>3050</v>
      </c>
      <c r="K356" s="33" t="s">
        <v>1789</v>
      </c>
      <c r="L356" s="33" t="s">
        <v>811</v>
      </c>
      <c r="N356" t="s">
        <v>430</v>
      </c>
      <c r="O356" s="33" t="s">
        <v>3122</v>
      </c>
      <c r="P356" t="s">
        <v>407</v>
      </c>
      <c r="Q356" t="s">
        <v>34</v>
      </c>
      <c r="R356" s="33" t="s">
        <v>2293</v>
      </c>
      <c r="S356" s="33" t="s">
        <v>3244</v>
      </c>
      <c r="T356" s="33" t="s">
        <v>1260</v>
      </c>
      <c r="U356" s="33">
        <v>95817</v>
      </c>
      <c r="V356" s="33" t="s">
        <v>2878</v>
      </c>
      <c r="W356">
        <v>0</v>
      </c>
      <c r="X356" s="3">
        <v>80</v>
      </c>
      <c r="Y356" s="3">
        <v>29280</v>
      </c>
      <c r="Z356" s="3">
        <v>50</v>
      </c>
      <c r="AA356" s="3">
        <v>18300</v>
      </c>
      <c r="AB356" s="3">
        <v>21</v>
      </c>
      <c r="AC356" s="3">
        <v>21.789617486338798</v>
      </c>
      <c r="AD356" s="3">
        <v>21.789617486338798</v>
      </c>
      <c r="AE356" s="3">
        <v>8</v>
      </c>
      <c r="AF356" s="3">
        <v>0</v>
      </c>
      <c r="AG356" s="3">
        <v>3234</v>
      </c>
      <c r="AH356" s="3">
        <v>662</v>
      </c>
      <c r="AI356" s="3">
        <v>0</v>
      </c>
      <c r="AJ356" s="3">
        <v>86</v>
      </c>
      <c r="AK356" s="3">
        <v>1214</v>
      </c>
      <c r="AL356" s="3">
        <v>2771</v>
      </c>
      <c r="AM356" s="3">
        <v>0</v>
      </c>
      <c r="AN356" s="3">
        <v>7975</v>
      </c>
      <c r="AO356" s="3">
        <v>7975</v>
      </c>
      <c r="AP356" s="89">
        <v>0</v>
      </c>
      <c r="AQ356" s="89">
        <v>0</v>
      </c>
      <c r="AR356" s="89">
        <v>0</v>
      </c>
      <c r="AS356" s="89">
        <v>0</v>
      </c>
      <c r="AT356" s="89">
        <v>0</v>
      </c>
      <c r="AU356" s="89">
        <v>0</v>
      </c>
      <c r="AV356" s="89">
        <v>0</v>
      </c>
      <c r="AW356" s="89">
        <v>0</v>
      </c>
      <c r="AX356" s="89">
        <v>0</v>
      </c>
      <c r="AY356" s="3">
        <v>1</v>
      </c>
      <c r="AZ356" s="3">
        <v>0</v>
      </c>
      <c r="BA356" s="3">
        <v>425</v>
      </c>
      <c r="BB356" s="3">
        <v>175</v>
      </c>
      <c r="BC356" s="3">
        <v>0</v>
      </c>
      <c r="BD356" s="3">
        <v>28</v>
      </c>
      <c r="BE356" s="3">
        <v>299</v>
      </c>
      <c r="BF356" s="3">
        <v>141</v>
      </c>
      <c r="BG356" s="3">
        <v>0</v>
      </c>
      <c r="BH356" s="3">
        <v>1069</v>
      </c>
      <c r="BI356" s="3">
        <v>60</v>
      </c>
      <c r="BJ356" s="3">
        <v>0</v>
      </c>
      <c r="BK356" s="3">
        <v>0</v>
      </c>
      <c r="BL356" s="3">
        <v>20</v>
      </c>
      <c r="BM356" s="3">
        <v>0</v>
      </c>
      <c r="BN356" s="3">
        <v>0</v>
      </c>
      <c r="BO356" s="3">
        <v>21960</v>
      </c>
      <c r="BP356" s="3">
        <v>0</v>
      </c>
      <c r="BQ356" s="3">
        <v>0</v>
      </c>
      <c r="BR356" s="3">
        <v>7320</v>
      </c>
      <c r="BS356" s="3">
        <v>0</v>
      </c>
      <c r="BT356" s="3">
        <v>0</v>
      </c>
      <c r="BU356" s="3">
        <v>6281</v>
      </c>
      <c r="BV356" s="3">
        <v>0</v>
      </c>
      <c r="BW356" s="3">
        <v>0</v>
      </c>
      <c r="BX356" s="3">
        <v>1694</v>
      </c>
      <c r="BY356" s="3">
        <v>0</v>
      </c>
      <c r="BZ356" s="57">
        <v>0</v>
      </c>
      <c r="CA356" s="3">
        <v>0</v>
      </c>
      <c r="CB356" s="3">
        <v>989</v>
      </c>
      <c r="CC356" s="3">
        <v>0</v>
      </c>
      <c r="CD356" s="3">
        <v>0</v>
      </c>
      <c r="CE356" s="3">
        <v>80</v>
      </c>
      <c r="CF356" s="3">
        <v>0</v>
      </c>
      <c r="CG356" s="3">
        <v>0</v>
      </c>
      <c r="CH356" s="3">
        <v>0</v>
      </c>
      <c r="CI356" s="3">
        <v>0</v>
      </c>
      <c r="CJ356" s="3">
        <v>0</v>
      </c>
      <c r="CK356" s="3">
        <v>10</v>
      </c>
      <c r="CL356" s="3">
        <v>0</v>
      </c>
      <c r="CM356" s="3">
        <v>6963</v>
      </c>
      <c r="CN356" s="3">
        <v>9311</v>
      </c>
      <c r="CO356" s="3">
        <v>0</v>
      </c>
      <c r="CP356" s="3">
        <v>986</v>
      </c>
      <c r="CQ356" s="3">
        <v>8202</v>
      </c>
      <c r="CR356" s="3">
        <v>1092</v>
      </c>
      <c r="CS356" s="3">
        <v>0</v>
      </c>
      <c r="CT356" s="3">
        <v>26564</v>
      </c>
      <c r="CU356" s="3">
        <v>0</v>
      </c>
      <c r="CV356" s="3">
        <v>25221</v>
      </c>
      <c r="CW356" s="3">
        <v>0</v>
      </c>
      <c r="CX356" s="3">
        <v>0</v>
      </c>
      <c r="CY356" s="3">
        <v>0</v>
      </c>
      <c r="CZ356" s="3">
        <v>5</v>
      </c>
      <c r="DA356" s="3">
        <v>215981</v>
      </c>
      <c r="DB356" s="3">
        <v>141235</v>
      </c>
      <c r="DC356" s="3">
        <v>937</v>
      </c>
      <c r="DD356" s="3">
        <v>1343</v>
      </c>
      <c r="DE356" s="3">
        <v>0</v>
      </c>
      <c r="DF356" s="3">
        <v>0</v>
      </c>
      <c r="DG356" s="3">
        <v>183924127</v>
      </c>
      <c r="DH356" s="3">
        <v>149856749</v>
      </c>
      <c r="DI356" s="3">
        <v>0</v>
      </c>
      <c r="DJ356" s="3">
        <v>34067378</v>
      </c>
      <c r="DK356" s="3">
        <v>36520188</v>
      </c>
      <c r="DL356" s="3">
        <v>70587566</v>
      </c>
      <c r="DM356" s="3">
        <v>125657036</v>
      </c>
      <c r="DN356" s="3">
        <v>-55069470</v>
      </c>
      <c r="DO356" s="3">
        <v>7842482</v>
      </c>
      <c r="DP356" s="3">
        <v>0</v>
      </c>
      <c r="DQ356" s="3">
        <v>0</v>
      </c>
      <c r="DR356" s="3">
        <v>0</v>
      </c>
      <c r="DS356" s="3">
        <v>-47226988</v>
      </c>
      <c r="DT356" s="3">
        <v>0</v>
      </c>
      <c r="DU356" s="3">
        <v>0</v>
      </c>
      <c r="DV356" s="3">
        <v>0</v>
      </c>
      <c r="DW356" s="3">
        <v>0</v>
      </c>
      <c r="DX356" s="3">
        <v>0</v>
      </c>
      <c r="DY356" s="3">
        <v>0</v>
      </c>
      <c r="DZ356" s="3">
        <v>0</v>
      </c>
      <c r="EA356" s="3">
        <v>0</v>
      </c>
      <c r="EB356" s="3">
        <v>0</v>
      </c>
      <c r="EC356" s="3">
        <v>0</v>
      </c>
      <c r="ED356" s="3">
        <v>0</v>
      </c>
      <c r="EE356" s="3">
        <v>0</v>
      </c>
      <c r="EF356" s="3">
        <v>0</v>
      </c>
      <c r="EG356" s="3">
        <v>0</v>
      </c>
      <c r="EH356" s="3">
        <v>0</v>
      </c>
      <c r="EI356" s="3">
        <v>0</v>
      </c>
      <c r="EJ356" s="3">
        <v>0</v>
      </c>
      <c r="EK356" s="3">
        <v>0</v>
      </c>
      <c r="EL356" s="3">
        <v>0</v>
      </c>
      <c r="EM356" s="3">
        <v>0</v>
      </c>
      <c r="EN356" s="3">
        <v>0</v>
      </c>
      <c r="EO356" s="3">
        <v>0</v>
      </c>
      <c r="EP356" s="3">
        <v>0</v>
      </c>
      <c r="EQ356" s="3">
        <v>0</v>
      </c>
      <c r="ER356" s="3">
        <v>0</v>
      </c>
      <c r="ES356" s="3">
        <v>0</v>
      </c>
      <c r="ET356" s="3">
        <v>0</v>
      </c>
      <c r="EU356" s="3">
        <v>0</v>
      </c>
      <c r="EV356" s="3">
        <v>0</v>
      </c>
      <c r="EW356" s="3">
        <v>0</v>
      </c>
      <c r="EX356" s="3">
        <v>0</v>
      </c>
      <c r="EY356" s="3">
        <v>0</v>
      </c>
      <c r="EZ356" s="3">
        <v>0</v>
      </c>
      <c r="FA356" s="3">
        <v>0</v>
      </c>
      <c r="FB356" s="3">
        <v>0</v>
      </c>
      <c r="FC356" s="3">
        <v>0</v>
      </c>
      <c r="FD356" s="3">
        <v>0</v>
      </c>
      <c r="FE356" s="3">
        <v>0</v>
      </c>
      <c r="FF356" s="3">
        <v>0</v>
      </c>
      <c r="FG356" s="3">
        <v>0</v>
      </c>
      <c r="FH356" s="3">
        <v>0</v>
      </c>
      <c r="FI356" s="3">
        <v>0</v>
      </c>
      <c r="FJ356" s="3">
        <v>0</v>
      </c>
      <c r="FK356" s="3">
        <v>0</v>
      </c>
      <c r="FL356" s="3">
        <v>0</v>
      </c>
      <c r="FM356" s="3">
        <v>0</v>
      </c>
      <c r="FN356" s="3">
        <v>0</v>
      </c>
      <c r="FO356" s="3">
        <v>42427583</v>
      </c>
      <c r="FP356" s="3">
        <v>0</v>
      </c>
      <c r="FQ356" s="3">
        <v>0</v>
      </c>
      <c r="FR356" s="3">
        <v>0</v>
      </c>
      <c r="FS356" s="3">
        <v>0</v>
      </c>
      <c r="FT356" s="3">
        <v>0</v>
      </c>
      <c r="FU356" s="3">
        <v>0</v>
      </c>
      <c r="FV356" s="3">
        <v>0</v>
      </c>
      <c r="FW356" s="3">
        <v>0</v>
      </c>
      <c r="FX356" s="3">
        <v>0</v>
      </c>
      <c r="FY356" s="3">
        <v>0</v>
      </c>
      <c r="FZ356" s="3">
        <v>0</v>
      </c>
      <c r="GA356" s="3">
        <v>0</v>
      </c>
      <c r="GB356" s="3">
        <v>0</v>
      </c>
      <c r="GC356" s="3">
        <v>0</v>
      </c>
      <c r="GD356" s="3">
        <v>0</v>
      </c>
      <c r="GE356" s="3">
        <v>0</v>
      </c>
      <c r="GF356" s="3">
        <v>0</v>
      </c>
      <c r="GG356" s="3">
        <v>0</v>
      </c>
      <c r="GH356" s="3">
        <v>0</v>
      </c>
      <c r="GI356" s="3">
        <v>0</v>
      </c>
      <c r="GJ356" s="3">
        <v>0</v>
      </c>
      <c r="GK356" s="3">
        <v>0</v>
      </c>
      <c r="GL356" s="3">
        <v>0</v>
      </c>
      <c r="GM356" s="3">
        <v>0</v>
      </c>
      <c r="GN356" s="3">
        <v>0</v>
      </c>
      <c r="GO356" s="3">
        <v>0</v>
      </c>
      <c r="GP356" s="3">
        <v>0</v>
      </c>
      <c r="GQ356" s="3">
        <v>0</v>
      </c>
      <c r="GR356" s="3">
        <v>53219626</v>
      </c>
      <c r="GS356" s="3">
        <v>3898001</v>
      </c>
      <c r="GT356" s="3">
        <v>0</v>
      </c>
      <c r="GU356" s="3">
        <v>0</v>
      </c>
      <c r="GV356" s="3">
        <v>66314388</v>
      </c>
      <c r="GW356" s="3">
        <v>18261799</v>
      </c>
      <c r="GX356" s="3">
        <v>962973</v>
      </c>
      <c r="GY356" s="3">
        <v>0</v>
      </c>
      <c r="GZ356" s="3">
        <v>47089616</v>
      </c>
      <c r="HA356" s="3">
        <v>66314388</v>
      </c>
      <c r="HB356" s="3">
        <v>115058</v>
      </c>
      <c r="HC356" s="3">
        <v>0</v>
      </c>
      <c r="HD356" s="3">
        <v>0</v>
      </c>
      <c r="HE356" s="3">
        <v>170062150</v>
      </c>
      <c r="HF356" s="3">
        <v>0</v>
      </c>
      <c r="HG356" s="3">
        <v>0</v>
      </c>
      <c r="HH356" s="3">
        <v>0</v>
      </c>
      <c r="HI356" s="3">
        <v>0</v>
      </c>
      <c r="HJ356" s="3">
        <v>0</v>
      </c>
      <c r="HK356" s="3">
        <v>0</v>
      </c>
      <c r="HL356" s="3">
        <v>0</v>
      </c>
      <c r="HM356" s="3">
        <v>24</v>
      </c>
      <c r="HN356" s="3">
        <v>0</v>
      </c>
      <c r="HO356" s="3">
        <v>0</v>
      </c>
      <c r="HP356" s="3">
        <v>0</v>
      </c>
      <c r="HQ356" s="3">
        <v>0</v>
      </c>
      <c r="HR356" s="3">
        <v>0</v>
      </c>
      <c r="HS356" s="3">
        <v>0</v>
      </c>
      <c r="HT356" s="3">
        <v>0</v>
      </c>
      <c r="HU356" s="3">
        <v>0</v>
      </c>
      <c r="HV356" s="3">
        <v>0</v>
      </c>
      <c r="HW356" s="3">
        <v>0</v>
      </c>
      <c r="HX356" s="3">
        <v>0</v>
      </c>
      <c r="HY356" s="3">
        <v>0</v>
      </c>
      <c r="HZ356" s="3">
        <v>0</v>
      </c>
      <c r="IA356" s="3">
        <v>0</v>
      </c>
      <c r="IB356" s="3">
        <v>0</v>
      </c>
      <c r="IC356" s="3">
        <v>0</v>
      </c>
      <c r="ID356" s="3">
        <v>0</v>
      </c>
      <c r="IE356" s="3">
        <v>0</v>
      </c>
      <c r="IF356" s="3">
        <v>0</v>
      </c>
      <c r="IG356" s="3">
        <v>0</v>
      </c>
      <c r="IH356" s="3">
        <v>0</v>
      </c>
      <c r="II356" s="3">
        <v>0</v>
      </c>
      <c r="IJ356" s="3">
        <v>0</v>
      </c>
      <c r="IK356" s="3">
        <v>0</v>
      </c>
      <c r="IL356" s="3">
        <v>0</v>
      </c>
      <c r="IM356" s="3">
        <v>0</v>
      </c>
    </row>
    <row r="357" spans="1:247" x14ac:dyDescent="0.25">
      <c r="A357">
        <v>106291023</v>
      </c>
      <c r="B357" s="33" t="s">
        <v>1610</v>
      </c>
      <c r="C357" s="56">
        <v>45108</v>
      </c>
      <c r="D357" s="56">
        <v>45473</v>
      </c>
      <c r="E357">
        <v>366</v>
      </c>
      <c r="F357" s="33" t="s">
        <v>2725</v>
      </c>
      <c r="G357" t="s">
        <v>1093</v>
      </c>
      <c r="H357">
        <v>301</v>
      </c>
      <c r="I357" s="33" t="s">
        <v>1046</v>
      </c>
      <c r="J357" t="s">
        <v>1764</v>
      </c>
      <c r="K357" s="33" t="s">
        <v>1023</v>
      </c>
      <c r="L357" s="33" t="s">
        <v>811</v>
      </c>
      <c r="M357" t="s">
        <v>1792</v>
      </c>
      <c r="N357" t="s">
        <v>1032</v>
      </c>
      <c r="O357" s="33" t="s">
        <v>1610</v>
      </c>
      <c r="P357" t="s">
        <v>1042</v>
      </c>
      <c r="Q357" t="s">
        <v>34</v>
      </c>
      <c r="R357" s="33" t="s">
        <v>2294</v>
      </c>
      <c r="S357" s="33" t="s">
        <v>1611</v>
      </c>
      <c r="T357" s="33" t="s">
        <v>1612</v>
      </c>
      <c r="U357" s="33">
        <v>95945</v>
      </c>
      <c r="V357" s="33" t="s">
        <v>3047</v>
      </c>
      <c r="W357">
        <v>0</v>
      </c>
      <c r="X357" s="3">
        <v>104</v>
      </c>
      <c r="Y357" s="3">
        <v>38064</v>
      </c>
      <c r="Z357" s="3">
        <v>104</v>
      </c>
      <c r="AA357" s="3">
        <v>38064</v>
      </c>
      <c r="AB357" s="3">
        <v>53</v>
      </c>
      <c r="AC357" s="3">
        <v>48.617486338797818</v>
      </c>
      <c r="AD357" s="3">
        <v>112.00348183804</v>
      </c>
      <c r="AE357" s="3">
        <v>8541</v>
      </c>
      <c r="AF357" s="3">
        <v>3564</v>
      </c>
      <c r="AG357" s="3">
        <v>535</v>
      </c>
      <c r="AH357" s="3">
        <v>2977</v>
      </c>
      <c r="AI357" s="3">
        <v>0</v>
      </c>
      <c r="AJ357" s="3">
        <v>547</v>
      </c>
      <c r="AK357" s="3">
        <v>1585</v>
      </c>
      <c r="AL357" s="3">
        <v>45</v>
      </c>
      <c r="AM357" s="3">
        <v>0</v>
      </c>
      <c r="AN357" s="3">
        <v>17794</v>
      </c>
      <c r="AO357" s="3">
        <v>40993.274352722801</v>
      </c>
      <c r="AP357" s="89">
        <v>19335.015142971199</v>
      </c>
      <c r="AQ357" s="89">
        <v>7580.2353351369402</v>
      </c>
      <c r="AR357" s="89">
        <v>976.77116509516497</v>
      </c>
      <c r="AS357" s="89">
        <v>6642.0282170283799</v>
      </c>
      <c r="AT357" s="89">
        <v>0</v>
      </c>
      <c r="AU357" s="89">
        <v>1130.1751749718701</v>
      </c>
      <c r="AV357" s="89">
        <v>4964.9830022430397</v>
      </c>
      <c r="AW357" s="89">
        <v>211.71246155721519</v>
      </c>
      <c r="AX357" s="89">
        <v>0</v>
      </c>
      <c r="AY357" s="3">
        <v>1963</v>
      </c>
      <c r="AZ357" s="3">
        <v>765</v>
      </c>
      <c r="BA357" s="3">
        <v>157</v>
      </c>
      <c r="BB357" s="3">
        <v>835</v>
      </c>
      <c r="BC357" s="3">
        <v>0</v>
      </c>
      <c r="BD357" s="3">
        <v>137</v>
      </c>
      <c r="BE357" s="3">
        <v>547</v>
      </c>
      <c r="BF357" s="3">
        <v>22</v>
      </c>
      <c r="BG357" s="3">
        <v>0</v>
      </c>
      <c r="BH357" s="3">
        <v>4426</v>
      </c>
      <c r="BI357" s="3">
        <v>104</v>
      </c>
      <c r="BJ357" s="3">
        <v>0</v>
      </c>
      <c r="BK357" s="3">
        <v>0</v>
      </c>
      <c r="BL357" s="3">
        <v>0</v>
      </c>
      <c r="BM357" s="3">
        <v>0</v>
      </c>
      <c r="BN357" s="3">
        <v>0</v>
      </c>
      <c r="BO357" s="3">
        <v>38064</v>
      </c>
      <c r="BP357" s="3">
        <v>0</v>
      </c>
      <c r="BQ357" s="3">
        <v>0</v>
      </c>
      <c r="BR357" s="3">
        <v>0</v>
      </c>
      <c r="BS357" s="3">
        <v>0</v>
      </c>
      <c r="BT357" s="3">
        <v>0</v>
      </c>
      <c r="BU357" s="3">
        <v>17794</v>
      </c>
      <c r="BV357" s="3">
        <v>0</v>
      </c>
      <c r="BW357" s="3">
        <v>0</v>
      </c>
      <c r="BX357" s="3">
        <v>0</v>
      </c>
      <c r="BY357" s="3">
        <v>0</v>
      </c>
      <c r="BZ357" s="57">
        <v>0</v>
      </c>
      <c r="CA357" s="3">
        <v>0</v>
      </c>
      <c r="CB357" s="3">
        <v>4426</v>
      </c>
      <c r="CC357" s="3">
        <v>0</v>
      </c>
      <c r="CD357" s="3">
        <v>0</v>
      </c>
      <c r="CE357" s="3">
        <v>0</v>
      </c>
      <c r="CF357" s="3">
        <v>0</v>
      </c>
      <c r="CG357" s="3">
        <v>0</v>
      </c>
      <c r="CH357" s="3">
        <v>0</v>
      </c>
      <c r="CI357" s="3">
        <v>0</v>
      </c>
      <c r="CJ357" s="3">
        <v>0</v>
      </c>
      <c r="CK357" s="3">
        <v>49395</v>
      </c>
      <c r="CL357" s="3">
        <v>18845</v>
      </c>
      <c r="CM357" s="3">
        <v>2967</v>
      </c>
      <c r="CN357" s="3">
        <v>20563</v>
      </c>
      <c r="CO357" s="3">
        <v>0</v>
      </c>
      <c r="CP357" s="3">
        <v>3128</v>
      </c>
      <c r="CQ357" s="3">
        <v>17721</v>
      </c>
      <c r="CR357" s="3">
        <v>1308</v>
      </c>
      <c r="CS357" s="3">
        <v>75</v>
      </c>
      <c r="CT357" s="3">
        <v>114002</v>
      </c>
      <c r="CU357" s="3">
        <v>30705</v>
      </c>
      <c r="CV357" s="3">
        <v>2676</v>
      </c>
      <c r="CW357" s="3">
        <v>10698</v>
      </c>
      <c r="CX357" s="3">
        <v>71226</v>
      </c>
      <c r="CY357" s="3">
        <v>0</v>
      </c>
      <c r="CZ357" s="3">
        <v>3</v>
      </c>
      <c r="DA357" s="3">
        <v>83220</v>
      </c>
      <c r="DB357" s="3">
        <v>92805</v>
      </c>
      <c r="DC357" s="3">
        <v>943</v>
      </c>
      <c r="DD357" s="3">
        <v>993</v>
      </c>
      <c r="DE357" s="3">
        <v>202</v>
      </c>
      <c r="DF357" s="3">
        <v>119</v>
      </c>
      <c r="DG357" s="3">
        <v>856349545</v>
      </c>
      <c r="DH357" s="3">
        <v>645325014</v>
      </c>
      <c r="DI357" s="3">
        <v>225379</v>
      </c>
      <c r="DJ357" s="3">
        <v>211249910</v>
      </c>
      <c r="DK357" s="3">
        <v>819135</v>
      </c>
      <c r="DL357" s="3">
        <v>212069045</v>
      </c>
      <c r="DM357" s="3">
        <v>191895578</v>
      </c>
      <c r="DN357" s="3">
        <v>20173467</v>
      </c>
      <c r="DO357" s="3">
        <v>22815841</v>
      </c>
      <c r="DP357" s="3">
        <v>261078</v>
      </c>
      <c r="DQ357" s="3">
        <v>0</v>
      </c>
      <c r="DR357" s="3">
        <v>0</v>
      </c>
      <c r="DS357" s="3">
        <v>42728230</v>
      </c>
      <c r="DT357" s="3">
        <v>177675303</v>
      </c>
      <c r="DU357" s="3">
        <v>72901141</v>
      </c>
      <c r="DV357" s="3">
        <v>12105509</v>
      </c>
      <c r="DW357" s="3">
        <v>59878878</v>
      </c>
      <c r="DX357" s="3">
        <v>0</v>
      </c>
      <c r="DY357" s="3">
        <v>12225251</v>
      </c>
      <c r="DZ357" s="3">
        <v>35642644</v>
      </c>
      <c r="EA357" s="3">
        <v>1287953</v>
      </c>
      <c r="EB357" s="3">
        <v>0</v>
      </c>
      <c r="EC357" s="3">
        <v>371716679</v>
      </c>
      <c r="ED357" s="3">
        <v>224543954</v>
      </c>
      <c r="EE357" s="3">
        <v>82151554</v>
      </c>
      <c r="EF357" s="3">
        <v>9996009</v>
      </c>
      <c r="EG357" s="3">
        <v>73717762</v>
      </c>
      <c r="EH357" s="3">
        <v>0</v>
      </c>
      <c r="EI357" s="3">
        <v>13033753</v>
      </c>
      <c r="EJ357" s="3">
        <v>76007275</v>
      </c>
      <c r="EK357" s="3">
        <v>4771507</v>
      </c>
      <c r="EL357" s="3">
        <v>411052</v>
      </c>
      <c r="EM357" s="3">
        <v>484632866</v>
      </c>
      <c r="EN357" s="3">
        <v>321393774</v>
      </c>
      <c r="EO357" s="3">
        <v>130535483</v>
      </c>
      <c r="EP357" s="3">
        <v>14588512</v>
      </c>
      <c r="EQ357" s="3">
        <v>85225016</v>
      </c>
      <c r="ER357" s="3">
        <v>-146622</v>
      </c>
      <c r="ES357" s="3">
        <v>0</v>
      </c>
      <c r="ET357" s="3">
        <v>20065487</v>
      </c>
      <c r="EU357" s="3">
        <v>45849788</v>
      </c>
      <c r="EV357" s="3">
        <v>5084881</v>
      </c>
      <c r="EW357" s="3">
        <v>0</v>
      </c>
      <c r="EX357" s="3">
        <v>12674694</v>
      </c>
      <c r="EY357" s="3">
        <v>0</v>
      </c>
      <c r="EZ357" s="3">
        <v>10054001</v>
      </c>
      <c r="FA357" s="3">
        <v>0</v>
      </c>
      <c r="FB357" s="3">
        <v>86635</v>
      </c>
      <c r="FC357" s="3">
        <v>0</v>
      </c>
      <c r="FD357" s="3">
        <v>138744</v>
      </c>
      <c r="FE357" s="3">
        <v>76297568</v>
      </c>
      <c r="FF357" s="3">
        <v>21840007</v>
      </c>
      <c r="FG357" s="3">
        <v>6614468</v>
      </c>
      <c r="FH357" s="3">
        <v>38710122</v>
      </c>
      <c r="FI357" s="3">
        <v>0</v>
      </c>
      <c r="FJ357" s="3">
        <v>4921519</v>
      </c>
      <c r="FK357" s="3">
        <v>62814370</v>
      </c>
      <c r="FL357" s="3">
        <v>0</v>
      </c>
      <c r="FM357" s="3">
        <v>51856</v>
      </c>
      <c r="FN357" s="3">
        <v>0</v>
      </c>
      <c r="FO357" s="3">
        <v>-7157930</v>
      </c>
      <c r="FP357" s="3">
        <v>146268</v>
      </c>
      <c r="FQ357" s="3">
        <v>22018957</v>
      </c>
      <c r="FR357" s="3">
        <v>0</v>
      </c>
      <c r="FS357" s="3">
        <v>0</v>
      </c>
      <c r="FT357" s="3">
        <v>33444276</v>
      </c>
      <c r="FU357" s="3">
        <v>29731496</v>
      </c>
      <c r="FV357" s="3">
        <v>56272503</v>
      </c>
      <c r="FW357" s="3">
        <v>0</v>
      </c>
      <c r="FX357" s="3">
        <v>0</v>
      </c>
      <c r="FY357" s="3">
        <v>0</v>
      </c>
      <c r="FZ357" s="3">
        <v>520802</v>
      </c>
      <c r="GA357" s="3">
        <v>28213646</v>
      </c>
      <c r="GB357" s="3">
        <v>6603475</v>
      </c>
      <c r="GC357" s="3">
        <v>29626839</v>
      </c>
      <c r="GD357" s="3">
        <v>7482541</v>
      </c>
      <c r="GE357" s="3">
        <v>71183015</v>
      </c>
      <c r="GF357" s="3">
        <v>33098635</v>
      </c>
      <c r="GG357" s="3">
        <v>11008194</v>
      </c>
      <c r="GH357" s="3">
        <v>6259033</v>
      </c>
      <c r="GI357" s="3">
        <v>25958234</v>
      </c>
      <c r="GJ357" s="3">
        <v>27462983</v>
      </c>
      <c r="GK357" s="3">
        <v>7764571</v>
      </c>
      <c r="GL357" s="3">
        <v>794569</v>
      </c>
      <c r="GM357" s="3">
        <v>1750109</v>
      </c>
      <c r="GN357" s="3">
        <v>678886</v>
      </c>
      <c r="GO357" s="3">
        <v>5937349</v>
      </c>
      <c r="GP357" s="3">
        <v>47828439</v>
      </c>
      <c r="GQ357" s="3">
        <v>235472474</v>
      </c>
      <c r="GR357" s="3">
        <v>54225233</v>
      </c>
      <c r="GS357" s="3">
        <v>1880372</v>
      </c>
      <c r="GT357" s="3">
        <v>10336191</v>
      </c>
      <c r="GU357" s="3">
        <v>2900000</v>
      </c>
      <c r="GV357" s="3">
        <v>352642709</v>
      </c>
      <c r="GW357" s="3">
        <v>25996186</v>
      </c>
      <c r="GX357" s="3">
        <v>209874</v>
      </c>
      <c r="GY357" s="3">
        <v>10523154</v>
      </c>
      <c r="GZ357" s="3">
        <v>315913495</v>
      </c>
      <c r="HA357" s="3">
        <v>352642709</v>
      </c>
      <c r="HB357" s="3">
        <v>9162576</v>
      </c>
      <c r="HC357" s="3">
        <v>131463813</v>
      </c>
      <c r="HD357" s="3">
        <v>-106462320</v>
      </c>
      <c r="HE357" s="3">
        <v>90429890</v>
      </c>
      <c r="HF357" s="3">
        <v>0</v>
      </c>
      <c r="HG357" s="3">
        <v>12076719</v>
      </c>
      <c r="HH357" s="3">
        <v>0</v>
      </c>
      <c r="HI357" s="3">
        <v>1971758</v>
      </c>
      <c r="HJ357" s="3">
        <v>1113701</v>
      </c>
      <c r="HK357" s="3">
        <v>1265909</v>
      </c>
      <c r="HL357" s="3">
        <v>591</v>
      </c>
      <c r="HM357" s="3">
        <v>1</v>
      </c>
      <c r="HN357" s="3">
        <v>105539</v>
      </c>
      <c r="HO357" s="3">
        <v>327439</v>
      </c>
      <c r="HP357" s="3">
        <v>304099</v>
      </c>
      <c r="HQ357" s="3">
        <v>0</v>
      </c>
      <c r="HR357" s="3">
        <v>58601</v>
      </c>
      <c r="HS357" s="3">
        <v>114809</v>
      </c>
      <c r="HT357" s="3">
        <v>107173</v>
      </c>
      <c r="HU357" s="3">
        <v>59286</v>
      </c>
      <c r="HV357" s="3">
        <v>27887</v>
      </c>
      <c r="HW357" s="3">
        <v>8868</v>
      </c>
      <c r="HX357" s="3">
        <v>260821</v>
      </c>
      <c r="HY357" s="3">
        <v>225856</v>
      </c>
      <c r="HZ357" s="3">
        <v>278252</v>
      </c>
      <c r="IA357" s="3">
        <v>1988</v>
      </c>
      <c r="IB357" s="3">
        <v>189223</v>
      </c>
      <c r="IC357" s="3">
        <v>62008</v>
      </c>
      <c r="ID357" s="3">
        <v>95553</v>
      </c>
      <c r="IE357" s="3">
        <v>89746792.512936816</v>
      </c>
      <c r="IF357" s="3">
        <v>34596757.376876853</v>
      </c>
      <c r="IG357" s="3">
        <v>4931490.2646914702</v>
      </c>
      <c r="IH357" s="3">
        <v>29809288.645037498</v>
      </c>
      <c r="II357" s="3">
        <v>0</v>
      </c>
      <c r="IJ357" s="3">
        <v>5636017.0519420002</v>
      </c>
      <c r="IK357" s="3">
        <v>24912338.084745701</v>
      </c>
      <c r="IL357" s="3">
        <v>1352041.42988221</v>
      </c>
      <c r="IM357" s="3">
        <v>91717.633887498581</v>
      </c>
    </row>
    <row r="358" spans="1:247" x14ac:dyDescent="0.25">
      <c r="A358">
        <v>106540798</v>
      </c>
      <c r="B358" s="33" t="s">
        <v>1925</v>
      </c>
      <c r="C358" s="56">
        <v>45108</v>
      </c>
      <c r="D358" s="56">
        <v>45473</v>
      </c>
      <c r="E358">
        <v>366</v>
      </c>
      <c r="F358" s="33" t="s">
        <v>2687</v>
      </c>
      <c r="G358" t="s">
        <v>1079</v>
      </c>
      <c r="H358">
        <v>613</v>
      </c>
      <c r="I358" s="33" t="s">
        <v>1037</v>
      </c>
      <c r="J358" t="s">
        <v>3050</v>
      </c>
      <c r="K358" s="33" t="s">
        <v>1023</v>
      </c>
      <c r="L358" s="33" t="s">
        <v>811</v>
      </c>
      <c r="N358" t="s">
        <v>1032</v>
      </c>
      <c r="O358" s="33" t="s">
        <v>2879</v>
      </c>
      <c r="P358" t="s">
        <v>1038</v>
      </c>
      <c r="Q358" t="s">
        <v>1033</v>
      </c>
      <c r="R358" s="33" t="s">
        <v>2295</v>
      </c>
      <c r="S358" s="33" t="s">
        <v>2652</v>
      </c>
      <c r="T358" s="33" t="s">
        <v>1516</v>
      </c>
      <c r="U358" s="33">
        <v>93257</v>
      </c>
      <c r="V358" s="33" t="s">
        <v>1805</v>
      </c>
      <c r="W358">
        <v>0</v>
      </c>
      <c r="X358" s="3">
        <v>163</v>
      </c>
      <c r="Y358" s="3">
        <v>59658</v>
      </c>
      <c r="Z358" s="3">
        <v>163</v>
      </c>
      <c r="AA358" s="3">
        <v>59658</v>
      </c>
      <c r="AB358" s="3">
        <v>96</v>
      </c>
      <c r="AC358" s="3">
        <v>87.565573770491795</v>
      </c>
      <c r="AD358" s="3">
        <v>211.01099192218001</v>
      </c>
      <c r="AE358" s="3">
        <v>10756</v>
      </c>
      <c r="AF358" s="3">
        <v>3958</v>
      </c>
      <c r="AG358" s="3">
        <v>5120</v>
      </c>
      <c r="AH358" s="3">
        <v>9845</v>
      </c>
      <c r="AI358" s="3">
        <v>42</v>
      </c>
      <c r="AJ358" s="3">
        <v>519</v>
      </c>
      <c r="AK358" s="3">
        <v>1504</v>
      </c>
      <c r="AL358" s="3">
        <v>104</v>
      </c>
      <c r="AM358" s="3">
        <v>201</v>
      </c>
      <c r="AN358" s="3">
        <v>32049</v>
      </c>
      <c r="AO358" s="3">
        <v>77230.023043517795</v>
      </c>
      <c r="AP358" s="89">
        <v>22593.658436613245</v>
      </c>
      <c r="AQ358" s="89">
        <v>9173.4463089299898</v>
      </c>
      <c r="AR358" s="89">
        <v>7039.2969697768403</v>
      </c>
      <c r="AS358" s="89">
        <v>24215.054820928101</v>
      </c>
      <c r="AT358" s="89">
        <v>127.12151876793827</v>
      </c>
      <c r="AU358" s="89">
        <v>1000.3959484625</v>
      </c>
      <c r="AV358" s="89">
        <v>7258.5790338400202</v>
      </c>
      <c r="AW358" s="89">
        <v>724.65588491842198</v>
      </c>
      <c r="AX358" s="89">
        <v>515.16375506451902</v>
      </c>
      <c r="AY358" s="3">
        <v>1366</v>
      </c>
      <c r="AZ358" s="3">
        <v>719</v>
      </c>
      <c r="BA358" s="3">
        <v>423</v>
      </c>
      <c r="BB358" s="3">
        <v>2086</v>
      </c>
      <c r="BC358" s="3">
        <v>11</v>
      </c>
      <c r="BD358" s="3">
        <v>107</v>
      </c>
      <c r="BE358" s="3">
        <v>487</v>
      </c>
      <c r="BF358" s="3">
        <v>10</v>
      </c>
      <c r="BG358" s="3">
        <v>25</v>
      </c>
      <c r="BH358" s="3">
        <v>5234</v>
      </c>
      <c r="BI358" s="3">
        <v>128</v>
      </c>
      <c r="BJ358" s="3">
        <v>0</v>
      </c>
      <c r="BK358" s="3">
        <v>0</v>
      </c>
      <c r="BL358" s="3">
        <v>0</v>
      </c>
      <c r="BM358" s="3">
        <v>35</v>
      </c>
      <c r="BN358" s="3">
        <v>0</v>
      </c>
      <c r="BO358" s="3">
        <v>46848</v>
      </c>
      <c r="BP358" s="3">
        <v>0</v>
      </c>
      <c r="BQ358" s="3">
        <v>0</v>
      </c>
      <c r="BR358" s="3">
        <v>0</v>
      </c>
      <c r="BS358" s="3">
        <v>12810</v>
      </c>
      <c r="BT358" s="3">
        <v>0</v>
      </c>
      <c r="BU358" s="3">
        <v>19849</v>
      </c>
      <c r="BV358" s="3">
        <v>0</v>
      </c>
      <c r="BW358" s="3">
        <v>0</v>
      </c>
      <c r="BX358" s="3">
        <v>0</v>
      </c>
      <c r="BY358" s="3">
        <v>12200</v>
      </c>
      <c r="BZ358" s="57">
        <v>0.380667103497769</v>
      </c>
      <c r="CA358" s="3">
        <v>0</v>
      </c>
      <c r="CB358" s="3">
        <v>5213</v>
      </c>
      <c r="CC358" s="3">
        <v>0</v>
      </c>
      <c r="CD358" s="3">
        <v>0</v>
      </c>
      <c r="CE358" s="3">
        <v>0</v>
      </c>
      <c r="CF358" s="3">
        <v>21</v>
      </c>
      <c r="CG358" s="3">
        <v>0</v>
      </c>
      <c r="CH358" s="3">
        <v>4</v>
      </c>
      <c r="CI358" s="3">
        <v>2296</v>
      </c>
      <c r="CJ358" s="3">
        <v>1198</v>
      </c>
      <c r="CK358" s="3">
        <v>36296</v>
      </c>
      <c r="CL358" s="3">
        <v>20241</v>
      </c>
      <c r="CM358" s="3">
        <v>5751</v>
      </c>
      <c r="CN358" s="3">
        <v>60260</v>
      </c>
      <c r="CO358" s="3">
        <v>355</v>
      </c>
      <c r="CP358" s="3">
        <v>2745</v>
      </c>
      <c r="CQ358" s="3">
        <v>31357</v>
      </c>
      <c r="CR358" s="3">
        <v>3575</v>
      </c>
      <c r="CS358" s="3">
        <v>1363</v>
      </c>
      <c r="CT358" s="3">
        <v>161943</v>
      </c>
      <c r="CU358" s="3">
        <v>41525</v>
      </c>
      <c r="CV358" s="3">
        <v>3857</v>
      </c>
      <c r="CW358" s="3">
        <v>0</v>
      </c>
      <c r="CX358" s="3">
        <v>116680</v>
      </c>
      <c r="CY358" s="3">
        <v>0</v>
      </c>
      <c r="CZ358" s="3">
        <v>3</v>
      </c>
      <c r="DA358" s="3">
        <v>98031</v>
      </c>
      <c r="DB358" s="3">
        <v>153438</v>
      </c>
      <c r="DC358" s="3">
        <v>1106</v>
      </c>
      <c r="DD358" s="3">
        <v>2415</v>
      </c>
      <c r="DE358" s="3">
        <v>694</v>
      </c>
      <c r="DF358" s="3">
        <v>492</v>
      </c>
      <c r="DG358" s="3">
        <v>676730124</v>
      </c>
      <c r="DH358" s="3">
        <v>519873988</v>
      </c>
      <c r="DI358" s="3">
        <v>0</v>
      </c>
      <c r="DJ358" s="3">
        <v>156856136</v>
      </c>
      <c r="DK358" s="3">
        <v>3784845</v>
      </c>
      <c r="DL358" s="3">
        <v>160640981</v>
      </c>
      <c r="DM358" s="3">
        <v>172164932</v>
      </c>
      <c r="DN358" s="3">
        <v>-11523951</v>
      </c>
      <c r="DO358" s="3">
        <v>15203635</v>
      </c>
      <c r="DP358" s="3">
        <v>429064</v>
      </c>
      <c r="DQ358" s="3">
        <v>0</v>
      </c>
      <c r="DR358" s="3">
        <v>0</v>
      </c>
      <c r="DS358" s="3">
        <v>3250620</v>
      </c>
      <c r="DT358" s="3">
        <v>89539111</v>
      </c>
      <c r="DU358" s="3">
        <v>41170189</v>
      </c>
      <c r="DV358" s="3">
        <v>25798265</v>
      </c>
      <c r="DW358" s="3">
        <v>94174345</v>
      </c>
      <c r="DX358" s="3">
        <v>588477</v>
      </c>
      <c r="DY358" s="3">
        <v>5615251</v>
      </c>
      <c r="DZ358" s="3">
        <v>21273185</v>
      </c>
      <c r="EA358" s="3">
        <v>909129</v>
      </c>
      <c r="EB358" s="3">
        <v>1762260</v>
      </c>
      <c r="EC358" s="3">
        <v>280830212</v>
      </c>
      <c r="ED358" s="3">
        <v>98543456</v>
      </c>
      <c r="EE358" s="3">
        <v>54249851</v>
      </c>
      <c r="EF358" s="3">
        <v>9670807</v>
      </c>
      <c r="EG358" s="3">
        <v>137459675</v>
      </c>
      <c r="EH358" s="3">
        <v>1192668</v>
      </c>
      <c r="EI358" s="3">
        <v>5208399</v>
      </c>
      <c r="EJ358" s="3">
        <v>81395096</v>
      </c>
      <c r="EK358" s="3">
        <v>5425541</v>
      </c>
      <c r="EL358" s="3">
        <v>2754419</v>
      </c>
      <c r="EM358" s="3">
        <v>395899912</v>
      </c>
      <c r="EN358" s="3">
        <v>143914529</v>
      </c>
      <c r="EO358" s="3">
        <v>74561755</v>
      </c>
      <c r="EP358" s="3">
        <v>19915497</v>
      </c>
      <c r="EQ358" s="3">
        <v>178394525</v>
      </c>
      <c r="ER358" s="3">
        <v>-5735763</v>
      </c>
      <c r="ES358" s="3">
        <v>1737881</v>
      </c>
      <c r="ET358" s="3">
        <v>7324188</v>
      </c>
      <c r="EU358" s="3">
        <v>88394751</v>
      </c>
      <c r="EV358" s="3">
        <v>4385084</v>
      </c>
      <c r="EW358" s="3">
        <v>0</v>
      </c>
      <c r="EX358" s="3">
        <v>6981541</v>
      </c>
      <c r="EY358" s="3">
        <v>0</v>
      </c>
      <c r="EZ358" s="3">
        <v>0</v>
      </c>
      <c r="FA358" s="3">
        <v>0</v>
      </c>
      <c r="FB358" s="3">
        <v>0</v>
      </c>
      <c r="FC358" s="3">
        <v>0</v>
      </c>
      <c r="FD358" s="3">
        <v>0</v>
      </c>
      <c r="FE358" s="3">
        <v>44168038</v>
      </c>
      <c r="FF358" s="3">
        <v>20858285</v>
      </c>
      <c r="FG358" s="3">
        <v>16153713</v>
      </c>
      <c r="FH358" s="3">
        <v>57728249</v>
      </c>
      <c r="FI358" s="3">
        <v>43264</v>
      </c>
      <c r="FJ358" s="3">
        <v>3499462</v>
      </c>
      <c r="FK358" s="3">
        <v>14273530</v>
      </c>
      <c r="FL358" s="3">
        <v>0</v>
      </c>
      <c r="FM358" s="3">
        <v>131595</v>
      </c>
      <c r="FN358" s="3">
        <v>0</v>
      </c>
      <c r="FO358" s="3">
        <v>0</v>
      </c>
      <c r="FP358" s="3">
        <v>4537172</v>
      </c>
      <c r="FQ358" s="3">
        <v>8356256</v>
      </c>
      <c r="FR358" s="3">
        <v>1670182</v>
      </c>
      <c r="FS358" s="3">
        <v>0</v>
      </c>
      <c r="FT358" s="3">
        <v>26481842</v>
      </c>
      <c r="FU358" s="3">
        <v>21473711</v>
      </c>
      <c r="FV358" s="3">
        <v>58290513</v>
      </c>
      <c r="FW358" s="3">
        <v>0</v>
      </c>
      <c r="FX358" s="3">
        <v>0</v>
      </c>
      <c r="FY358" s="3">
        <v>0</v>
      </c>
      <c r="FZ358" s="3">
        <v>4567115</v>
      </c>
      <c r="GA358" s="3">
        <v>26182861</v>
      </c>
      <c r="GB358" s="3">
        <v>7159905</v>
      </c>
      <c r="GC358" s="3">
        <v>13397433</v>
      </c>
      <c r="GD358" s="3">
        <v>14611552</v>
      </c>
      <c r="GE358" s="3">
        <v>67294805</v>
      </c>
      <c r="GF358" s="3">
        <v>26533718</v>
      </c>
      <c r="GG358" s="3">
        <v>14137559</v>
      </c>
      <c r="GH358" s="3">
        <v>3577055</v>
      </c>
      <c r="GI358" s="3">
        <v>24875843</v>
      </c>
      <c r="GJ358" s="3">
        <v>13559191</v>
      </c>
      <c r="GK358" s="3">
        <v>12054552</v>
      </c>
      <c r="GL358" s="3">
        <v>416510</v>
      </c>
      <c r="GM358" s="3">
        <v>866323</v>
      </c>
      <c r="GN358" s="3">
        <v>1088341</v>
      </c>
      <c r="GO358" s="3">
        <v>7761035</v>
      </c>
      <c r="GP358" s="3">
        <v>77308291</v>
      </c>
      <c r="GQ358" s="3">
        <v>159899321</v>
      </c>
      <c r="GR358" s="3">
        <v>74737405</v>
      </c>
      <c r="GS358" s="3">
        <v>3077147</v>
      </c>
      <c r="GT358" s="3">
        <v>5849463</v>
      </c>
      <c r="GU358" s="3">
        <v>0</v>
      </c>
      <c r="GV358" s="3">
        <v>320871627</v>
      </c>
      <c r="GW358" s="3">
        <v>28153766</v>
      </c>
      <c r="GX358" s="3">
        <v>1223916</v>
      </c>
      <c r="GY358" s="3">
        <v>43108434</v>
      </c>
      <c r="GZ358" s="3">
        <v>248385511</v>
      </c>
      <c r="HA358" s="3">
        <v>320871627</v>
      </c>
      <c r="HB358" s="3">
        <v>23036803</v>
      </c>
      <c r="HC358" s="3">
        <v>184617734</v>
      </c>
      <c r="HD358" s="3">
        <v>-160802740</v>
      </c>
      <c r="HE358" s="3">
        <v>269362106</v>
      </c>
      <c r="HF358" s="3">
        <v>0</v>
      </c>
      <c r="HG358" s="3">
        <v>44267060</v>
      </c>
      <c r="HH358" s="3">
        <v>0</v>
      </c>
      <c r="HI358" s="3">
        <v>0</v>
      </c>
      <c r="HJ358" s="3">
        <v>1517305</v>
      </c>
      <c r="HK358" s="3">
        <v>1768051</v>
      </c>
      <c r="HL358" s="3">
        <v>841</v>
      </c>
      <c r="HM358" s="3">
        <v>15</v>
      </c>
      <c r="HN358" s="3">
        <v>92500</v>
      </c>
      <c r="HO358" s="3">
        <v>461908</v>
      </c>
      <c r="HP358" s="3">
        <v>376602</v>
      </c>
      <c r="HQ358" s="3">
        <v>45251</v>
      </c>
      <c r="HR358" s="3">
        <v>147840</v>
      </c>
      <c r="HS358" s="3">
        <v>258562</v>
      </c>
      <c r="HT358" s="3">
        <v>113907</v>
      </c>
      <c r="HU358" s="3">
        <v>1687</v>
      </c>
      <c r="HV358" s="3">
        <v>13096</v>
      </c>
      <c r="HW358" s="3">
        <v>5952</v>
      </c>
      <c r="HX358" s="3">
        <v>430855</v>
      </c>
      <c r="HY358" s="3">
        <v>132016</v>
      </c>
      <c r="HZ358" s="3">
        <v>382433</v>
      </c>
      <c r="IA358" s="3">
        <v>2492</v>
      </c>
      <c r="IB358" s="3">
        <v>298896</v>
      </c>
      <c r="IC358" s="3">
        <v>130890</v>
      </c>
      <c r="ID358" s="3">
        <v>139723</v>
      </c>
      <c r="IE358" s="3">
        <v>46797619.717965044</v>
      </c>
      <c r="IF358" s="3">
        <v>23741864.100531001</v>
      </c>
      <c r="IG358" s="3">
        <v>8825209.9579495993</v>
      </c>
      <c r="IH358" s="3">
        <v>57633841.108216599</v>
      </c>
      <c r="II358" s="3">
        <v>443174.22769200499</v>
      </c>
      <c r="IJ358" s="3">
        <v>2693078.17699209</v>
      </c>
      <c r="IK358" s="3">
        <v>25545329.628211506</v>
      </c>
      <c r="IL358" s="3">
        <v>1576156.05968841</v>
      </c>
      <c r="IM358" s="3">
        <v>1123814.02275373</v>
      </c>
    </row>
    <row r="359" spans="1:247" x14ac:dyDescent="0.25">
      <c r="A359">
        <v>106342392</v>
      </c>
      <c r="B359" s="33" t="s">
        <v>2610</v>
      </c>
      <c r="C359" s="56">
        <v>45292</v>
      </c>
      <c r="D359" s="56">
        <v>45657</v>
      </c>
      <c r="E359">
        <v>366</v>
      </c>
      <c r="F359" s="33" t="s">
        <v>2705</v>
      </c>
      <c r="G359" t="s">
        <v>1093</v>
      </c>
      <c r="H359">
        <v>311</v>
      </c>
      <c r="I359" s="33" t="s">
        <v>1024</v>
      </c>
      <c r="J359" t="s">
        <v>1763</v>
      </c>
      <c r="K359" s="33" t="s">
        <v>1023</v>
      </c>
      <c r="L359" s="33" t="s">
        <v>653</v>
      </c>
      <c r="N359" t="s">
        <v>1032</v>
      </c>
      <c r="O359" s="33" t="s">
        <v>3245</v>
      </c>
      <c r="P359" t="s">
        <v>1038</v>
      </c>
      <c r="Q359" t="s">
        <v>34</v>
      </c>
      <c r="R359" s="33" t="s">
        <v>2611</v>
      </c>
      <c r="S359" s="33" t="s">
        <v>2612</v>
      </c>
      <c r="T359" s="33" t="s">
        <v>1260</v>
      </c>
      <c r="U359" s="33">
        <v>96823</v>
      </c>
      <c r="V359" s="33" t="s">
        <v>2990</v>
      </c>
      <c r="W359">
        <v>0</v>
      </c>
      <c r="X359" s="3">
        <v>171</v>
      </c>
      <c r="Y359" s="3">
        <v>62586</v>
      </c>
      <c r="Z359" s="3">
        <v>171</v>
      </c>
      <c r="AA359" s="3">
        <v>62586</v>
      </c>
      <c r="AB359" s="3">
        <v>171</v>
      </c>
      <c r="AC359" s="3">
        <v>162.49453551912569</v>
      </c>
      <c r="AD359" s="3">
        <v>182.31145007726099</v>
      </c>
      <c r="AE359" s="3">
        <v>9035</v>
      </c>
      <c r="AF359" s="3">
        <v>4115</v>
      </c>
      <c r="AG359" s="3">
        <v>4951</v>
      </c>
      <c r="AH359" s="3">
        <v>24</v>
      </c>
      <c r="AI359" s="3">
        <v>31095</v>
      </c>
      <c r="AJ359" s="3">
        <v>1585</v>
      </c>
      <c r="AK359" s="3">
        <v>7896</v>
      </c>
      <c r="AL359" s="3">
        <v>770</v>
      </c>
      <c r="AM359" s="3">
        <v>2</v>
      </c>
      <c r="AN359" s="3">
        <v>59473</v>
      </c>
      <c r="AO359" s="3">
        <v>66725.990728277699</v>
      </c>
      <c r="AP359" s="89">
        <v>9454.26</v>
      </c>
      <c r="AQ359" s="89">
        <v>4670.7089999999998</v>
      </c>
      <c r="AR359" s="89">
        <v>6487.1464999999998</v>
      </c>
      <c r="AS359" s="89">
        <v>24</v>
      </c>
      <c r="AT359" s="89">
        <v>31106.25</v>
      </c>
      <c r="AU359" s="89">
        <v>2404.4499999999998</v>
      </c>
      <c r="AV359" s="89">
        <v>11791.345749472379</v>
      </c>
      <c r="AW359" s="89">
        <v>783.85447121571042</v>
      </c>
      <c r="AX359" s="89">
        <v>2</v>
      </c>
      <c r="AY359" s="3">
        <v>521</v>
      </c>
      <c r="AZ359" s="3">
        <v>326</v>
      </c>
      <c r="BA359" s="3">
        <v>519</v>
      </c>
      <c r="BB359" s="3">
        <v>3</v>
      </c>
      <c r="BC359" s="3">
        <v>2310</v>
      </c>
      <c r="BD359" s="3">
        <v>203</v>
      </c>
      <c r="BE359" s="3">
        <v>1199</v>
      </c>
      <c r="BF359" s="3">
        <v>79</v>
      </c>
      <c r="BG359" s="3">
        <v>1</v>
      </c>
      <c r="BH359" s="3">
        <v>5161</v>
      </c>
      <c r="BI359" s="3">
        <v>0</v>
      </c>
      <c r="BJ359" s="3">
        <v>171</v>
      </c>
      <c r="BK359" s="3">
        <v>0</v>
      </c>
      <c r="BL359" s="3">
        <v>0</v>
      </c>
      <c r="BM359" s="3">
        <v>0</v>
      </c>
      <c r="BN359" s="3">
        <v>0</v>
      </c>
      <c r="BO359" s="3">
        <v>0</v>
      </c>
      <c r="BP359" s="3">
        <v>62586</v>
      </c>
      <c r="BQ359" s="3">
        <v>0</v>
      </c>
      <c r="BR359" s="3">
        <v>0</v>
      </c>
      <c r="BS359" s="3">
        <v>0</v>
      </c>
      <c r="BT359" s="3">
        <v>0</v>
      </c>
      <c r="BU359" s="3">
        <v>0</v>
      </c>
      <c r="BV359" s="3">
        <v>59473</v>
      </c>
      <c r="BW359" s="3">
        <v>0</v>
      </c>
      <c r="BX359" s="3">
        <v>0</v>
      </c>
      <c r="BY359" s="3">
        <v>0</v>
      </c>
      <c r="BZ359" s="57">
        <v>0</v>
      </c>
      <c r="CA359" s="3">
        <v>0</v>
      </c>
      <c r="CB359" s="3">
        <v>0</v>
      </c>
      <c r="CC359" s="3">
        <v>5161</v>
      </c>
      <c r="CD359" s="3">
        <v>0</v>
      </c>
      <c r="CE359" s="3">
        <v>0</v>
      </c>
      <c r="CF359" s="3">
        <v>0</v>
      </c>
      <c r="CG359" s="3">
        <v>0</v>
      </c>
      <c r="CH359" s="3">
        <v>0</v>
      </c>
      <c r="CI359" s="3">
        <v>0</v>
      </c>
      <c r="CJ359" s="3">
        <v>0</v>
      </c>
      <c r="CK359" s="3">
        <v>800</v>
      </c>
      <c r="CL359" s="3">
        <v>862</v>
      </c>
      <c r="CM359" s="3">
        <v>716</v>
      </c>
      <c r="CN359" s="3">
        <v>0</v>
      </c>
      <c r="CO359" s="3">
        <v>7</v>
      </c>
      <c r="CP359" s="3">
        <v>1703</v>
      </c>
      <c r="CQ359" s="3">
        <v>6409</v>
      </c>
      <c r="CR359" s="3">
        <v>6</v>
      </c>
      <c r="CS359" s="3">
        <v>0</v>
      </c>
      <c r="CT359" s="3">
        <v>10503</v>
      </c>
      <c r="CU359" s="3">
        <v>0</v>
      </c>
      <c r="CV359" s="3">
        <v>0</v>
      </c>
      <c r="CW359" s="3">
        <v>0</v>
      </c>
      <c r="CX359" s="3">
        <v>0</v>
      </c>
      <c r="CY359" s="3">
        <v>0</v>
      </c>
      <c r="CZ359" s="3">
        <v>0</v>
      </c>
      <c r="DA359" s="3">
        <v>0</v>
      </c>
      <c r="DB359" s="3">
        <v>0</v>
      </c>
      <c r="DC359" s="3">
        <v>0</v>
      </c>
      <c r="DD359" s="3">
        <v>0</v>
      </c>
      <c r="DE359" s="3">
        <v>0</v>
      </c>
      <c r="DF359" s="3">
        <v>0</v>
      </c>
      <c r="DG359" s="3">
        <v>133463201</v>
      </c>
      <c r="DH359" s="3">
        <v>54993349</v>
      </c>
      <c r="DI359" s="3">
        <v>0</v>
      </c>
      <c r="DJ359" s="3">
        <v>78469852</v>
      </c>
      <c r="DK359" s="3">
        <v>52274</v>
      </c>
      <c r="DL359" s="3">
        <v>78522126</v>
      </c>
      <c r="DM359" s="3">
        <v>55167797</v>
      </c>
      <c r="DN359" s="3">
        <v>23354329</v>
      </c>
      <c r="DO359" s="3">
        <v>5075</v>
      </c>
      <c r="DP359" s="3">
        <v>0</v>
      </c>
      <c r="DQ359" s="3">
        <v>390442</v>
      </c>
      <c r="DR359" s="3">
        <v>0</v>
      </c>
      <c r="DS359" s="3">
        <v>22968962</v>
      </c>
      <c r="DT359" s="3">
        <v>18070000</v>
      </c>
      <c r="DU359" s="3">
        <v>8230000</v>
      </c>
      <c r="DV359" s="3">
        <v>9902000</v>
      </c>
      <c r="DW359" s="3">
        <v>48000</v>
      </c>
      <c r="DX359" s="3">
        <v>62190000</v>
      </c>
      <c r="DY359" s="3">
        <v>3170000</v>
      </c>
      <c r="DZ359" s="3">
        <v>15802497</v>
      </c>
      <c r="EA359" s="3">
        <v>1539503</v>
      </c>
      <c r="EB359" s="3">
        <v>4000</v>
      </c>
      <c r="EC359" s="3">
        <v>118956000</v>
      </c>
      <c r="ED359" s="3">
        <v>838520</v>
      </c>
      <c r="EE359" s="3">
        <v>1111418</v>
      </c>
      <c r="EF359" s="3">
        <v>3072293</v>
      </c>
      <c r="EG359" s="3">
        <v>0</v>
      </c>
      <c r="EH359" s="3">
        <v>22500</v>
      </c>
      <c r="EI359" s="3">
        <v>1638900</v>
      </c>
      <c r="EJ359" s="3">
        <v>7795870</v>
      </c>
      <c r="EK359" s="3">
        <v>27700</v>
      </c>
      <c r="EL359" s="3">
        <v>0</v>
      </c>
      <c r="EM359" s="3">
        <v>14507201</v>
      </c>
      <c r="EN359" s="3">
        <v>5608312</v>
      </c>
      <c r="EO359" s="3">
        <v>2692904</v>
      </c>
      <c r="EP359" s="3">
        <v>4240020</v>
      </c>
      <c r="EQ359" s="3">
        <v>0</v>
      </c>
      <c r="ER359" s="3">
        <v>-273675</v>
      </c>
      <c r="ES359" s="3">
        <v>25815507</v>
      </c>
      <c r="ET359" s="3">
        <v>1983183</v>
      </c>
      <c r="EU359" s="3">
        <v>9388939</v>
      </c>
      <c r="EV359" s="3">
        <v>1215871</v>
      </c>
      <c r="EW359" s="3">
        <v>0</v>
      </c>
      <c r="EX359" s="3">
        <v>1567203</v>
      </c>
      <c r="EY359" s="3">
        <v>0</v>
      </c>
      <c r="EZ359" s="3">
        <v>2755085</v>
      </c>
      <c r="FA359" s="3">
        <v>0</v>
      </c>
      <c r="FB359" s="3">
        <v>0</v>
      </c>
      <c r="FC359" s="3">
        <v>0</v>
      </c>
      <c r="FD359" s="3">
        <v>0</v>
      </c>
      <c r="FE359" s="3">
        <v>12743691</v>
      </c>
      <c r="FF359" s="3">
        <v>6366389</v>
      </c>
      <c r="FG359" s="3">
        <v>8600344</v>
      </c>
      <c r="FH359" s="3">
        <v>46610</v>
      </c>
      <c r="FI359" s="3">
        <v>34594162</v>
      </c>
      <c r="FJ359" s="3">
        <v>2669483</v>
      </c>
      <c r="FK359" s="3">
        <v>13445289</v>
      </c>
      <c r="FL359" s="3">
        <v>0</v>
      </c>
      <c r="FM359" s="3">
        <v>3884</v>
      </c>
      <c r="FN359" s="3">
        <v>0</v>
      </c>
      <c r="FO359" s="3">
        <v>0</v>
      </c>
      <c r="FP359" s="3">
        <v>0</v>
      </c>
      <c r="FQ359" s="3">
        <v>0</v>
      </c>
      <c r="FR359" s="3">
        <v>0</v>
      </c>
      <c r="FS359" s="3">
        <v>0</v>
      </c>
      <c r="FT359" s="3">
        <v>25425748</v>
      </c>
      <c r="FU359" s="3">
        <v>5022427</v>
      </c>
      <c r="FV359" s="3">
        <v>506596</v>
      </c>
      <c r="FW359" s="3">
        <v>0</v>
      </c>
      <c r="FX359" s="3">
        <v>0</v>
      </c>
      <c r="FY359" s="3">
        <v>0</v>
      </c>
      <c r="FZ359" s="3">
        <v>0</v>
      </c>
      <c r="GA359" s="3">
        <v>8710820</v>
      </c>
      <c r="GB359" s="3">
        <v>3563080</v>
      </c>
      <c r="GC359" s="3">
        <v>9102836</v>
      </c>
      <c r="GD359" s="3">
        <v>2836290</v>
      </c>
      <c r="GE359" s="3">
        <v>29382752</v>
      </c>
      <c r="GF359" s="3">
        <v>4167278</v>
      </c>
      <c r="GG359" s="3">
        <v>8136188</v>
      </c>
      <c r="GH359" s="3">
        <v>0</v>
      </c>
      <c r="GI359" s="3">
        <v>1872983</v>
      </c>
      <c r="GJ359" s="3">
        <v>5464125</v>
      </c>
      <c r="GK359" s="3">
        <v>1738988</v>
      </c>
      <c r="GL359" s="3">
        <v>411450</v>
      </c>
      <c r="GM359" s="3">
        <v>769676</v>
      </c>
      <c r="GN359" s="3">
        <v>0</v>
      </c>
      <c r="GO359" s="3">
        <v>3224357</v>
      </c>
      <c r="GP359" s="3">
        <v>20933808</v>
      </c>
      <c r="GQ359" s="3">
        <v>0</v>
      </c>
      <c r="GR359" s="3">
        <v>23230469</v>
      </c>
      <c r="GS359" s="3">
        <v>634789</v>
      </c>
      <c r="GT359" s="3">
        <v>183210587</v>
      </c>
      <c r="GU359" s="3">
        <v>479417</v>
      </c>
      <c r="GV359" s="3">
        <v>228489070</v>
      </c>
      <c r="GW359" s="3">
        <v>5672849</v>
      </c>
      <c r="GX359" s="3">
        <v>163694</v>
      </c>
      <c r="GY359" s="3">
        <v>0</v>
      </c>
      <c r="GZ359" s="3">
        <v>222652527</v>
      </c>
      <c r="HA359" s="3">
        <v>228489070</v>
      </c>
      <c r="HB359" s="3">
        <v>0</v>
      </c>
      <c r="HC359" s="3">
        <v>32673649</v>
      </c>
      <c r="HD359" s="3">
        <v>-12091045</v>
      </c>
      <c r="HE359" s="3">
        <v>45693865</v>
      </c>
      <c r="HF359" s="3">
        <v>0</v>
      </c>
      <c r="HG359" s="3">
        <v>0</v>
      </c>
      <c r="HH359" s="3">
        <v>182462255</v>
      </c>
      <c r="HI359" s="3">
        <v>0</v>
      </c>
      <c r="HJ359" s="3">
        <v>620168</v>
      </c>
      <c r="HK359" s="3">
        <v>698778</v>
      </c>
      <c r="HL359" s="3">
        <v>336</v>
      </c>
      <c r="HM359" s="3">
        <v>0</v>
      </c>
      <c r="HN359" s="3">
        <v>105625</v>
      </c>
      <c r="HO359" s="3">
        <v>266607</v>
      </c>
      <c r="HP359" s="3">
        <v>142890</v>
      </c>
      <c r="HQ359" s="3">
        <v>20439</v>
      </c>
      <c r="HR359" s="3">
        <v>0</v>
      </c>
      <c r="HS359" s="3">
        <v>42099</v>
      </c>
      <c r="HT359" s="3">
        <v>16664</v>
      </c>
      <c r="HU359" s="3">
        <v>25844</v>
      </c>
      <c r="HV359" s="3">
        <v>0</v>
      </c>
      <c r="HW359" s="3">
        <v>0</v>
      </c>
      <c r="HX359" s="3">
        <v>351491</v>
      </c>
      <c r="HY359" s="3">
        <v>58253</v>
      </c>
      <c r="HZ359" s="3">
        <v>0</v>
      </c>
      <c r="IA359" s="3">
        <v>0</v>
      </c>
      <c r="IB359" s="3">
        <v>85540</v>
      </c>
      <c r="IC359" s="3">
        <v>54999</v>
      </c>
      <c r="ID359" s="3">
        <v>69885</v>
      </c>
      <c r="IE359" s="3">
        <v>7808541.6890005497</v>
      </c>
      <c r="IF359" s="3">
        <v>3857671.13911507</v>
      </c>
      <c r="IG359" s="3">
        <v>5357918.4291424202</v>
      </c>
      <c r="IH359" s="3">
        <v>19822.281229415439</v>
      </c>
      <c r="II359" s="3">
        <v>25691534.812187668</v>
      </c>
      <c r="IJ359" s="3">
        <v>1985903.5042528301</v>
      </c>
      <c r="IK359" s="3">
        <v>9745280.5672699306</v>
      </c>
      <c r="IL359" s="3">
        <v>647198.72103299096</v>
      </c>
      <c r="IM359" s="3">
        <v>1651.8567691179533</v>
      </c>
    </row>
    <row r="360" spans="1:247" x14ac:dyDescent="0.25">
      <c r="A360">
        <v>106490040</v>
      </c>
      <c r="B360" s="33" t="s">
        <v>2880</v>
      </c>
      <c r="C360" s="56">
        <v>45292</v>
      </c>
      <c r="D360" s="56">
        <v>45657</v>
      </c>
      <c r="E360">
        <v>366</v>
      </c>
      <c r="F360" s="33" t="s">
        <v>2533</v>
      </c>
      <c r="G360" t="s">
        <v>1252</v>
      </c>
      <c r="H360">
        <v>401</v>
      </c>
      <c r="I360" s="33" t="s">
        <v>1024</v>
      </c>
      <c r="J360" t="s">
        <v>3050</v>
      </c>
      <c r="K360" s="33" t="s">
        <v>1023</v>
      </c>
      <c r="L360" s="33" t="s">
        <v>653</v>
      </c>
      <c r="N360" t="s">
        <v>430</v>
      </c>
      <c r="O360" s="33" t="s">
        <v>1176</v>
      </c>
      <c r="P360" t="s">
        <v>1080</v>
      </c>
      <c r="Q360" t="s">
        <v>34</v>
      </c>
      <c r="R360" s="33" t="s">
        <v>2881</v>
      </c>
      <c r="S360" s="33" t="s">
        <v>2882</v>
      </c>
      <c r="T360" s="33" t="s">
        <v>1329</v>
      </c>
      <c r="U360" s="33">
        <v>95409</v>
      </c>
      <c r="V360" s="33" t="s">
        <v>3246</v>
      </c>
      <c r="W360">
        <v>0</v>
      </c>
      <c r="X360" s="3">
        <v>16</v>
      </c>
      <c r="Y360" s="3">
        <v>5856</v>
      </c>
      <c r="Z360" s="3">
        <v>16</v>
      </c>
      <c r="AA360" s="3">
        <v>5856</v>
      </c>
      <c r="AB360" s="3">
        <v>15</v>
      </c>
      <c r="AC360" s="3">
        <v>13.2950819672131</v>
      </c>
      <c r="AD360" s="3">
        <v>13.2950819672131</v>
      </c>
      <c r="AE360" s="3">
        <v>0</v>
      </c>
      <c r="AF360" s="3">
        <v>0</v>
      </c>
      <c r="AG360" s="3">
        <v>0</v>
      </c>
      <c r="AH360" s="3">
        <v>0</v>
      </c>
      <c r="AI360" s="3">
        <v>4866</v>
      </c>
      <c r="AJ360" s="3">
        <v>0</v>
      </c>
      <c r="AK360" s="3">
        <v>0</v>
      </c>
      <c r="AL360" s="3">
        <v>0</v>
      </c>
      <c r="AM360" s="3">
        <v>0</v>
      </c>
      <c r="AN360" s="3">
        <v>4866</v>
      </c>
      <c r="AO360" s="3">
        <v>4866</v>
      </c>
      <c r="AP360" s="89">
        <v>0</v>
      </c>
      <c r="AQ360" s="89">
        <v>0</v>
      </c>
      <c r="AR360" s="89">
        <v>0</v>
      </c>
      <c r="AS360" s="89">
        <v>0</v>
      </c>
      <c r="AT360" s="89">
        <v>4866</v>
      </c>
      <c r="AU360" s="89">
        <v>0</v>
      </c>
      <c r="AV360" s="89">
        <v>0</v>
      </c>
      <c r="AW360" s="89">
        <v>0</v>
      </c>
      <c r="AX360" s="89">
        <v>0</v>
      </c>
      <c r="AY360" s="3">
        <v>0</v>
      </c>
      <c r="AZ360" s="3">
        <v>0</v>
      </c>
      <c r="BA360" s="3">
        <v>0</v>
      </c>
      <c r="BB360" s="3">
        <v>0</v>
      </c>
      <c r="BC360" s="3">
        <v>204</v>
      </c>
      <c r="BD360" s="3">
        <v>0</v>
      </c>
      <c r="BE360" s="3">
        <v>0</v>
      </c>
      <c r="BF360" s="3">
        <v>0</v>
      </c>
      <c r="BG360" s="3">
        <v>0</v>
      </c>
      <c r="BH360" s="3">
        <v>204</v>
      </c>
      <c r="BI360" s="3">
        <v>0</v>
      </c>
      <c r="BJ360" s="3">
        <v>16</v>
      </c>
      <c r="BK360" s="3">
        <v>0</v>
      </c>
      <c r="BL360" s="3">
        <v>0</v>
      </c>
      <c r="BM360" s="3">
        <v>0</v>
      </c>
      <c r="BN360" s="3">
        <v>0</v>
      </c>
      <c r="BO360" s="3">
        <v>0</v>
      </c>
      <c r="BP360" s="3">
        <v>5856</v>
      </c>
      <c r="BQ360" s="3">
        <v>0</v>
      </c>
      <c r="BR360" s="3">
        <v>0</v>
      </c>
      <c r="BS360" s="3">
        <v>0</v>
      </c>
      <c r="BT360" s="3">
        <v>0</v>
      </c>
      <c r="BU360" s="3">
        <v>0</v>
      </c>
      <c r="BV360" s="3">
        <v>4866</v>
      </c>
      <c r="BW360" s="3">
        <v>0</v>
      </c>
      <c r="BX360" s="3">
        <v>0</v>
      </c>
      <c r="BY360" s="3">
        <v>0</v>
      </c>
      <c r="BZ360" s="57">
        <v>0</v>
      </c>
      <c r="CA360" s="3">
        <v>0</v>
      </c>
      <c r="CB360" s="3">
        <v>0</v>
      </c>
      <c r="CC360" s="3">
        <v>204</v>
      </c>
      <c r="CD360" s="3">
        <v>0</v>
      </c>
      <c r="CE360" s="3">
        <v>0</v>
      </c>
      <c r="CF360" s="3">
        <v>0</v>
      </c>
      <c r="CG360" s="3">
        <v>0</v>
      </c>
      <c r="CH360" s="3">
        <v>0</v>
      </c>
      <c r="CI360" s="3">
        <v>0</v>
      </c>
      <c r="CJ360" s="3">
        <v>0</v>
      </c>
      <c r="CK360" s="3">
        <v>0</v>
      </c>
      <c r="CL360" s="3">
        <v>0</v>
      </c>
      <c r="CM360" s="3">
        <v>0</v>
      </c>
      <c r="CN360" s="3">
        <v>0</v>
      </c>
      <c r="CO360" s="3">
        <v>0</v>
      </c>
      <c r="CP360" s="3">
        <v>0</v>
      </c>
      <c r="CQ360" s="3">
        <v>0</v>
      </c>
      <c r="CR360" s="3">
        <v>0</v>
      </c>
      <c r="CS360" s="3">
        <v>0</v>
      </c>
      <c r="CT360" s="3">
        <v>0</v>
      </c>
      <c r="CU360" s="3">
        <v>0</v>
      </c>
      <c r="CV360" s="3">
        <v>0</v>
      </c>
      <c r="CW360" s="3">
        <v>0</v>
      </c>
      <c r="CX360" s="3">
        <v>0</v>
      </c>
      <c r="CY360" s="3">
        <v>0</v>
      </c>
      <c r="CZ360" s="3">
        <v>0</v>
      </c>
      <c r="DA360" s="3">
        <v>0</v>
      </c>
      <c r="DB360" s="3">
        <v>0</v>
      </c>
      <c r="DC360" s="3">
        <v>0</v>
      </c>
      <c r="DD360" s="3">
        <v>0</v>
      </c>
      <c r="DE360" s="3">
        <v>0</v>
      </c>
      <c r="DF360" s="3">
        <v>0</v>
      </c>
      <c r="DG360" s="3">
        <v>5825595</v>
      </c>
      <c r="DH360" s="3">
        <v>512784</v>
      </c>
      <c r="DI360" s="3">
        <v>0</v>
      </c>
      <c r="DJ360" s="3">
        <v>5312811</v>
      </c>
      <c r="DK360" s="3">
        <v>1239706</v>
      </c>
      <c r="DL360" s="3">
        <v>6552517</v>
      </c>
      <c r="DM360" s="3">
        <v>7034443</v>
      </c>
      <c r="DN360" s="3">
        <v>-481926</v>
      </c>
      <c r="DO360" s="3">
        <v>0</v>
      </c>
      <c r="DP360" s="3">
        <v>0</v>
      </c>
      <c r="DQ360" s="3">
        <v>0</v>
      </c>
      <c r="DR360" s="3">
        <v>0</v>
      </c>
      <c r="DS360" s="3">
        <v>-481926</v>
      </c>
      <c r="DT360" s="3">
        <v>0</v>
      </c>
      <c r="DU360" s="3">
        <v>0</v>
      </c>
      <c r="DV360" s="3">
        <v>0</v>
      </c>
      <c r="DW360" s="3">
        <v>0</v>
      </c>
      <c r="DX360" s="3">
        <v>5825595</v>
      </c>
      <c r="DY360" s="3">
        <v>0</v>
      </c>
      <c r="DZ360" s="3">
        <v>0</v>
      </c>
      <c r="EA360" s="3">
        <v>0</v>
      </c>
      <c r="EB360" s="3">
        <v>0</v>
      </c>
      <c r="EC360" s="3">
        <v>5825595</v>
      </c>
      <c r="ED360" s="3">
        <v>0</v>
      </c>
      <c r="EE360" s="3">
        <v>0</v>
      </c>
      <c r="EF360" s="3">
        <v>0</v>
      </c>
      <c r="EG360" s="3">
        <v>0</v>
      </c>
      <c r="EH360" s="3">
        <v>0</v>
      </c>
      <c r="EI360" s="3">
        <v>0</v>
      </c>
      <c r="EJ360" s="3">
        <v>0</v>
      </c>
      <c r="EK360" s="3">
        <v>0</v>
      </c>
      <c r="EL360" s="3">
        <v>0</v>
      </c>
      <c r="EM360" s="3">
        <v>0</v>
      </c>
      <c r="EN360" s="3">
        <v>0</v>
      </c>
      <c r="EO360" s="3">
        <v>0</v>
      </c>
      <c r="EP360" s="3">
        <v>0</v>
      </c>
      <c r="EQ360" s="3">
        <v>0</v>
      </c>
      <c r="ER360" s="3">
        <v>0</v>
      </c>
      <c r="ES360" s="3">
        <v>512784</v>
      </c>
      <c r="ET360" s="3">
        <v>0</v>
      </c>
      <c r="EU360" s="3">
        <v>0</v>
      </c>
      <c r="EV360" s="3">
        <v>0</v>
      </c>
      <c r="EW360" s="3">
        <v>0</v>
      </c>
      <c r="EX360" s="3">
        <v>0</v>
      </c>
      <c r="EY360" s="3">
        <v>0</v>
      </c>
      <c r="EZ360" s="3">
        <v>0</v>
      </c>
      <c r="FA360" s="3">
        <v>0</v>
      </c>
      <c r="FB360" s="3">
        <v>0</v>
      </c>
      <c r="FC360" s="3">
        <v>0</v>
      </c>
      <c r="FD360" s="3">
        <v>0</v>
      </c>
      <c r="FE360" s="3">
        <v>0</v>
      </c>
      <c r="FF360" s="3">
        <v>0</v>
      </c>
      <c r="FG360" s="3">
        <v>0</v>
      </c>
      <c r="FH360" s="3">
        <v>0</v>
      </c>
      <c r="FI360" s="3">
        <v>5312811</v>
      </c>
      <c r="FJ360" s="3">
        <v>0</v>
      </c>
      <c r="FK360" s="3">
        <v>0</v>
      </c>
      <c r="FL360" s="3">
        <v>0</v>
      </c>
      <c r="FM360" s="3">
        <v>0</v>
      </c>
      <c r="FN360" s="3">
        <v>0</v>
      </c>
      <c r="FO360" s="3">
        <v>0</v>
      </c>
      <c r="FP360" s="3">
        <v>0</v>
      </c>
      <c r="FQ360" s="3">
        <v>0</v>
      </c>
      <c r="FR360" s="3">
        <v>0</v>
      </c>
      <c r="FS360" s="3">
        <v>0</v>
      </c>
      <c r="FT360" s="3">
        <v>3456002</v>
      </c>
      <c r="FU360" s="3">
        <v>0</v>
      </c>
      <c r="FV360" s="3">
        <v>30491</v>
      </c>
      <c r="FW360" s="3">
        <v>0</v>
      </c>
      <c r="FX360" s="3">
        <v>0</v>
      </c>
      <c r="FY360" s="3">
        <v>0</v>
      </c>
      <c r="FZ360" s="3">
        <v>0</v>
      </c>
      <c r="GA360" s="3">
        <v>1088304</v>
      </c>
      <c r="GB360" s="3">
        <v>0</v>
      </c>
      <c r="GC360" s="3">
        <v>1943885</v>
      </c>
      <c r="GD360" s="3">
        <v>515761</v>
      </c>
      <c r="GE360" s="3">
        <v>3318007</v>
      </c>
      <c r="GF360" s="3">
        <v>1088665</v>
      </c>
      <c r="GG360" s="3">
        <v>0</v>
      </c>
      <c r="GH360" s="3">
        <v>975</v>
      </c>
      <c r="GI360" s="3">
        <v>258440</v>
      </c>
      <c r="GJ360" s="3">
        <v>1702490</v>
      </c>
      <c r="GK360" s="3">
        <v>79743</v>
      </c>
      <c r="GL360" s="3">
        <v>380777</v>
      </c>
      <c r="GM360" s="3">
        <v>16921</v>
      </c>
      <c r="GN360" s="3">
        <v>18972</v>
      </c>
      <c r="GO360" s="3">
        <v>169453</v>
      </c>
      <c r="GP360" s="3">
        <v>1521923</v>
      </c>
      <c r="GQ360" s="3">
        <v>0</v>
      </c>
      <c r="GR360" s="3">
        <v>403845</v>
      </c>
      <c r="GS360" s="3">
        <v>0</v>
      </c>
      <c r="GT360" s="3">
        <v>0</v>
      </c>
      <c r="GU360" s="3">
        <v>0</v>
      </c>
      <c r="GV360" s="3">
        <v>1925768</v>
      </c>
      <c r="GW360" s="3">
        <v>3059541</v>
      </c>
      <c r="GX360" s="3">
        <v>0</v>
      </c>
      <c r="GY360" s="3">
        <v>0</v>
      </c>
      <c r="GZ360" s="3">
        <v>-1133773</v>
      </c>
      <c r="HA360" s="3">
        <v>1925768</v>
      </c>
      <c r="HB360" s="3">
        <v>0</v>
      </c>
      <c r="HC360" s="3">
        <v>1500456</v>
      </c>
      <c r="HD360" s="3">
        <v>0</v>
      </c>
      <c r="HE360" s="3">
        <v>621375</v>
      </c>
      <c r="HF360" s="3">
        <v>0</v>
      </c>
      <c r="HG360" s="3">
        <v>0</v>
      </c>
      <c r="HH360" s="3">
        <v>0</v>
      </c>
      <c r="HI360" s="3">
        <v>2663707</v>
      </c>
      <c r="HJ360" s="3">
        <v>88616</v>
      </c>
      <c r="HK360" s="3">
        <v>96746</v>
      </c>
      <c r="HL360" s="3">
        <v>47</v>
      </c>
      <c r="HM360" s="3">
        <v>0</v>
      </c>
      <c r="HN360" s="3">
        <v>14843</v>
      </c>
      <c r="HO360" s="3">
        <v>35598</v>
      </c>
      <c r="HP360" s="3">
        <v>0</v>
      </c>
      <c r="HQ360" s="3">
        <v>11192</v>
      </c>
      <c r="HR360" s="3">
        <v>0</v>
      </c>
      <c r="HS360" s="3">
        <v>9285</v>
      </c>
      <c r="HT360" s="3">
        <v>17698</v>
      </c>
      <c r="HU360" s="3">
        <v>0</v>
      </c>
      <c r="HV360" s="3">
        <v>0</v>
      </c>
      <c r="HW360" s="3">
        <v>0</v>
      </c>
      <c r="HX360" s="3">
        <v>55916</v>
      </c>
      <c r="HY360" s="3">
        <v>0</v>
      </c>
      <c r="HZ360" s="3">
        <v>0</v>
      </c>
      <c r="IA360" s="3">
        <v>0</v>
      </c>
      <c r="IB360" s="3">
        <v>20960</v>
      </c>
      <c r="IC360" s="3">
        <v>0</v>
      </c>
      <c r="ID360" s="3">
        <v>11740</v>
      </c>
      <c r="IE360" s="3">
        <v>0</v>
      </c>
      <c r="IF360" s="3">
        <v>0</v>
      </c>
      <c r="IG360" s="3">
        <v>0</v>
      </c>
      <c r="IH360" s="3">
        <v>0</v>
      </c>
      <c r="II360" s="3">
        <v>5794737</v>
      </c>
      <c r="IJ360" s="3">
        <v>0</v>
      </c>
      <c r="IK360" s="3">
        <v>0</v>
      </c>
      <c r="IL360" s="3">
        <v>0</v>
      </c>
      <c r="IM360" s="3">
        <v>0</v>
      </c>
    </row>
    <row r="361" spans="1:247" x14ac:dyDescent="0.25">
      <c r="A361">
        <v>106491338</v>
      </c>
      <c r="B361" s="33" t="s">
        <v>2521</v>
      </c>
      <c r="C361" s="56">
        <v>45292</v>
      </c>
      <c r="D361" s="56">
        <v>45657</v>
      </c>
      <c r="E361">
        <v>366</v>
      </c>
      <c r="F361" s="33" t="s">
        <v>2533</v>
      </c>
      <c r="G361" t="s">
        <v>1252</v>
      </c>
      <c r="H361">
        <v>401</v>
      </c>
      <c r="I361" s="33" t="s">
        <v>1024</v>
      </c>
      <c r="J361" t="s">
        <v>2898</v>
      </c>
      <c r="K361" s="33" t="s">
        <v>1023</v>
      </c>
      <c r="L361" s="33" t="s">
        <v>1025</v>
      </c>
      <c r="M361" t="s">
        <v>1792</v>
      </c>
      <c r="N361" t="s">
        <v>430</v>
      </c>
      <c r="O361" s="33" t="s">
        <v>2598</v>
      </c>
      <c r="P361" t="s">
        <v>407</v>
      </c>
      <c r="Q361" t="s">
        <v>34</v>
      </c>
      <c r="R361" s="33" t="s">
        <v>2299</v>
      </c>
      <c r="S361" s="33" t="s">
        <v>2300</v>
      </c>
      <c r="T361" s="33" t="s">
        <v>2301</v>
      </c>
      <c r="U361" s="33">
        <v>95472</v>
      </c>
      <c r="V361" s="33" t="s">
        <v>2553</v>
      </c>
      <c r="W361">
        <v>0</v>
      </c>
      <c r="X361" s="3">
        <v>58</v>
      </c>
      <c r="Y361" s="3">
        <v>21228</v>
      </c>
      <c r="Z361" s="3">
        <v>58</v>
      </c>
      <c r="AA361" s="3">
        <v>21228</v>
      </c>
      <c r="AB361" s="3">
        <v>55</v>
      </c>
      <c r="AC361" s="3">
        <v>54.896174863387976</v>
      </c>
      <c r="AD361" s="3">
        <v>54.896174863387976</v>
      </c>
      <c r="AE361" s="3">
        <v>5308</v>
      </c>
      <c r="AF361" s="3">
        <v>0</v>
      </c>
      <c r="AG361" s="3">
        <v>72</v>
      </c>
      <c r="AH361" s="3">
        <v>0</v>
      </c>
      <c r="AI361" s="3">
        <v>0</v>
      </c>
      <c r="AJ361" s="3">
        <v>14318</v>
      </c>
      <c r="AK361" s="3">
        <v>0</v>
      </c>
      <c r="AL361" s="3">
        <v>0</v>
      </c>
      <c r="AM361" s="3">
        <v>394</v>
      </c>
      <c r="AN361" s="3">
        <v>20092</v>
      </c>
      <c r="AO361" s="3">
        <v>20092</v>
      </c>
      <c r="AP361" s="89">
        <v>5308</v>
      </c>
      <c r="AQ361" s="89">
        <v>0</v>
      </c>
      <c r="AR361" s="89">
        <v>72</v>
      </c>
      <c r="AS361" s="89">
        <v>0</v>
      </c>
      <c r="AT361" s="89">
        <v>0</v>
      </c>
      <c r="AU361" s="89">
        <v>14318</v>
      </c>
      <c r="AV361" s="89">
        <v>0</v>
      </c>
      <c r="AW361" s="89">
        <v>0</v>
      </c>
      <c r="AX361" s="89">
        <v>394</v>
      </c>
      <c r="AY361" s="3">
        <v>111</v>
      </c>
      <c r="AZ361" s="3">
        <v>0</v>
      </c>
      <c r="BA361" s="3">
        <v>2</v>
      </c>
      <c r="BB361" s="3">
        <v>0</v>
      </c>
      <c r="BC361" s="3">
        <v>0</v>
      </c>
      <c r="BD361" s="3">
        <v>301</v>
      </c>
      <c r="BE361" s="3">
        <v>0</v>
      </c>
      <c r="BF361" s="3">
        <v>0</v>
      </c>
      <c r="BG361" s="3">
        <v>8</v>
      </c>
      <c r="BH361" s="3">
        <v>422</v>
      </c>
      <c r="BI361" s="3">
        <v>58</v>
      </c>
      <c r="BJ361" s="3">
        <v>0</v>
      </c>
      <c r="BK361" s="3">
        <v>0</v>
      </c>
      <c r="BL361" s="3">
        <v>0</v>
      </c>
      <c r="BM361" s="3">
        <v>0</v>
      </c>
      <c r="BN361" s="3">
        <v>0</v>
      </c>
      <c r="BO361" s="3">
        <v>21228</v>
      </c>
      <c r="BP361" s="3">
        <v>0</v>
      </c>
      <c r="BQ361" s="3">
        <v>0</v>
      </c>
      <c r="BR361" s="3">
        <v>0</v>
      </c>
      <c r="BS361" s="3">
        <v>0</v>
      </c>
      <c r="BT361" s="3">
        <v>0</v>
      </c>
      <c r="BU361" s="3">
        <v>20092</v>
      </c>
      <c r="BV361" s="3">
        <v>0</v>
      </c>
      <c r="BW361" s="3">
        <v>0</v>
      </c>
      <c r="BX361" s="3">
        <v>0</v>
      </c>
      <c r="BY361" s="3">
        <v>0</v>
      </c>
      <c r="BZ361" s="57">
        <v>0</v>
      </c>
      <c r="CA361" s="3">
        <v>0</v>
      </c>
      <c r="CB361" s="3">
        <v>422</v>
      </c>
      <c r="CC361" s="3">
        <v>0</v>
      </c>
      <c r="CD361" s="3">
        <v>0</v>
      </c>
      <c r="CE361" s="3">
        <v>0</v>
      </c>
      <c r="CF361" s="3">
        <v>0</v>
      </c>
      <c r="CG361" s="3">
        <v>0</v>
      </c>
      <c r="CH361" s="3">
        <v>0</v>
      </c>
      <c r="CI361" s="3">
        <v>0</v>
      </c>
      <c r="CJ361" s="3">
        <v>0</v>
      </c>
      <c r="CK361" s="3">
        <v>0</v>
      </c>
      <c r="CL361" s="3">
        <v>0</v>
      </c>
      <c r="CM361" s="3">
        <v>0</v>
      </c>
      <c r="CN361" s="3">
        <v>0</v>
      </c>
      <c r="CO361" s="3">
        <v>0</v>
      </c>
      <c r="CP361" s="3">
        <v>0</v>
      </c>
      <c r="CQ361" s="3">
        <v>0</v>
      </c>
      <c r="CR361" s="3">
        <v>0</v>
      </c>
      <c r="CS361" s="3">
        <v>0</v>
      </c>
      <c r="CT361" s="3">
        <v>0</v>
      </c>
      <c r="CU361" s="3">
        <v>0</v>
      </c>
      <c r="CV361" s="3">
        <v>0</v>
      </c>
      <c r="CW361" s="3">
        <v>0</v>
      </c>
      <c r="CX361" s="3">
        <v>0</v>
      </c>
      <c r="CY361" s="3">
        <v>0</v>
      </c>
      <c r="CZ361" s="3">
        <v>0</v>
      </c>
      <c r="DA361" s="3">
        <v>0</v>
      </c>
      <c r="DB361" s="3">
        <v>0</v>
      </c>
      <c r="DC361" s="3">
        <v>0</v>
      </c>
      <c r="DD361" s="3">
        <v>0</v>
      </c>
      <c r="DE361" s="3">
        <v>0</v>
      </c>
      <c r="DF361" s="3">
        <v>0</v>
      </c>
      <c r="DG361" s="3">
        <v>155210333</v>
      </c>
      <c r="DH361" s="3">
        <v>96230994</v>
      </c>
      <c r="DI361" s="3">
        <v>0</v>
      </c>
      <c r="DJ361" s="3">
        <v>58979339</v>
      </c>
      <c r="DK361" s="3">
        <v>149845</v>
      </c>
      <c r="DL361" s="3">
        <v>59129184</v>
      </c>
      <c r="DM361" s="3">
        <v>49503799</v>
      </c>
      <c r="DN361" s="3">
        <v>9625385</v>
      </c>
      <c r="DO361" s="3">
        <v>22328</v>
      </c>
      <c r="DP361" s="3">
        <v>0</v>
      </c>
      <c r="DQ361" s="3">
        <v>0</v>
      </c>
      <c r="DR361" s="3">
        <v>0</v>
      </c>
      <c r="DS361" s="3">
        <v>9647713</v>
      </c>
      <c r="DT361" s="3">
        <v>41002724</v>
      </c>
      <c r="DU361" s="3">
        <v>0</v>
      </c>
      <c r="DV361" s="3">
        <v>557279</v>
      </c>
      <c r="DW361" s="3">
        <v>0</v>
      </c>
      <c r="DX361" s="3">
        <v>0</v>
      </c>
      <c r="DY361" s="3">
        <v>110608079</v>
      </c>
      <c r="DZ361" s="3">
        <v>0</v>
      </c>
      <c r="EA361" s="3">
        <v>0</v>
      </c>
      <c r="EB361" s="3">
        <v>3042251</v>
      </c>
      <c r="EC361" s="3">
        <v>155210333</v>
      </c>
      <c r="ED361" s="3">
        <v>0</v>
      </c>
      <c r="EE361" s="3">
        <v>0</v>
      </c>
      <c r="EF361" s="3">
        <v>0</v>
      </c>
      <c r="EG361" s="3">
        <v>0</v>
      </c>
      <c r="EH361" s="3">
        <v>0</v>
      </c>
      <c r="EI361" s="3">
        <v>0</v>
      </c>
      <c r="EJ361" s="3">
        <v>0</v>
      </c>
      <c r="EK361" s="3">
        <v>0</v>
      </c>
      <c r="EL361" s="3">
        <v>0</v>
      </c>
      <c r="EM361" s="3">
        <v>0</v>
      </c>
      <c r="EN361" s="3">
        <v>25892012</v>
      </c>
      <c r="EO361" s="3">
        <v>0</v>
      </c>
      <c r="EP361" s="3">
        <v>351906</v>
      </c>
      <c r="EQ361" s="3">
        <v>0</v>
      </c>
      <c r="ER361" s="3">
        <v>0</v>
      </c>
      <c r="ES361" s="3">
        <v>0</v>
      </c>
      <c r="ET361" s="3">
        <v>69845743</v>
      </c>
      <c r="EU361" s="3">
        <v>0</v>
      </c>
      <c r="EV361" s="3">
        <v>141333</v>
      </c>
      <c r="EW361" s="3">
        <v>0</v>
      </c>
      <c r="EX361" s="3">
        <v>0</v>
      </c>
      <c r="EY361" s="3">
        <v>0</v>
      </c>
      <c r="EZ361" s="3">
        <v>0</v>
      </c>
      <c r="FA361" s="3">
        <v>0</v>
      </c>
      <c r="FB361" s="3">
        <v>0</v>
      </c>
      <c r="FC361" s="3">
        <v>0</v>
      </c>
      <c r="FD361" s="3">
        <v>0</v>
      </c>
      <c r="FE361" s="3">
        <v>15091670</v>
      </c>
      <c r="FF361" s="3">
        <v>0</v>
      </c>
      <c r="FG361" s="3">
        <v>205114</v>
      </c>
      <c r="FH361" s="3">
        <v>0</v>
      </c>
      <c r="FI361" s="3">
        <v>0</v>
      </c>
      <c r="FJ361" s="3">
        <v>40710969</v>
      </c>
      <c r="FK361" s="3">
        <v>0</v>
      </c>
      <c r="FL361" s="3">
        <v>0</v>
      </c>
      <c r="FM361" s="3">
        <v>2971586</v>
      </c>
      <c r="FN361" s="3">
        <v>0</v>
      </c>
      <c r="FO361" s="3">
        <v>0</v>
      </c>
      <c r="FP361" s="3">
        <v>0</v>
      </c>
      <c r="FQ361" s="3">
        <v>22225</v>
      </c>
      <c r="FR361" s="3">
        <v>0</v>
      </c>
      <c r="FS361" s="3">
        <v>0</v>
      </c>
      <c r="FT361" s="3">
        <v>24760398</v>
      </c>
      <c r="FU361" s="3">
        <v>0</v>
      </c>
      <c r="FV361" s="3">
        <v>8604632</v>
      </c>
      <c r="FW361" s="3">
        <v>0</v>
      </c>
      <c r="FX361" s="3">
        <v>0</v>
      </c>
      <c r="FY361" s="3">
        <v>0</v>
      </c>
      <c r="FZ361" s="3">
        <v>0</v>
      </c>
      <c r="GA361" s="3">
        <v>5801765</v>
      </c>
      <c r="GB361" s="3">
        <v>1778521</v>
      </c>
      <c r="GC361" s="3">
        <v>2785971</v>
      </c>
      <c r="GD361" s="3">
        <v>5772512</v>
      </c>
      <c r="GE361" s="3">
        <v>23306880</v>
      </c>
      <c r="GF361" s="3">
        <v>3221831</v>
      </c>
      <c r="GG361" s="3">
        <v>2954303</v>
      </c>
      <c r="GH361" s="3">
        <v>208243</v>
      </c>
      <c r="GI361" s="3">
        <v>4791417</v>
      </c>
      <c r="GJ361" s="3">
        <v>5865323</v>
      </c>
      <c r="GK361" s="3">
        <v>243306</v>
      </c>
      <c r="GL361" s="3">
        <v>5632944</v>
      </c>
      <c r="GM361" s="3">
        <v>160868</v>
      </c>
      <c r="GN361" s="3">
        <v>8700</v>
      </c>
      <c r="GO361" s="3">
        <v>3109984</v>
      </c>
      <c r="GP361" s="3">
        <v>39269263</v>
      </c>
      <c r="GQ361" s="3">
        <v>0</v>
      </c>
      <c r="GR361" s="3">
        <v>1662429</v>
      </c>
      <c r="GS361" s="3">
        <v>0</v>
      </c>
      <c r="GT361" s="3">
        <v>0</v>
      </c>
      <c r="GU361" s="3">
        <v>0</v>
      </c>
      <c r="GV361" s="3">
        <v>40931692</v>
      </c>
      <c r="GW361" s="3">
        <v>36674049</v>
      </c>
      <c r="GX361" s="3">
        <v>0</v>
      </c>
      <c r="GY361" s="3">
        <v>0</v>
      </c>
      <c r="GZ361" s="3">
        <v>4257643</v>
      </c>
      <c r="HA361" s="3">
        <v>40931692</v>
      </c>
      <c r="HB361" s="3">
        <v>1327274</v>
      </c>
      <c r="HC361" s="3">
        <v>73855209</v>
      </c>
      <c r="HD361" s="3">
        <v>-42074043</v>
      </c>
      <c r="HE361" s="3">
        <v>2139286</v>
      </c>
      <c r="HF361" s="3">
        <v>0</v>
      </c>
      <c r="HG361" s="3">
        <v>0</v>
      </c>
      <c r="HH361" s="3">
        <v>5518401</v>
      </c>
      <c r="HI361" s="3">
        <v>22180946</v>
      </c>
      <c r="HJ361" s="3">
        <v>433333</v>
      </c>
      <c r="HK361" s="3">
        <v>476986</v>
      </c>
      <c r="HL361" s="3">
        <v>229</v>
      </c>
      <c r="HM361" s="3">
        <v>0</v>
      </c>
      <c r="HN361" s="3">
        <v>38019</v>
      </c>
      <c r="HO361" s="3">
        <v>118799</v>
      </c>
      <c r="HP361" s="3">
        <v>109394</v>
      </c>
      <c r="HQ361" s="3">
        <v>102774</v>
      </c>
      <c r="HR361" s="3">
        <v>911</v>
      </c>
      <c r="HS361" s="3">
        <v>23117</v>
      </c>
      <c r="HT361" s="3">
        <v>13320</v>
      </c>
      <c r="HU361" s="3">
        <v>26999</v>
      </c>
      <c r="HV361" s="3">
        <v>0</v>
      </c>
      <c r="HW361" s="3">
        <v>0</v>
      </c>
      <c r="HX361" s="3">
        <v>262358</v>
      </c>
      <c r="HY361" s="3">
        <v>0</v>
      </c>
      <c r="HZ361" s="3">
        <v>61642</v>
      </c>
      <c r="IA361" s="3">
        <v>0</v>
      </c>
      <c r="IB361" s="3">
        <v>76433</v>
      </c>
      <c r="IC361" s="3">
        <v>0</v>
      </c>
      <c r="ID361" s="3">
        <v>32900</v>
      </c>
      <c r="IE361" s="3">
        <v>13038091.698255001</v>
      </c>
      <c r="IF361" s="3">
        <v>0</v>
      </c>
      <c r="IG361" s="3">
        <v>177204.19510449699</v>
      </c>
      <c r="IH361" s="3">
        <v>0</v>
      </c>
      <c r="II361" s="3">
        <v>0</v>
      </c>
      <c r="IJ361" s="3">
        <v>35171279.756189726</v>
      </c>
      <c r="IK361" s="3">
        <v>0</v>
      </c>
      <c r="IL361" s="3">
        <v>0</v>
      </c>
      <c r="IM361" s="3">
        <v>967378.35045076499</v>
      </c>
    </row>
    <row r="362" spans="1:247" x14ac:dyDescent="0.25">
      <c r="A362">
        <v>106491076</v>
      </c>
      <c r="B362" s="33" t="s">
        <v>1615</v>
      </c>
      <c r="C362" s="56">
        <v>45108</v>
      </c>
      <c r="D362" s="56">
        <v>45473</v>
      </c>
      <c r="E362">
        <v>366</v>
      </c>
      <c r="F362" s="33" t="s">
        <v>2533</v>
      </c>
      <c r="G362" t="s">
        <v>1252</v>
      </c>
      <c r="H362">
        <v>403</v>
      </c>
      <c r="I362" s="33" t="s">
        <v>1037</v>
      </c>
      <c r="J362" t="s">
        <v>3050</v>
      </c>
      <c r="K362" s="33" t="s">
        <v>1023</v>
      </c>
      <c r="L362" s="33" t="s">
        <v>811</v>
      </c>
      <c r="N362" t="s">
        <v>430</v>
      </c>
      <c r="O362" s="33" t="s">
        <v>1616</v>
      </c>
      <c r="P362" t="s">
        <v>407</v>
      </c>
      <c r="Q362" t="s">
        <v>1058</v>
      </c>
      <c r="R362" s="33" t="s">
        <v>2298</v>
      </c>
      <c r="S362" s="33" t="s">
        <v>1617</v>
      </c>
      <c r="T362" s="33" t="s">
        <v>1618</v>
      </c>
      <c r="U362" s="33">
        <v>95476</v>
      </c>
      <c r="V362" s="33" t="s">
        <v>2786</v>
      </c>
      <c r="W362">
        <v>1</v>
      </c>
      <c r="X362" s="3">
        <v>51</v>
      </c>
      <c r="Y362" s="3">
        <v>18666</v>
      </c>
      <c r="Z362" s="3">
        <v>51</v>
      </c>
      <c r="AA362" s="3">
        <v>18666</v>
      </c>
      <c r="AB362" s="3">
        <v>36</v>
      </c>
      <c r="AC362" s="3">
        <v>34.224043715847003</v>
      </c>
      <c r="AD362" s="3">
        <v>141.09273949495099</v>
      </c>
      <c r="AE362" s="3">
        <v>3064</v>
      </c>
      <c r="AF362" s="3">
        <v>1368</v>
      </c>
      <c r="AG362" s="3">
        <v>84</v>
      </c>
      <c r="AH362" s="3">
        <v>6298</v>
      </c>
      <c r="AI362" s="3">
        <v>0</v>
      </c>
      <c r="AJ362" s="3">
        <v>1396</v>
      </c>
      <c r="AK362" s="3">
        <v>261</v>
      </c>
      <c r="AL362" s="3">
        <v>0</v>
      </c>
      <c r="AM362" s="3">
        <v>55</v>
      </c>
      <c r="AN362" s="3">
        <v>12526</v>
      </c>
      <c r="AO362" s="3">
        <v>51639.942655152146</v>
      </c>
      <c r="AP362" s="89">
        <v>10114.8245086756</v>
      </c>
      <c r="AQ362" s="89">
        <v>5231.8561702787101</v>
      </c>
      <c r="AR362" s="89">
        <v>406.35618933106502</v>
      </c>
      <c r="AS362" s="89">
        <v>26307.081716037301</v>
      </c>
      <c r="AT362" s="89">
        <v>0</v>
      </c>
      <c r="AU362" s="89">
        <v>8894.4330364094803</v>
      </c>
      <c r="AV362" s="89">
        <v>1487.80170675114</v>
      </c>
      <c r="AW362" s="89">
        <v>0</v>
      </c>
      <c r="AX362" s="89">
        <v>892.88233124689793</v>
      </c>
      <c r="AY362" s="3">
        <v>452</v>
      </c>
      <c r="AZ362" s="3">
        <v>202</v>
      </c>
      <c r="BA362" s="3">
        <v>19</v>
      </c>
      <c r="BB362" s="3">
        <v>96</v>
      </c>
      <c r="BC362" s="3">
        <v>0</v>
      </c>
      <c r="BD362" s="3">
        <v>114</v>
      </c>
      <c r="BE362" s="3">
        <v>39</v>
      </c>
      <c r="BF362" s="3">
        <v>0</v>
      </c>
      <c r="BG362" s="3">
        <v>6</v>
      </c>
      <c r="BH362" s="3">
        <v>928</v>
      </c>
      <c r="BI362" s="3">
        <v>24</v>
      </c>
      <c r="BJ362" s="3">
        <v>0</v>
      </c>
      <c r="BK362" s="3">
        <v>0</v>
      </c>
      <c r="BL362" s="3">
        <v>0</v>
      </c>
      <c r="BM362" s="3">
        <v>27</v>
      </c>
      <c r="BN362" s="3">
        <v>0</v>
      </c>
      <c r="BO362" s="3">
        <v>8784</v>
      </c>
      <c r="BP362" s="3">
        <v>0</v>
      </c>
      <c r="BQ362" s="3">
        <v>0</v>
      </c>
      <c r="BR362" s="3">
        <v>0</v>
      </c>
      <c r="BS362" s="3">
        <v>9882</v>
      </c>
      <c r="BT362" s="3">
        <v>0</v>
      </c>
      <c r="BU362" s="3">
        <v>2944</v>
      </c>
      <c r="BV362" s="3">
        <v>0</v>
      </c>
      <c r="BW362" s="3">
        <v>0</v>
      </c>
      <c r="BX362" s="3">
        <v>0</v>
      </c>
      <c r="BY362" s="3">
        <v>9582</v>
      </c>
      <c r="BZ362" s="57">
        <v>0.76496886476129655</v>
      </c>
      <c r="CA362" s="3">
        <v>0</v>
      </c>
      <c r="CB362" s="3">
        <v>819</v>
      </c>
      <c r="CC362" s="3">
        <v>0</v>
      </c>
      <c r="CD362" s="3">
        <v>0</v>
      </c>
      <c r="CE362" s="3">
        <v>0</v>
      </c>
      <c r="CF362" s="3">
        <v>109</v>
      </c>
      <c r="CG362" s="3">
        <v>0</v>
      </c>
      <c r="CH362" s="3">
        <v>0</v>
      </c>
      <c r="CI362" s="3">
        <v>0</v>
      </c>
      <c r="CJ362" s="3">
        <v>0</v>
      </c>
      <c r="CK362" s="3">
        <v>29568</v>
      </c>
      <c r="CL362" s="3">
        <v>13191</v>
      </c>
      <c r="CM362" s="3">
        <v>1556</v>
      </c>
      <c r="CN362" s="3">
        <v>9135</v>
      </c>
      <c r="CO362" s="3">
        <v>0</v>
      </c>
      <c r="CP362" s="3">
        <v>23630</v>
      </c>
      <c r="CQ362" s="3">
        <v>3900</v>
      </c>
      <c r="CR362" s="3">
        <v>44</v>
      </c>
      <c r="CS362" s="3">
        <v>2038</v>
      </c>
      <c r="CT362" s="3">
        <v>83062</v>
      </c>
      <c r="CU362" s="3">
        <v>11350</v>
      </c>
      <c r="CV362" s="3">
        <v>9827</v>
      </c>
      <c r="CW362" s="3">
        <v>0</v>
      </c>
      <c r="CX362" s="3">
        <v>61926</v>
      </c>
      <c r="CY362" s="3">
        <v>0</v>
      </c>
      <c r="CZ362" s="3">
        <v>3</v>
      </c>
      <c r="DA362" s="3">
        <v>21620</v>
      </c>
      <c r="DB362" s="3">
        <v>86894</v>
      </c>
      <c r="DC362" s="3">
        <v>151</v>
      </c>
      <c r="DD362" s="3">
        <v>891</v>
      </c>
      <c r="DE362" s="3">
        <v>0</v>
      </c>
      <c r="DF362" s="3">
        <v>0</v>
      </c>
      <c r="DG362" s="3">
        <v>343526296</v>
      </c>
      <c r="DH362" s="3">
        <v>280110438</v>
      </c>
      <c r="DI362" s="3">
        <v>244146</v>
      </c>
      <c r="DJ362" s="3">
        <v>63660004</v>
      </c>
      <c r="DK362" s="3">
        <v>1112870</v>
      </c>
      <c r="DL362" s="3">
        <v>64772874</v>
      </c>
      <c r="DM362" s="3">
        <v>71964602</v>
      </c>
      <c r="DN362" s="3">
        <v>-7191728</v>
      </c>
      <c r="DO362" s="3">
        <v>12584049</v>
      </c>
      <c r="DP362" s="3">
        <v>123364</v>
      </c>
      <c r="DQ362" s="3">
        <v>0</v>
      </c>
      <c r="DR362" s="3">
        <v>0</v>
      </c>
      <c r="DS362" s="3">
        <v>5268957</v>
      </c>
      <c r="DT362" s="3">
        <v>38188110</v>
      </c>
      <c r="DU362" s="3">
        <v>15939515</v>
      </c>
      <c r="DV362" s="3">
        <v>1363960</v>
      </c>
      <c r="DW362" s="3">
        <v>12956245</v>
      </c>
      <c r="DX362" s="3">
        <v>0</v>
      </c>
      <c r="DY362" s="3">
        <v>11616783</v>
      </c>
      <c r="DZ362" s="3">
        <v>2972431</v>
      </c>
      <c r="EA362" s="3">
        <v>0</v>
      </c>
      <c r="EB362" s="3">
        <v>290128</v>
      </c>
      <c r="EC362" s="3">
        <v>83327172</v>
      </c>
      <c r="ED362" s="3">
        <v>87877827</v>
      </c>
      <c r="EE362" s="3">
        <v>45020463</v>
      </c>
      <c r="EF362" s="3">
        <v>5234297</v>
      </c>
      <c r="EG362" s="3">
        <v>41162681</v>
      </c>
      <c r="EH362" s="3">
        <v>0</v>
      </c>
      <c r="EI362" s="3">
        <v>62398044</v>
      </c>
      <c r="EJ362" s="3">
        <v>13971584</v>
      </c>
      <c r="EK362" s="3">
        <v>114353</v>
      </c>
      <c r="EL362" s="3">
        <v>4419875</v>
      </c>
      <c r="EM362" s="3">
        <v>260199124</v>
      </c>
      <c r="EN362" s="3">
        <v>110597063</v>
      </c>
      <c r="EO362" s="3">
        <v>54446911</v>
      </c>
      <c r="EP362" s="3">
        <v>5583726</v>
      </c>
      <c r="EQ362" s="3">
        <v>38377660</v>
      </c>
      <c r="ER362" s="3">
        <v>0</v>
      </c>
      <c r="ES362" s="3">
        <v>0</v>
      </c>
      <c r="ET362" s="3">
        <v>53300792</v>
      </c>
      <c r="EU362" s="3">
        <v>13614774</v>
      </c>
      <c r="EV362" s="3">
        <v>2406300</v>
      </c>
      <c r="EW362" s="3">
        <v>0</v>
      </c>
      <c r="EX362" s="3">
        <v>106896</v>
      </c>
      <c r="EY362" s="3">
        <v>0</v>
      </c>
      <c r="EZ362" s="3">
        <v>1676316</v>
      </c>
      <c r="FA362" s="3">
        <v>0</v>
      </c>
      <c r="FB362" s="3">
        <v>0</v>
      </c>
      <c r="FC362" s="3">
        <v>0</v>
      </c>
      <c r="FD362" s="3">
        <v>244146</v>
      </c>
      <c r="FE362" s="3">
        <v>14540669</v>
      </c>
      <c r="FF362" s="3">
        <v>6063847</v>
      </c>
      <c r="FG362" s="3">
        <v>965880</v>
      </c>
      <c r="FH362" s="3">
        <v>15342311</v>
      </c>
      <c r="FI362" s="3">
        <v>0</v>
      </c>
      <c r="FJ362" s="3">
        <v>20167599</v>
      </c>
      <c r="FK362" s="3">
        <v>3573387</v>
      </c>
      <c r="FL362" s="3">
        <v>7457</v>
      </c>
      <c r="FM362" s="3">
        <v>2998854</v>
      </c>
      <c r="FN362" s="3">
        <v>0</v>
      </c>
      <c r="FO362" s="3">
        <v>0</v>
      </c>
      <c r="FP362" s="3">
        <v>5521022</v>
      </c>
      <c r="FQ362" s="3">
        <v>303312</v>
      </c>
      <c r="FR362" s="3">
        <v>6630711</v>
      </c>
      <c r="FS362" s="3">
        <v>0</v>
      </c>
      <c r="FT362" s="3">
        <v>10193485</v>
      </c>
      <c r="FU362" s="3">
        <v>8315043</v>
      </c>
      <c r="FV362" s="3">
        <v>21799835</v>
      </c>
      <c r="FW362" s="3">
        <v>0</v>
      </c>
      <c r="FX362" s="3">
        <v>0</v>
      </c>
      <c r="FY362" s="3">
        <v>0</v>
      </c>
      <c r="FZ362" s="3">
        <v>0</v>
      </c>
      <c r="GA362" s="3">
        <v>12780288</v>
      </c>
      <c r="GB362" s="3">
        <v>2905227</v>
      </c>
      <c r="GC362" s="3">
        <v>10597626</v>
      </c>
      <c r="GD362" s="3">
        <v>5373098</v>
      </c>
      <c r="GE362" s="3">
        <v>22080967</v>
      </c>
      <c r="GF362" s="3">
        <v>9215238</v>
      </c>
      <c r="GG362" s="3">
        <v>4842226</v>
      </c>
      <c r="GH362" s="3">
        <v>3930295</v>
      </c>
      <c r="GI362" s="3">
        <v>8072341</v>
      </c>
      <c r="GJ362" s="3">
        <v>10286633</v>
      </c>
      <c r="GK362" s="3">
        <v>5267166</v>
      </c>
      <c r="GL362" s="3">
        <v>393114</v>
      </c>
      <c r="GM362" s="3">
        <v>476428</v>
      </c>
      <c r="GN362" s="3">
        <v>1232005</v>
      </c>
      <c r="GO362" s="3">
        <v>6168189</v>
      </c>
      <c r="GP362" s="3">
        <v>14628856</v>
      </c>
      <c r="GQ362" s="3">
        <v>5957336</v>
      </c>
      <c r="GR362" s="3">
        <v>56745656</v>
      </c>
      <c r="GS362" s="3">
        <v>4988330</v>
      </c>
      <c r="GT362" s="3">
        <v>0</v>
      </c>
      <c r="GU362" s="3">
        <v>0</v>
      </c>
      <c r="GV362" s="3">
        <v>82320178</v>
      </c>
      <c r="GW362" s="3">
        <v>20733248</v>
      </c>
      <c r="GX362" s="3">
        <v>0</v>
      </c>
      <c r="GY362" s="3">
        <v>22809373</v>
      </c>
      <c r="GZ362" s="3">
        <v>38777557</v>
      </c>
      <c r="HA362" s="3">
        <v>82320178</v>
      </c>
      <c r="HB362" s="3">
        <v>3748581</v>
      </c>
      <c r="HC362" s="3">
        <v>23016042</v>
      </c>
      <c r="HD362" s="3">
        <v>-15510418</v>
      </c>
      <c r="HE362" s="3">
        <v>121627315</v>
      </c>
      <c r="HF362" s="3">
        <v>0</v>
      </c>
      <c r="HG362" s="3">
        <v>20453000</v>
      </c>
      <c r="HH362" s="3">
        <v>0</v>
      </c>
      <c r="HI362" s="3">
        <v>0</v>
      </c>
      <c r="HJ362" s="3">
        <v>457110</v>
      </c>
      <c r="HK362" s="3">
        <v>515889</v>
      </c>
      <c r="HL362" s="3">
        <v>236</v>
      </c>
      <c r="HM362" s="3">
        <v>0</v>
      </c>
      <c r="HN362" s="3">
        <v>45028</v>
      </c>
      <c r="HO362" s="3">
        <v>126639</v>
      </c>
      <c r="HP362" s="3">
        <v>64327</v>
      </c>
      <c r="HQ362" s="3">
        <v>0</v>
      </c>
      <c r="HR362" s="3">
        <v>8244</v>
      </c>
      <c r="HS362" s="3">
        <v>89268</v>
      </c>
      <c r="HT362" s="3">
        <v>48729</v>
      </c>
      <c r="HU362" s="3">
        <v>49103</v>
      </c>
      <c r="HV362" s="3">
        <v>16104</v>
      </c>
      <c r="HW362" s="3">
        <v>9668</v>
      </c>
      <c r="HX362" s="3">
        <v>61006</v>
      </c>
      <c r="HY362" s="3">
        <v>41967</v>
      </c>
      <c r="HZ362" s="3">
        <v>128308</v>
      </c>
      <c r="IA362" s="3">
        <v>0</v>
      </c>
      <c r="IB362" s="3">
        <v>109029</v>
      </c>
      <c r="IC362" s="3">
        <v>49519</v>
      </c>
      <c r="ID362" s="3">
        <v>67281</v>
      </c>
      <c r="IE362" s="3">
        <v>26000891.5959461</v>
      </c>
      <c r="IF362" s="3">
        <v>12572894.926162787</v>
      </c>
      <c r="IG362" s="3">
        <v>1360879.6242810001</v>
      </c>
      <c r="IH362" s="3">
        <v>11161939.233553847</v>
      </c>
      <c r="II362" s="3">
        <v>0</v>
      </c>
      <c r="IJ362" s="3">
        <v>15265436.0021114</v>
      </c>
      <c r="IK362" s="3">
        <v>3494675.1493631802</v>
      </c>
      <c r="IL362" s="3">
        <v>23585.117656891103</v>
      </c>
      <c r="IM362" s="3">
        <v>971430.35092485603</v>
      </c>
    </row>
    <row r="363" spans="1:247" x14ac:dyDescent="0.25">
      <c r="A363">
        <v>106301258</v>
      </c>
      <c r="B363" s="33" t="s">
        <v>2386</v>
      </c>
      <c r="C363" s="56">
        <v>45292</v>
      </c>
      <c r="D363" s="56">
        <v>45657</v>
      </c>
      <c r="E363">
        <v>366</v>
      </c>
      <c r="F363" s="33" t="s">
        <v>2689</v>
      </c>
      <c r="G363" t="s">
        <v>1027</v>
      </c>
      <c r="H363">
        <v>1015</v>
      </c>
      <c r="I363" s="33" t="s">
        <v>1024</v>
      </c>
      <c r="J363" t="s">
        <v>2896</v>
      </c>
      <c r="K363" s="33" t="s">
        <v>1023</v>
      </c>
      <c r="L363" s="33" t="s">
        <v>811</v>
      </c>
      <c r="N363" t="s">
        <v>1032</v>
      </c>
      <c r="O363" s="33" t="s">
        <v>3068</v>
      </c>
      <c r="P363" t="s">
        <v>1038</v>
      </c>
      <c r="Q363" t="s">
        <v>1039</v>
      </c>
      <c r="R363" s="33" t="s">
        <v>2303</v>
      </c>
      <c r="S363" s="33" t="s">
        <v>1150</v>
      </c>
      <c r="T363" s="33" t="s">
        <v>1151</v>
      </c>
      <c r="U363" s="33">
        <v>92704</v>
      </c>
      <c r="V363" s="33" t="s">
        <v>2548</v>
      </c>
      <c r="W363">
        <v>0</v>
      </c>
      <c r="X363" s="3">
        <v>178</v>
      </c>
      <c r="Y363" s="3">
        <v>65148</v>
      </c>
      <c r="Z363" s="3">
        <v>178</v>
      </c>
      <c r="AA363" s="3">
        <v>65148</v>
      </c>
      <c r="AB363" s="3">
        <v>66</v>
      </c>
      <c r="AC363" s="3">
        <v>60.527322404371603</v>
      </c>
      <c r="AD363" s="3">
        <v>91.794976535946375</v>
      </c>
      <c r="AE363" s="3">
        <v>7428</v>
      </c>
      <c r="AF363" s="3">
        <v>1255</v>
      </c>
      <c r="AG363" s="3">
        <v>915</v>
      </c>
      <c r="AH363" s="3">
        <v>11356</v>
      </c>
      <c r="AI363" s="3">
        <v>0</v>
      </c>
      <c r="AJ363" s="3">
        <v>381</v>
      </c>
      <c r="AK363" s="3">
        <v>367</v>
      </c>
      <c r="AL363" s="3">
        <v>0</v>
      </c>
      <c r="AM363" s="3">
        <v>451</v>
      </c>
      <c r="AN363" s="3">
        <v>22153</v>
      </c>
      <c r="AO363" s="3">
        <v>33596.961412156372</v>
      </c>
      <c r="AP363" s="89">
        <v>7976.40694824811</v>
      </c>
      <c r="AQ363" s="89">
        <v>2171.7604380551002</v>
      </c>
      <c r="AR363" s="89">
        <v>1668.9668255505501</v>
      </c>
      <c r="AS363" s="89">
        <v>18308.4353358636</v>
      </c>
      <c r="AT363" s="89">
        <v>0</v>
      </c>
      <c r="AU363" s="89">
        <v>488.61963080531098</v>
      </c>
      <c r="AV363" s="89">
        <v>1025.1685270770499</v>
      </c>
      <c r="AW363" s="89">
        <v>0</v>
      </c>
      <c r="AX363" s="89">
        <v>680.20303457070804</v>
      </c>
      <c r="AY363" s="3">
        <v>585</v>
      </c>
      <c r="AZ363" s="3">
        <v>303</v>
      </c>
      <c r="BA363" s="3">
        <v>286</v>
      </c>
      <c r="BB363" s="3">
        <v>801</v>
      </c>
      <c r="BC363" s="3">
        <v>0</v>
      </c>
      <c r="BD363" s="3">
        <v>2</v>
      </c>
      <c r="BE363" s="3">
        <v>112</v>
      </c>
      <c r="BF363" s="3">
        <v>0</v>
      </c>
      <c r="BG363" s="3">
        <v>141</v>
      </c>
      <c r="BH363" s="3">
        <v>2230</v>
      </c>
      <c r="BI363" s="3">
        <v>109</v>
      </c>
      <c r="BJ363" s="3">
        <v>23</v>
      </c>
      <c r="BK363" s="3">
        <v>0</v>
      </c>
      <c r="BL363" s="3">
        <v>0</v>
      </c>
      <c r="BM363" s="3">
        <v>46</v>
      </c>
      <c r="BN363" s="3">
        <v>0</v>
      </c>
      <c r="BO363" s="3">
        <v>39894</v>
      </c>
      <c r="BP363" s="3">
        <v>8418</v>
      </c>
      <c r="BQ363" s="3">
        <v>0</v>
      </c>
      <c r="BR363" s="3">
        <v>0</v>
      </c>
      <c r="BS363" s="3">
        <v>16836</v>
      </c>
      <c r="BT363" s="3">
        <v>0</v>
      </c>
      <c r="BU363" s="3">
        <v>6431</v>
      </c>
      <c r="BV363" s="3">
        <v>4148</v>
      </c>
      <c r="BW363" s="3">
        <v>0</v>
      </c>
      <c r="BX363" s="3">
        <v>0</v>
      </c>
      <c r="BY363" s="3">
        <v>11574</v>
      </c>
      <c r="BZ363" s="57">
        <v>0.5224574549722385</v>
      </c>
      <c r="CA363" s="3">
        <v>0</v>
      </c>
      <c r="CB363" s="3">
        <v>2009</v>
      </c>
      <c r="CC363" s="3">
        <v>187</v>
      </c>
      <c r="CD363" s="3">
        <v>0</v>
      </c>
      <c r="CE363" s="3">
        <v>0</v>
      </c>
      <c r="CF363" s="3">
        <v>34</v>
      </c>
      <c r="CG363" s="3">
        <v>0</v>
      </c>
      <c r="CH363" s="3">
        <v>21</v>
      </c>
      <c r="CI363" s="3">
        <v>799</v>
      </c>
      <c r="CJ363" s="3">
        <v>353</v>
      </c>
      <c r="CK363" s="3">
        <v>1034</v>
      </c>
      <c r="CL363" s="3">
        <v>2422</v>
      </c>
      <c r="CM363" s="3">
        <v>4809</v>
      </c>
      <c r="CN363" s="3">
        <v>14696</v>
      </c>
      <c r="CO363" s="3">
        <v>0</v>
      </c>
      <c r="CP363" s="3">
        <v>200</v>
      </c>
      <c r="CQ363" s="3">
        <v>3364</v>
      </c>
      <c r="CR363" s="3">
        <v>0</v>
      </c>
      <c r="CS363" s="3">
        <v>2360</v>
      </c>
      <c r="CT363" s="3">
        <v>28885</v>
      </c>
      <c r="CU363" s="3">
        <v>31353</v>
      </c>
      <c r="CV363" s="3">
        <v>0</v>
      </c>
      <c r="CW363" s="3">
        <v>0</v>
      </c>
      <c r="CX363" s="3">
        <v>3330</v>
      </c>
      <c r="CY363" s="3">
        <v>0</v>
      </c>
      <c r="CZ363" s="3">
        <v>3</v>
      </c>
      <c r="DA363" s="3">
        <v>152400</v>
      </c>
      <c r="DB363" s="3">
        <v>113140</v>
      </c>
      <c r="DC363" s="3">
        <v>1603</v>
      </c>
      <c r="DD363" s="3">
        <v>2487</v>
      </c>
      <c r="DE363" s="3">
        <v>391</v>
      </c>
      <c r="DF363" s="3">
        <v>198</v>
      </c>
      <c r="DG363" s="3">
        <v>314366134</v>
      </c>
      <c r="DH363" s="3">
        <v>265288589</v>
      </c>
      <c r="DI363" s="3">
        <v>0</v>
      </c>
      <c r="DJ363" s="3">
        <v>49077545</v>
      </c>
      <c r="DK363" s="3">
        <v>245180</v>
      </c>
      <c r="DL363" s="3">
        <v>49322725</v>
      </c>
      <c r="DM363" s="3">
        <v>72448465</v>
      </c>
      <c r="DN363" s="3">
        <v>-23125740</v>
      </c>
      <c r="DO363" s="3">
        <v>0</v>
      </c>
      <c r="DP363" s="3">
        <v>0</v>
      </c>
      <c r="DQ363" s="3">
        <v>0</v>
      </c>
      <c r="DR363" s="3">
        <v>0</v>
      </c>
      <c r="DS363" s="3">
        <v>-23125740</v>
      </c>
      <c r="DT363" s="3">
        <v>56253777</v>
      </c>
      <c r="DU363" s="3">
        <v>13344440</v>
      </c>
      <c r="DV363" s="3">
        <v>10608586</v>
      </c>
      <c r="DW363" s="3">
        <v>101328091</v>
      </c>
      <c r="DX363" s="3">
        <v>0</v>
      </c>
      <c r="DY363" s="3">
        <v>1935835</v>
      </c>
      <c r="DZ363" s="3">
        <v>7588917</v>
      </c>
      <c r="EA363" s="3">
        <v>0</v>
      </c>
      <c r="EB363" s="3">
        <v>16225557</v>
      </c>
      <c r="EC363" s="3">
        <v>207285203</v>
      </c>
      <c r="ED363" s="3">
        <v>4153199</v>
      </c>
      <c r="EE363" s="3">
        <v>9747932</v>
      </c>
      <c r="EF363" s="3">
        <v>8741554</v>
      </c>
      <c r="EG363" s="3">
        <v>62035664</v>
      </c>
      <c r="EH363" s="3">
        <v>0</v>
      </c>
      <c r="EI363" s="3">
        <v>546808</v>
      </c>
      <c r="EJ363" s="3">
        <v>13609772</v>
      </c>
      <c r="EK363" s="3">
        <v>0</v>
      </c>
      <c r="EL363" s="3">
        <v>8246002</v>
      </c>
      <c r="EM363" s="3">
        <v>107080931</v>
      </c>
      <c r="EN363" s="3">
        <v>50328430</v>
      </c>
      <c r="EO363" s="3">
        <v>19275504</v>
      </c>
      <c r="EP363" s="3">
        <v>17611672</v>
      </c>
      <c r="EQ363" s="3">
        <v>146553625</v>
      </c>
      <c r="ER363" s="3">
        <v>-3749232</v>
      </c>
      <c r="ES363" s="3">
        <v>0</v>
      </c>
      <c r="ET363" s="3">
        <v>1434421</v>
      </c>
      <c r="EU363" s="3">
        <v>15296763</v>
      </c>
      <c r="EV363" s="3">
        <v>9032884</v>
      </c>
      <c r="EW363" s="3">
        <v>0</v>
      </c>
      <c r="EX363" s="3">
        <v>64033</v>
      </c>
      <c r="EY363" s="3">
        <v>0</v>
      </c>
      <c r="EZ363" s="3">
        <v>9440489</v>
      </c>
      <c r="FA363" s="3">
        <v>0</v>
      </c>
      <c r="FB363" s="3">
        <v>0</v>
      </c>
      <c r="FC363" s="3">
        <v>0</v>
      </c>
      <c r="FD363" s="3">
        <v>0</v>
      </c>
      <c r="FE363" s="3">
        <v>10078546</v>
      </c>
      <c r="FF363" s="3">
        <v>3816868</v>
      </c>
      <c r="FG363" s="3">
        <v>5487700</v>
      </c>
      <c r="FH363" s="3">
        <v>16810130</v>
      </c>
      <c r="FI363" s="3">
        <v>0</v>
      </c>
      <c r="FJ363" s="3">
        <v>1048222</v>
      </c>
      <c r="FK363" s="3">
        <v>5901926</v>
      </c>
      <c r="FL363" s="3">
        <v>-841</v>
      </c>
      <c r="FM363" s="3">
        <v>5934994</v>
      </c>
      <c r="FN363" s="3">
        <v>0</v>
      </c>
      <c r="FO363" s="3">
        <v>1346303</v>
      </c>
      <c r="FP363" s="3">
        <v>0</v>
      </c>
      <c r="FQ363" s="3">
        <v>0</v>
      </c>
      <c r="FR363" s="3">
        <v>0</v>
      </c>
      <c r="FS363" s="3">
        <v>0</v>
      </c>
      <c r="FT363" s="3">
        <v>21202775</v>
      </c>
      <c r="FU363" s="3">
        <v>5876544</v>
      </c>
      <c r="FV363" s="3">
        <v>17519704</v>
      </c>
      <c r="FW363" s="3">
        <v>0</v>
      </c>
      <c r="FX363" s="3">
        <v>0</v>
      </c>
      <c r="FY363" s="3">
        <v>0</v>
      </c>
      <c r="FZ363" s="3">
        <v>0</v>
      </c>
      <c r="GA363" s="3">
        <v>9160576</v>
      </c>
      <c r="GB363" s="3">
        <v>1563547</v>
      </c>
      <c r="GC363" s="3">
        <v>14055088</v>
      </c>
      <c r="GD363" s="3">
        <v>3070231</v>
      </c>
      <c r="GE363" s="3">
        <v>34042194</v>
      </c>
      <c r="GF363" s="3">
        <v>9428327</v>
      </c>
      <c r="GG363" s="3">
        <v>2285218</v>
      </c>
      <c r="GH363" s="3">
        <v>1426140</v>
      </c>
      <c r="GI363" s="3">
        <v>5673801</v>
      </c>
      <c r="GJ363" s="3">
        <v>13140521</v>
      </c>
      <c r="GK363" s="3">
        <v>68658</v>
      </c>
      <c r="GL363" s="3">
        <v>2379536</v>
      </c>
      <c r="GM363" s="3">
        <v>338123</v>
      </c>
      <c r="GN363" s="3">
        <v>80741</v>
      </c>
      <c r="GO363" s="3">
        <v>3585206</v>
      </c>
      <c r="GP363" s="3">
        <v>15040573</v>
      </c>
      <c r="GQ363" s="3">
        <v>0</v>
      </c>
      <c r="GR363" s="3">
        <v>8878055</v>
      </c>
      <c r="GS363" s="3">
        <v>281049</v>
      </c>
      <c r="GT363" s="3">
        <v>0</v>
      </c>
      <c r="GU363" s="3">
        <v>0</v>
      </c>
      <c r="GV363" s="3">
        <v>24199677</v>
      </c>
      <c r="GW363" s="3">
        <v>15384320</v>
      </c>
      <c r="GX363" s="3">
        <v>0</v>
      </c>
      <c r="GY363" s="3">
        <v>5997000</v>
      </c>
      <c r="GZ363" s="3">
        <v>2818357</v>
      </c>
      <c r="HA363" s="3">
        <v>24199677</v>
      </c>
      <c r="HB363" s="3">
        <v>0</v>
      </c>
      <c r="HC363" s="3">
        <v>53403498</v>
      </c>
      <c r="HD363" s="3">
        <v>-39021686</v>
      </c>
      <c r="HE363" s="3">
        <v>11895690</v>
      </c>
      <c r="HF363" s="3">
        <v>0</v>
      </c>
      <c r="HG363" s="3">
        <v>0</v>
      </c>
      <c r="HH363" s="3">
        <v>0</v>
      </c>
      <c r="HI363" s="3">
        <v>0</v>
      </c>
      <c r="HJ363" s="3">
        <v>603285</v>
      </c>
      <c r="HK363" s="3">
        <v>698249</v>
      </c>
      <c r="HL363" s="3">
        <v>335</v>
      </c>
      <c r="HM363" s="3">
        <v>0</v>
      </c>
      <c r="HN363" s="3">
        <v>39924</v>
      </c>
      <c r="HO363" s="3">
        <v>110423</v>
      </c>
      <c r="HP363" s="3">
        <v>213707</v>
      </c>
      <c r="HQ363" s="3">
        <v>53916</v>
      </c>
      <c r="HR363" s="3">
        <v>99162</v>
      </c>
      <c r="HS363" s="3">
        <v>60854</v>
      </c>
      <c r="HT363" s="3">
        <v>8280</v>
      </c>
      <c r="HU363" s="3">
        <v>14947</v>
      </c>
      <c r="HV363" s="3">
        <v>0</v>
      </c>
      <c r="HW363" s="3">
        <v>2072</v>
      </c>
      <c r="HX363" s="3">
        <v>309270</v>
      </c>
      <c r="HY363" s="3">
        <v>40893</v>
      </c>
      <c r="HZ363" s="3">
        <v>130301</v>
      </c>
      <c r="IA363" s="3">
        <v>0</v>
      </c>
      <c r="IB363" s="3">
        <v>67107</v>
      </c>
      <c r="IC363" s="3">
        <v>16788</v>
      </c>
      <c r="ID363" s="3">
        <v>38926</v>
      </c>
      <c r="IE363" s="3">
        <v>13874211.0946218</v>
      </c>
      <c r="IF363" s="3">
        <v>5303831.8588159997</v>
      </c>
      <c r="IG363" s="3">
        <v>4444319.9254086995</v>
      </c>
      <c r="IH363" s="3">
        <v>37521216.458179861</v>
      </c>
      <c r="II363" s="3">
        <v>0</v>
      </c>
      <c r="IJ363" s="3">
        <v>570210.84873682703</v>
      </c>
      <c r="IK363" s="3">
        <v>4868892.7271452369</v>
      </c>
      <c r="IL363" s="3">
        <v>0</v>
      </c>
      <c r="IM363" s="3">
        <v>5620602.0870915903</v>
      </c>
    </row>
    <row r="364" spans="1:247" x14ac:dyDescent="0.25">
      <c r="A364">
        <v>106190380</v>
      </c>
      <c r="B364" s="33" t="s">
        <v>1975</v>
      </c>
      <c r="C364" s="56">
        <v>45200</v>
      </c>
      <c r="D364" s="56">
        <v>45565</v>
      </c>
      <c r="E364">
        <v>366</v>
      </c>
      <c r="F364" s="33" t="s">
        <v>2532</v>
      </c>
      <c r="G364" t="s">
        <v>475</v>
      </c>
      <c r="H364">
        <v>925</v>
      </c>
      <c r="I364" s="33" t="s">
        <v>1024</v>
      </c>
      <c r="J364" t="s">
        <v>2673</v>
      </c>
      <c r="K364" s="33" t="s">
        <v>1023</v>
      </c>
      <c r="L364" s="33" t="s">
        <v>811</v>
      </c>
      <c r="N364" t="s">
        <v>1032</v>
      </c>
      <c r="O364" s="33" t="s">
        <v>2673</v>
      </c>
      <c r="P364" t="s">
        <v>1048</v>
      </c>
      <c r="Q364" t="s">
        <v>1049</v>
      </c>
      <c r="R364" s="33" t="s">
        <v>2304</v>
      </c>
      <c r="S364" s="33" t="s">
        <v>2391</v>
      </c>
      <c r="T364" s="33" t="s">
        <v>1267</v>
      </c>
      <c r="U364" s="33">
        <v>90028</v>
      </c>
      <c r="V364" s="33" t="s">
        <v>2883</v>
      </c>
      <c r="W364">
        <v>0</v>
      </c>
      <c r="X364" s="3">
        <v>569</v>
      </c>
      <c r="Y364" s="3">
        <v>208254</v>
      </c>
      <c r="Z364" s="3">
        <v>588</v>
      </c>
      <c r="AA364" s="3">
        <v>215208</v>
      </c>
      <c r="AB364" s="3">
        <v>332</v>
      </c>
      <c r="AC364" s="3">
        <v>322.76502732240402</v>
      </c>
      <c r="AD364" s="3">
        <v>364.139808763622</v>
      </c>
      <c r="AE364" s="3">
        <v>36524</v>
      </c>
      <c r="AF364" s="3">
        <v>10637</v>
      </c>
      <c r="AG364" s="3">
        <v>31378</v>
      </c>
      <c r="AH364" s="3">
        <v>29808</v>
      </c>
      <c r="AI364" s="3">
        <v>0</v>
      </c>
      <c r="AJ364" s="3">
        <v>1349</v>
      </c>
      <c r="AK364" s="3">
        <v>5629</v>
      </c>
      <c r="AL364" s="3">
        <v>603</v>
      </c>
      <c r="AM364" s="3">
        <v>2204</v>
      </c>
      <c r="AN364" s="3">
        <v>118132</v>
      </c>
      <c r="AO364" s="3">
        <v>133275.17000748601</v>
      </c>
      <c r="AP364" s="89">
        <v>38264.081461845803</v>
      </c>
      <c r="AQ364" s="89">
        <v>11814.695451631469</v>
      </c>
      <c r="AR364" s="89">
        <v>32579.702226880101</v>
      </c>
      <c r="AS364" s="89">
        <v>36170.349649727897</v>
      </c>
      <c r="AT364" s="89">
        <v>0</v>
      </c>
      <c r="AU364" s="89">
        <v>1747.9056160595601</v>
      </c>
      <c r="AV364" s="89">
        <v>7499.0700591237701</v>
      </c>
      <c r="AW364" s="89">
        <v>1194.8137349366395</v>
      </c>
      <c r="AX364" s="89">
        <v>2586.3873104362401</v>
      </c>
      <c r="AY364" s="3">
        <v>6704</v>
      </c>
      <c r="AZ364" s="3">
        <v>1601</v>
      </c>
      <c r="BA364" s="3">
        <v>4853</v>
      </c>
      <c r="BB364" s="3">
        <v>4250</v>
      </c>
      <c r="BC364" s="3">
        <v>0</v>
      </c>
      <c r="BD364" s="3">
        <v>271</v>
      </c>
      <c r="BE364" s="3">
        <v>1238</v>
      </c>
      <c r="BF364" s="3">
        <v>105</v>
      </c>
      <c r="BG364" s="3">
        <v>385</v>
      </c>
      <c r="BH364" s="3">
        <v>19407</v>
      </c>
      <c r="BI364" s="3">
        <v>336</v>
      </c>
      <c r="BJ364" s="3">
        <v>162</v>
      </c>
      <c r="BK364" s="3">
        <v>18</v>
      </c>
      <c r="BL364" s="3">
        <v>32</v>
      </c>
      <c r="BM364" s="3">
        <v>21</v>
      </c>
      <c r="BN364" s="3">
        <v>0</v>
      </c>
      <c r="BO364" s="3">
        <v>122976</v>
      </c>
      <c r="BP364" s="3">
        <v>59292</v>
      </c>
      <c r="BQ364" s="3">
        <v>6588</v>
      </c>
      <c r="BR364" s="3">
        <v>11712</v>
      </c>
      <c r="BS364" s="3">
        <v>7686</v>
      </c>
      <c r="BT364" s="3">
        <v>0</v>
      </c>
      <c r="BU364" s="3">
        <v>64532</v>
      </c>
      <c r="BV364" s="3">
        <v>39873</v>
      </c>
      <c r="BW364" s="3">
        <v>4400</v>
      </c>
      <c r="BX364" s="3">
        <v>3528</v>
      </c>
      <c r="BY364" s="3">
        <v>5799</v>
      </c>
      <c r="BZ364" s="57">
        <v>4.9089154505129899E-2</v>
      </c>
      <c r="CA364" s="3">
        <v>0</v>
      </c>
      <c r="CB364" s="3">
        <v>11944</v>
      </c>
      <c r="CC364" s="3">
        <v>6173</v>
      </c>
      <c r="CD364" s="3">
        <v>955</v>
      </c>
      <c r="CE364" s="3">
        <v>306</v>
      </c>
      <c r="CF364" s="3">
        <v>29</v>
      </c>
      <c r="CG364" s="3">
        <v>0</v>
      </c>
      <c r="CH364" s="3">
        <v>0</v>
      </c>
      <c r="CI364" s="3">
        <v>0</v>
      </c>
      <c r="CJ364" s="3">
        <v>0</v>
      </c>
      <c r="CK364" s="3">
        <v>3001</v>
      </c>
      <c r="CL364" s="3">
        <v>1749</v>
      </c>
      <c r="CM364" s="3">
        <v>1109</v>
      </c>
      <c r="CN364" s="3">
        <v>10478</v>
      </c>
      <c r="CO364" s="3">
        <v>0</v>
      </c>
      <c r="CP364" s="3">
        <v>782</v>
      </c>
      <c r="CQ364" s="3">
        <v>2127</v>
      </c>
      <c r="CR364" s="3">
        <v>967</v>
      </c>
      <c r="CS364" s="3">
        <v>626</v>
      </c>
      <c r="CT364" s="3">
        <v>20839</v>
      </c>
      <c r="CU364" s="3">
        <v>19996</v>
      </c>
      <c r="CV364" s="3">
        <v>7790</v>
      </c>
      <c r="CW364" s="3">
        <v>0</v>
      </c>
      <c r="CX364" s="3">
        <v>2070</v>
      </c>
      <c r="CY364" s="3">
        <v>31977</v>
      </c>
      <c r="CZ364" s="3">
        <v>11</v>
      </c>
      <c r="DA364" s="3">
        <v>229293</v>
      </c>
      <c r="DB364" s="3">
        <v>126764</v>
      </c>
      <c r="DC364" s="3">
        <v>2086</v>
      </c>
      <c r="DD364" s="3">
        <v>1241</v>
      </c>
      <c r="DE364" s="3">
        <v>0</v>
      </c>
      <c r="DF364" s="3">
        <v>0</v>
      </c>
      <c r="DG364" s="3">
        <v>1762519816</v>
      </c>
      <c r="DH364" s="3">
        <v>1343185914</v>
      </c>
      <c r="DI364" s="3">
        <v>86458946</v>
      </c>
      <c r="DJ364" s="3">
        <v>505792848</v>
      </c>
      <c r="DK364" s="3">
        <v>1138326</v>
      </c>
      <c r="DL364" s="3">
        <v>506931174</v>
      </c>
      <c r="DM364" s="3">
        <v>509081384</v>
      </c>
      <c r="DN364" s="3">
        <v>-2150210</v>
      </c>
      <c r="DO364" s="3">
        <v>64526</v>
      </c>
      <c r="DP364" s="3">
        <v>81718</v>
      </c>
      <c r="DQ364" s="3">
        <v>0</v>
      </c>
      <c r="DR364" s="3">
        <v>0</v>
      </c>
      <c r="DS364" s="3">
        <v>-2167402</v>
      </c>
      <c r="DT364" s="3">
        <v>581378921</v>
      </c>
      <c r="DU364" s="3">
        <v>180447977</v>
      </c>
      <c r="DV364" s="3">
        <v>188822020</v>
      </c>
      <c r="DW364" s="3">
        <v>484024475</v>
      </c>
      <c r="DX364" s="3">
        <v>0</v>
      </c>
      <c r="DY364" s="3">
        <v>21493985</v>
      </c>
      <c r="DZ364" s="3">
        <v>75845125</v>
      </c>
      <c r="EA364" s="3">
        <v>6488592</v>
      </c>
      <c r="EB364" s="3">
        <v>23755332</v>
      </c>
      <c r="EC364" s="3">
        <v>1562256427</v>
      </c>
      <c r="ED364" s="3">
        <v>27698135</v>
      </c>
      <c r="EE364" s="3">
        <v>19978637</v>
      </c>
      <c r="EF364" s="3">
        <v>7231431</v>
      </c>
      <c r="EG364" s="3">
        <v>103312297</v>
      </c>
      <c r="EH364" s="3">
        <v>0</v>
      </c>
      <c r="EI364" s="3">
        <v>6355872</v>
      </c>
      <c r="EJ364" s="3">
        <v>25197317</v>
      </c>
      <c r="EK364" s="3">
        <v>6368222</v>
      </c>
      <c r="EL364" s="3">
        <v>4121478</v>
      </c>
      <c r="EM364" s="3">
        <v>200263389</v>
      </c>
      <c r="EN364" s="3">
        <v>507218131</v>
      </c>
      <c r="EO364" s="3">
        <v>174211277</v>
      </c>
      <c r="EP364" s="3">
        <v>150737527</v>
      </c>
      <c r="EQ364" s="3">
        <v>422835951</v>
      </c>
      <c r="ER364" s="3">
        <v>-35593588</v>
      </c>
      <c r="ES364" s="3">
        <v>0</v>
      </c>
      <c r="ET364" s="3">
        <v>4923028</v>
      </c>
      <c r="EU364" s="3">
        <v>63662967</v>
      </c>
      <c r="EV364" s="3">
        <v>13903625</v>
      </c>
      <c r="EW364" s="3">
        <v>0</v>
      </c>
      <c r="EX364" s="3">
        <v>15045836</v>
      </c>
      <c r="EY364" s="3">
        <v>0</v>
      </c>
      <c r="EZ364" s="3">
        <v>26241160</v>
      </c>
      <c r="FA364" s="3">
        <v>8587180</v>
      </c>
      <c r="FB364" s="3">
        <v>77871766</v>
      </c>
      <c r="FC364" s="3">
        <v>0</v>
      </c>
      <c r="FD364" s="3">
        <v>0</v>
      </c>
      <c r="FE364" s="3">
        <v>99760815</v>
      </c>
      <c r="FF364" s="3">
        <v>34081237</v>
      </c>
      <c r="FG364" s="3">
        <v>53126858</v>
      </c>
      <c r="FH364" s="3">
        <v>266453037</v>
      </c>
      <c r="FI364" s="3">
        <v>0</v>
      </c>
      <c r="FJ364" s="3">
        <v>18315619</v>
      </c>
      <c r="FK364" s="3">
        <v>33146178</v>
      </c>
      <c r="FL364" s="3">
        <v>0</v>
      </c>
      <c r="FM364" s="3">
        <v>909104</v>
      </c>
      <c r="FN364" s="3">
        <v>0</v>
      </c>
      <c r="FO364" s="3">
        <v>0</v>
      </c>
      <c r="FP364" s="3">
        <v>0</v>
      </c>
      <c r="FQ364" s="3">
        <v>0</v>
      </c>
      <c r="FR364" s="3">
        <v>0</v>
      </c>
      <c r="FS364" s="3">
        <v>0</v>
      </c>
      <c r="FT364" s="3">
        <v>105736649</v>
      </c>
      <c r="FU364" s="3">
        <v>20206661</v>
      </c>
      <c r="FV364" s="3">
        <v>70640734</v>
      </c>
      <c r="FW364" s="3">
        <v>65103161</v>
      </c>
      <c r="FX364" s="3">
        <v>14589079</v>
      </c>
      <c r="FY364" s="3">
        <v>0</v>
      </c>
      <c r="FZ364" s="3">
        <v>0</v>
      </c>
      <c r="GA364" s="3">
        <v>39935284</v>
      </c>
      <c r="GB364" s="3">
        <v>9424796</v>
      </c>
      <c r="GC364" s="3">
        <v>166766618</v>
      </c>
      <c r="GD364" s="3">
        <v>16678402</v>
      </c>
      <c r="GE364" s="3">
        <v>136270116</v>
      </c>
      <c r="GF364" s="3">
        <v>35573315</v>
      </c>
      <c r="GG364" s="3">
        <v>6048460</v>
      </c>
      <c r="GH364" s="3">
        <v>25049075</v>
      </c>
      <c r="GI364" s="3">
        <v>29574015</v>
      </c>
      <c r="GJ364" s="3">
        <v>181162822</v>
      </c>
      <c r="GK364" s="3">
        <v>4833553</v>
      </c>
      <c r="GL364" s="3">
        <v>2873176</v>
      </c>
      <c r="GM364" s="3">
        <v>1012</v>
      </c>
      <c r="GN364" s="3">
        <v>4306823</v>
      </c>
      <c r="GO364" s="3">
        <v>83389017</v>
      </c>
      <c r="GP364" s="3">
        <v>310450389</v>
      </c>
      <c r="GQ364" s="3">
        <v>0</v>
      </c>
      <c r="GR364" s="3">
        <v>43851596</v>
      </c>
      <c r="GS364" s="3">
        <v>44625679</v>
      </c>
      <c r="GT364" s="3">
        <v>0</v>
      </c>
      <c r="GU364" s="3">
        <v>16640612</v>
      </c>
      <c r="GV364" s="3">
        <v>415568276</v>
      </c>
      <c r="GW364" s="3">
        <v>310060751</v>
      </c>
      <c r="GX364" s="3">
        <v>0</v>
      </c>
      <c r="GY364" s="3">
        <v>11521554</v>
      </c>
      <c r="GZ364" s="3">
        <v>93985971</v>
      </c>
      <c r="HA364" s="3">
        <v>415568276</v>
      </c>
      <c r="HB364" s="3">
        <v>855507</v>
      </c>
      <c r="HC364" s="3">
        <v>246410035</v>
      </c>
      <c r="HD364" s="3">
        <v>-180675816</v>
      </c>
      <c r="HE364" s="3">
        <v>110994873</v>
      </c>
      <c r="HF364" s="3">
        <v>0</v>
      </c>
      <c r="HG364" s="3">
        <v>0</v>
      </c>
      <c r="HH364" s="3">
        <v>97401293</v>
      </c>
      <c r="HI364" s="3">
        <v>0</v>
      </c>
      <c r="HJ364" s="3">
        <v>2674943</v>
      </c>
      <c r="HK364" s="3">
        <v>2870114</v>
      </c>
      <c r="HL364" s="3">
        <v>1278</v>
      </c>
      <c r="HM364" s="3">
        <v>0</v>
      </c>
      <c r="HN364" s="3">
        <v>268580</v>
      </c>
      <c r="HO364" s="3">
        <v>636376</v>
      </c>
      <c r="HP364" s="3">
        <v>730297</v>
      </c>
      <c r="HQ364" s="3">
        <v>121706</v>
      </c>
      <c r="HR364" s="3">
        <v>238988</v>
      </c>
      <c r="HS364" s="3">
        <v>198572</v>
      </c>
      <c r="HT364" s="3">
        <v>114562</v>
      </c>
      <c r="HU364" s="3">
        <v>154616</v>
      </c>
      <c r="HV364" s="3">
        <v>206352</v>
      </c>
      <c r="HW364" s="3">
        <v>4894</v>
      </c>
      <c r="HX364" s="3">
        <v>1353075</v>
      </c>
      <c r="HY364" s="3">
        <v>211973</v>
      </c>
      <c r="HZ364" s="3">
        <v>467988</v>
      </c>
      <c r="IA364" s="3">
        <v>0</v>
      </c>
      <c r="IB364" s="3">
        <v>278876</v>
      </c>
      <c r="IC364" s="3">
        <v>89270</v>
      </c>
      <c r="ID364" s="3">
        <v>273761</v>
      </c>
      <c r="IE364" s="3">
        <v>175530771.10043499</v>
      </c>
      <c r="IF364" s="3">
        <v>57761227.020295598</v>
      </c>
      <c r="IG364" s="3">
        <v>56500919.041237697</v>
      </c>
      <c r="IH364" s="3">
        <v>169265408.16011399</v>
      </c>
      <c r="II364" s="3">
        <v>0</v>
      </c>
      <c r="IJ364" s="3">
        <v>8026089.35288289</v>
      </c>
      <c r="IK364" s="3">
        <v>29119563.088797402</v>
      </c>
      <c r="IL364" s="3">
        <v>3705223.2604783401</v>
      </c>
      <c r="IM364" s="3">
        <v>8033856.9757589502</v>
      </c>
    </row>
    <row r="365" spans="1:247" x14ac:dyDescent="0.25">
      <c r="A365">
        <v>106141338</v>
      </c>
      <c r="B365" s="33" t="s">
        <v>1620</v>
      </c>
      <c r="C365" s="56">
        <v>45108</v>
      </c>
      <c r="D365" s="56">
        <v>45473</v>
      </c>
      <c r="E365">
        <v>366</v>
      </c>
      <c r="F365" s="33" t="s">
        <v>2723</v>
      </c>
      <c r="G365" t="s">
        <v>1063</v>
      </c>
      <c r="H365">
        <v>1201</v>
      </c>
      <c r="I365" s="33" t="s">
        <v>1037</v>
      </c>
      <c r="J365" t="s">
        <v>3050</v>
      </c>
      <c r="K365" s="33" t="s">
        <v>1023</v>
      </c>
      <c r="L365" s="33" t="s">
        <v>811</v>
      </c>
      <c r="M365" t="s">
        <v>1792</v>
      </c>
      <c r="N365" t="s">
        <v>430</v>
      </c>
      <c r="O365" s="33" t="s">
        <v>1621</v>
      </c>
      <c r="P365" t="s">
        <v>1080</v>
      </c>
      <c r="Q365" t="s">
        <v>1058</v>
      </c>
      <c r="R365" s="33" t="s">
        <v>2305</v>
      </c>
      <c r="S365" s="33" t="s">
        <v>1622</v>
      </c>
      <c r="T365" s="33" t="s">
        <v>1623</v>
      </c>
      <c r="U365" s="33">
        <v>93545</v>
      </c>
      <c r="V365" s="33" t="s">
        <v>2653</v>
      </c>
      <c r="W365">
        <v>0</v>
      </c>
      <c r="X365" s="3">
        <v>37</v>
      </c>
      <c r="Y365" s="3">
        <v>13542</v>
      </c>
      <c r="Z365" s="3">
        <v>37</v>
      </c>
      <c r="AA365" s="3">
        <v>13542</v>
      </c>
      <c r="AB365" s="3">
        <v>32</v>
      </c>
      <c r="AC365" s="3">
        <v>31.756830601092901</v>
      </c>
      <c r="AD365" s="3">
        <v>140.24872997076201</v>
      </c>
      <c r="AE365" s="3">
        <v>7071</v>
      </c>
      <c r="AF365" s="3">
        <v>1036</v>
      </c>
      <c r="AG365" s="3">
        <v>57</v>
      </c>
      <c r="AH365" s="3">
        <v>385</v>
      </c>
      <c r="AI365" s="3">
        <v>0</v>
      </c>
      <c r="AJ365" s="3">
        <v>2794</v>
      </c>
      <c r="AK365" s="3">
        <v>0</v>
      </c>
      <c r="AL365" s="3">
        <v>0</v>
      </c>
      <c r="AM365" s="3">
        <v>280</v>
      </c>
      <c r="AN365" s="3">
        <v>11623</v>
      </c>
      <c r="AO365" s="3">
        <v>51331.035169298899</v>
      </c>
      <c r="AP365" s="89">
        <v>22663.463723941299</v>
      </c>
      <c r="AQ365" s="89">
        <v>2317.8944155285094</v>
      </c>
      <c r="AR365" s="89">
        <v>1260.4142950452599</v>
      </c>
      <c r="AS365" s="89">
        <v>5508.8551190081698</v>
      </c>
      <c r="AT365" s="89">
        <v>0</v>
      </c>
      <c r="AU365" s="89">
        <v>16487.092514993601</v>
      </c>
      <c r="AV365" s="89">
        <v>0</v>
      </c>
      <c r="AW365" s="89">
        <v>0</v>
      </c>
      <c r="AX365" s="89">
        <v>6162.1210595708999</v>
      </c>
      <c r="AY365" s="3">
        <v>50</v>
      </c>
      <c r="AZ365" s="3">
        <v>5</v>
      </c>
      <c r="BA365" s="3">
        <v>1</v>
      </c>
      <c r="BB365" s="3">
        <v>3</v>
      </c>
      <c r="BC365" s="3">
        <v>0</v>
      </c>
      <c r="BD365" s="3">
        <v>16</v>
      </c>
      <c r="BE365" s="3">
        <v>0</v>
      </c>
      <c r="BF365" s="3">
        <v>0</v>
      </c>
      <c r="BG365" s="3">
        <v>2</v>
      </c>
      <c r="BH365" s="3">
        <v>77</v>
      </c>
      <c r="BI365" s="3">
        <v>4</v>
      </c>
      <c r="BJ365" s="3">
        <v>0</v>
      </c>
      <c r="BK365" s="3">
        <v>0</v>
      </c>
      <c r="BL365" s="3">
        <v>0</v>
      </c>
      <c r="BM365" s="3">
        <v>33</v>
      </c>
      <c r="BN365" s="3">
        <v>0</v>
      </c>
      <c r="BO365" s="3">
        <v>1464</v>
      </c>
      <c r="BP365" s="3">
        <v>0</v>
      </c>
      <c r="BQ365" s="3">
        <v>0</v>
      </c>
      <c r="BR365" s="3">
        <v>0</v>
      </c>
      <c r="BS365" s="3">
        <v>12078</v>
      </c>
      <c r="BT365" s="3">
        <v>0</v>
      </c>
      <c r="BU365" s="3">
        <v>793</v>
      </c>
      <c r="BV365" s="3">
        <v>0</v>
      </c>
      <c r="BW365" s="3">
        <v>0</v>
      </c>
      <c r="BX365" s="3">
        <v>0</v>
      </c>
      <c r="BY365" s="3">
        <v>10830</v>
      </c>
      <c r="BZ365" s="57">
        <v>0.93177320829389998</v>
      </c>
      <c r="CA365" s="3">
        <v>0</v>
      </c>
      <c r="CB365" s="3">
        <v>73</v>
      </c>
      <c r="CC365" s="3">
        <v>0</v>
      </c>
      <c r="CD365" s="3">
        <v>0</v>
      </c>
      <c r="CE365" s="3">
        <v>0</v>
      </c>
      <c r="CF365" s="3">
        <v>4</v>
      </c>
      <c r="CG365" s="3">
        <v>0</v>
      </c>
      <c r="CH365" s="3">
        <v>0</v>
      </c>
      <c r="CI365" s="3">
        <v>0</v>
      </c>
      <c r="CJ365" s="3">
        <v>0</v>
      </c>
      <c r="CK365" s="3">
        <v>7966</v>
      </c>
      <c r="CL365" s="3">
        <v>698</v>
      </c>
      <c r="CM365" s="3">
        <v>610</v>
      </c>
      <c r="CN365" s="3">
        <v>2475</v>
      </c>
      <c r="CO365" s="3">
        <v>217</v>
      </c>
      <c r="CP365" s="3">
        <v>9150</v>
      </c>
      <c r="CQ365" s="3">
        <v>0</v>
      </c>
      <c r="CR365" s="3">
        <v>0</v>
      </c>
      <c r="CS365" s="3">
        <v>1099</v>
      </c>
      <c r="CT365" s="3">
        <v>22215</v>
      </c>
      <c r="CU365" s="3">
        <v>4553</v>
      </c>
      <c r="CV365" s="3">
        <v>2655</v>
      </c>
      <c r="CW365" s="3">
        <v>0</v>
      </c>
      <c r="CX365" s="3">
        <v>17092</v>
      </c>
      <c r="CY365" s="3">
        <v>0</v>
      </c>
      <c r="CZ365" s="3">
        <v>0</v>
      </c>
      <c r="DA365" s="3">
        <v>0</v>
      </c>
      <c r="DB365" s="3">
        <v>0</v>
      </c>
      <c r="DC365" s="3">
        <v>0</v>
      </c>
      <c r="DD365" s="3">
        <v>0</v>
      </c>
      <c r="DE365" s="3">
        <v>0</v>
      </c>
      <c r="DF365" s="3">
        <v>0</v>
      </c>
      <c r="DG365" s="3">
        <v>26952724</v>
      </c>
      <c r="DH365" s="3">
        <v>11453132</v>
      </c>
      <c r="DI365" s="3">
        <v>0</v>
      </c>
      <c r="DJ365" s="3">
        <v>15499592</v>
      </c>
      <c r="DK365" s="3">
        <v>226163</v>
      </c>
      <c r="DL365" s="3">
        <v>15725755</v>
      </c>
      <c r="DM365" s="3">
        <v>19322237</v>
      </c>
      <c r="DN365" s="3">
        <v>-3596482</v>
      </c>
      <c r="DO365" s="3">
        <v>1555524</v>
      </c>
      <c r="DP365" s="3">
        <v>0</v>
      </c>
      <c r="DQ365" s="3">
        <v>0</v>
      </c>
      <c r="DR365" s="3">
        <v>0</v>
      </c>
      <c r="DS365" s="3">
        <v>-2040958</v>
      </c>
      <c r="DT365" s="3">
        <v>3733206</v>
      </c>
      <c r="DU365" s="3">
        <v>587719</v>
      </c>
      <c r="DV365" s="3">
        <v>32151</v>
      </c>
      <c r="DW365" s="3">
        <v>205196</v>
      </c>
      <c r="DX365" s="3">
        <v>0</v>
      </c>
      <c r="DY365" s="3">
        <v>1502978</v>
      </c>
      <c r="DZ365" s="3">
        <v>0</v>
      </c>
      <c r="EA365" s="3">
        <v>0</v>
      </c>
      <c r="EB365" s="3">
        <v>41715</v>
      </c>
      <c r="EC365" s="3">
        <v>6102965</v>
      </c>
      <c r="ED365" s="3">
        <v>8232199</v>
      </c>
      <c r="EE365" s="3">
        <v>727214</v>
      </c>
      <c r="EF365" s="3">
        <v>678789</v>
      </c>
      <c r="EG365" s="3">
        <v>2730895</v>
      </c>
      <c r="EH365" s="3">
        <v>238398</v>
      </c>
      <c r="EI365" s="3">
        <v>7365933</v>
      </c>
      <c r="EJ365" s="3">
        <v>0</v>
      </c>
      <c r="EK365" s="3">
        <v>0</v>
      </c>
      <c r="EL365" s="3">
        <v>876331</v>
      </c>
      <c r="EM365" s="3">
        <v>20849759</v>
      </c>
      <c r="EN365" s="3">
        <v>4302291</v>
      </c>
      <c r="EO365" s="3">
        <v>610602</v>
      </c>
      <c r="EP365" s="3">
        <v>276065</v>
      </c>
      <c r="EQ365" s="3">
        <v>1365115</v>
      </c>
      <c r="ER365" s="3">
        <v>0</v>
      </c>
      <c r="ES365" s="3">
        <v>111572</v>
      </c>
      <c r="ET365" s="3">
        <v>3443890</v>
      </c>
      <c r="EU365" s="3">
        <v>0</v>
      </c>
      <c r="EV365" s="3">
        <v>961970</v>
      </c>
      <c r="EW365" s="3">
        <v>0</v>
      </c>
      <c r="EX365" s="3">
        <v>38830</v>
      </c>
      <c r="EY365" s="3">
        <v>0</v>
      </c>
      <c r="EZ365" s="3">
        <v>342797</v>
      </c>
      <c r="FA365" s="3">
        <v>0</v>
      </c>
      <c r="FB365" s="3">
        <v>0</v>
      </c>
      <c r="FC365" s="3">
        <v>0</v>
      </c>
      <c r="FD365" s="3">
        <v>0</v>
      </c>
      <c r="FE365" s="3">
        <v>7236056</v>
      </c>
      <c r="FF365" s="3">
        <v>657400</v>
      </c>
      <c r="FG365" s="3">
        <v>409501</v>
      </c>
      <c r="FH365" s="3">
        <v>1466184</v>
      </c>
      <c r="FI365" s="3">
        <v>118317</v>
      </c>
      <c r="FJ365" s="3">
        <v>5108480</v>
      </c>
      <c r="FK365" s="3">
        <v>0</v>
      </c>
      <c r="FL365" s="3">
        <v>0</v>
      </c>
      <c r="FM365" s="3">
        <v>503654</v>
      </c>
      <c r="FN365" s="3">
        <v>0</v>
      </c>
      <c r="FO365" s="3">
        <v>0</v>
      </c>
      <c r="FP365" s="3">
        <v>0</v>
      </c>
      <c r="FQ365" s="3">
        <v>134997</v>
      </c>
      <c r="FR365" s="3">
        <v>1133680</v>
      </c>
      <c r="FS365" s="3">
        <v>0</v>
      </c>
      <c r="FT365" s="3">
        <v>5448666</v>
      </c>
      <c r="FU365" s="3">
        <v>3665620</v>
      </c>
      <c r="FV365" s="3">
        <v>3449170</v>
      </c>
      <c r="FW365" s="3">
        <v>0</v>
      </c>
      <c r="FX365" s="3">
        <v>0</v>
      </c>
      <c r="FY365" s="3">
        <v>0</v>
      </c>
      <c r="FZ365" s="3">
        <v>0</v>
      </c>
      <c r="GA365" s="3">
        <v>3010992</v>
      </c>
      <c r="GB365" s="3">
        <v>879847</v>
      </c>
      <c r="GC365" s="3">
        <v>1942318</v>
      </c>
      <c r="GD365" s="3">
        <v>925624</v>
      </c>
      <c r="GE365" s="3">
        <v>10740672</v>
      </c>
      <c r="GF365" s="3">
        <v>2165512</v>
      </c>
      <c r="GG365" s="3">
        <v>2258989</v>
      </c>
      <c r="GH365" s="3">
        <v>679121</v>
      </c>
      <c r="GI365" s="3">
        <v>923948</v>
      </c>
      <c r="GJ365" s="3">
        <v>558726</v>
      </c>
      <c r="GK365" s="3">
        <v>141222</v>
      </c>
      <c r="GL365" s="3">
        <v>71452</v>
      </c>
      <c r="GM365" s="3">
        <v>558659</v>
      </c>
      <c r="GN365" s="3">
        <v>76578</v>
      </c>
      <c r="GO365" s="3">
        <v>1147358</v>
      </c>
      <c r="GP365" s="3">
        <v>7059966</v>
      </c>
      <c r="GQ365" s="3">
        <v>0</v>
      </c>
      <c r="GR365" s="3">
        <v>846153</v>
      </c>
      <c r="GS365" s="3">
        <v>719004</v>
      </c>
      <c r="GT365" s="3">
        <v>0</v>
      </c>
      <c r="GU365" s="3">
        <v>0</v>
      </c>
      <c r="GV365" s="3">
        <v>8625123</v>
      </c>
      <c r="GW365" s="3">
        <v>2109784</v>
      </c>
      <c r="GX365" s="3">
        <v>64676</v>
      </c>
      <c r="GY365" s="3">
        <v>2895157</v>
      </c>
      <c r="GZ365" s="3">
        <v>3555506</v>
      </c>
      <c r="HA365" s="3">
        <v>8625123</v>
      </c>
      <c r="HB365" s="3">
        <v>1246132</v>
      </c>
      <c r="HC365" s="3">
        <v>16327843</v>
      </c>
      <c r="HD365" s="3">
        <v>-11150325</v>
      </c>
      <c r="HE365" s="3">
        <v>8782542</v>
      </c>
      <c r="HF365" s="3">
        <v>0</v>
      </c>
      <c r="HG365" s="3">
        <v>2984945</v>
      </c>
      <c r="HH365" s="3">
        <v>0</v>
      </c>
      <c r="HI365" s="3">
        <v>0</v>
      </c>
      <c r="HJ365" s="3">
        <v>278292</v>
      </c>
      <c r="HK365" s="3">
        <v>302182</v>
      </c>
      <c r="HL365" s="3">
        <v>144</v>
      </c>
      <c r="HM365" s="3">
        <v>0</v>
      </c>
      <c r="HN365" s="3">
        <v>35031</v>
      </c>
      <c r="HO365" s="3">
        <v>56612</v>
      </c>
      <c r="HP365" s="3">
        <v>28414</v>
      </c>
      <c r="HQ365" s="3">
        <v>20142</v>
      </c>
      <c r="HR365" s="3">
        <v>56680</v>
      </c>
      <c r="HS365" s="3">
        <v>44548</v>
      </c>
      <c r="HT365" s="3">
        <v>21987</v>
      </c>
      <c r="HU365" s="3">
        <v>12264</v>
      </c>
      <c r="HV365" s="3">
        <v>0</v>
      </c>
      <c r="HW365" s="3">
        <v>2614</v>
      </c>
      <c r="HX365" s="3">
        <v>109221</v>
      </c>
      <c r="HY365" s="3">
        <v>37249</v>
      </c>
      <c r="HZ365" s="3">
        <v>37899</v>
      </c>
      <c r="IA365" s="3">
        <v>0</v>
      </c>
      <c r="IB365" s="3">
        <v>48404</v>
      </c>
      <c r="IC365" s="3">
        <v>11424</v>
      </c>
      <c r="ID365" s="3">
        <v>34095</v>
      </c>
      <c r="IE365" s="3">
        <v>8477520.0948137902</v>
      </c>
      <c r="IF365" s="3">
        <v>931633.399022748</v>
      </c>
      <c r="IG365" s="3">
        <v>503702.811246834</v>
      </c>
      <c r="IH365" s="3">
        <v>2080227.99501579</v>
      </c>
      <c r="II365" s="3">
        <v>168905.59371483201</v>
      </c>
      <c r="IJ365" s="3">
        <v>6283646.1633864548</v>
      </c>
      <c r="IK365" s="3">
        <v>0</v>
      </c>
      <c r="IL365" s="3">
        <v>0</v>
      </c>
      <c r="IM365" s="3">
        <v>650437.94279954804</v>
      </c>
    </row>
    <row r="366" spans="1:247" x14ac:dyDescent="0.25">
      <c r="A366">
        <v>106334068</v>
      </c>
      <c r="B366" s="33" t="s">
        <v>1976</v>
      </c>
      <c r="C366" s="56">
        <v>45292</v>
      </c>
      <c r="D366" s="56">
        <v>45657</v>
      </c>
      <c r="E366">
        <v>366</v>
      </c>
      <c r="F366" s="33" t="s">
        <v>2704</v>
      </c>
      <c r="G366" t="s">
        <v>1063</v>
      </c>
      <c r="H366">
        <v>1109</v>
      </c>
      <c r="I366" s="33" t="s">
        <v>1024</v>
      </c>
      <c r="J366" t="s">
        <v>1763</v>
      </c>
      <c r="K366" s="33" t="s">
        <v>1023</v>
      </c>
      <c r="L366" s="33" t="s">
        <v>811</v>
      </c>
      <c r="N366" t="s">
        <v>430</v>
      </c>
      <c r="O366" s="33" t="s">
        <v>3069</v>
      </c>
      <c r="P366" t="s">
        <v>1028</v>
      </c>
      <c r="Q366" t="s">
        <v>34</v>
      </c>
      <c r="R366" s="33" t="s">
        <v>2306</v>
      </c>
      <c r="S366" s="33" t="s">
        <v>1624</v>
      </c>
      <c r="T366" s="33" t="s">
        <v>1625</v>
      </c>
      <c r="U366" s="33">
        <v>92562</v>
      </c>
      <c r="V366" s="33" t="s">
        <v>2787</v>
      </c>
      <c r="W366">
        <v>2</v>
      </c>
      <c r="X366" s="3">
        <v>242</v>
      </c>
      <c r="Y366" s="3">
        <v>88572</v>
      </c>
      <c r="Z366" s="3">
        <v>242</v>
      </c>
      <c r="AA366" s="3">
        <v>88572</v>
      </c>
      <c r="AB366" s="3">
        <v>195</v>
      </c>
      <c r="AC366" s="3">
        <v>194.23770491803299</v>
      </c>
      <c r="AD366" s="3">
        <v>365.38765692742686</v>
      </c>
      <c r="AE366" s="3">
        <v>12877</v>
      </c>
      <c r="AF366" s="3">
        <v>23332</v>
      </c>
      <c r="AG366" s="3">
        <v>2951</v>
      </c>
      <c r="AH366" s="3">
        <v>15426</v>
      </c>
      <c r="AI366" s="3">
        <v>0</v>
      </c>
      <c r="AJ366" s="3">
        <v>2914</v>
      </c>
      <c r="AK366" s="3">
        <v>12773</v>
      </c>
      <c r="AL366" s="3">
        <v>41</v>
      </c>
      <c r="AM366" s="3">
        <v>777</v>
      </c>
      <c r="AN366" s="3">
        <v>71091</v>
      </c>
      <c r="AO366" s="3">
        <v>133731.88243543822</v>
      </c>
      <c r="AP366" s="89">
        <v>17552.030511958801</v>
      </c>
      <c r="AQ366" s="89">
        <v>36201.0360858848</v>
      </c>
      <c r="AR366" s="89">
        <v>4653.0734002294303</v>
      </c>
      <c r="AS366" s="89">
        <v>36208.066901852602</v>
      </c>
      <c r="AT366" s="89">
        <v>0</v>
      </c>
      <c r="AU366" s="89">
        <v>6257.8568967424098</v>
      </c>
      <c r="AV366" s="89">
        <v>29213.887876944096</v>
      </c>
      <c r="AW366" s="89">
        <v>171.95257107411999</v>
      </c>
      <c r="AX366" s="89">
        <v>3034.4072856848702</v>
      </c>
      <c r="AY366" s="3">
        <v>2640</v>
      </c>
      <c r="AZ366" s="3">
        <v>5077</v>
      </c>
      <c r="BA366" s="3">
        <v>524</v>
      </c>
      <c r="BB366" s="3">
        <v>4262</v>
      </c>
      <c r="BC366" s="3">
        <v>0</v>
      </c>
      <c r="BD366" s="3">
        <v>812</v>
      </c>
      <c r="BE366" s="3">
        <v>4442</v>
      </c>
      <c r="BF366" s="3">
        <v>14</v>
      </c>
      <c r="BG366" s="3">
        <v>293</v>
      </c>
      <c r="BH366" s="3">
        <v>18064</v>
      </c>
      <c r="BI366" s="3">
        <v>242</v>
      </c>
      <c r="BJ366" s="3">
        <v>0</v>
      </c>
      <c r="BK366" s="3">
        <v>0</v>
      </c>
      <c r="BL366" s="3">
        <v>0</v>
      </c>
      <c r="BM366" s="3">
        <v>0</v>
      </c>
      <c r="BN366" s="3">
        <v>0</v>
      </c>
      <c r="BO366" s="3">
        <v>88572</v>
      </c>
      <c r="BP366" s="3">
        <v>0</v>
      </c>
      <c r="BQ366" s="3">
        <v>0</v>
      </c>
      <c r="BR366" s="3">
        <v>0</v>
      </c>
      <c r="BS366" s="3">
        <v>0</v>
      </c>
      <c r="BT366" s="3">
        <v>0</v>
      </c>
      <c r="BU366" s="3">
        <v>71091</v>
      </c>
      <c r="BV366" s="3">
        <v>0</v>
      </c>
      <c r="BW366" s="3">
        <v>0</v>
      </c>
      <c r="BX366" s="3">
        <v>0</v>
      </c>
      <c r="BY366" s="3">
        <v>0</v>
      </c>
      <c r="BZ366" s="57">
        <v>0</v>
      </c>
      <c r="CA366" s="3">
        <v>0</v>
      </c>
      <c r="CB366" s="3">
        <v>18064</v>
      </c>
      <c r="CC366" s="3">
        <v>0</v>
      </c>
      <c r="CD366" s="3">
        <v>0</v>
      </c>
      <c r="CE366" s="3">
        <v>0</v>
      </c>
      <c r="CF366" s="3">
        <v>0</v>
      </c>
      <c r="CG366" s="3">
        <v>0</v>
      </c>
      <c r="CH366" s="3">
        <v>15</v>
      </c>
      <c r="CI366" s="3">
        <v>5666</v>
      </c>
      <c r="CJ366" s="3">
        <v>3447</v>
      </c>
      <c r="CK366" s="3">
        <v>6134</v>
      </c>
      <c r="CL366" s="3">
        <v>15366</v>
      </c>
      <c r="CM366" s="3">
        <v>3326</v>
      </c>
      <c r="CN366" s="3">
        <v>43365</v>
      </c>
      <c r="CO366" s="3">
        <v>0</v>
      </c>
      <c r="CP366" s="3">
        <v>5704</v>
      </c>
      <c r="CQ366" s="3">
        <v>30597</v>
      </c>
      <c r="CR366" s="3">
        <v>1059</v>
      </c>
      <c r="CS366" s="3">
        <v>6809</v>
      </c>
      <c r="CT366" s="3">
        <v>112360</v>
      </c>
      <c r="CU366" s="3">
        <v>112370</v>
      </c>
      <c r="CV366" s="3">
        <v>0</v>
      </c>
      <c r="CW366" s="3">
        <v>0</v>
      </c>
      <c r="CX366" s="3">
        <v>6762</v>
      </c>
      <c r="CY366" s="3">
        <v>0</v>
      </c>
      <c r="CZ366" s="3">
        <v>11</v>
      </c>
      <c r="DA366" s="3">
        <v>463931</v>
      </c>
      <c r="DB366" s="3">
        <v>408481</v>
      </c>
      <c r="DC366" s="3">
        <v>3889</v>
      </c>
      <c r="DD366" s="3">
        <v>3871</v>
      </c>
      <c r="DE366" s="3">
        <v>2578</v>
      </c>
      <c r="DF366" s="3">
        <v>869</v>
      </c>
      <c r="DG366" s="3">
        <v>3223791686</v>
      </c>
      <c r="DH366" s="3">
        <v>2763088799</v>
      </c>
      <c r="DI366" s="3">
        <v>0</v>
      </c>
      <c r="DJ366" s="3">
        <v>460702887</v>
      </c>
      <c r="DK366" s="3">
        <v>8132827</v>
      </c>
      <c r="DL366" s="3">
        <v>468835714</v>
      </c>
      <c r="DM366" s="3">
        <v>438044819</v>
      </c>
      <c r="DN366" s="3">
        <v>30790895</v>
      </c>
      <c r="DO366" s="3">
        <v>212272</v>
      </c>
      <c r="DP366" s="3">
        <v>8683</v>
      </c>
      <c r="DQ366" s="3">
        <v>0</v>
      </c>
      <c r="DR366" s="3">
        <v>0</v>
      </c>
      <c r="DS366" s="3">
        <v>30994484</v>
      </c>
      <c r="DT366" s="3">
        <v>299857641</v>
      </c>
      <c r="DU366" s="3">
        <v>586963244</v>
      </c>
      <c r="DV366" s="3">
        <v>62074370</v>
      </c>
      <c r="DW366" s="3">
        <v>336363032</v>
      </c>
      <c r="DX366" s="3">
        <v>0</v>
      </c>
      <c r="DY366" s="3">
        <v>70308672</v>
      </c>
      <c r="DZ366" s="3">
        <v>329535435</v>
      </c>
      <c r="EA366" s="3">
        <v>1436423</v>
      </c>
      <c r="EB366" s="3">
        <v>27207902</v>
      </c>
      <c r="EC366" s="3">
        <v>1713746719</v>
      </c>
      <c r="ED366" s="3">
        <v>108864147</v>
      </c>
      <c r="EE366" s="3">
        <v>323746407</v>
      </c>
      <c r="EF366" s="3">
        <v>35803163</v>
      </c>
      <c r="EG366" s="3">
        <v>453151759</v>
      </c>
      <c r="EH366" s="3">
        <v>0</v>
      </c>
      <c r="EI366" s="3">
        <v>80680212</v>
      </c>
      <c r="EJ366" s="3">
        <v>424164655</v>
      </c>
      <c r="EK366" s="3">
        <v>4587885</v>
      </c>
      <c r="EL366" s="3">
        <v>79046739</v>
      </c>
      <c r="EM366" s="3">
        <v>1510044967</v>
      </c>
      <c r="EN366" s="3">
        <v>347885233</v>
      </c>
      <c r="EO366" s="3">
        <v>807698526</v>
      </c>
      <c r="EP366" s="3">
        <v>46418768</v>
      </c>
      <c r="EQ366" s="3">
        <v>736392253</v>
      </c>
      <c r="ER366" s="3">
        <v>0</v>
      </c>
      <c r="ES366" s="3">
        <v>0</v>
      </c>
      <c r="ET366" s="3">
        <v>134509572</v>
      </c>
      <c r="EU366" s="3">
        <v>580836514</v>
      </c>
      <c r="EV366" s="3">
        <v>40962423</v>
      </c>
      <c r="EW366" s="3">
        <v>0</v>
      </c>
      <c r="EX366" s="3">
        <v>7443862</v>
      </c>
      <c r="EY366" s="3">
        <v>0</v>
      </c>
      <c r="EZ366" s="3">
        <v>60941648</v>
      </c>
      <c r="FA366" s="3">
        <v>0</v>
      </c>
      <c r="FB366" s="3">
        <v>0</v>
      </c>
      <c r="FC366" s="3">
        <v>0</v>
      </c>
      <c r="FD366" s="3">
        <v>0</v>
      </c>
      <c r="FE366" s="3">
        <v>60391210</v>
      </c>
      <c r="FF366" s="3">
        <v>102823280</v>
      </c>
      <c r="FG366" s="3">
        <v>50815730</v>
      </c>
      <c r="FH366" s="3">
        <v>53046546</v>
      </c>
      <c r="FI366" s="3">
        <v>0</v>
      </c>
      <c r="FJ366" s="3">
        <v>14517605</v>
      </c>
      <c r="FK366" s="3">
        <v>164553574</v>
      </c>
      <c r="FL366" s="3">
        <v>0</v>
      </c>
      <c r="FM366" s="3">
        <v>14554942</v>
      </c>
      <c r="FN366" s="3">
        <v>0</v>
      </c>
      <c r="FO366" s="3">
        <v>0</v>
      </c>
      <c r="FP366" s="3">
        <v>0</v>
      </c>
      <c r="FQ366" s="3">
        <v>203749</v>
      </c>
      <c r="FR366" s="3">
        <v>0</v>
      </c>
      <c r="FS366" s="3">
        <v>0</v>
      </c>
      <c r="FT366" s="3">
        <v>97449836</v>
      </c>
      <c r="FU366" s="3">
        <v>35995727</v>
      </c>
      <c r="FV366" s="3">
        <v>124118973</v>
      </c>
      <c r="FW366" s="3">
        <v>0</v>
      </c>
      <c r="FX366" s="3">
        <v>0</v>
      </c>
      <c r="FY366" s="3">
        <v>0</v>
      </c>
      <c r="FZ366" s="3">
        <v>8172544</v>
      </c>
      <c r="GA366" s="3">
        <v>44166416</v>
      </c>
      <c r="GB366" s="3">
        <v>8930075</v>
      </c>
      <c r="GC366" s="3">
        <v>88294683</v>
      </c>
      <c r="GD366" s="3">
        <v>30916565</v>
      </c>
      <c r="GE366" s="3">
        <v>158612952</v>
      </c>
      <c r="GF366" s="3">
        <v>28361848</v>
      </c>
      <c r="GG366" s="3">
        <v>33260550</v>
      </c>
      <c r="GH366" s="3">
        <v>14764424</v>
      </c>
      <c r="GI366" s="3">
        <v>58534379</v>
      </c>
      <c r="GJ366" s="3">
        <v>37024229</v>
      </c>
      <c r="GK366" s="3">
        <v>25242098</v>
      </c>
      <c r="GL366" s="3">
        <v>1376692</v>
      </c>
      <c r="GM366" s="3">
        <v>7927376</v>
      </c>
      <c r="GN366" s="3">
        <v>0</v>
      </c>
      <c r="GO366" s="3">
        <v>72940271</v>
      </c>
      <c r="GP366" s="3">
        <v>249746704</v>
      </c>
      <c r="GQ366" s="3">
        <v>0</v>
      </c>
      <c r="GR366" s="3">
        <v>121176968</v>
      </c>
      <c r="GS366" s="3">
        <v>274118134</v>
      </c>
      <c r="GT366" s="3">
        <v>0</v>
      </c>
      <c r="GU366" s="3">
        <v>5283410</v>
      </c>
      <c r="GV366" s="3">
        <v>650325216</v>
      </c>
      <c r="GW366" s="3">
        <v>80297902</v>
      </c>
      <c r="GX366" s="3">
        <v>0</v>
      </c>
      <c r="GY366" s="3">
        <v>0</v>
      </c>
      <c r="GZ366" s="3">
        <v>570027314</v>
      </c>
      <c r="HA366" s="3">
        <v>650325216</v>
      </c>
      <c r="HB366" s="3">
        <v>2405</v>
      </c>
      <c r="HC366" s="3">
        <v>211881667</v>
      </c>
      <c r="HD366" s="3">
        <v>-126814230</v>
      </c>
      <c r="HE366" s="3">
        <v>337682111</v>
      </c>
      <c r="HF366" s="3">
        <v>0</v>
      </c>
      <c r="HG366" s="3">
        <v>0</v>
      </c>
      <c r="HH366" s="3">
        <v>151720079</v>
      </c>
      <c r="HI366" s="3">
        <v>13496897</v>
      </c>
      <c r="HJ366" s="3">
        <v>3495125</v>
      </c>
      <c r="HK366" s="3">
        <v>3853103</v>
      </c>
      <c r="HL366" s="3">
        <v>1795</v>
      </c>
      <c r="HM366" s="3">
        <v>206</v>
      </c>
      <c r="HN366" s="3">
        <v>349488</v>
      </c>
      <c r="HO366" s="3">
        <v>746093</v>
      </c>
      <c r="HP366" s="3">
        <v>1141871</v>
      </c>
      <c r="HQ366" s="3">
        <v>18860</v>
      </c>
      <c r="HR366" s="3">
        <v>218926</v>
      </c>
      <c r="HS366" s="3">
        <v>701000</v>
      </c>
      <c r="HT366" s="3">
        <v>198541</v>
      </c>
      <c r="HU366" s="3">
        <v>0</v>
      </c>
      <c r="HV366" s="3">
        <v>114928</v>
      </c>
      <c r="HW366" s="3">
        <v>5418</v>
      </c>
      <c r="HX366" s="3">
        <v>1081096</v>
      </c>
      <c r="HY366" s="3">
        <v>371799</v>
      </c>
      <c r="HZ366" s="3">
        <v>656564</v>
      </c>
      <c r="IA366" s="3">
        <v>0</v>
      </c>
      <c r="IB366" s="3">
        <v>443998</v>
      </c>
      <c r="IC366" s="3">
        <v>753279</v>
      </c>
      <c r="ID366" s="3">
        <v>188389</v>
      </c>
      <c r="IE366" s="3">
        <v>54505506.300533898</v>
      </c>
      <c r="IF366" s="3">
        <v>121448604.10656001</v>
      </c>
      <c r="IG366" s="3">
        <v>13052557.1384812</v>
      </c>
      <c r="IH366" s="3">
        <v>105286541.306712</v>
      </c>
      <c r="II366" s="3">
        <v>0</v>
      </c>
      <c r="IJ366" s="3">
        <v>20135274.9224433</v>
      </c>
      <c r="IK366" s="3">
        <v>100510435.729959</v>
      </c>
      <c r="IL366" s="3">
        <v>803377.66982551105</v>
      </c>
      <c r="IM366" s="3">
        <v>14169694.825484725</v>
      </c>
    </row>
    <row r="367" spans="1:247" x14ac:dyDescent="0.25">
      <c r="A367">
        <v>106100899</v>
      </c>
      <c r="B367" s="33" t="s">
        <v>2531</v>
      </c>
      <c r="C367" s="56">
        <v>45108</v>
      </c>
      <c r="D367" s="56">
        <v>45473</v>
      </c>
      <c r="E367">
        <v>366</v>
      </c>
      <c r="F367" s="33" t="s">
        <v>2683</v>
      </c>
      <c r="G367" t="s">
        <v>1079</v>
      </c>
      <c r="H367">
        <v>605</v>
      </c>
      <c r="I367" s="33" t="s">
        <v>1046</v>
      </c>
      <c r="J367" t="s">
        <v>3050</v>
      </c>
      <c r="K367" s="33" t="s">
        <v>1023</v>
      </c>
      <c r="L367" s="33" t="s">
        <v>811</v>
      </c>
      <c r="M367" t="s">
        <v>2658</v>
      </c>
      <c r="N367" t="s">
        <v>430</v>
      </c>
      <c r="O367" s="33" t="s">
        <v>1768</v>
      </c>
      <c r="P367" t="s">
        <v>406</v>
      </c>
      <c r="Q367" t="s">
        <v>34</v>
      </c>
      <c r="R367" s="33" t="s">
        <v>2307</v>
      </c>
      <c r="S367" s="33" t="s">
        <v>1843</v>
      </c>
      <c r="T367" s="33" t="s">
        <v>1171</v>
      </c>
      <c r="U367" s="33">
        <v>93720</v>
      </c>
      <c r="V367" s="33" t="s">
        <v>3247</v>
      </c>
      <c r="W367">
        <v>0</v>
      </c>
      <c r="X367" s="3">
        <v>436</v>
      </c>
      <c r="Y367" s="3">
        <v>159576</v>
      </c>
      <c r="Z367" s="3">
        <v>436</v>
      </c>
      <c r="AA367" s="3">
        <v>159576</v>
      </c>
      <c r="AB367" s="3">
        <v>315</v>
      </c>
      <c r="AC367" s="3">
        <v>314.800546448087</v>
      </c>
      <c r="AD367" s="3">
        <v>535.92838322079297</v>
      </c>
      <c r="AE367" s="3">
        <v>37779</v>
      </c>
      <c r="AF367" s="3">
        <v>22759</v>
      </c>
      <c r="AG367" s="3">
        <v>6465</v>
      </c>
      <c r="AH367" s="3">
        <v>31956</v>
      </c>
      <c r="AI367" s="3">
        <v>0</v>
      </c>
      <c r="AJ367" s="3">
        <v>7223</v>
      </c>
      <c r="AK367" s="3">
        <v>8274</v>
      </c>
      <c r="AL367" s="3">
        <v>387</v>
      </c>
      <c r="AM367" s="3">
        <v>374</v>
      </c>
      <c r="AN367" s="3">
        <v>115217</v>
      </c>
      <c r="AO367" s="3">
        <v>196149.78825881009</v>
      </c>
      <c r="AP367" s="89">
        <v>57020.640120638003</v>
      </c>
      <c r="AQ367" s="89">
        <v>34148.240139960602</v>
      </c>
      <c r="AR367" s="89">
        <v>9687.6648796596292</v>
      </c>
      <c r="AS367" s="89">
        <v>58790.464807294004</v>
      </c>
      <c r="AT367" s="89">
        <v>0</v>
      </c>
      <c r="AU367" s="89">
        <v>11757.652360936199</v>
      </c>
      <c r="AV367" s="89">
        <v>22025.987690343001</v>
      </c>
      <c r="AW367" s="89">
        <v>908.23328922829796</v>
      </c>
      <c r="AX367" s="89">
        <v>1056.8298468687501</v>
      </c>
      <c r="AY367" s="3">
        <v>6897</v>
      </c>
      <c r="AZ367" s="3">
        <v>3887</v>
      </c>
      <c r="BA367" s="3">
        <v>1464</v>
      </c>
      <c r="BB367" s="3">
        <v>8737</v>
      </c>
      <c r="BC367" s="3">
        <v>0</v>
      </c>
      <c r="BD367" s="3">
        <v>2111</v>
      </c>
      <c r="BE367" s="3">
        <v>2413</v>
      </c>
      <c r="BF367" s="3">
        <v>113</v>
      </c>
      <c r="BG367" s="3">
        <v>137</v>
      </c>
      <c r="BH367" s="3">
        <v>25759</v>
      </c>
      <c r="BI367" s="3">
        <v>436</v>
      </c>
      <c r="BJ367" s="3">
        <v>0</v>
      </c>
      <c r="BK367" s="3">
        <v>0</v>
      </c>
      <c r="BL367" s="3">
        <v>0</v>
      </c>
      <c r="BM367" s="3">
        <v>0</v>
      </c>
      <c r="BN367" s="3">
        <v>0</v>
      </c>
      <c r="BO367" s="3">
        <v>159576</v>
      </c>
      <c r="BP367" s="3">
        <v>0</v>
      </c>
      <c r="BQ367" s="3">
        <v>0</v>
      </c>
      <c r="BR367" s="3">
        <v>0</v>
      </c>
      <c r="BS367" s="3">
        <v>0</v>
      </c>
      <c r="BT367" s="3">
        <v>0</v>
      </c>
      <c r="BU367" s="3">
        <v>115217</v>
      </c>
      <c r="BV367" s="3">
        <v>0</v>
      </c>
      <c r="BW367" s="3">
        <v>0</v>
      </c>
      <c r="BX367" s="3">
        <v>0</v>
      </c>
      <c r="BY367" s="3">
        <v>0</v>
      </c>
      <c r="BZ367" s="57">
        <v>0</v>
      </c>
      <c r="CA367" s="3">
        <v>0</v>
      </c>
      <c r="CB367" s="3">
        <v>25759</v>
      </c>
      <c r="CC367" s="3">
        <v>0</v>
      </c>
      <c r="CD367" s="3">
        <v>0</v>
      </c>
      <c r="CE367" s="3">
        <v>0</v>
      </c>
      <c r="CF367" s="3">
        <v>0</v>
      </c>
      <c r="CG367" s="3">
        <v>0</v>
      </c>
      <c r="CH367" s="3">
        <v>30</v>
      </c>
      <c r="CI367" s="3">
        <v>4460</v>
      </c>
      <c r="CJ367" s="3">
        <v>2946</v>
      </c>
      <c r="CK367" s="3">
        <v>38903</v>
      </c>
      <c r="CL367" s="3">
        <v>20093</v>
      </c>
      <c r="CM367" s="3">
        <v>6200</v>
      </c>
      <c r="CN367" s="3">
        <v>49900</v>
      </c>
      <c r="CO367" s="3">
        <v>0</v>
      </c>
      <c r="CP367" s="3">
        <v>12879</v>
      </c>
      <c r="CQ367" s="3">
        <v>34624</v>
      </c>
      <c r="CR367" s="3">
        <v>1492</v>
      </c>
      <c r="CS367" s="3">
        <v>8224</v>
      </c>
      <c r="CT367" s="3">
        <v>172315</v>
      </c>
      <c r="CU367" s="3">
        <v>79788</v>
      </c>
      <c r="CV367" s="3">
        <v>0</v>
      </c>
      <c r="CW367" s="3">
        <v>0</v>
      </c>
      <c r="CX367" s="3">
        <v>96831</v>
      </c>
      <c r="CY367" s="3">
        <v>0</v>
      </c>
      <c r="CZ367" s="3">
        <v>14</v>
      </c>
      <c r="DA367" s="3">
        <v>469709</v>
      </c>
      <c r="DB367" s="3">
        <v>662923</v>
      </c>
      <c r="DC367" s="3">
        <v>3831</v>
      </c>
      <c r="DD367" s="3">
        <v>9203</v>
      </c>
      <c r="DE367" s="3">
        <v>3001</v>
      </c>
      <c r="DF367" s="3">
        <v>1531</v>
      </c>
      <c r="DG367" s="3">
        <v>2506499081</v>
      </c>
      <c r="DH367" s="3">
        <v>1910667507</v>
      </c>
      <c r="DI367" s="3">
        <v>9270937</v>
      </c>
      <c r="DJ367" s="3">
        <v>605102511</v>
      </c>
      <c r="DK367" s="3">
        <v>11261452</v>
      </c>
      <c r="DL367" s="3">
        <v>616363963</v>
      </c>
      <c r="DM367" s="3">
        <v>694358484</v>
      </c>
      <c r="DN367" s="3">
        <v>-77994521</v>
      </c>
      <c r="DO367" s="3">
        <v>4128658</v>
      </c>
      <c r="DP367" s="3">
        <v>1953940</v>
      </c>
      <c r="DQ367" s="3">
        <v>0</v>
      </c>
      <c r="DR367" s="3">
        <v>0</v>
      </c>
      <c r="DS367" s="3">
        <v>-75819803</v>
      </c>
      <c r="DT367" s="3">
        <v>482587401</v>
      </c>
      <c r="DU367" s="3">
        <v>298361763</v>
      </c>
      <c r="DV367" s="3">
        <v>73308982</v>
      </c>
      <c r="DW367" s="3">
        <v>376871986</v>
      </c>
      <c r="DX367" s="3">
        <v>0</v>
      </c>
      <c r="DY367" s="3">
        <v>109870144</v>
      </c>
      <c r="DZ367" s="3">
        <v>121058613</v>
      </c>
      <c r="EA367" s="3">
        <v>5843626</v>
      </c>
      <c r="EB367" s="3">
        <v>4397339</v>
      </c>
      <c r="EC367" s="3">
        <v>1472299854</v>
      </c>
      <c r="ED367" s="3">
        <v>245791924</v>
      </c>
      <c r="EE367" s="3">
        <v>149308571</v>
      </c>
      <c r="EF367" s="3">
        <v>36542967</v>
      </c>
      <c r="EG367" s="3">
        <v>316471337</v>
      </c>
      <c r="EH367" s="3">
        <v>0</v>
      </c>
      <c r="EI367" s="3">
        <v>68977282</v>
      </c>
      <c r="EJ367" s="3">
        <v>201208189</v>
      </c>
      <c r="EK367" s="3">
        <v>7870523</v>
      </c>
      <c r="EL367" s="3">
        <v>8028434</v>
      </c>
      <c r="EM367" s="3">
        <v>1034199227</v>
      </c>
      <c r="EN367" s="3">
        <v>548390648</v>
      </c>
      <c r="EO367" s="3">
        <v>359480607</v>
      </c>
      <c r="EP367" s="3">
        <v>85986622</v>
      </c>
      <c r="EQ367" s="3">
        <v>551562408</v>
      </c>
      <c r="ER367" s="3">
        <v>0</v>
      </c>
      <c r="ES367" s="3">
        <v>0</v>
      </c>
      <c r="ET367" s="3">
        <v>116182915</v>
      </c>
      <c r="EU367" s="3">
        <v>214981500</v>
      </c>
      <c r="EV367" s="3">
        <v>16123915</v>
      </c>
      <c r="EW367" s="3">
        <v>0</v>
      </c>
      <c r="EX367" s="3">
        <v>11727413</v>
      </c>
      <c r="EY367" s="3">
        <v>0</v>
      </c>
      <c r="EZ367" s="3">
        <v>6231479</v>
      </c>
      <c r="FA367" s="3">
        <v>9270937</v>
      </c>
      <c r="FB367" s="3">
        <v>0</v>
      </c>
      <c r="FC367" s="3">
        <v>0</v>
      </c>
      <c r="FD367" s="3">
        <v>0</v>
      </c>
      <c r="FE367" s="3">
        <v>176112784</v>
      </c>
      <c r="FF367" s="3">
        <v>96166475</v>
      </c>
      <c r="FG367" s="3">
        <v>23675058</v>
      </c>
      <c r="FH367" s="3">
        <v>142278213</v>
      </c>
      <c r="FI367" s="3">
        <v>0</v>
      </c>
      <c r="FJ367" s="3">
        <v>61558156</v>
      </c>
      <c r="FK367" s="3">
        <v>103572531</v>
      </c>
      <c r="FL367" s="3">
        <v>156457</v>
      </c>
      <c r="FM367" s="3">
        <v>1582837</v>
      </c>
      <c r="FN367" s="3">
        <v>0</v>
      </c>
      <c r="FO367" s="3">
        <v>0</v>
      </c>
      <c r="FP367" s="3">
        <v>9167</v>
      </c>
      <c r="FQ367" s="3">
        <v>-291853</v>
      </c>
      <c r="FR367" s="3">
        <v>0</v>
      </c>
      <c r="FS367" s="3">
        <v>0</v>
      </c>
      <c r="FT367" s="3">
        <v>120397246</v>
      </c>
      <c r="FU367" s="3">
        <v>40150267</v>
      </c>
      <c r="FV367" s="3">
        <v>202730532</v>
      </c>
      <c r="FW367" s="3">
        <v>0</v>
      </c>
      <c r="FX367" s="3">
        <v>0</v>
      </c>
      <c r="FY367" s="3">
        <v>103640</v>
      </c>
      <c r="FZ367" s="3">
        <v>11476134</v>
      </c>
      <c r="GA367" s="3">
        <v>95153079</v>
      </c>
      <c r="GB367" s="3">
        <v>7062936</v>
      </c>
      <c r="GC367" s="3">
        <v>192453831</v>
      </c>
      <c r="GD367" s="3">
        <v>24830819</v>
      </c>
      <c r="GE367" s="3">
        <v>266121104</v>
      </c>
      <c r="GF367" s="3">
        <v>45699426</v>
      </c>
      <c r="GG367" s="3">
        <v>41081565</v>
      </c>
      <c r="GH367" s="3">
        <v>24922091</v>
      </c>
      <c r="GI367" s="3">
        <v>105259062</v>
      </c>
      <c r="GJ367" s="3">
        <v>87313455</v>
      </c>
      <c r="GK367" s="3">
        <v>25414663</v>
      </c>
      <c r="GL367" s="3">
        <v>4598150</v>
      </c>
      <c r="GM367" s="3">
        <v>3577460</v>
      </c>
      <c r="GN367" s="3">
        <v>3243574</v>
      </c>
      <c r="GO367" s="3">
        <v>87127934</v>
      </c>
      <c r="GP367" s="3">
        <v>385676586</v>
      </c>
      <c r="GQ367" s="3">
        <v>2502640</v>
      </c>
      <c r="GR367" s="3">
        <v>181478448</v>
      </c>
      <c r="GS367" s="3">
        <v>13711410</v>
      </c>
      <c r="GT367" s="3">
        <v>33434912</v>
      </c>
      <c r="GU367" s="3">
        <v>2109737</v>
      </c>
      <c r="GV367" s="3">
        <v>618913733</v>
      </c>
      <c r="GW367" s="3">
        <v>224837470</v>
      </c>
      <c r="GX367" s="3">
        <v>6700802</v>
      </c>
      <c r="GY367" s="3">
        <v>84291301</v>
      </c>
      <c r="GZ367" s="3">
        <v>303084160</v>
      </c>
      <c r="HA367" s="3">
        <v>618913733</v>
      </c>
      <c r="HB367" s="3">
        <v>72449078</v>
      </c>
      <c r="HC367" s="3">
        <v>261401096</v>
      </c>
      <c r="HD367" s="3">
        <v>-10667037</v>
      </c>
      <c r="HE367" s="3">
        <v>581695809</v>
      </c>
      <c r="HF367" s="3">
        <v>0</v>
      </c>
      <c r="HG367" s="3">
        <v>0</v>
      </c>
      <c r="HH367" s="3">
        <v>0</v>
      </c>
      <c r="HI367" s="3">
        <v>81298999</v>
      </c>
      <c r="HJ367" s="3">
        <v>5138920</v>
      </c>
      <c r="HK367" s="3">
        <v>5659924</v>
      </c>
      <c r="HL367" s="3">
        <v>2627</v>
      </c>
      <c r="HM367" s="3">
        <v>53</v>
      </c>
      <c r="HN367" s="3">
        <v>253711</v>
      </c>
      <c r="HO367" s="3">
        <v>1012541</v>
      </c>
      <c r="HP367" s="3">
        <v>1396434</v>
      </c>
      <c r="HQ367" s="3">
        <v>202348</v>
      </c>
      <c r="HR367" s="3">
        <v>486306</v>
      </c>
      <c r="HS367" s="3">
        <v>223406</v>
      </c>
      <c r="HT367" s="3">
        <v>358081</v>
      </c>
      <c r="HU367" s="3">
        <v>1009357</v>
      </c>
      <c r="HV367" s="3">
        <v>137315</v>
      </c>
      <c r="HW367" s="3">
        <v>59421</v>
      </c>
      <c r="HX367" s="3">
        <v>1608382</v>
      </c>
      <c r="HY367" s="3">
        <v>462661</v>
      </c>
      <c r="HZ367" s="3">
        <v>1223035</v>
      </c>
      <c r="IA367" s="3">
        <v>261677</v>
      </c>
      <c r="IB367" s="3">
        <v>855350</v>
      </c>
      <c r="IC367" s="3">
        <v>177594</v>
      </c>
      <c r="ID367" s="3">
        <v>550221</v>
      </c>
      <c r="IE367" s="3">
        <v>198505460.803583</v>
      </c>
      <c r="IF367" s="3">
        <v>122003745.69770201</v>
      </c>
      <c r="IG367" s="3">
        <v>29937988.363984309</v>
      </c>
      <c r="IH367" s="3">
        <v>188957087.47252399</v>
      </c>
      <c r="II367" s="3">
        <v>0</v>
      </c>
      <c r="IJ367" s="3">
        <v>48741348.763111562</v>
      </c>
      <c r="IK367" s="3">
        <v>87827479.222734913</v>
      </c>
      <c r="IL367" s="3">
        <v>3737521.6090517198</v>
      </c>
      <c r="IM367" s="3">
        <v>3386400.0673079598</v>
      </c>
    </row>
    <row r="368" spans="1:247" x14ac:dyDescent="0.25">
      <c r="A368">
        <v>106361339</v>
      </c>
      <c r="B368" s="33" t="s">
        <v>1626</v>
      </c>
      <c r="C368" s="56">
        <v>45108</v>
      </c>
      <c r="D368" s="56">
        <v>45473</v>
      </c>
      <c r="E368">
        <v>366</v>
      </c>
      <c r="F368" s="33" t="s">
        <v>2692</v>
      </c>
      <c r="G368" t="s">
        <v>1063</v>
      </c>
      <c r="H368">
        <v>1209</v>
      </c>
      <c r="I368" s="33" t="s">
        <v>1046</v>
      </c>
      <c r="J368" t="s">
        <v>1764</v>
      </c>
      <c r="K368" s="33" t="s">
        <v>1023</v>
      </c>
      <c r="L368" s="33" t="s">
        <v>811</v>
      </c>
      <c r="M368" t="s">
        <v>2658</v>
      </c>
      <c r="N368" t="s">
        <v>1032</v>
      </c>
      <c r="O368" s="33" t="s">
        <v>1764</v>
      </c>
      <c r="P368" t="s">
        <v>406</v>
      </c>
      <c r="Q368" t="s">
        <v>34</v>
      </c>
      <c r="R368" s="33" t="s">
        <v>2308</v>
      </c>
      <c r="S368" s="33" t="s">
        <v>2930</v>
      </c>
      <c r="T368" s="33" t="s">
        <v>1084</v>
      </c>
      <c r="U368" s="33">
        <v>92404</v>
      </c>
      <c r="V368" s="33" t="s">
        <v>2477</v>
      </c>
      <c r="W368">
        <v>0</v>
      </c>
      <c r="X368" s="3">
        <v>342</v>
      </c>
      <c r="Y368" s="3">
        <v>125172</v>
      </c>
      <c r="Z368" s="3">
        <v>332</v>
      </c>
      <c r="AA368" s="3">
        <v>121512</v>
      </c>
      <c r="AB368" s="3">
        <v>222</v>
      </c>
      <c r="AC368" s="3">
        <v>202.133879781421</v>
      </c>
      <c r="AD368" s="3">
        <v>299.11388661364447</v>
      </c>
      <c r="AE368" s="3">
        <v>11704</v>
      </c>
      <c r="AF368" s="3">
        <v>21224</v>
      </c>
      <c r="AG368" s="3">
        <v>5915</v>
      </c>
      <c r="AH368" s="3">
        <v>26351</v>
      </c>
      <c r="AI368" s="3">
        <v>0</v>
      </c>
      <c r="AJ368" s="3">
        <v>472</v>
      </c>
      <c r="AK368" s="3">
        <v>7350</v>
      </c>
      <c r="AL368" s="3">
        <v>565</v>
      </c>
      <c r="AM368" s="3">
        <v>400</v>
      </c>
      <c r="AN368" s="3">
        <v>73981</v>
      </c>
      <c r="AO368" s="3">
        <v>109475.682500594</v>
      </c>
      <c r="AP368" s="89">
        <v>14720.9078228409</v>
      </c>
      <c r="AQ368" s="89">
        <v>27892.094736490901</v>
      </c>
      <c r="AR368" s="89">
        <v>8503.8158892778392</v>
      </c>
      <c r="AS368" s="89">
        <v>42702.299466927703</v>
      </c>
      <c r="AT368" s="89">
        <v>0</v>
      </c>
      <c r="AU368" s="89">
        <v>838.63054010312601</v>
      </c>
      <c r="AV368" s="89">
        <v>12854.513312665238</v>
      </c>
      <c r="AW368" s="89">
        <v>1583.7418637499643</v>
      </c>
      <c r="AX368" s="89">
        <v>474.34199324294053</v>
      </c>
      <c r="AY368" s="3">
        <v>2009</v>
      </c>
      <c r="AZ368" s="3">
        <v>4141</v>
      </c>
      <c r="BA368" s="3">
        <v>920</v>
      </c>
      <c r="BB368" s="3">
        <v>6293</v>
      </c>
      <c r="BC368" s="3">
        <v>0</v>
      </c>
      <c r="BD368" s="3">
        <v>92</v>
      </c>
      <c r="BE368" s="3">
        <v>1763</v>
      </c>
      <c r="BF368" s="3">
        <v>156</v>
      </c>
      <c r="BG368" s="3">
        <v>104</v>
      </c>
      <c r="BH368" s="3">
        <v>15478</v>
      </c>
      <c r="BI368" s="3">
        <v>342</v>
      </c>
      <c r="BJ368" s="3">
        <v>0</v>
      </c>
      <c r="BK368" s="3">
        <v>0</v>
      </c>
      <c r="BL368" s="3">
        <v>0</v>
      </c>
      <c r="BM368" s="3">
        <v>0</v>
      </c>
      <c r="BN368" s="3">
        <v>0</v>
      </c>
      <c r="BO368" s="3">
        <v>125172</v>
      </c>
      <c r="BP368" s="3">
        <v>0</v>
      </c>
      <c r="BQ368" s="3">
        <v>0</v>
      </c>
      <c r="BR368" s="3">
        <v>0</v>
      </c>
      <c r="BS368" s="3">
        <v>0</v>
      </c>
      <c r="BT368" s="3">
        <v>0</v>
      </c>
      <c r="BU368" s="3">
        <v>73981</v>
      </c>
      <c r="BV368" s="3">
        <v>0</v>
      </c>
      <c r="BW368" s="3">
        <v>0</v>
      </c>
      <c r="BX368" s="3">
        <v>0</v>
      </c>
      <c r="BY368" s="3">
        <v>0</v>
      </c>
      <c r="BZ368" s="57">
        <v>0</v>
      </c>
      <c r="CA368" s="3">
        <v>0</v>
      </c>
      <c r="CB368" s="3">
        <v>15478</v>
      </c>
      <c r="CC368" s="3">
        <v>0</v>
      </c>
      <c r="CD368" s="3">
        <v>0</v>
      </c>
      <c r="CE368" s="3">
        <v>0</v>
      </c>
      <c r="CF368" s="3">
        <v>0</v>
      </c>
      <c r="CG368" s="3">
        <v>0</v>
      </c>
      <c r="CH368" s="3">
        <v>13</v>
      </c>
      <c r="CI368" s="3">
        <v>1580</v>
      </c>
      <c r="CJ368" s="3">
        <v>723</v>
      </c>
      <c r="CK368" s="3">
        <v>8067</v>
      </c>
      <c r="CL368" s="3">
        <v>18199</v>
      </c>
      <c r="CM368" s="3">
        <v>9040</v>
      </c>
      <c r="CN368" s="3">
        <v>83769</v>
      </c>
      <c r="CO368" s="3">
        <v>0</v>
      </c>
      <c r="CP368" s="3">
        <v>994</v>
      </c>
      <c r="CQ368" s="3">
        <v>22411</v>
      </c>
      <c r="CR368" s="3">
        <v>5461</v>
      </c>
      <c r="CS368" s="3">
        <v>17</v>
      </c>
      <c r="CT368" s="3">
        <v>147958</v>
      </c>
      <c r="CU368" s="3">
        <v>79550</v>
      </c>
      <c r="CV368" s="3">
        <v>51962</v>
      </c>
      <c r="CW368" s="3">
        <v>0</v>
      </c>
      <c r="CX368" s="3">
        <v>22314</v>
      </c>
      <c r="CY368" s="3">
        <v>0</v>
      </c>
      <c r="CZ368" s="3">
        <v>11</v>
      </c>
      <c r="DA368" s="3">
        <v>627295</v>
      </c>
      <c r="DB368" s="3">
        <v>334330</v>
      </c>
      <c r="DC368" s="3">
        <v>3915</v>
      </c>
      <c r="DD368" s="3">
        <v>3397</v>
      </c>
      <c r="DE368" s="3">
        <v>675</v>
      </c>
      <c r="DF368" s="3">
        <v>275</v>
      </c>
      <c r="DG368" s="3">
        <v>2521598518</v>
      </c>
      <c r="DH368" s="3">
        <v>1980693094</v>
      </c>
      <c r="DI368" s="3">
        <v>105899</v>
      </c>
      <c r="DJ368" s="3">
        <v>541011323</v>
      </c>
      <c r="DK368" s="3">
        <v>1883596</v>
      </c>
      <c r="DL368" s="3">
        <v>542894919</v>
      </c>
      <c r="DM368" s="3">
        <v>523901070</v>
      </c>
      <c r="DN368" s="3">
        <v>18993849</v>
      </c>
      <c r="DO368" s="3">
        <v>4884304</v>
      </c>
      <c r="DP368" s="3">
        <v>1945440</v>
      </c>
      <c r="DQ368" s="3">
        <v>0</v>
      </c>
      <c r="DR368" s="3">
        <v>0</v>
      </c>
      <c r="DS368" s="3">
        <v>21932713</v>
      </c>
      <c r="DT368" s="3">
        <v>263717674</v>
      </c>
      <c r="DU368" s="3">
        <v>538105724</v>
      </c>
      <c r="DV368" s="3">
        <v>107445953</v>
      </c>
      <c r="DW368" s="3">
        <v>587267016</v>
      </c>
      <c r="DX368" s="3">
        <v>0</v>
      </c>
      <c r="DY368" s="3">
        <v>12120352</v>
      </c>
      <c r="DZ368" s="3">
        <v>179972076</v>
      </c>
      <c r="EA368" s="3">
        <v>13620679</v>
      </c>
      <c r="EB368" s="3">
        <v>1785392</v>
      </c>
      <c r="EC368" s="3">
        <v>1704034866</v>
      </c>
      <c r="ED368" s="3">
        <v>67977778</v>
      </c>
      <c r="EE368" s="3">
        <v>169060495</v>
      </c>
      <c r="EF368" s="3">
        <v>47025831</v>
      </c>
      <c r="EG368" s="3">
        <v>364410415</v>
      </c>
      <c r="EH368" s="3">
        <v>0</v>
      </c>
      <c r="EI368" s="3">
        <v>9414600</v>
      </c>
      <c r="EJ368" s="3">
        <v>134783495</v>
      </c>
      <c r="EK368" s="3">
        <v>24559214</v>
      </c>
      <c r="EL368" s="3">
        <v>331824</v>
      </c>
      <c r="EM368" s="3">
        <v>817563652</v>
      </c>
      <c r="EN368" s="3">
        <v>271480451</v>
      </c>
      <c r="EO368" s="3">
        <v>592775098</v>
      </c>
      <c r="EP368" s="3">
        <v>116700347</v>
      </c>
      <c r="EQ368" s="3">
        <v>731815555</v>
      </c>
      <c r="ER368" s="3">
        <v>-16962206</v>
      </c>
      <c r="ES368" s="3">
        <v>0</v>
      </c>
      <c r="ET368" s="3">
        <v>18465439</v>
      </c>
      <c r="EU368" s="3">
        <v>199016342</v>
      </c>
      <c r="EV368" s="3">
        <v>16107988</v>
      </c>
      <c r="EW368" s="3">
        <v>0</v>
      </c>
      <c r="EX368" s="3">
        <v>29955004</v>
      </c>
      <c r="EY368" s="3">
        <v>0</v>
      </c>
      <c r="EZ368" s="3">
        <v>21339076</v>
      </c>
      <c r="FA368" s="3">
        <v>0</v>
      </c>
      <c r="FB368" s="3">
        <v>1765</v>
      </c>
      <c r="FC368" s="3">
        <v>0</v>
      </c>
      <c r="FD368" s="3">
        <v>104134</v>
      </c>
      <c r="FE368" s="3">
        <v>54761195</v>
      </c>
      <c r="FF368" s="3">
        <v>109739672</v>
      </c>
      <c r="FG368" s="3">
        <v>36178597</v>
      </c>
      <c r="FH368" s="3">
        <v>231359219</v>
      </c>
      <c r="FI368" s="3">
        <v>0</v>
      </c>
      <c r="FJ368" s="3">
        <v>2732663</v>
      </c>
      <c r="FK368" s="3">
        <v>104329158</v>
      </c>
      <c r="FL368" s="3">
        <v>1282649</v>
      </c>
      <c r="FM368" s="3">
        <v>628170</v>
      </c>
      <c r="FN368" s="3">
        <v>0</v>
      </c>
      <c r="FO368" s="3">
        <v>-6325549</v>
      </c>
      <c r="FP368" s="3">
        <v>0</v>
      </c>
      <c r="FQ368" s="3">
        <v>1897212</v>
      </c>
      <c r="FR368" s="3">
        <v>0</v>
      </c>
      <c r="FS368" s="3">
        <v>0</v>
      </c>
      <c r="FT368" s="3">
        <v>94796817</v>
      </c>
      <c r="FU368" s="3">
        <v>42074471</v>
      </c>
      <c r="FV368" s="3">
        <v>144020172</v>
      </c>
      <c r="FW368" s="3">
        <v>0</v>
      </c>
      <c r="FX368" s="3">
        <v>0</v>
      </c>
      <c r="FY368" s="3">
        <v>0</v>
      </c>
      <c r="FZ368" s="3">
        <v>8393036</v>
      </c>
      <c r="GA368" s="3">
        <v>63575969</v>
      </c>
      <c r="GB368" s="3">
        <v>17490709</v>
      </c>
      <c r="GC368" s="3">
        <v>104569134</v>
      </c>
      <c r="GD368" s="3">
        <v>48980762</v>
      </c>
      <c r="GE368" s="3">
        <v>150626319</v>
      </c>
      <c r="GF368" s="3">
        <v>73083999</v>
      </c>
      <c r="GG368" s="3">
        <v>44520836</v>
      </c>
      <c r="GH368" s="3">
        <v>19273110</v>
      </c>
      <c r="GI368" s="3">
        <v>60837299</v>
      </c>
      <c r="GJ368" s="3">
        <v>61969141</v>
      </c>
      <c r="GK368" s="3">
        <v>11542113</v>
      </c>
      <c r="GL368" s="3">
        <v>1763545</v>
      </c>
      <c r="GM368" s="3">
        <v>4928431</v>
      </c>
      <c r="GN368" s="3">
        <v>32536081</v>
      </c>
      <c r="GO368" s="3">
        <v>62820196</v>
      </c>
      <c r="GP368" s="3">
        <v>140158278</v>
      </c>
      <c r="GQ368" s="3">
        <v>18195579</v>
      </c>
      <c r="GR368" s="3">
        <v>66907904</v>
      </c>
      <c r="GS368" s="3">
        <v>104642923</v>
      </c>
      <c r="GT368" s="3">
        <v>56462396</v>
      </c>
      <c r="GU368" s="3">
        <v>0</v>
      </c>
      <c r="GV368" s="3">
        <v>386367080</v>
      </c>
      <c r="GW368" s="3">
        <v>123605724</v>
      </c>
      <c r="GX368" s="3">
        <v>8515435</v>
      </c>
      <c r="GY368" s="3">
        <v>625405108</v>
      </c>
      <c r="GZ368" s="3">
        <v>-371159187</v>
      </c>
      <c r="HA368" s="3">
        <v>386367080</v>
      </c>
      <c r="HB368" s="3">
        <v>0</v>
      </c>
      <c r="HC368" s="3">
        <v>400321736</v>
      </c>
      <c r="HD368" s="3">
        <v>-339876189</v>
      </c>
      <c r="HE368" s="3">
        <v>109908358</v>
      </c>
      <c r="HF368" s="3">
        <v>0</v>
      </c>
      <c r="HG368" s="3">
        <v>71631017</v>
      </c>
      <c r="HH368" s="3">
        <v>0</v>
      </c>
      <c r="HI368" s="3">
        <v>557481801</v>
      </c>
      <c r="HJ368" s="3">
        <v>2691925</v>
      </c>
      <c r="HK368" s="3">
        <v>3085261</v>
      </c>
      <c r="HL368" s="3">
        <v>1419</v>
      </c>
      <c r="HM368" s="3">
        <v>76</v>
      </c>
      <c r="HN368" s="3">
        <v>182270</v>
      </c>
      <c r="HO368" s="3">
        <v>613035</v>
      </c>
      <c r="HP368" s="3">
        <v>919010</v>
      </c>
      <c r="HQ368" s="3">
        <v>30</v>
      </c>
      <c r="HR368" s="3">
        <v>175454</v>
      </c>
      <c r="HS368" s="3">
        <v>249253</v>
      </c>
      <c r="HT368" s="3">
        <v>270594</v>
      </c>
      <c r="HU368" s="3">
        <v>149161</v>
      </c>
      <c r="HV368" s="3">
        <v>107350</v>
      </c>
      <c r="HW368" s="3">
        <v>25768</v>
      </c>
      <c r="HX368" s="3">
        <v>875317</v>
      </c>
      <c r="HY368" s="3">
        <v>299972</v>
      </c>
      <c r="HZ368" s="3">
        <v>671073</v>
      </c>
      <c r="IA368" s="3">
        <v>5075</v>
      </c>
      <c r="IB368" s="3">
        <v>470631</v>
      </c>
      <c r="IC368" s="3">
        <v>145840</v>
      </c>
      <c r="ID368" s="3">
        <v>224017</v>
      </c>
      <c r="IE368" s="3">
        <v>68667085.879976794</v>
      </c>
      <c r="IF368" s="3">
        <v>146396470.61392799</v>
      </c>
      <c r="IG368" s="3">
        <v>31978512.801439401</v>
      </c>
      <c r="IH368" s="3">
        <v>197014808.28417501</v>
      </c>
      <c r="II368" s="3">
        <v>0</v>
      </c>
      <c r="IJ368" s="3">
        <v>4458132.8730584402</v>
      </c>
      <c r="IK368" s="3">
        <v>65160217.587361202</v>
      </c>
      <c r="IL368" s="3">
        <v>7903943.1373310601</v>
      </c>
      <c r="IM368" s="3">
        <v>438302.82273047598</v>
      </c>
    </row>
    <row r="369" spans="1:247" x14ac:dyDescent="0.25">
      <c r="A369">
        <v>106521041</v>
      </c>
      <c r="B369" s="33" t="s">
        <v>1627</v>
      </c>
      <c r="C369" s="56">
        <v>45108</v>
      </c>
      <c r="D369" s="56">
        <v>45473</v>
      </c>
      <c r="E369">
        <v>366</v>
      </c>
      <c r="F369" s="33" t="s">
        <v>2724</v>
      </c>
      <c r="G369" t="s">
        <v>1086</v>
      </c>
      <c r="H369">
        <v>211</v>
      </c>
      <c r="I369" s="33" t="s">
        <v>1046</v>
      </c>
      <c r="J369" t="s">
        <v>1764</v>
      </c>
      <c r="K369" s="33" t="s">
        <v>1023</v>
      </c>
      <c r="L369" s="33" t="s">
        <v>811</v>
      </c>
      <c r="M369" t="s">
        <v>1792</v>
      </c>
      <c r="N369" t="s">
        <v>1032</v>
      </c>
      <c r="O369" s="33" t="s">
        <v>2788</v>
      </c>
      <c r="P369" t="s">
        <v>407</v>
      </c>
      <c r="Q369" t="s">
        <v>34</v>
      </c>
      <c r="R369" s="33" t="s">
        <v>2190</v>
      </c>
      <c r="S369" s="33" t="s">
        <v>1628</v>
      </c>
      <c r="T369" s="33" t="s">
        <v>1629</v>
      </c>
      <c r="U369" s="33">
        <v>96080</v>
      </c>
      <c r="V369" s="33" t="s">
        <v>2517</v>
      </c>
      <c r="W369">
        <v>3</v>
      </c>
      <c r="X369" s="3">
        <v>76</v>
      </c>
      <c r="Y369" s="3">
        <v>27816</v>
      </c>
      <c r="Z369" s="3">
        <v>49</v>
      </c>
      <c r="AA369" s="3">
        <v>17934</v>
      </c>
      <c r="AB369" s="3">
        <v>29</v>
      </c>
      <c r="AC369" s="3">
        <v>26.491803278688501</v>
      </c>
      <c r="AD369" s="3">
        <v>88.486363610205899</v>
      </c>
      <c r="AE369" s="3">
        <v>4159</v>
      </c>
      <c r="AF369" s="3">
        <v>1211</v>
      </c>
      <c r="AG369" s="3">
        <v>344</v>
      </c>
      <c r="AH369" s="3">
        <v>2314</v>
      </c>
      <c r="AI369" s="3">
        <v>0</v>
      </c>
      <c r="AJ369" s="3">
        <v>461</v>
      </c>
      <c r="AK369" s="3">
        <v>1132</v>
      </c>
      <c r="AL369" s="3">
        <v>72</v>
      </c>
      <c r="AM369" s="3">
        <v>3</v>
      </c>
      <c r="AN369" s="3">
        <v>9696</v>
      </c>
      <c r="AO369" s="3">
        <v>32386.0090813354</v>
      </c>
      <c r="AP369" s="89">
        <v>11120.908272401</v>
      </c>
      <c r="AQ369" s="89">
        <v>3192.21157032574</v>
      </c>
      <c r="AR369" s="89">
        <v>1150.80518217956</v>
      </c>
      <c r="AS369" s="89">
        <v>9676.6126243349136</v>
      </c>
      <c r="AT369" s="89">
        <v>0</v>
      </c>
      <c r="AU369" s="89">
        <v>1575.3187539002199</v>
      </c>
      <c r="AV369" s="89">
        <v>5019.0713571186598</v>
      </c>
      <c r="AW369" s="89">
        <v>481.633571904527</v>
      </c>
      <c r="AX369" s="89">
        <v>47.596155851378128</v>
      </c>
      <c r="AY369" s="3">
        <v>1138</v>
      </c>
      <c r="AZ369" s="3">
        <v>313</v>
      </c>
      <c r="BA369" s="3">
        <v>136</v>
      </c>
      <c r="BB369" s="3">
        <v>849</v>
      </c>
      <c r="BC369" s="3">
        <v>0</v>
      </c>
      <c r="BD369" s="3">
        <v>130</v>
      </c>
      <c r="BE369" s="3">
        <v>464</v>
      </c>
      <c r="BF369" s="3">
        <v>24</v>
      </c>
      <c r="BG369" s="3">
        <v>1</v>
      </c>
      <c r="BH369" s="3">
        <v>3055</v>
      </c>
      <c r="BI369" s="3">
        <v>76</v>
      </c>
      <c r="BJ369" s="3">
        <v>0</v>
      </c>
      <c r="BK369" s="3">
        <v>0</v>
      </c>
      <c r="BL369" s="3">
        <v>0</v>
      </c>
      <c r="BM369" s="3">
        <v>0</v>
      </c>
      <c r="BN369" s="3">
        <v>0</v>
      </c>
      <c r="BO369" s="3">
        <v>27816</v>
      </c>
      <c r="BP369" s="3">
        <v>0</v>
      </c>
      <c r="BQ369" s="3">
        <v>0</v>
      </c>
      <c r="BR369" s="3">
        <v>0</v>
      </c>
      <c r="BS369" s="3">
        <v>0</v>
      </c>
      <c r="BT369" s="3">
        <v>0</v>
      </c>
      <c r="BU369" s="3">
        <v>9696</v>
      </c>
      <c r="BV369" s="3">
        <v>0</v>
      </c>
      <c r="BW369" s="3">
        <v>0</v>
      </c>
      <c r="BX369" s="3">
        <v>0</v>
      </c>
      <c r="BY369" s="3">
        <v>0</v>
      </c>
      <c r="BZ369" s="57">
        <v>0</v>
      </c>
      <c r="CA369" s="3">
        <v>0</v>
      </c>
      <c r="CB369" s="3">
        <v>3055</v>
      </c>
      <c r="CC369" s="3">
        <v>0</v>
      </c>
      <c r="CD369" s="3">
        <v>0</v>
      </c>
      <c r="CE369" s="3">
        <v>0</v>
      </c>
      <c r="CF369" s="3">
        <v>0</v>
      </c>
      <c r="CG369" s="3">
        <v>0</v>
      </c>
      <c r="CH369" s="3">
        <v>0</v>
      </c>
      <c r="CI369" s="3">
        <v>0</v>
      </c>
      <c r="CJ369" s="3">
        <v>0</v>
      </c>
      <c r="CK369" s="3">
        <v>53610</v>
      </c>
      <c r="CL369" s="3">
        <v>17083</v>
      </c>
      <c r="CM369" s="3">
        <v>5709</v>
      </c>
      <c r="CN369" s="3">
        <v>80469</v>
      </c>
      <c r="CO369" s="3">
        <v>0</v>
      </c>
      <c r="CP369" s="3">
        <v>9026</v>
      </c>
      <c r="CQ369" s="3">
        <v>43982</v>
      </c>
      <c r="CR369" s="3">
        <v>4208</v>
      </c>
      <c r="CS369" s="3">
        <v>1021</v>
      </c>
      <c r="CT369" s="3">
        <v>215108</v>
      </c>
      <c r="CU369" s="3">
        <v>33442</v>
      </c>
      <c r="CV369" s="3">
        <v>92899</v>
      </c>
      <c r="CW369" s="3">
        <v>7671</v>
      </c>
      <c r="CX369" s="3">
        <v>81501</v>
      </c>
      <c r="CY369" s="3">
        <v>0</v>
      </c>
      <c r="CZ369" s="3">
        <v>5</v>
      </c>
      <c r="DA369" s="3">
        <v>55320</v>
      </c>
      <c r="DB369" s="3">
        <v>165990</v>
      </c>
      <c r="DC369" s="3">
        <v>466</v>
      </c>
      <c r="DD369" s="3">
        <v>1184</v>
      </c>
      <c r="DE369" s="3">
        <v>368</v>
      </c>
      <c r="DF369" s="3">
        <v>138</v>
      </c>
      <c r="DG369" s="3">
        <v>664285819</v>
      </c>
      <c r="DH369" s="3">
        <v>484337213</v>
      </c>
      <c r="DI369" s="3">
        <v>1334894</v>
      </c>
      <c r="DJ369" s="3">
        <v>181283500</v>
      </c>
      <c r="DK369" s="3">
        <v>720941</v>
      </c>
      <c r="DL369" s="3">
        <v>182004441</v>
      </c>
      <c r="DM369" s="3">
        <v>159592621</v>
      </c>
      <c r="DN369" s="3">
        <v>22411820</v>
      </c>
      <c r="DO369" s="3">
        <v>25783256</v>
      </c>
      <c r="DP369" s="3">
        <v>42893</v>
      </c>
      <c r="DQ369" s="3">
        <v>0</v>
      </c>
      <c r="DR369" s="3">
        <v>0</v>
      </c>
      <c r="DS369" s="3">
        <v>48152183</v>
      </c>
      <c r="DT369" s="3">
        <v>84751537</v>
      </c>
      <c r="DU369" s="3">
        <v>23793280</v>
      </c>
      <c r="DV369" s="3">
        <v>7957424</v>
      </c>
      <c r="DW369" s="3">
        <v>47165051</v>
      </c>
      <c r="DX369" s="3">
        <v>0</v>
      </c>
      <c r="DY369" s="3">
        <v>9762268</v>
      </c>
      <c r="DZ369" s="3">
        <v>23515033</v>
      </c>
      <c r="EA369" s="3">
        <v>1877427</v>
      </c>
      <c r="EB369" s="3">
        <v>57542</v>
      </c>
      <c r="EC369" s="3">
        <v>198879562</v>
      </c>
      <c r="ED369" s="3">
        <v>141868821</v>
      </c>
      <c r="EE369" s="3">
        <v>38926112</v>
      </c>
      <c r="EF369" s="3">
        <v>18663055</v>
      </c>
      <c r="EG369" s="3">
        <v>150068280</v>
      </c>
      <c r="EH369" s="3">
        <v>0</v>
      </c>
      <c r="EI369" s="3">
        <v>23597133</v>
      </c>
      <c r="EJ369" s="3">
        <v>80746123</v>
      </c>
      <c r="EK369" s="3">
        <v>10681349</v>
      </c>
      <c r="EL369" s="3">
        <v>855384</v>
      </c>
      <c r="EM369" s="3">
        <v>465406257</v>
      </c>
      <c r="EN369" s="3">
        <v>179943153</v>
      </c>
      <c r="EO369" s="3">
        <v>52235089</v>
      </c>
      <c r="EP369" s="3">
        <v>15929567</v>
      </c>
      <c r="EQ369" s="3">
        <v>142448746</v>
      </c>
      <c r="ER369" s="3">
        <v>-288650</v>
      </c>
      <c r="ES369" s="3">
        <v>0</v>
      </c>
      <c r="ET369" s="3">
        <v>25267284</v>
      </c>
      <c r="EU369" s="3">
        <v>37337946</v>
      </c>
      <c r="EV369" s="3">
        <v>6732216</v>
      </c>
      <c r="EW369" s="3">
        <v>0</v>
      </c>
      <c r="EX369" s="3">
        <v>12918142</v>
      </c>
      <c r="EY369" s="3">
        <v>0</v>
      </c>
      <c r="EZ369" s="3">
        <v>11813720</v>
      </c>
      <c r="FA369" s="3">
        <v>67</v>
      </c>
      <c r="FB369" s="3">
        <v>683801</v>
      </c>
      <c r="FC369" s="3">
        <v>0</v>
      </c>
      <c r="FD369" s="3">
        <v>651026</v>
      </c>
      <c r="FE369" s="3">
        <v>41983132</v>
      </c>
      <c r="FF369" s="3">
        <v>9059172</v>
      </c>
      <c r="FG369" s="3">
        <v>10034768</v>
      </c>
      <c r="FH369" s="3">
        <v>50622095</v>
      </c>
      <c r="FI369" s="3">
        <v>0</v>
      </c>
      <c r="FJ369" s="3">
        <v>7839536</v>
      </c>
      <c r="FK369" s="3">
        <v>61372914</v>
      </c>
      <c r="FL369" s="3">
        <v>-35850</v>
      </c>
      <c r="FM369" s="3">
        <v>407733</v>
      </c>
      <c r="FN369" s="3">
        <v>3760938</v>
      </c>
      <c r="FO369" s="3">
        <v>0</v>
      </c>
      <c r="FP369" s="3">
        <v>16685</v>
      </c>
      <c r="FQ369" s="3">
        <v>24964987</v>
      </c>
      <c r="FR369" s="3">
        <v>0</v>
      </c>
      <c r="FS369" s="3">
        <v>0</v>
      </c>
      <c r="FT369" s="3">
        <v>16321223</v>
      </c>
      <c r="FU369" s="3">
        <v>44040706</v>
      </c>
      <c r="FV369" s="3">
        <v>38014387</v>
      </c>
      <c r="FW369" s="3">
        <v>0</v>
      </c>
      <c r="FX369" s="3">
        <v>0</v>
      </c>
      <c r="FY369" s="3">
        <v>0</v>
      </c>
      <c r="FZ369" s="3">
        <v>0</v>
      </c>
      <c r="GA369" s="3">
        <v>23448498</v>
      </c>
      <c r="GB369" s="3">
        <v>6088874</v>
      </c>
      <c r="GC369" s="3">
        <v>27343121</v>
      </c>
      <c r="GD369" s="3">
        <v>4335812</v>
      </c>
      <c r="GE369" s="3">
        <v>50283019</v>
      </c>
      <c r="GF369" s="3">
        <v>27312885</v>
      </c>
      <c r="GG369" s="3">
        <v>10888380</v>
      </c>
      <c r="GH369" s="3">
        <v>4793369</v>
      </c>
      <c r="GI369" s="3">
        <v>14149242</v>
      </c>
      <c r="GJ369" s="3">
        <v>38182354</v>
      </c>
      <c r="GK369" s="3">
        <v>6505093</v>
      </c>
      <c r="GL369" s="3">
        <v>1485453</v>
      </c>
      <c r="GM369" s="3">
        <v>874934</v>
      </c>
      <c r="GN369" s="3">
        <v>231141</v>
      </c>
      <c r="GO369" s="3">
        <v>4886751</v>
      </c>
      <c r="GP369" s="3">
        <v>47505204</v>
      </c>
      <c r="GQ369" s="3">
        <v>268616956</v>
      </c>
      <c r="GR369" s="3">
        <v>39173633</v>
      </c>
      <c r="GS369" s="3">
        <v>3367665</v>
      </c>
      <c r="GT369" s="3">
        <v>19971941</v>
      </c>
      <c r="GU369" s="3">
        <v>0</v>
      </c>
      <c r="GV369" s="3">
        <v>378635399</v>
      </c>
      <c r="GW369" s="3">
        <v>23109038</v>
      </c>
      <c r="GX369" s="3">
        <v>103977</v>
      </c>
      <c r="GY369" s="3">
        <v>2754924</v>
      </c>
      <c r="GZ369" s="3">
        <v>352667460</v>
      </c>
      <c r="HA369" s="3">
        <v>378635399</v>
      </c>
      <c r="HB369" s="3">
        <v>11630721</v>
      </c>
      <c r="HC369" s="3">
        <v>96685411</v>
      </c>
      <c r="HD369" s="3">
        <v>-77393191</v>
      </c>
      <c r="HE369" s="3">
        <v>66005024</v>
      </c>
      <c r="HF369" s="3">
        <v>0</v>
      </c>
      <c r="HG369" s="3">
        <v>1978819</v>
      </c>
      <c r="HH369" s="3">
        <v>278469</v>
      </c>
      <c r="HI369" s="3">
        <v>0</v>
      </c>
      <c r="HJ369" s="3">
        <v>856161</v>
      </c>
      <c r="HK369" s="3">
        <v>969845</v>
      </c>
      <c r="HL369" s="3">
        <v>461</v>
      </c>
      <c r="HM369" s="3">
        <v>0</v>
      </c>
      <c r="HN369" s="3">
        <v>85798</v>
      </c>
      <c r="HO369" s="3">
        <v>253360</v>
      </c>
      <c r="HP369" s="3">
        <v>202390</v>
      </c>
      <c r="HQ369" s="3">
        <v>1912</v>
      </c>
      <c r="HR369" s="3">
        <v>14476</v>
      </c>
      <c r="HS369" s="3">
        <v>142412</v>
      </c>
      <c r="HT369" s="3">
        <v>80127</v>
      </c>
      <c r="HU369" s="3">
        <v>65207</v>
      </c>
      <c r="HV369" s="3">
        <v>6783</v>
      </c>
      <c r="HW369" s="3">
        <v>3696</v>
      </c>
      <c r="HX369" s="3">
        <v>144362</v>
      </c>
      <c r="HY369" s="3">
        <v>266181</v>
      </c>
      <c r="HZ369" s="3">
        <v>183769</v>
      </c>
      <c r="IA369" s="3">
        <v>0</v>
      </c>
      <c r="IB369" s="3">
        <v>136983</v>
      </c>
      <c r="IC369" s="3">
        <v>52531</v>
      </c>
      <c r="ID369" s="3">
        <v>72335</v>
      </c>
      <c r="IE369" s="3">
        <v>54198894.463621594</v>
      </c>
      <c r="IF369" s="3">
        <v>15000072.093392899</v>
      </c>
      <c r="IG369" s="3">
        <v>6366597.1787585616</v>
      </c>
      <c r="IH369" s="3">
        <v>47170645.152619302</v>
      </c>
      <c r="II369" s="3">
        <v>0</v>
      </c>
      <c r="IJ369" s="3">
        <v>7978288.7562494837</v>
      </c>
      <c r="IK369" s="3">
        <v>24935268.131114624</v>
      </c>
      <c r="IL369" s="3">
        <v>3003577.3529943102</v>
      </c>
      <c r="IM369" s="3">
        <v>218336.87124921149</v>
      </c>
    </row>
    <row r="370" spans="1:247" x14ac:dyDescent="0.25">
      <c r="A370">
        <v>106190754</v>
      </c>
      <c r="B370" s="33" t="s">
        <v>1630</v>
      </c>
      <c r="C370" s="56">
        <v>45292</v>
      </c>
      <c r="D370" s="56">
        <v>45657</v>
      </c>
      <c r="E370">
        <v>366</v>
      </c>
      <c r="F370" s="33" t="s">
        <v>2532</v>
      </c>
      <c r="G370" t="s">
        <v>475</v>
      </c>
      <c r="H370">
        <v>923</v>
      </c>
      <c r="I370" s="33" t="s">
        <v>1024</v>
      </c>
      <c r="J370" t="s">
        <v>3051</v>
      </c>
      <c r="K370" s="33" t="s">
        <v>1023</v>
      </c>
      <c r="L370" s="33" t="s">
        <v>811</v>
      </c>
      <c r="N370" t="s">
        <v>1032</v>
      </c>
      <c r="O370" s="33" t="s">
        <v>3051</v>
      </c>
      <c r="P370" t="s">
        <v>406</v>
      </c>
      <c r="Q370" t="s">
        <v>34</v>
      </c>
      <c r="R370" s="33" t="s">
        <v>2309</v>
      </c>
      <c r="S370" s="33" t="s">
        <v>1631</v>
      </c>
      <c r="T370" s="33" t="s">
        <v>1632</v>
      </c>
      <c r="U370" s="33">
        <v>90262</v>
      </c>
      <c r="V370" s="33" t="s">
        <v>2743</v>
      </c>
      <c r="W370">
        <v>2</v>
      </c>
      <c r="X370" s="3">
        <v>354</v>
      </c>
      <c r="Y370" s="3">
        <v>129564</v>
      </c>
      <c r="Z370" s="3">
        <v>354</v>
      </c>
      <c r="AA370" s="3">
        <v>129564</v>
      </c>
      <c r="AB370" s="3">
        <v>243</v>
      </c>
      <c r="AC370" s="3">
        <v>242.907103825137</v>
      </c>
      <c r="AD370" s="3">
        <v>310.21517849195101</v>
      </c>
      <c r="AE370" s="3">
        <v>10049</v>
      </c>
      <c r="AF370" s="3">
        <v>13316</v>
      </c>
      <c r="AG370" s="3">
        <v>9590</v>
      </c>
      <c r="AH370" s="3">
        <v>43847</v>
      </c>
      <c r="AI370" s="3">
        <v>4073</v>
      </c>
      <c r="AJ370" s="3">
        <v>2677</v>
      </c>
      <c r="AK370" s="3">
        <v>4445</v>
      </c>
      <c r="AL370" s="3">
        <v>456</v>
      </c>
      <c r="AM370" s="3">
        <v>451</v>
      </c>
      <c r="AN370" s="3">
        <v>88904</v>
      </c>
      <c r="AO370" s="3">
        <v>113538.755328054</v>
      </c>
      <c r="AP370" s="89">
        <v>11032.0592863333</v>
      </c>
      <c r="AQ370" s="89">
        <v>15283.189148538067</v>
      </c>
      <c r="AR370" s="89">
        <v>12899.9150438246</v>
      </c>
      <c r="AS370" s="89">
        <v>60329.5064190595</v>
      </c>
      <c r="AT370" s="89">
        <v>4076.8951063602999</v>
      </c>
      <c r="AU370" s="89">
        <v>3405.3844894152398</v>
      </c>
      <c r="AV370" s="89">
        <v>6107.2611090555401</v>
      </c>
      <c r="AW370" s="89">
        <v>898.45292087183395</v>
      </c>
      <c r="AX370" s="89">
        <v>888.60117719519405</v>
      </c>
      <c r="AY370" s="3">
        <v>1738</v>
      </c>
      <c r="AZ370" s="3">
        <v>2366</v>
      </c>
      <c r="BA370" s="3">
        <v>1707</v>
      </c>
      <c r="BB370" s="3">
        <v>8315</v>
      </c>
      <c r="BC370" s="3">
        <v>696</v>
      </c>
      <c r="BD370" s="3">
        <v>457</v>
      </c>
      <c r="BE370" s="3">
        <v>718</v>
      </c>
      <c r="BF370" s="3">
        <v>34</v>
      </c>
      <c r="BG370" s="3">
        <v>33</v>
      </c>
      <c r="BH370" s="3">
        <v>16064</v>
      </c>
      <c r="BI370" s="3">
        <v>314</v>
      </c>
      <c r="BJ370" s="3">
        <v>40</v>
      </c>
      <c r="BK370" s="3">
        <v>0</v>
      </c>
      <c r="BL370" s="3">
        <v>0</v>
      </c>
      <c r="BM370" s="3">
        <v>0</v>
      </c>
      <c r="BN370" s="3">
        <v>0</v>
      </c>
      <c r="BO370" s="3">
        <v>114924</v>
      </c>
      <c r="BP370" s="3">
        <v>14640</v>
      </c>
      <c r="BQ370" s="3">
        <v>0</v>
      </c>
      <c r="BR370" s="3">
        <v>0</v>
      </c>
      <c r="BS370" s="3">
        <v>0</v>
      </c>
      <c r="BT370" s="3">
        <v>0</v>
      </c>
      <c r="BU370" s="3">
        <v>74102</v>
      </c>
      <c r="BV370" s="3">
        <v>14802</v>
      </c>
      <c r="BW370" s="3">
        <v>0</v>
      </c>
      <c r="BX370" s="3">
        <v>0</v>
      </c>
      <c r="BY370" s="3">
        <v>0</v>
      </c>
      <c r="BZ370" s="57">
        <v>0</v>
      </c>
      <c r="CA370" s="3">
        <v>0</v>
      </c>
      <c r="CB370" s="3">
        <v>14394</v>
      </c>
      <c r="CC370" s="3">
        <v>1670</v>
      </c>
      <c r="CD370" s="3">
        <v>0</v>
      </c>
      <c r="CE370" s="3">
        <v>0</v>
      </c>
      <c r="CF370" s="3">
        <v>0</v>
      </c>
      <c r="CG370" s="3">
        <v>0</v>
      </c>
      <c r="CH370" s="3">
        <v>40</v>
      </c>
      <c r="CI370" s="3">
        <v>5281</v>
      </c>
      <c r="CJ370" s="3">
        <v>2363</v>
      </c>
      <c r="CK370" s="3">
        <v>2355</v>
      </c>
      <c r="CL370" s="3">
        <v>5511</v>
      </c>
      <c r="CM370" s="3">
        <v>11137</v>
      </c>
      <c r="CN370" s="3">
        <v>42625</v>
      </c>
      <c r="CO370" s="3">
        <v>63</v>
      </c>
      <c r="CP370" s="3">
        <v>3367</v>
      </c>
      <c r="CQ370" s="3">
        <v>5469</v>
      </c>
      <c r="CR370" s="3">
        <v>360</v>
      </c>
      <c r="CS370" s="3">
        <v>578</v>
      </c>
      <c r="CT370" s="3">
        <v>71465</v>
      </c>
      <c r="CU370" s="3">
        <v>64876</v>
      </c>
      <c r="CV370" s="3">
        <v>2385</v>
      </c>
      <c r="CW370" s="3">
        <v>0</v>
      </c>
      <c r="CX370" s="3">
        <v>15887</v>
      </c>
      <c r="CY370" s="3">
        <v>0</v>
      </c>
      <c r="CZ370" s="3">
        <v>9</v>
      </c>
      <c r="DA370" s="3">
        <v>272775</v>
      </c>
      <c r="DB370" s="3">
        <v>39029</v>
      </c>
      <c r="DC370" s="3">
        <v>2274</v>
      </c>
      <c r="DD370" s="3">
        <v>416</v>
      </c>
      <c r="DE370" s="3">
        <v>1733</v>
      </c>
      <c r="DF370" s="3">
        <v>1056</v>
      </c>
      <c r="DG370" s="3">
        <v>1815618790</v>
      </c>
      <c r="DH370" s="3">
        <v>1339800536</v>
      </c>
      <c r="DI370" s="3">
        <v>12509423</v>
      </c>
      <c r="DJ370" s="3">
        <v>488327677</v>
      </c>
      <c r="DK370" s="3">
        <v>5234471</v>
      </c>
      <c r="DL370" s="3">
        <v>493562148</v>
      </c>
      <c r="DM370" s="3">
        <v>384576223</v>
      </c>
      <c r="DN370" s="3">
        <v>108985925</v>
      </c>
      <c r="DO370" s="3">
        <v>11000</v>
      </c>
      <c r="DP370" s="3">
        <v>1628539</v>
      </c>
      <c r="DQ370" s="3">
        <v>0</v>
      </c>
      <c r="DR370" s="3">
        <v>0</v>
      </c>
      <c r="DS370" s="3">
        <v>107368386</v>
      </c>
      <c r="DT370" s="3">
        <v>191693825</v>
      </c>
      <c r="DU370" s="3">
        <v>269704342</v>
      </c>
      <c r="DV370" s="3">
        <v>157437172</v>
      </c>
      <c r="DW370" s="3">
        <v>590305790</v>
      </c>
      <c r="DX370" s="3">
        <v>45054829</v>
      </c>
      <c r="DY370" s="3">
        <v>71809272</v>
      </c>
      <c r="DZ370" s="3">
        <v>89399454</v>
      </c>
      <c r="EA370" s="3">
        <v>3156335</v>
      </c>
      <c r="EB370" s="3">
        <v>3118939</v>
      </c>
      <c r="EC370" s="3">
        <v>1421679958</v>
      </c>
      <c r="ED370" s="3">
        <v>18752751</v>
      </c>
      <c r="EE370" s="3">
        <v>39843756</v>
      </c>
      <c r="EF370" s="3">
        <v>54338234</v>
      </c>
      <c r="EG370" s="3">
        <v>221901589</v>
      </c>
      <c r="EH370" s="3">
        <v>43087</v>
      </c>
      <c r="EI370" s="3">
        <v>19538573</v>
      </c>
      <c r="EJ370" s="3">
        <v>33431999</v>
      </c>
      <c r="EK370" s="3">
        <v>3062565</v>
      </c>
      <c r="EL370" s="3">
        <v>3026278</v>
      </c>
      <c r="EM370" s="3">
        <v>393938832</v>
      </c>
      <c r="EN370" s="3">
        <v>162181542</v>
      </c>
      <c r="EO370" s="3">
        <v>259794401</v>
      </c>
      <c r="EP370" s="3">
        <v>148970955</v>
      </c>
      <c r="EQ370" s="3">
        <v>619943868</v>
      </c>
      <c r="ER370" s="3">
        <v>-52138579</v>
      </c>
      <c r="ES370" s="3">
        <v>38919061</v>
      </c>
      <c r="ET370" s="3">
        <v>68110807</v>
      </c>
      <c r="EU370" s="3">
        <v>66415731</v>
      </c>
      <c r="EV370" s="3">
        <v>7237171</v>
      </c>
      <c r="EW370" s="3">
        <v>0</v>
      </c>
      <c r="EX370" s="3">
        <v>6007767</v>
      </c>
      <c r="EY370" s="3">
        <v>0</v>
      </c>
      <c r="EZ370" s="3">
        <v>14357812</v>
      </c>
      <c r="FA370" s="3">
        <v>0</v>
      </c>
      <c r="FB370" s="3">
        <v>12509423</v>
      </c>
      <c r="FC370" s="3">
        <v>0</v>
      </c>
      <c r="FD370" s="3">
        <v>0</v>
      </c>
      <c r="FE370" s="3">
        <v>47355554</v>
      </c>
      <c r="FF370" s="3">
        <v>48501451</v>
      </c>
      <c r="FG370" s="3">
        <v>69108483</v>
      </c>
      <c r="FH370" s="3">
        <v>242307717</v>
      </c>
      <c r="FI370" s="3">
        <v>5999092</v>
      </c>
      <c r="FJ370" s="3">
        <v>15635273</v>
      </c>
      <c r="FK370" s="3">
        <v>48084905</v>
      </c>
      <c r="FL370" s="3">
        <v>5595901</v>
      </c>
      <c r="FM370" s="3">
        <v>5739301</v>
      </c>
      <c r="FN370" s="3">
        <v>0</v>
      </c>
      <c r="FO370" s="3">
        <v>0</v>
      </c>
      <c r="FP370" s="3">
        <v>0</v>
      </c>
      <c r="FQ370" s="3">
        <v>11000</v>
      </c>
      <c r="FR370" s="3">
        <v>0</v>
      </c>
      <c r="FS370" s="3">
        <v>0</v>
      </c>
      <c r="FT370" s="3">
        <v>85468470</v>
      </c>
      <c r="FU370" s="3">
        <v>29907475</v>
      </c>
      <c r="FV370" s="3">
        <v>86921225</v>
      </c>
      <c r="FW370" s="3">
        <v>0</v>
      </c>
      <c r="FX370" s="3">
        <v>0</v>
      </c>
      <c r="FY370" s="3">
        <v>0</v>
      </c>
      <c r="FZ370" s="3">
        <v>0</v>
      </c>
      <c r="GA370" s="3">
        <v>49294492</v>
      </c>
      <c r="GB370" s="3">
        <v>8175909</v>
      </c>
      <c r="GC370" s="3">
        <v>106329131</v>
      </c>
      <c r="GD370" s="3">
        <v>18479521</v>
      </c>
      <c r="GE370" s="3">
        <v>143890004</v>
      </c>
      <c r="GF370" s="3">
        <v>36573969</v>
      </c>
      <c r="GG370" s="3">
        <v>23141075</v>
      </c>
      <c r="GH370" s="3">
        <v>12359378</v>
      </c>
      <c r="GI370" s="3">
        <v>37120091</v>
      </c>
      <c r="GJ370" s="3">
        <v>38451281</v>
      </c>
      <c r="GK370" s="3">
        <v>9872892</v>
      </c>
      <c r="GL370" s="3">
        <v>1515729</v>
      </c>
      <c r="GM370" s="3">
        <v>4795966</v>
      </c>
      <c r="GN370" s="3">
        <v>0</v>
      </c>
      <c r="GO370" s="3">
        <v>76855838</v>
      </c>
      <c r="GP370" s="3">
        <v>898152462</v>
      </c>
      <c r="GQ370" s="3">
        <v>0</v>
      </c>
      <c r="GR370" s="3">
        <v>165027317</v>
      </c>
      <c r="GS370" s="3">
        <v>26006104</v>
      </c>
      <c r="GT370" s="3">
        <v>0</v>
      </c>
      <c r="GU370" s="3">
        <v>18636498</v>
      </c>
      <c r="GV370" s="3">
        <v>1107822381</v>
      </c>
      <c r="GW370" s="3">
        <v>162977980</v>
      </c>
      <c r="GX370" s="3">
        <v>1586090</v>
      </c>
      <c r="GY370" s="3">
        <v>204620748</v>
      </c>
      <c r="GZ370" s="3">
        <v>738637563</v>
      </c>
      <c r="HA370" s="3">
        <v>1107822381</v>
      </c>
      <c r="HB370" s="3">
        <v>14958887</v>
      </c>
      <c r="HC370" s="3">
        <v>988918260</v>
      </c>
      <c r="HD370" s="3">
        <v>-480159393</v>
      </c>
      <c r="HE370" s="3">
        <v>211622327</v>
      </c>
      <c r="HF370" s="3">
        <v>0</v>
      </c>
      <c r="HG370" s="3">
        <v>0</v>
      </c>
      <c r="HH370" s="3">
        <v>0</v>
      </c>
      <c r="HI370" s="3">
        <v>57997593</v>
      </c>
      <c r="HJ370" s="3">
        <v>2813850</v>
      </c>
      <c r="HK370" s="3">
        <v>3280806</v>
      </c>
      <c r="HL370" s="3">
        <v>1522</v>
      </c>
      <c r="HM370" s="3">
        <v>0</v>
      </c>
      <c r="HN370" s="3">
        <v>224620</v>
      </c>
      <c r="HO370" s="3">
        <v>817676</v>
      </c>
      <c r="HP370" s="3">
        <v>842029</v>
      </c>
      <c r="HQ370" s="3">
        <v>222751</v>
      </c>
      <c r="HR370" s="3">
        <v>6714</v>
      </c>
      <c r="HS370" s="3">
        <v>379805</v>
      </c>
      <c r="HT370" s="3">
        <v>95204</v>
      </c>
      <c r="HU370" s="3">
        <v>109521</v>
      </c>
      <c r="HV370" s="3">
        <v>115530</v>
      </c>
      <c r="HW370" s="3">
        <v>0</v>
      </c>
      <c r="HX370" s="3">
        <v>1049122</v>
      </c>
      <c r="HY370" s="3">
        <v>251909</v>
      </c>
      <c r="HZ370" s="3">
        <v>587114</v>
      </c>
      <c r="IA370" s="3">
        <v>0</v>
      </c>
      <c r="IB370" s="3">
        <v>609397</v>
      </c>
      <c r="IC370" s="3">
        <v>170504</v>
      </c>
      <c r="ID370" s="3">
        <v>145804</v>
      </c>
      <c r="IE370" s="3">
        <v>43969126.824382089</v>
      </c>
      <c r="IF370" s="3">
        <v>64674654.432050496</v>
      </c>
      <c r="IG370" s="3">
        <v>44246762.583103299</v>
      </c>
      <c r="IH370" s="3">
        <v>169696508.889505</v>
      </c>
      <c r="II370" s="3">
        <v>9422419.8169863801</v>
      </c>
      <c r="IJ370" s="3">
        <v>19085532.576871201</v>
      </c>
      <c r="IK370" s="3">
        <v>25663481.143927608</v>
      </c>
      <c r="IL370" s="3">
        <v>1299330.2528626099</v>
      </c>
      <c r="IM370" s="3">
        <v>1283935.4803109199</v>
      </c>
    </row>
    <row r="371" spans="1:247" x14ac:dyDescent="0.25">
      <c r="A371">
        <v>106380960</v>
      </c>
      <c r="B371" s="33" t="s">
        <v>1633</v>
      </c>
      <c r="C371" s="56">
        <v>45108</v>
      </c>
      <c r="D371" s="56">
        <v>45504</v>
      </c>
      <c r="E371">
        <v>397</v>
      </c>
      <c r="F371" s="33" t="s">
        <v>2697</v>
      </c>
      <c r="G371" t="s">
        <v>1111</v>
      </c>
      <c r="H371">
        <v>423</v>
      </c>
      <c r="I371" s="33" t="s">
        <v>1046</v>
      </c>
      <c r="J371" t="s">
        <v>1764</v>
      </c>
      <c r="K371" s="33" t="s">
        <v>1023</v>
      </c>
      <c r="L371" s="33" t="s">
        <v>811</v>
      </c>
      <c r="N371" t="s">
        <v>430</v>
      </c>
      <c r="O371" s="33" t="s">
        <v>1764</v>
      </c>
      <c r="P371" t="s">
        <v>1028</v>
      </c>
      <c r="Q371" t="s">
        <v>34</v>
      </c>
      <c r="R371" s="33" t="s">
        <v>2310</v>
      </c>
      <c r="S371" s="33" t="s">
        <v>1634</v>
      </c>
      <c r="T371" s="33" t="s">
        <v>1112</v>
      </c>
      <c r="U371" s="33">
        <v>94109</v>
      </c>
      <c r="V371" s="33" t="s">
        <v>2668</v>
      </c>
      <c r="W371">
        <v>0</v>
      </c>
      <c r="X371" s="3">
        <v>294</v>
      </c>
      <c r="Y371" s="3">
        <v>116718</v>
      </c>
      <c r="Z371" s="3">
        <v>294</v>
      </c>
      <c r="AA371" s="3">
        <v>116718</v>
      </c>
      <c r="AB371" s="3">
        <v>71</v>
      </c>
      <c r="AC371" s="3">
        <v>64.879093198992393</v>
      </c>
      <c r="AD371" s="3">
        <v>94.536711869488499</v>
      </c>
      <c r="AE371" s="3">
        <v>6056</v>
      </c>
      <c r="AF371" s="3">
        <v>2851</v>
      </c>
      <c r="AG371" s="3">
        <v>5876</v>
      </c>
      <c r="AH371" s="3">
        <v>6539</v>
      </c>
      <c r="AI371" s="3">
        <v>0</v>
      </c>
      <c r="AJ371" s="3">
        <v>936</v>
      </c>
      <c r="AK371" s="3">
        <v>3239</v>
      </c>
      <c r="AL371" s="3">
        <v>256</v>
      </c>
      <c r="AM371" s="3">
        <v>4</v>
      </c>
      <c r="AN371" s="3">
        <v>25757</v>
      </c>
      <c r="AO371" s="3">
        <v>37531.074612186902</v>
      </c>
      <c r="AP371" s="89">
        <v>8283.7791182667061</v>
      </c>
      <c r="AQ371" s="89">
        <v>4349.1998755160903</v>
      </c>
      <c r="AR371" s="89">
        <v>6599.5910430608901</v>
      </c>
      <c r="AS371" s="89">
        <v>8919.0755227359205</v>
      </c>
      <c r="AT371" s="89">
        <v>0</v>
      </c>
      <c r="AU371" s="89">
        <v>2181.1118389169465</v>
      </c>
      <c r="AV371" s="89">
        <v>5058.6318604737598</v>
      </c>
      <c r="AW371" s="89">
        <v>722.31352656005504</v>
      </c>
      <c r="AX371" s="89">
        <v>30.053058948445901</v>
      </c>
      <c r="AY371" s="3">
        <v>818</v>
      </c>
      <c r="AZ371" s="3">
        <v>355</v>
      </c>
      <c r="BA371" s="3">
        <v>753</v>
      </c>
      <c r="BB371" s="3">
        <v>972</v>
      </c>
      <c r="BC371" s="3">
        <v>0</v>
      </c>
      <c r="BD371" s="3">
        <v>157</v>
      </c>
      <c r="BE371" s="3">
        <v>644</v>
      </c>
      <c r="BF371" s="3">
        <v>80</v>
      </c>
      <c r="BG371" s="3">
        <v>2</v>
      </c>
      <c r="BH371" s="3">
        <v>3781</v>
      </c>
      <c r="BI371" s="3">
        <v>239</v>
      </c>
      <c r="BJ371" s="3">
        <v>35</v>
      </c>
      <c r="BK371" s="3">
        <v>0</v>
      </c>
      <c r="BL371" s="3">
        <v>20</v>
      </c>
      <c r="BM371" s="3">
        <v>0</v>
      </c>
      <c r="BN371" s="3">
        <v>0</v>
      </c>
      <c r="BO371" s="3">
        <v>94883</v>
      </c>
      <c r="BP371" s="3">
        <v>13895</v>
      </c>
      <c r="BQ371" s="3">
        <v>0</v>
      </c>
      <c r="BR371" s="3">
        <v>7940</v>
      </c>
      <c r="BS371" s="3">
        <v>0</v>
      </c>
      <c r="BT371" s="3">
        <v>0</v>
      </c>
      <c r="BU371" s="3">
        <v>15708</v>
      </c>
      <c r="BV371" s="3">
        <v>7732</v>
      </c>
      <c r="BW371" s="3">
        <v>0</v>
      </c>
      <c r="BX371" s="3">
        <v>2317</v>
      </c>
      <c r="BY371" s="3">
        <v>0</v>
      </c>
      <c r="BZ371" s="57">
        <v>0</v>
      </c>
      <c r="CA371" s="3">
        <v>0</v>
      </c>
      <c r="CB371" s="3">
        <v>2662</v>
      </c>
      <c r="CC371" s="3">
        <v>979</v>
      </c>
      <c r="CD371" s="3">
        <v>0</v>
      </c>
      <c r="CE371" s="3">
        <v>140</v>
      </c>
      <c r="CF371" s="3">
        <v>0</v>
      </c>
      <c r="CG371" s="3">
        <v>0</v>
      </c>
      <c r="CH371" s="3">
        <v>0</v>
      </c>
      <c r="CI371" s="3">
        <v>0</v>
      </c>
      <c r="CJ371" s="3">
        <v>0</v>
      </c>
      <c r="CK371" s="3">
        <v>10965</v>
      </c>
      <c r="CL371" s="3">
        <v>5139</v>
      </c>
      <c r="CM371" s="3">
        <v>2604</v>
      </c>
      <c r="CN371" s="3">
        <v>15943</v>
      </c>
      <c r="CO371" s="3">
        <v>0</v>
      </c>
      <c r="CP371" s="3">
        <v>9817</v>
      </c>
      <c r="CQ371" s="3">
        <v>19487</v>
      </c>
      <c r="CR371" s="3">
        <v>4611</v>
      </c>
      <c r="CS371" s="3">
        <v>576</v>
      </c>
      <c r="CT371" s="3">
        <v>69142</v>
      </c>
      <c r="CU371" s="3">
        <v>25061</v>
      </c>
      <c r="CV371" s="3">
        <v>12708</v>
      </c>
      <c r="CW371" s="3">
        <v>0</v>
      </c>
      <c r="CX371" s="3">
        <v>31963</v>
      </c>
      <c r="CY371" s="3">
        <v>0</v>
      </c>
      <c r="CZ371" s="3">
        <v>10</v>
      </c>
      <c r="DA371" s="3">
        <v>200541</v>
      </c>
      <c r="DB371" s="3">
        <v>203856</v>
      </c>
      <c r="DC371" s="3">
        <v>1124</v>
      </c>
      <c r="DD371" s="3">
        <v>1495</v>
      </c>
      <c r="DE371" s="3">
        <v>0</v>
      </c>
      <c r="DF371" s="3">
        <v>0</v>
      </c>
      <c r="DG371" s="3">
        <v>981241713</v>
      </c>
      <c r="DH371" s="3">
        <v>642672281</v>
      </c>
      <c r="DI371" s="3">
        <v>-185690</v>
      </c>
      <c r="DJ371" s="3">
        <v>338383742</v>
      </c>
      <c r="DK371" s="3">
        <v>13790297</v>
      </c>
      <c r="DL371" s="3">
        <v>352174039</v>
      </c>
      <c r="DM371" s="3">
        <v>284702551</v>
      </c>
      <c r="DN371" s="3">
        <v>67471488</v>
      </c>
      <c r="DO371" s="3">
        <v>3000504</v>
      </c>
      <c r="DP371" s="3">
        <v>84053675</v>
      </c>
      <c r="DQ371" s="3">
        <v>0</v>
      </c>
      <c r="DR371" s="3">
        <v>0</v>
      </c>
      <c r="DS371" s="3">
        <v>-13581683</v>
      </c>
      <c r="DT371" s="3">
        <v>135752955</v>
      </c>
      <c r="DU371" s="3">
        <v>64853361</v>
      </c>
      <c r="DV371" s="3">
        <v>79879833</v>
      </c>
      <c r="DW371" s="3">
        <v>182945054</v>
      </c>
      <c r="DX371" s="3">
        <v>0</v>
      </c>
      <c r="DY371" s="3">
        <v>22295629</v>
      </c>
      <c r="DZ371" s="3">
        <v>178416851</v>
      </c>
      <c r="EA371" s="3">
        <v>9136521</v>
      </c>
      <c r="EB371" s="3">
        <v>130911</v>
      </c>
      <c r="EC371" s="3">
        <v>673411115</v>
      </c>
      <c r="ED371" s="3">
        <v>49938507</v>
      </c>
      <c r="EE371" s="3">
        <v>34080427</v>
      </c>
      <c r="EF371" s="3">
        <v>9836680</v>
      </c>
      <c r="EG371" s="3">
        <v>66588629</v>
      </c>
      <c r="EH371" s="3">
        <v>0</v>
      </c>
      <c r="EI371" s="3">
        <v>29658709</v>
      </c>
      <c r="EJ371" s="3">
        <v>100232475</v>
      </c>
      <c r="EK371" s="3">
        <v>16642513</v>
      </c>
      <c r="EL371" s="3">
        <v>852658</v>
      </c>
      <c r="EM371" s="3">
        <v>307830598</v>
      </c>
      <c r="EN371" s="3">
        <v>153281533</v>
      </c>
      <c r="EO371" s="3">
        <v>81694395</v>
      </c>
      <c r="EP371" s="3">
        <v>63444602</v>
      </c>
      <c r="EQ371" s="3">
        <v>192432154</v>
      </c>
      <c r="ER371" s="3">
        <v>0</v>
      </c>
      <c r="ES371" s="3">
        <v>0</v>
      </c>
      <c r="ET371" s="3">
        <v>36837171</v>
      </c>
      <c r="EU371" s="3">
        <v>46275428</v>
      </c>
      <c r="EV371" s="3">
        <v>6397371</v>
      </c>
      <c r="EW371" s="3">
        <v>0</v>
      </c>
      <c r="EX371" s="3">
        <v>41165075</v>
      </c>
      <c r="EY371" s="3">
        <v>0</v>
      </c>
      <c r="EZ371" s="3">
        <v>21144552</v>
      </c>
      <c r="FA371" s="3">
        <v>-321064</v>
      </c>
      <c r="FB371" s="3">
        <v>111</v>
      </c>
      <c r="FC371" s="3">
        <v>0</v>
      </c>
      <c r="FD371" s="3">
        <v>135263</v>
      </c>
      <c r="FE371" s="3">
        <v>30071552</v>
      </c>
      <c r="FF371" s="3">
        <v>12900529</v>
      </c>
      <c r="FG371" s="3">
        <v>20977772</v>
      </c>
      <c r="FH371" s="3">
        <v>37072965</v>
      </c>
      <c r="FI371" s="3">
        <v>0</v>
      </c>
      <c r="FJ371" s="3">
        <v>13033034</v>
      </c>
      <c r="FK371" s="3">
        <v>222678814</v>
      </c>
      <c r="FL371" s="3">
        <v>1274451</v>
      </c>
      <c r="FM371" s="3">
        <v>374625</v>
      </c>
      <c r="FN371" s="3">
        <v>0</v>
      </c>
      <c r="FO371" s="3">
        <v>0</v>
      </c>
      <c r="FP371" s="3">
        <v>321379</v>
      </c>
      <c r="FQ371" s="3">
        <v>-1100926</v>
      </c>
      <c r="FR371" s="3">
        <v>0</v>
      </c>
      <c r="FS371" s="3">
        <v>0</v>
      </c>
      <c r="FT371" s="3">
        <v>59287893</v>
      </c>
      <c r="FU371" s="3">
        <v>18425366</v>
      </c>
      <c r="FV371" s="3">
        <v>68487380</v>
      </c>
      <c r="FW371" s="3">
        <v>0</v>
      </c>
      <c r="FX371" s="3">
        <v>0</v>
      </c>
      <c r="FY371" s="3">
        <v>60844</v>
      </c>
      <c r="FZ371" s="3">
        <v>0</v>
      </c>
      <c r="GA371" s="3">
        <v>35396623</v>
      </c>
      <c r="GB371" s="3">
        <v>7717641</v>
      </c>
      <c r="GC371" s="3">
        <v>81543301</v>
      </c>
      <c r="GD371" s="3">
        <v>13783503</v>
      </c>
      <c r="GE371" s="3">
        <v>88867494</v>
      </c>
      <c r="GF371" s="3">
        <v>53076908</v>
      </c>
      <c r="GG371" s="3">
        <v>15126640</v>
      </c>
      <c r="GH371" s="3">
        <v>12916274</v>
      </c>
      <c r="GI371" s="3">
        <v>18323001</v>
      </c>
      <c r="GJ371" s="3">
        <v>22398063</v>
      </c>
      <c r="GK371" s="3">
        <v>7068306</v>
      </c>
      <c r="GL371" s="3">
        <v>25411197</v>
      </c>
      <c r="GM371" s="3">
        <v>2495080</v>
      </c>
      <c r="GN371" s="3">
        <v>4219160</v>
      </c>
      <c r="GO371" s="3">
        <v>34800428</v>
      </c>
      <c r="GP371" s="3">
        <v>56977997</v>
      </c>
      <c r="GQ371" s="3">
        <v>0</v>
      </c>
      <c r="GR371" s="3">
        <v>46795701</v>
      </c>
      <c r="GS371" s="3">
        <v>4088455</v>
      </c>
      <c r="GT371" s="3">
        <v>115727865</v>
      </c>
      <c r="GU371" s="3">
        <v>0</v>
      </c>
      <c r="GV371" s="3">
        <v>223590018</v>
      </c>
      <c r="GW371" s="3">
        <v>155563977</v>
      </c>
      <c r="GX371" s="3">
        <v>0</v>
      </c>
      <c r="GY371" s="3">
        <v>88661185</v>
      </c>
      <c r="GZ371" s="3">
        <v>-20635144</v>
      </c>
      <c r="HA371" s="3">
        <v>223590018</v>
      </c>
      <c r="HB371" s="3">
        <v>0</v>
      </c>
      <c r="HC371" s="3">
        <v>201992420</v>
      </c>
      <c r="HD371" s="3">
        <v>-169325313</v>
      </c>
      <c r="HE371" s="3">
        <v>108706724</v>
      </c>
      <c r="HF371" s="3">
        <v>0</v>
      </c>
      <c r="HG371" s="3">
        <v>8166667</v>
      </c>
      <c r="HH371" s="3">
        <v>0</v>
      </c>
      <c r="HI371" s="3">
        <v>82358229</v>
      </c>
      <c r="HJ371" s="3">
        <v>1165504</v>
      </c>
      <c r="HK371" s="3">
        <v>1346145</v>
      </c>
      <c r="HL371" s="3">
        <v>620</v>
      </c>
      <c r="HM371" s="3">
        <v>0</v>
      </c>
      <c r="HN371" s="3">
        <v>104315</v>
      </c>
      <c r="HO371" s="3">
        <v>296060</v>
      </c>
      <c r="HP371" s="3">
        <v>332045</v>
      </c>
      <c r="HQ371" s="3">
        <v>0</v>
      </c>
      <c r="HR371" s="3">
        <v>42061</v>
      </c>
      <c r="HS371" s="3">
        <v>133516</v>
      </c>
      <c r="HT371" s="3">
        <v>141650</v>
      </c>
      <c r="HU371" s="3">
        <v>59200</v>
      </c>
      <c r="HV371" s="3">
        <v>24703</v>
      </c>
      <c r="HW371" s="3">
        <v>31954</v>
      </c>
      <c r="HX371" s="3">
        <v>339505</v>
      </c>
      <c r="HY371" s="3">
        <v>86445</v>
      </c>
      <c r="HZ371" s="3">
        <v>335977</v>
      </c>
      <c r="IA371" s="3">
        <v>0</v>
      </c>
      <c r="IB371" s="3">
        <v>249459</v>
      </c>
      <c r="IC371" s="3">
        <v>37838</v>
      </c>
      <c r="ID371" s="3">
        <v>115990</v>
      </c>
      <c r="IE371" s="3">
        <v>51267788.407783799</v>
      </c>
      <c r="IF371" s="3">
        <v>27314753.48912134</v>
      </c>
      <c r="IG371" s="3">
        <v>24769944.485483062</v>
      </c>
      <c r="IH371" s="3">
        <v>68894067.195501998</v>
      </c>
      <c r="II371" s="3">
        <v>0</v>
      </c>
      <c r="IJ371" s="3">
        <v>14344138.275191581</v>
      </c>
      <c r="IK371" s="3">
        <v>76932641.552144051</v>
      </c>
      <c r="IL371" s="3">
        <v>7117365.7971903197</v>
      </c>
      <c r="IM371" s="3">
        <v>271554.79758383037</v>
      </c>
    </row>
    <row r="372" spans="1:247" x14ac:dyDescent="0.25">
      <c r="A372">
        <v>106560529</v>
      </c>
      <c r="B372" s="33" t="s">
        <v>1640</v>
      </c>
      <c r="C372" s="56">
        <v>45108</v>
      </c>
      <c r="D372" s="56">
        <v>45473</v>
      </c>
      <c r="E372">
        <v>366</v>
      </c>
      <c r="F372" s="33" t="s">
        <v>2684</v>
      </c>
      <c r="G372" t="s">
        <v>1076</v>
      </c>
      <c r="H372">
        <v>811</v>
      </c>
      <c r="I372" s="33" t="s">
        <v>1046</v>
      </c>
      <c r="J372" t="s">
        <v>1764</v>
      </c>
      <c r="K372" s="33" t="s">
        <v>1023</v>
      </c>
      <c r="L372" s="33" t="s">
        <v>811</v>
      </c>
      <c r="N372" t="s">
        <v>430</v>
      </c>
      <c r="O372" s="33" t="s">
        <v>2788</v>
      </c>
      <c r="P372" t="s">
        <v>406</v>
      </c>
      <c r="Q372" t="s">
        <v>1033</v>
      </c>
      <c r="R372" s="33" t="s">
        <v>2314</v>
      </c>
      <c r="S372" s="33" t="s">
        <v>3248</v>
      </c>
      <c r="T372" s="33" t="s">
        <v>1485</v>
      </c>
      <c r="U372" s="33">
        <v>93003</v>
      </c>
      <c r="V372" s="33" t="s">
        <v>2789</v>
      </c>
      <c r="W372">
        <v>0</v>
      </c>
      <c r="X372" s="3">
        <v>385</v>
      </c>
      <c r="Y372" s="3">
        <v>140910</v>
      </c>
      <c r="Z372" s="3">
        <v>385</v>
      </c>
      <c r="AA372" s="3">
        <v>140910</v>
      </c>
      <c r="AB372" s="3">
        <v>271</v>
      </c>
      <c r="AC372" s="3">
        <v>268.67486338797818</v>
      </c>
      <c r="AD372" s="3">
        <v>468.19234406049998</v>
      </c>
      <c r="AE372" s="3">
        <v>30254</v>
      </c>
      <c r="AF372" s="3">
        <v>15962</v>
      </c>
      <c r="AG372" s="3">
        <v>5340</v>
      </c>
      <c r="AH372" s="3">
        <v>34026</v>
      </c>
      <c r="AI372" s="3">
        <v>0</v>
      </c>
      <c r="AJ372" s="3">
        <v>2060</v>
      </c>
      <c r="AK372" s="3">
        <v>9862</v>
      </c>
      <c r="AL372" s="3">
        <v>380</v>
      </c>
      <c r="AM372" s="3">
        <v>451</v>
      </c>
      <c r="AN372" s="3">
        <v>98335</v>
      </c>
      <c r="AO372" s="3">
        <v>171358.39792614282</v>
      </c>
      <c r="AP372" s="89">
        <v>50672.197369494403</v>
      </c>
      <c r="AQ372" s="89">
        <v>24074.436076677401</v>
      </c>
      <c r="AR372" s="89">
        <v>7477.3266890247596</v>
      </c>
      <c r="AS372" s="89">
        <v>57729.7868714164</v>
      </c>
      <c r="AT372" s="89">
        <v>0</v>
      </c>
      <c r="AU372" s="89">
        <v>4354.5648012991196</v>
      </c>
      <c r="AV372" s="89">
        <v>23334.717682433788</v>
      </c>
      <c r="AW372" s="89">
        <v>1571.2178840618001</v>
      </c>
      <c r="AX372" s="89">
        <v>873.75279454030397</v>
      </c>
      <c r="AY372" s="3">
        <v>4842</v>
      </c>
      <c r="AZ372" s="3">
        <v>2726</v>
      </c>
      <c r="BA372" s="3">
        <v>702</v>
      </c>
      <c r="BB372" s="3">
        <v>3491</v>
      </c>
      <c r="BC372" s="3">
        <v>0</v>
      </c>
      <c r="BD372" s="3">
        <v>426</v>
      </c>
      <c r="BE372" s="3">
        <v>1983</v>
      </c>
      <c r="BF372" s="3">
        <v>84</v>
      </c>
      <c r="BG372" s="3">
        <v>156</v>
      </c>
      <c r="BH372" s="3">
        <v>14410</v>
      </c>
      <c r="BI372" s="3">
        <v>288</v>
      </c>
      <c r="BJ372" s="3">
        <v>0</v>
      </c>
      <c r="BK372" s="3">
        <v>0</v>
      </c>
      <c r="BL372" s="3">
        <v>23</v>
      </c>
      <c r="BM372" s="3">
        <v>74</v>
      </c>
      <c r="BN372" s="3">
        <v>0</v>
      </c>
      <c r="BO372" s="3">
        <v>105408</v>
      </c>
      <c r="BP372" s="3">
        <v>0</v>
      </c>
      <c r="BQ372" s="3">
        <v>0</v>
      </c>
      <c r="BR372" s="3">
        <v>8418</v>
      </c>
      <c r="BS372" s="3">
        <v>27084</v>
      </c>
      <c r="BT372" s="3">
        <v>0</v>
      </c>
      <c r="BU372" s="3">
        <v>65376</v>
      </c>
      <c r="BV372" s="3">
        <v>0</v>
      </c>
      <c r="BW372" s="3">
        <v>0</v>
      </c>
      <c r="BX372" s="3">
        <v>7078</v>
      </c>
      <c r="BY372" s="3">
        <v>25881</v>
      </c>
      <c r="BZ372" s="57">
        <v>0.26319214928560503</v>
      </c>
      <c r="CA372" s="3">
        <v>0</v>
      </c>
      <c r="CB372" s="3">
        <v>12969</v>
      </c>
      <c r="CC372" s="3">
        <v>0</v>
      </c>
      <c r="CD372" s="3">
        <v>0</v>
      </c>
      <c r="CE372" s="3">
        <v>542</v>
      </c>
      <c r="CF372" s="3">
        <v>899</v>
      </c>
      <c r="CG372" s="3">
        <v>0</v>
      </c>
      <c r="CH372" s="3">
        <v>16</v>
      </c>
      <c r="CI372" s="3">
        <v>2747</v>
      </c>
      <c r="CJ372" s="3">
        <v>1291</v>
      </c>
      <c r="CK372" s="3">
        <v>42979</v>
      </c>
      <c r="CL372" s="3">
        <v>17920</v>
      </c>
      <c r="CM372" s="3">
        <v>6006</v>
      </c>
      <c r="CN372" s="3">
        <v>43020</v>
      </c>
      <c r="CO372" s="3">
        <v>0</v>
      </c>
      <c r="CP372" s="3">
        <v>6648</v>
      </c>
      <c r="CQ372" s="3">
        <v>31718</v>
      </c>
      <c r="CR372" s="3">
        <v>4432</v>
      </c>
      <c r="CS372" s="3">
        <v>199</v>
      </c>
      <c r="CT372" s="3">
        <v>152922</v>
      </c>
      <c r="CU372" s="3">
        <v>87475</v>
      </c>
      <c r="CV372" s="3">
        <v>28760</v>
      </c>
      <c r="CW372" s="3">
        <v>0</v>
      </c>
      <c r="CX372" s="3">
        <v>36935</v>
      </c>
      <c r="CY372" s="3">
        <v>0</v>
      </c>
      <c r="CZ372" s="3">
        <v>16</v>
      </c>
      <c r="DA372" s="3">
        <v>295695</v>
      </c>
      <c r="DB372" s="3">
        <v>482940</v>
      </c>
      <c r="DC372" s="3">
        <v>2541</v>
      </c>
      <c r="DD372" s="3">
        <v>7435</v>
      </c>
      <c r="DE372" s="3">
        <v>985</v>
      </c>
      <c r="DF372" s="3">
        <v>505</v>
      </c>
      <c r="DG372" s="3">
        <v>2726908869</v>
      </c>
      <c r="DH372" s="3">
        <v>2081406936</v>
      </c>
      <c r="DI372" s="3">
        <v>1830550</v>
      </c>
      <c r="DJ372" s="3">
        <v>647332483</v>
      </c>
      <c r="DK372" s="3">
        <v>2950541</v>
      </c>
      <c r="DL372" s="3">
        <v>650283024</v>
      </c>
      <c r="DM372" s="3">
        <v>653156083</v>
      </c>
      <c r="DN372" s="3">
        <v>-2873059</v>
      </c>
      <c r="DO372" s="3">
        <v>7798272</v>
      </c>
      <c r="DP372" s="3">
        <v>268020</v>
      </c>
      <c r="DQ372" s="3">
        <v>0</v>
      </c>
      <c r="DR372" s="3">
        <v>0</v>
      </c>
      <c r="DS372" s="3">
        <v>4657193</v>
      </c>
      <c r="DT372" s="3">
        <v>551829189</v>
      </c>
      <c r="DU372" s="3">
        <v>319174781</v>
      </c>
      <c r="DV372" s="3">
        <v>80578437</v>
      </c>
      <c r="DW372" s="3">
        <v>362934125</v>
      </c>
      <c r="DX372" s="3">
        <v>0</v>
      </c>
      <c r="DY372" s="3">
        <v>41837510</v>
      </c>
      <c r="DZ372" s="3">
        <v>198268821</v>
      </c>
      <c r="EA372" s="3">
        <v>6953946</v>
      </c>
      <c r="EB372" s="3">
        <v>3275494</v>
      </c>
      <c r="EC372" s="3">
        <v>1564852303</v>
      </c>
      <c r="ED372" s="3">
        <v>372425375</v>
      </c>
      <c r="EE372" s="3">
        <v>162215575</v>
      </c>
      <c r="EF372" s="3">
        <v>32251394</v>
      </c>
      <c r="EG372" s="3">
        <v>252833514</v>
      </c>
      <c r="EH372" s="3">
        <v>0</v>
      </c>
      <c r="EI372" s="3">
        <v>46601397</v>
      </c>
      <c r="EJ372" s="3">
        <v>270859851</v>
      </c>
      <c r="EK372" s="3">
        <v>21799118</v>
      </c>
      <c r="EL372" s="3">
        <v>3070342</v>
      </c>
      <c r="EM372" s="3">
        <v>1162056566</v>
      </c>
      <c r="EN372" s="3">
        <v>744946772</v>
      </c>
      <c r="EO372" s="3">
        <v>398151513</v>
      </c>
      <c r="EP372" s="3">
        <v>72130646</v>
      </c>
      <c r="EQ372" s="3">
        <v>438807106</v>
      </c>
      <c r="ER372" s="3">
        <v>0</v>
      </c>
      <c r="ES372" s="3">
        <v>0</v>
      </c>
      <c r="ET372" s="3">
        <v>64004576</v>
      </c>
      <c r="EU372" s="3">
        <v>243909971</v>
      </c>
      <c r="EV372" s="3">
        <v>21106541</v>
      </c>
      <c r="EW372" s="3">
        <v>0</v>
      </c>
      <c r="EX372" s="3">
        <v>45173337</v>
      </c>
      <c r="EY372" s="3">
        <v>0</v>
      </c>
      <c r="EZ372" s="3">
        <v>53176474</v>
      </c>
      <c r="FA372" s="3">
        <v>177756</v>
      </c>
      <c r="FB372" s="3">
        <v>606</v>
      </c>
      <c r="FC372" s="3">
        <v>0</v>
      </c>
      <c r="FD372" s="3">
        <v>1652188</v>
      </c>
      <c r="FE372" s="3">
        <v>170061505</v>
      </c>
      <c r="FF372" s="3">
        <v>69510304</v>
      </c>
      <c r="FG372" s="3">
        <v>29578972</v>
      </c>
      <c r="FH372" s="3">
        <v>153220379</v>
      </c>
      <c r="FI372" s="3">
        <v>0</v>
      </c>
      <c r="FJ372" s="3">
        <v>19304355</v>
      </c>
      <c r="FK372" s="3">
        <v>203533098</v>
      </c>
      <c r="FL372" s="3">
        <v>949917</v>
      </c>
      <c r="FM372" s="3">
        <v>1173953</v>
      </c>
      <c r="FN372" s="3">
        <v>0</v>
      </c>
      <c r="FO372" s="3">
        <v>-16708311</v>
      </c>
      <c r="FP372" s="3">
        <v>0</v>
      </c>
      <c r="FQ372" s="3">
        <v>4071923</v>
      </c>
      <c r="FR372" s="3">
        <v>0</v>
      </c>
      <c r="FS372" s="3">
        <v>0</v>
      </c>
      <c r="FT372" s="3">
        <v>131302713</v>
      </c>
      <c r="FU372" s="3">
        <v>73169805</v>
      </c>
      <c r="FV372" s="3">
        <v>178598634</v>
      </c>
      <c r="FW372" s="3">
        <v>0</v>
      </c>
      <c r="FX372" s="3">
        <v>0</v>
      </c>
      <c r="FY372" s="3">
        <v>106805</v>
      </c>
      <c r="FZ372" s="3">
        <v>0</v>
      </c>
      <c r="GA372" s="3">
        <v>76993818</v>
      </c>
      <c r="GB372" s="3">
        <v>19851128</v>
      </c>
      <c r="GC372" s="3">
        <v>117243177</v>
      </c>
      <c r="GD372" s="3">
        <v>55890003</v>
      </c>
      <c r="GE372" s="3">
        <v>181769359</v>
      </c>
      <c r="GF372" s="3">
        <v>87395348</v>
      </c>
      <c r="GG372" s="3">
        <v>38869542</v>
      </c>
      <c r="GH372" s="3">
        <v>32007306</v>
      </c>
      <c r="GI372" s="3">
        <v>105934606</v>
      </c>
      <c r="GJ372" s="3">
        <v>83088932</v>
      </c>
      <c r="GK372" s="3">
        <v>23586645</v>
      </c>
      <c r="GL372" s="3">
        <v>3191984</v>
      </c>
      <c r="GM372" s="3">
        <v>4388341</v>
      </c>
      <c r="GN372" s="3">
        <v>34369211</v>
      </c>
      <c r="GO372" s="3">
        <v>58554809</v>
      </c>
      <c r="GP372" s="3">
        <v>179504967</v>
      </c>
      <c r="GQ372" s="3">
        <v>26346526</v>
      </c>
      <c r="GR372" s="3">
        <v>300646066</v>
      </c>
      <c r="GS372" s="3">
        <v>4376472</v>
      </c>
      <c r="GT372" s="3">
        <v>71654199</v>
      </c>
      <c r="GU372" s="3">
        <v>0</v>
      </c>
      <c r="GV372" s="3">
        <v>582528230</v>
      </c>
      <c r="GW372" s="3">
        <v>132175355</v>
      </c>
      <c r="GX372" s="3">
        <v>0</v>
      </c>
      <c r="GY372" s="3">
        <v>652805086</v>
      </c>
      <c r="GZ372" s="3">
        <v>-202452211</v>
      </c>
      <c r="HA372" s="3">
        <v>582528230</v>
      </c>
      <c r="HB372" s="3">
        <v>0</v>
      </c>
      <c r="HC372" s="3">
        <v>496570299</v>
      </c>
      <c r="HD372" s="3">
        <v>-385088030</v>
      </c>
      <c r="HE372" s="3">
        <v>404002302</v>
      </c>
      <c r="HF372" s="3">
        <v>0</v>
      </c>
      <c r="HG372" s="3">
        <v>63715563</v>
      </c>
      <c r="HH372" s="3">
        <v>0</v>
      </c>
      <c r="HI372" s="3">
        <v>597360783</v>
      </c>
      <c r="HJ372" s="3">
        <v>3277932</v>
      </c>
      <c r="HK372" s="3">
        <v>3659300</v>
      </c>
      <c r="HL372" s="3">
        <v>1684</v>
      </c>
      <c r="HM372" s="3">
        <v>0</v>
      </c>
      <c r="HN372" s="3">
        <v>245950</v>
      </c>
      <c r="HO372" s="3">
        <v>725834</v>
      </c>
      <c r="HP372" s="3">
        <v>1012246</v>
      </c>
      <c r="HQ372" s="3">
        <v>100020</v>
      </c>
      <c r="HR372" s="3">
        <v>304054</v>
      </c>
      <c r="HS372" s="3">
        <v>225289</v>
      </c>
      <c r="HT372" s="3">
        <v>245828</v>
      </c>
      <c r="HU372" s="3">
        <v>262597</v>
      </c>
      <c r="HV372" s="3">
        <v>108309</v>
      </c>
      <c r="HW372" s="3">
        <v>47805</v>
      </c>
      <c r="HX372" s="3">
        <v>1217938</v>
      </c>
      <c r="HY372" s="3">
        <v>320830</v>
      </c>
      <c r="HZ372" s="3">
        <v>838182</v>
      </c>
      <c r="IA372" s="3">
        <v>0</v>
      </c>
      <c r="IB372" s="3">
        <v>470848</v>
      </c>
      <c r="IC372" s="3">
        <v>108484</v>
      </c>
      <c r="ID372" s="3">
        <v>319734</v>
      </c>
      <c r="IE372" s="3">
        <v>220379729.79712099</v>
      </c>
      <c r="IF372" s="3">
        <v>114782962.091189</v>
      </c>
      <c r="IG372" s="3">
        <v>26903202.469698399</v>
      </c>
      <c r="IH372" s="3">
        <v>146823950.00933</v>
      </c>
      <c r="II372" s="3">
        <v>0</v>
      </c>
      <c r="IJ372" s="3">
        <v>21087418.106828801</v>
      </c>
      <c r="IK372" s="3">
        <v>111859279.90228701</v>
      </c>
      <c r="IL372" s="3">
        <v>6855895.2500442704</v>
      </c>
      <c r="IM372" s="3">
        <v>1513104.3735012</v>
      </c>
    </row>
    <row r="373" spans="1:247" x14ac:dyDescent="0.25">
      <c r="A373">
        <v>106392232</v>
      </c>
      <c r="B373" s="33" t="s">
        <v>1642</v>
      </c>
      <c r="C373" s="56">
        <v>45108</v>
      </c>
      <c r="D373" s="56">
        <v>45473</v>
      </c>
      <c r="E373">
        <v>366</v>
      </c>
      <c r="F373" s="33" t="s">
        <v>2682</v>
      </c>
      <c r="G373" t="s">
        <v>1179</v>
      </c>
      <c r="H373">
        <v>507</v>
      </c>
      <c r="I373" s="33" t="s">
        <v>1046</v>
      </c>
      <c r="J373" t="s">
        <v>1764</v>
      </c>
      <c r="K373" s="33" t="s">
        <v>1023</v>
      </c>
      <c r="L373" s="33" t="s">
        <v>653</v>
      </c>
      <c r="N373" t="s">
        <v>430</v>
      </c>
      <c r="O373" s="33" t="s">
        <v>2522</v>
      </c>
      <c r="P373" t="s">
        <v>1080</v>
      </c>
      <c r="Q373" t="s">
        <v>34</v>
      </c>
      <c r="R373" s="33" t="s">
        <v>2317</v>
      </c>
      <c r="S373" s="33" t="s">
        <v>1643</v>
      </c>
      <c r="T373" s="33" t="s">
        <v>1182</v>
      </c>
      <c r="U373" s="33">
        <v>95204</v>
      </c>
      <c r="V373" s="33" t="s">
        <v>1644</v>
      </c>
      <c r="W373">
        <v>0</v>
      </c>
      <c r="X373" s="3">
        <v>35</v>
      </c>
      <c r="Y373" s="3">
        <v>12810</v>
      </c>
      <c r="Z373" s="3">
        <v>35</v>
      </c>
      <c r="AA373" s="3">
        <v>12810</v>
      </c>
      <c r="AB373" s="3">
        <v>33</v>
      </c>
      <c r="AC373" s="3">
        <v>31.051912568306001</v>
      </c>
      <c r="AD373" s="3">
        <v>34.671332024761398</v>
      </c>
      <c r="AE373" s="3">
        <v>2825</v>
      </c>
      <c r="AF373" s="3">
        <v>3160</v>
      </c>
      <c r="AG373" s="3">
        <v>33</v>
      </c>
      <c r="AH373" s="3">
        <v>748</v>
      </c>
      <c r="AI373" s="3">
        <v>0</v>
      </c>
      <c r="AJ373" s="3">
        <v>35</v>
      </c>
      <c r="AK373" s="3">
        <v>4542</v>
      </c>
      <c r="AL373" s="3">
        <v>22</v>
      </c>
      <c r="AM373" s="3">
        <v>0</v>
      </c>
      <c r="AN373" s="3">
        <v>11365</v>
      </c>
      <c r="AO373" s="3">
        <v>12689.707521062701</v>
      </c>
      <c r="AP373" s="89">
        <v>2936.6877757947377</v>
      </c>
      <c r="AQ373" s="89">
        <v>3205.5310538419799</v>
      </c>
      <c r="AR373" s="89">
        <v>41.701418667646102</v>
      </c>
      <c r="AS373" s="89">
        <v>751.92586008700403</v>
      </c>
      <c r="AT373" s="89">
        <v>0</v>
      </c>
      <c r="AU373" s="89">
        <v>132.331753057047</v>
      </c>
      <c r="AV373" s="89">
        <v>5543.1476587680299</v>
      </c>
      <c r="AW373" s="89">
        <v>61.27477526858145</v>
      </c>
      <c r="AX373" s="89">
        <v>0</v>
      </c>
      <c r="AY373" s="3">
        <v>199</v>
      </c>
      <c r="AZ373" s="3">
        <v>370</v>
      </c>
      <c r="BA373" s="3">
        <v>2</v>
      </c>
      <c r="BB373" s="3">
        <v>82</v>
      </c>
      <c r="BC373" s="3">
        <v>0</v>
      </c>
      <c r="BD373" s="3">
        <v>6</v>
      </c>
      <c r="BE373" s="3">
        <v>810</v>
      </c>
      <c r="BF373" s="3">
        <v>8</v>
      </c>
      <c r="BG373" s="3">
        <v>0</v>
      </c>
      <c r="BH373" s="3">
        <v>1477</v>
      </c>
      <c r="BI373" s="3">
        <v>0</v>
      </c>
      <c r="BJ373" s="3">
        <v>33</v>
      </c>
      <c r="BK373" s="3">
        <v>0</v>
      </c>
      <c r="BL373" s="3">
        <v>0</v>
      </c>
      <c r="BM373" s="3">
        <v>2</v>
      </c>
      <c r="BN373" s="3">
        <v>0</v>
      </c>
      <c r="BO373" s="3">
        <v>0</v>
      </c>
      <c r="BP373" s="3">
        <v>12078</v>
      </c>
      <c r="BQ373" s="3">
        <v>0</v>
      </c>
      <c r="BR373" s="3">
        <v>0</v>
      </c>
      <c r="BS373" s="3">
        <v>732</v>
      </c>
      <c r="BT373" s="3">
        <v>0</v>
      </c>
      <c r="BU373" s="3">
        <v>0</v>
      </c>
      <c r="BV373" s="3">
        <v>11365</v>
      </c>
      <c r="BW373" s="3">
        <v>0</v>
      </c>
      <c r="BX373" s="3">
        <v>0</v>
      </c>
      <c r="BY373" s="3">
        <v>0</v>
      </c>
      <c r="BZ373" s="57">
        <v>0</v>
      </c>
      <c r="CA373" s="3">
        <v>0</v>
      </c>
      <c r="CB373" s="3">
        <v>0</v>
      </c>
      <c r="CC373" s="3">
        <v>1477</v>
      </c>
      <c r="CD373" s="3">
        <v>0</v>
      </c>
      <c r="CE373" s="3">
        <v>0</v>
      </c>
      <c r="CF373" s="3">
        <v>0</v>
      </c>
      <c r="CG373" s="3">
        <v>0</v>
      </c>
      <c r="CH373" s="3">
        <v>0</v>
      </c>
      <c r="CI373" s="3">
        <v>0</v>
      </c>
      <c r="CJ373" s="3">
        <v>0</v>
      </c>
      <c r="CK373" s="3">
        <v>742</v>
      </c>
      <c r="CL373" s="3">
        <v>323</v>
      </c>
      <c r="CM373" s="3">
        <v>44</v>
      </c>
      <c r="CN373" s="3">
        <v>22</v>
      </c>
      <c r="CO373" s="3">
        <v>0</v>
      </c>
      <c r="CP373" s="3">
        <v>770</v>
      </c>
      <c r="CQ373" s="3">
        <v>8686</v>
      </c>
      <c r="CR373" s="3">
        <v>937</v>
      </c>
      <c r="CS373" s="3">
        <v>0</v>
      </c>
      <c r="CT373" s="3">
        <v>11524</v>
      </c>
      <c r="CU373" s="3">
        <v>0</v>
      </c>
      <c r="CV373" s="3">
        <v>0</v>
      </c>
      <c r="CW373" s="3">
        <v>0</v>
      </c>
      <c r="CX373" s="3">
        <v>7316</v>
      </c>
      <c r="CY373" s="3">
        <v>0</v>
      </c>
      <c r="CZ373" s="3">
        <v>0</v>
      </c>
      <c r="DA373" s="3">
        <v>0</v>
      </c>
      <c r="DB373" s="3">
        <v>0</v>
      </c>
      <c r="DC373" s="3">
        <v>0</v>
      </c>
      <c r="DD373" s="3">
        <v>0</v>
      </c>
      <c r="DE373" s="3">
        <v>0</v>
      </c>
      <c r="DF373" s="3">
        <v>0</v>
      </c>
      <c r="DG373" s="3">
        <v>45749685</v>
      </c>
      <c r="DH373" s="3">
        <v>23607964</v>
      </c>
      <c r="DI373" s="3">
        <v>0</v>
      </c>
      <c r="DJ373" s="3">
        <v>22141721</v>
      </c>
      <c r="DK373" s="3">
        <v>597540</v>
      </c>
      <c r="DL373" s="3">
        <v>22739261</v>
      </c>
      <c r="DM373" s="3">
        <v>25733941</v>
      </c>
      <c r="DN373" s="3">
        <v>-2994680</v>
      </c>
      <c r="DO373" s="3">
        <v>173762</v>
      </c>
      <c r="DP373" s="3">
        <v>0</v>
      </c>
      <c r="DQ373" s="3">
        <v>0</v>
      </c>
      <c r="DR373" s="3">
        <v>0</v>
      </c>
      <c r="DS373" s="3">
        <v>-2820918</v>
      </c>
      <c r="DT373" s="3">
        <v>9516815</v>
      </c>
      <c r="DU373" s="3">
        <v>11430357</v>
      </c>
      <c r="DV373" s="3">
        <v>108905</v>
      </c>
      <c r="DW373" s="3">
        <v>2746321</v>
      </c>
      <c r="DX373" s="3">
        <v>0</v>
      </c>
      <c r="DY373" s="3">
        <v>114326</v>
      </c>
      <c r="DZ373" s="3">
        <v>16984071</v>
      </c>
      <c r="EA373" s="3">
        <v>72976</v>
      </c>
      <c r="EB373" s="3">
        <v>0</v>
      </c>
      <c r="EC373" s="3">
        <v>40973771</v>
      </c>
      <c r="ED373" s="3">
        <v>376252</v>
      </c>
      <c r="EE373" s="3">
        <v>164695</v>
      </c>
      <c r="EF373" s="3">
        <v>28716</v>
      </c>
      <c r="EG373" s="3">
        <v>14414</v>
      </c>
      <c r="EH373" s="3">
        <v>0</v>
      </c>
      <c r="EI373" s="3">
        <v>317930</v>
      </c>
      <c r="EJ373" s="3">
        <v>3743629</v>
      </c>
      <c r="EK373" s="3">
        <v>130278</v>
      </c>
      <c r="EL373" s="3">
        <v>0</v>
      </c>
      <c r="EM373" s="3">
        <v>4775914</v>
      </c>
      <c r="EN373" s="3">
        <v>4707147</v>
      </c>
      <c r="EO373" s="3">
        <v>6140456</v>
      </c>
      <c r="EP373" s="3">
        <v>68208</v>
      </c>
      <c r="EQ373" s="3">
        <v>1149245</v>
      </c>
      <c r="ER373" s="3">
        <v>0</v>
      </c>
      <c r="ES373" s="3">
        <v>0</v>
      </c>
      <c r="ET373" s="3">
        <v>265615</v>
      </c>
      <c r="EU373" s="3">
        <v>8767935</v>
      </c>
      <c r="EV373" s="3">
        <v>1177830</v>
      </c>
      <c r="EW373" s="3">
        <v>0</v>
      </c>
      <c r="EX373" s="3">
        <v>523619</v>
      </c>
      <c r="EY373" s="3">
        <v>0</v>
      </c>
      <c r="EZ373" s="3">
        <v>807909</v>
      </c>
      <c r="FA373" s="3">
        <v>0</v>
      </c>
      <c r="FB373" s="3">
        <v>0</v>
      </c>
      <c r="FC373" s="3">
        <v>0</v>
      </c>
      <c r="FD373" s="3">
        <v>0</v>
      </c>
      <c r="FE373" s="3">
        <v>4406632</v>
      </c>
      <c r="FF373" s="3">
        <v>4775781</v>
      </c>
      <c r="FG373" s="3">
        <v>59385</v>
      </c>
      <c r="FH373" s="3">
        <v>1140891</v>
      </c>
      <c r="FI373" s="3">
        <v>0</v>
      </c>
      <c r="FJ373" s="3">
        <v>127624</v>
      </c>
      <c r="FK373" s="3">
        <v>11595620</v>
      </c>
      <c r="FL373" s="3">
        <v>35788</v>
      </c>
      <c r="FM373" s="3">
        <v>0</v>
      </c>
      <c r="FN373" s="3">
        <v>0</v>
      </c>
      <c r="FO373" s="3">
        <v>0</v>
      </c>
      <c r="FP373" s="3">
        <v>0</v>
      </c>
      <c r="FQ373" s="3">
        <v>3563</v>
      </c>
      <c r="FR373" s="3">
        <v>0</v>
      </c>
      <c r="FS373" s="3">
        <v>0</v>
      </c>
      <c r="FT373" s="3">
        <v>11001651</v>
      </c>
      <c r="FU373" s="3">
        <v>2065252</v>
      </c>
      <c r="FV373" s="3">
        <v>2940220</v>
      </c>
      <c r="FW373" s="3">
        <v>0</v>
      </c>
      <c r="FX373" s="3">
        <v>0</v>
      </c>
      <c r="FY373" s="3">
        <v>0</v>
      </c>
      <c r="FZ373" s="3">
        <v>0</v>
      </c>
      <c r="GA373" s="3">
        <v>3561852</v>
      </c>
      <c r="GB373" s="3">
        <v>1180567</v>
      </c>
      <c r="GC373" s="3">
        <v>4381725</v>
      </c>
      <c r="GD373" s="3">
        <v>602674</v>
      </c>
      <c r="GE373" s="3">
        <v>11991935</v>
      </c>
      <c r="GF373" s="3">
        <v>6505084</v>
      </c>
      <c r="GG373" s="3">
        <v>1115968</v>
      </c>
      <c r="GH373" s="3">
        <v>140681</v>
      </c>
      <c r="GI373" s="3">
        <v>543649</v>
      </c>
      <c r="GJ373" s="3">
        <v>4111988</v>
      </c>
      <c r="GK373" s="3">
        <v>472113</v>
      </c>
      <c r="GL373" s="3">
        <v>216298</v>
      </c>
      <c r="GM373" s="3">
        <v>150213</v>
      </c>
      <c r="GN373" s="3">
        <v>36000</v>
      </c>
      <c r="GO373" s="3">
        <v>450012</v>
      </c>
      <c r="GP373" s="3">
        <v>3609870</v>
      </c>
      <c r="GQ373" s="3">
        <v>0</v>
      </c>
      <c r="GR373" s="3">
        <v>3973173</v>
      </c>
      <c r="GS373" s="3">
        <v>511</v>
      </c>
      <c r="GT373" s="3">
        <v>2244290</v>
      </c>
      <c r="GU373" s="3">
        <v>0</v>
      </c>
      <c r="GV373" s="3">
        <v>9827844</v>
      </c>
      <c r="GW373" s="3">
        <v>9670686</v>
      </c>
      <c r="GX373" s="3">
        <v>0</v>
      </c>
      <c r="GY373" s="3">
        <v>204476</v>
      </c>
      <c r="GZ373" s="3">
        <v>-47318</v>
      </c>
      <c r="HA373" s="3">
        <v>9827844</v>
      </c>
      <c r="HB373" s="3">
        <v>0</v>
      </c>
      <c r="HC373" s="3">
        <v>10387144</v>
      </c>
      <c r="HD373" s="3">
        <v>-7028861</v>
      </c>
      <c r="HE373" s="3">
        <v>5380237</v>
      </c>
      <c r="HF373" s="3">
        <v>0</v>
      </c>
      <c r="HG373" s="3">
        <v>0</v>
      </c>
      <c r="HH373" s="3">
        <v>0</v>
      </c>
      <c r="HI373" s="3">
        <v>435625</v>
      </c>
      <c r="HJ373" s="3">
        <v>212113</v>
      </c>
      <c r="HK373" s="3">
        <v>242634</v>
      </c>
      <c r="HL373" s="3">
        <v>117</v>
      </c>
      <c r="HM373" s="3">
        <v>4</v>
      </c>
      <c r="HN373" s="3">
        <v>15721</v>
      </c>
      <c r="HO373" s="3">
        <v>59262</v>
      </c>
      <c r="HP373" s="3">
        <v>32640</v>
      </c>
      <c r="HQ373" s="3">
        <v>9927</v>
      </c>
      <c r="HR373" s="3">
        <v>43091</v>
      </c>
      <c r="HS373" s="3">
        <v>26258</v>
      </c>
      <c r="HT373" s="3">
        <v>18425</v>
      </c>
      <c r="HU373" s="3">
        <v>6774</v>
      </c>
      <c r="HV373" s="3">
        <v>0</v>
      </c>
      <c r="HW373" s="3">
        <v>15</v>
      </c>
      <c r="HX373" s="3">
        <v>108038</v>
      </c>
      <c r="HY373" s="3">
        <v>17834</v>
      </c>
      <c r="HZ373" s="3">
        <v>25993</v>
      </c>
      <c r="IA373" s="3">
        <v>0</v>
      </c>
      <c r="IB373" s="3">
        <v>28470</v>
      </c>
      <c r="IC373" s="3">
        <v>17199</v>
      </c>
      <c r="ID373" s="3">
        <v>14579</v>
      </c>
      <c r="IE373" s="3">
        <v>5435580.5779180098</v>
      </c>
      <c r="IF373" s="3">
        <v>6370707.8352091797</v>
      </c>
      <c r="IG373" s="3">
        <v>75613.561973617965</v>
      </c>
      <c r="IH373" s="3">
        <v>1516839.7774702699</v>
      </c>
      <c r="II373" s="3">
        <v>0</v>
      </c>
      <c r="IJ373" s="3">
        <v>237495.846160602</v>
      </c>
      <c r="IK373" s="3">
        <v>11388488.8826601</v>
      </c>
      <c r="IL373" s="3">
        <v>111674.51860824801</v>
      </c>
      <c r="IM373" s="3">
        <v>0</v>
      </c>
    </row>
    <row r="374" spans="1:247" x14ac:dyDescent="0.25">
      <c r="A374">
        <v>106391042</v>
      </c>
      <c r="B374" s="33" t="s">
        <v>1645</v>
      </c>
      <c r="C374" s="56">
        <v>45108</v>
      </c>
      <c r="D374" s="56">
        <v>45473</v>
      </c>
      <c r="E374">
        <v>366</v>
      </c>
      <c r="F374" s="33" t="s">
        <v>2682</v>
      </c>
      <c r="G374" t="s">
        <v>1179</v>
      </c>
      <c r="H374">
        <v>507</v>
      </c>
      <c r="I374" s="33" t="s">
        <v>1046</v>
      </c>
      <c r="J374" t="s">
        <v>1764</v>
      </c>
      <c r="K374" s="33" t="s">
        <v>1023</v>
      </c>
      <c r="L374" s="33" t="s">
        <v>811</v>
      </c>
      <c r="M374" t="s">
        <v>2658</v>
      </c>
      <c r="N374" t="s">
        <v>430</v>
      </c>
      <c r="O374" s="33" t="s">
        <v>2522</v>
      </c>
      <c r="P374" t="s">
        <v>406</v>
      </c>
      <c r="Q374" t="s">
        <v>34</v>
      </c>
      <c r="R374" s="33" t="s">
        <v>2318</v>
      </c>
      <c r="S374" s="33" t="s">
        <v>1646</v>
      </c>
      <c r="T374" s="33" t="s">
        <v>1182</v>
      </c>
      <c r="U374" s="33" t="s">
        <v>3249</v>
      </c>
      <c r="V374" s="33" t="s">
        <v>1647</v>
      </c>
      <c r="W374">
        <v>0</v>
      </c>
      <c r="X374" s="3">
        <v>355</v>
      </c>
      <c r="Y374" s="3">
        <v>129930</v>
      </c>
      <c r="Z374" s="3">
        <v>355</v>
      </c>
      <c r="AA374" s="3">
        <v>129930</v>
      </c>
      <c r="AB374" s="3">
        <v>287</v>
      </c>
      <c r="AC374" s="3">
        <v>261.06557377049199</v>
      </c>
      <c r="AD374" s="3">
        <v>412.81983013381102</v>
      </c>
      <c r="AE374" s="3">
        <v>22067</v>
      </c>
      <c r="AF374" s="3">
        <v>23739</v>
      </c>
      <c r="AG374" s="3">
        <v>8370</v>
      </c>
      <c r="AH374" s="3">
        <v>24738</v>
      </c>
      <c r="AI374" s="3">
        <v>0</v>
      </c>
      <c r="AJ374" s="3">
        <v>1842</v>
      </c>
      <c r="AK374" s="3">
        <v>13976</v>
      </c>
      <c r="AL374" s="3">
        <v>295</v>
      </c>
      <c r="AM374" s="3">
        <v>523</v>
      </c>
      <c r="AN374" s="3">
        <v>95550</v>
      </c>
      <c r="AO374" s="3">
        <v>151092.057828975</v>
      </c>
      <c r="AP374" s="89">
        <v>32144.1111140059</v>
      </c>
      <c r="AQ374" s="89">
        <v>35022.841566313502</v>
      </c>
      <c r="AR374" s="89">
        <v>10708.485814653701</v>
      </c>
      <c r="AS374" s="89">
        <v>41934.6901885232</v>
      </c>
      <c r="AT374" s="89">
        <v>0</v>
      </c>
      <c r="AU374" s="89">
        <v>3080.5879440817798</v>
      </c>
      <c r="AV374" s="89">
        <v>25179.638921680202</v>
      </c>
      <c r="AW374" s="89">
        <v>2071.9924890963798</v>
      </c>
      <c r="AX374" s="89">
        <v>1022.94513089064</v>
      </c>
      <c r="AY374" s="3">
        <v>3874</v>
      </c>
      <c r="AZ374" s="3">
        <v>4343</v>
      </c>
      <c r="BA374" s="3">
        <v>1141</v>
      </c>
      <c r="BB374" s="3">
        <v>5865</v>
      </c>
      <c r="BC374" s="3">
        <v>0</v>
      </c>
      <c r="BD374" s="3">
        <v>339</v>
      </c>
      <c r="BE374" s="3">
        <v>3600</v>
      </c>
      <c r="BF374" s="3">
        <v>92</v>
      </c>
      <c r="BG374" s="3">
        <v>238</v>
      </c>
      <c r="BH374" s="3">
        <v>19492</v>
      </c>
      <c r="BI374" s="3">
        <v>355</v>
      </c>
      <c r="BJ374" s="3">
        <v>0</v>
      </c>
      <c r="BK374" s="3">
        <v>0</v>
      </c>
      <c r="BL374" s="3">
        <v>0</v>
      </c>
      <c r="BM374" s="3">
        <v>0</v>
      </c>
      <c r="BN374" s="3">
        <v>0</v>
      </c>
      <c r="BO374" s="3">
        <v>129930</v>
      </c>
      <c r="BP374" s="3">
        <v>0</v>
      </c>
      <c r="BQ374" s="3">
        <v>0</v>
      </c>
      <c r="BR374" s="3">
        <v>0</v>
      </c>
      <c r="BS374" s="3">
        <v>0</v>
      </c>
      <c r="BT374" s="3">
        <v>0</v>
      </c>
      <c r="BU374" s="3">
        <v>95550</v>
      </c>
      <c r="BV374" s="3">
        <v>0</v>
      </c>
      <c r="BW374" s="3">
        <v>0</v>
      </c>
      <c r="BX374" s="3">
        <v>0</v>
      </c>
      <c r="BY374" s="3">
        <v>0</v>
      </c>
      <c r="BZ374" s="57">
        <v>0</v>
      </c>
      <c r="CA374" s="3">
        <v>0</v>
      </c>
      <c r="CB374" s="3">
        <v>19492</v>
      </c>
      <c r="CC374" s="3">
        <v>0</v>
      </c>
      <c r="CD374" s="3">
        <v>0</v>
      </c>
      <c r="CE374" s="3">
        <v>0</v>
      </c>
      <c r="CF374" s="3">
        <v>0</v>
      </c>
      <c r="CG374" s="3">
        <v>0</v>
      </c>
      <c r="CH374" s="3">
        <v>0</v>
      </c>
      <c r="CI374" s="3">
        <v>0</v>
      </c>
      <c r="CJ374" s="3">
        <v>0</v>
      </c>
      <c r="CK374" s="3">
        <v>37850</v>
      </c>
      <c r="CL374" s="3">
        <v>39109</v>
      </c>
      <c r="CM374" s="3">
        <v>8991</v>
      </c>
      <c r="CN374" s="3">
        <v>71362</v>
      </c>
      <c r="CO374" s="3">
        <v>0</v>
      </c>
      <c r="CP374" s="3">
        <v>3589</v>
      </c>
      <c r="CQ374" s="3">
        <v>42458</v>
      </c>
      <c r="CR374" s="3">
        <v>8768</v>
      </c>
      <c r="CS374" s="3">
        <v>310</v>
      </c>
      <c r="CT374" s="3">
        <v>212437</v>
      </c>
      <c r="CU374" s="3">
        <v>103521</v>
      </c>
      <c r="CV374" s="3">
        <v>3413</v>
      </c>
      <c r="CW374" s="3">
        <v>20544</v>
      </c>
      <c r="CX374" s="3">
        <v>92627</v>
      </c>
      <c r="CY374" s="3">
        <v>0</v>
      </c>
      <c r="CZ374" s="3">
        <v>9</v>
      </c>
      <c r="DA374" s="3">
        <v>437685</v>
      </c>
      <c r="DB374" s="3">
        <v>274785</v>
      </c>
      <c r="DC374" s="3">
        <v>2319</v>
      </c>
      <c r="DD374" s="3">
        <v>3123</v>
      </c>
      <c r="DE374" s="3">
        <v>3686</v>
      </c>
      <c r="DF374" s="3">
        <v>1019</v>
      </c>
      <c r="DG374" s="3">
        <v>4699532678</v>
      </c>
      <c r="DH374" s="3">
        <v>3872345737</v>
      </c>
      <c r="DI374" s="3">
        <v>1042412</v>
      </c>
      <c r="DJ374" s="3">
        <v>828229353</v>
      </c>
      <c r="DK374" s="3">
        <v>9667188</v>
      </c>
      <c r="DL374" s="3">
        <v>837896541</v>
      </c>
      <c r="DM374" s="3">
        <v>766545078</v>
      </c>
      <c r="DN374" s="3">
        <v>71351463</v>
      </c>
      <c r="DO374" s="3">
        <v>42131622</v>
      </c>
      <c r="DP374" s="3">
        <v>540982</v>
      </c>
      <c r="DQ374" s="3">
        <v>0</v>
      </c>
      <c r="DR374" s="3">
        <v>0</v>
      </c>
      <c r="DS374" s="3">
        <v>112942103</v>
      </c>
      <c r="DT374" s="3">
        <v>728926496</v>
      </c>
      <c r="DU374" s="3">
        <v>782586707</v>
      </c>
      <c r="DV374" s="3">
        <v>214968703</v>
      </c>
      <c r="DW374" s="3">
        <v>724497773</v>
      </c>
      <c r="DX374" s="3">
        <v>0</v>
      </c>
      <c r="DY374" s="3">
        <v>61645740</v>
      </c>
      <c r="DZ374" s="3">
        <v>445389765</v>
      </c>
      <c r="EA374" s="3">
        <v>9311130</v>
      </c>
      <c r="EB374" s="3">
        <v>4638949</v>
      </c>
      <c r="EC374" s="3">
        <v>2971965263</v>
      </c>
      <c r="ED374" s="3">
        <v>332871405</v>
      </c>
      <c r="EE374" s="3">
        <v>371986369</v>
      </c>
      <c r="EF374" s="3">
        <v>60059888</v>
      </c>
      <c r="EG374" s="3">
        <v>503636662</v>
      </c>
      <c r="EH374" s="3">
        <v>0</v>
      </c>
      <c r="EI374" s="3">
        <v>41451504</v>
      </c>
      <c r="EJ374" s="3">
        <v>357039647</v>
      </c>
      <c r="EK374" s="3">
        <v>56087485</v>
      </c>
      <c r="EL374" s="3">
        <v>4434455</v>
      </c>
      <c r="EM374" s="3">
        <v>1727567415</v>
      </c>
      <c r="EN374" s="3">
        <v>894089236</v>
      </c>
      <c r="EO374" s="3">
        <v>1006838411</v>
      </c>
      <c r="EP374" s="3">
        <v>221103186</v>
      </c>
      <c r="EQ374" s="3">
        <v>1019430449</v>
      </c>
      <c r="ER374" s="3">
        <v>0</v>
      </c>
      <c r="ES374" s="3">
        <v>0</v>
      </c>
      <c r="ET374" s="3">
        <v>86280509</v>
      </c>
      <c r="EU374" s="3">
        <v>517857365</v>
      </c>
      <c r="EV374" s="3">
        <v>16625742</v>
      </c>
      <c r="EW374" s="3">
        <v>0</v>
      </c>
      <c r="EX374" s="3">
        <v>57187258</v>
      </c>
      <c r="EY374" s="3">
        <v>0</v>
      </c>
      <c r="EZ374" s="3">
        <v>52933581</v>
      </c>
      <c r="FA374" s="3">
        <v>-1533675</v>
      </c>
      <c r="FB374" s="3">
        <v>94876</v>
      </c>
      <c r="FC374" s="3">
        <v>0</v>
      </c>
      <c r="FD374" s="3">
        <v>2481211</v>
      </c>
      <c r="FE374" s="3">
        <v>156126797</v>
      </c>
      <c r="FF374" s="3">
        <v>126928771</v>
      </c>
      <c r="FG374" s="3">
        <v>51158214</v>
      </c>
      <c r="FH374" s="3">
        <v>197013113</v>
      </c>
      <c r="FI374" s="3">
        <v>0</v>
      </c>
      <c r="FJ374" s="3">
        <v>15855730</v>
      </c>
      <c r="FK374" s="3">
        <v>276424993</v>
      </c>
      <c r="FL374" s="3">
        <v>770898</v>
      </c>
      <c r="FM374" s="3">
        <v>3950837</v>
      </c>
      <c r="FN374" s="3">
        <v>0</v>
      </c>
      <c r="FO374" s="3">
        <v>0</v>
      </c>
      <c r="FP374" s="3">
        <v>102400</v>
      </c>
      <c r="FQ374" s="3">
        <v>36755538</v>
      </c>
      <c r="FR374" s="3">
        <v>0</v>
      </c>
      <c r="FS374" s="3">
        <v>0</v>
      </c>
      <c r="FT374" s="3">
        <v>158804382</v>
      </c>
      <c r="FU374" s="3">
        <v>69395825</v>
      </c>
      <c r="FV374" s="3">
        <v>198745583</v>
      </c>
      <c r="FW374" s="3">
        <v>0</v>
      </c>
      <c r="FX374" s="3">
        <v>0</v>
      </c>
      <c r="FY374" s="3">
        <v>882483</v>
      </c>
      <c r="FZ374" s="3">
        <v>6661433</v>
      </c>
      <c r="GA374" s="3">
        <v>96713074</v>
      </c>
      <c r="GB374" s="3">
        <v>26254314</v>
      </c>
      <c r="GC374" s="3">
        <v>186689151</v>
      </c>
      <c r="GD374" s="3">
        <v>22398833</v>
      </c>
      <c r="GE374" s="3">
        <v>266025297</v>
      </c>
      <c r="GF374" s="3">
        <v>139335413</v>
      </c>
      <c r="GG374" s="3">
        <v>55190497</v>
      </c>
      <c r="GH374" s="3">
        <v>13728969</v>
      </c>
      <c r="GI374" s="3">
        <v>90516750</v>
      </c>
      <c r="GJ374" s="3">
        <v>86616783</v>
      </c>
      <c r="GK374" s="3">
        <v>22217576</v>
      </c>
      <c r="GL374" s="3">
        <v>2957387</v>
      </c>
      <c r="GM374" s="3">
        <v>4828973</v>
      </c>
      <c r="GN374" s="3">
        <v>3035183</v>
      </c>
      <c r="GO374" s="3">
        <v>82092250</v>
      </c>
      <c r="GP374" s="3">
        <v>238899463</v>
      </c>
      <c r="GQ374" s="3">
        <v>421119344</v>
      </c>
      <c r="GR374" s="3">
        <v>193391671</v>
      </c>
      <c r="GS374" s="3">
        <v>22743614</v>
      </c>
      <c r="GT374" s="3">
        <v>72573418</v>
      </c>
      <c r="GU374" s="3">
        <v>0</v>
      </c>
      <c r="GV374" s="3">
        <v>948727510</v>
      </c>
      <c r="GW374" s="3">
        <v>140608533</v>
      </c>
      <c r="GX374" s="3">
        <v>306829</v>
      </c>
      <c r="GY374" s="3">
        <v>51534997</v>
      </c>
      <c r="GZ374" s="3">
        <v>756277151</v>
      </c>
      <c r="HA374" s="3">
        <v>948727510</v>
      </c>
      <c r="HB374" s="3">
        <v>52811637</v>
      </c>
      <c r="HC374" s="3">
        <v>682553962</v>
      </c>
      <c r="HD374" s="3">
        <v>-588507618</v>
      </c>
      <c r="HE374" s="3">
        <v>289608189</v>
      </c>
      <c r="HF374" s="3">
        <v>0</v>
      </c>
      <c r="HG374" s="3">
        <v>0</v>
      </c>
      <c r="HH374" s="3">
        <v>0</v>
      </c>
      <c r="HI374" s="3">
        <v>60895195</v>
      </c>
      <c r="HJ374" s="3">
        <v>4385779</v>
      </c>
      <c r="HK374" s="3">
        <v>5063227</v>
      </c>
      <c r="HL374" s="3">
        <v>2424</v>
      </c>
      <c r="HM374" s="3">
        <v>156</v>
      </c>
      <c r="HN374" s="3">
        <v>698146</v>
      </c>
      <c r="HO374" s="3">
        <v>882385</v>
      </c>
      <c r="HP374" s="3">
        <v>1520466</v>
      </c>
      <c r="HQ374" s="3">
        <v>29439</v>
      </c>
      <c r="HR374" s="3">
        <v>138441</v>
      </c>
      <c r="HS374" s="3">
        <v>468616</v>
      </c>
      <c r="HT374" s="3">
        <v>336610</v>
      </c>
      <c r="HU374" s="3">
        <v>290059</v>
      </c>
      <c r="HV374" s="3">
        <v>18227</v>
      </c>
      <c r="HW374" s="3">
        <v>3390</v>
      </c>
      <c r="HX374" s="3">
        <v>1285982</v>
      </c>
      <c r="HY374" s="3">
        <v>535692</v>
      </c>
      <c r="HZ374" s="3">
        <v>971446</v>
      </c>
      <c r="IA374" s="3">
        <v>343438</v>
      </c>
      <c r="IB374" s="3">
        <v>606950</v>
      </c>
      <c r="IC374" s="3">
        <v>241407</v>
      </c>
      <c r="ID374" s="3">
        <v>400864</v>
      </c>
      <c r="IE374" s="3">
        <v>171006653.209894</v>
      </c>
      <c r="IF374" s="3">
        <v>185948453.49295169</v>
      </c>
      <c r="IG374" s="3">
        <v>44294416.893881842</v>
      </c>
      <c r="IH374" s="3">
        <v>197795794.49476957</v>
      </c>
      <c r="II374" s="3">
        <v>0</v>
      </c>
      <c r="IJ374" s="3">
        <v>16604209.365077499</v>
      </c>
      <c r="IK374" s="3">
        <v>129234356.23113261</v>
      </c>
      <c r="IL374" s="3">
        <v>10532699.551562199</v>
      </c>
      <c r="IM374" s="3">
        <v>1461306.76073098</v>
      </c>
    </row>
    <row r="375" spans="1:247" x14ac:dyDescent="0.25">
      <c r="A375">
        <v>106190053</v>
      </c>
      <c r="B375" s="33" t="s">
        <v>1790</v>
      </c>
      <c r="C375" s="56">
        <v>45108</v>
      </c>
      <c r="D375" s="56">
        <v>45473</v>
      </c>
      <c r="E375">
        <v>366</v>
      </c>
      <c r="F375" s="33" t="s">
        <v>2532</v>
      </c>
      <c r="G375" t="s">
        <v>475</v>
      </c>
      <c r="H375">
        <v>933</v>
      </c>
      <c r="I375" s="33" t="s">
        <v>1046</v>
      </c>
      <c r="J375" t="s">
        <v>1764</v>
      </c>
      <c r="K375" s="33" t="s">
        <v>1023</v>
      </c>
      <c r="L375" s="33" t="s">
        <v>811</v>
      </c>
      <c r="M375" t="s">
        <v>2658</v>
      </c>
      <c r="N375" t="s">
        <v>1032</v>
      </c>
      <c r="O375" s="33" t="s">
        <v>1764</v>
      </c>
      <c r="P375" t="s">
        <v>406</v>
      </c>
      <c r="Q375" t="s">
        <v>34</v>
      </c>
      <c r="R375" s="33" t="s">
        <v>2321</v>
      </c>
      <c r="S375" s="33" t="s">
        <v>1649</v>
      </c>
      <c r="T375" s="33" t="s">
        <v>1164</v>
      </c>
      <c r="U375" s="33" t="s">
        <v>1900</v>
      </c>
      <c r="V375" s="33" t="s">
        <v>2479</v>
      </c>
      <c r="W375">
        <v>2</v>
      </c>
      <c r="X375" s="3">
        <v>307</v>
      </c>
      <c r="Y375" s="3">
        <v>112362</v>
      </c>
      <c r="Z375" s="3">
        <v>307</v>
      </c>
      <c r="AA375" s="3">
        <v>112362</v>
      </c>
      <c r="AB375" s="3">
        <v>176</v>
      </c>
      <c r="AC375" s="3">
        <v>175.97267759562843</v>
      </c>
      <c r="AD375" s="3">
        <v>248.08869877796101</v>
      </c>
      <c r="AE375" s="3">
        <v>11756</v>
      </c>
      <c r="AF375" s="3">
        <v>13267</v>
      </c>
      <c r="AG375" s="3">
        <v>5934</v>
      </c>
      <c r="AH375" s="3">
        <v>27204</v>
      </c>
      <c r="AI375" s="3">
        <v>0</v>
      </c>
      <c r="AJ375" s="3">
        <v>962</v>
      </c>
      <c r="AK375" s="3">
        <v>4671</v>
      </c>
      <c r="AL375" s="3">
        <v>302</v>
      </c>
      <c r="AM375" s="3">
        <v>310</v>
      </c>
      <c r="AN375" s="3">
        <v>64406</v>
      </c>
      <c r="AO375" s="3">
        <v>90800.463752733893</v>
      </c>
      <c r="AP375" s="89">
        <v>14230.392543662299</v>
      </c>
      <c r="AQ375" s="89">
        <v>16756.502740085802</v>
      </c>
      <c r="AR375" s="89">
        <v>8207.2080812029399</v>
      </c>
      <c r="AS375" s="89">
        <v>40655.873194906999</v>
      </c>
      <c r="AT375" s="89">
        <v>0</v>
      </c>
      <c r="AU375" s="89">
        <v>1407.8949550305899</v>
      </c>
      <c r="AV375" s="89">
        <v>7844.9529322346407</v>
      </c>
      <c r="AW375" s="89">
        <v>1009.98883488348</v>
      </c>
      <c r="AX375" s="89">
        <v>386.23770408780399</v>
      </c>
      <c r="AY375" s="3">
        <v>1585</v>
      </c>
      <c r="AZ375" s="3">
        <v>1935</v>
      </c>
      <c r="BA375" s="3">
        <v>852</v>
      </c>
      <c r="BB375" s="3">
        <v>4796</v>
      </c>
      <c r="BC375" s="3">
        <v>0</v>
      </c>
      <c r="BD375" s="3">
        <v>138</v>
      </c>
      <c r="BE375" s="3">
        <v>991</v>
      </c>
      <c r="BF375" s="3">
        <v>97</v>
      </c>
      <c r="BG375" s="3">
        <v>90</v>
      </c>
      <c r="BH375" s="3">
        <v>10484</v>
      </c>
      <c r="BI375" s="3">
        <v>273</v>
      </c>
      <c r="BJ375" s="3">
        <v>0</v>
      </c>
      <c r="BK375" s="3">
        <v>0</v>
      </c>
      <c r="BL375" s="3">
        <v>34</v>
      </c>
      <c r="BM375" s="3">
        <v>0</v>
      </c>
      <c r="BN375" s="3">
        <v>0</v>
      </c>
      <c r="BO375" s="3">
        <v>99918</v>
      </c>
      <c r="BP375" s="3">
        <v>0</v>
      </c>
      <c r="BQ375" s="3">
        <v>0</v>
      </c>
      <c r="BR375" s="3">
        <v>12444</v>
      </c>
      <c r="BS375" s="3">
        <v>0</v>
      </c>
      <c r="BT375" s="3">
        <v>0</v>
      </c>
      <c r="BU375" s="3">
        <v>61530</v>
      </c>
      <c r="BV375" s="3">
        <v>0</v>
      </c>
      <c r="BW375" s="3">
        <v>0</v>
      </c>
      <c r="BX375" s="3">
        <v>2876</v>
      </c>
      <c r="BY375" s="3">
        <v>0</v>
      </c>
      <c r="BZ375" s="57">
        <v>0</v>
      </c>
      <c r="CA375" s="3">
        <v>0</v>
      </c>
      <c r="CB375" s="3">
        <v>10237</v>
      </c>
      <c r="CC375" s="3">
        <v>0</v>
      </c>
      <c r="CD375" s="3">
        <v>0</v>
      </c>
      <c r="CE375" s="3">
        <v>247</v>
      </c>
      <c r="CF375" s="3">
        <v>0</v>
      </c>
      <c r="CG375" s="3">
        <v>0</v>
      </c>
      <c r="CH375" s="3">
        <v>25</v>
      </c>
      <c r="CI375" s="3">
        <v>2525</v>
      </c>
      <c r="CJ375" s="3">
        <v>1182</v>
      </c>
      <c r="CK375" s="3">
        <v>7025</v>
      </c>
      <c r="CL375" s="3">
        <v>9147</v>
      </c>
      <c r="CM375" s="3">
        <v>11903</v>
      </c>
      <c r="CN375" s="3">
        <v>42651</v>
      </c>
      <c r="CO375" s="3">
        <v>0</v>
      </c>
      <c r="CP375" s="3">
        <v>2677</v>
      </c>
      <c r="CQ375" s="3">
        <v>12530</v>
      </c>
      <c r="CR375" s="3">
        <v>2932</v>
      </c>
      <c r="CS375" s="3">
        <v>116</v>
      </c>
      <c r="CT375" s="3">
        <v>88981</v>
      </c>
      <c r="CU375" s="3">
        <v>52695</v>
      </c>
      <c r="CV375" s="3">
        <v>26127</v>
      </c>
      <c r="CW375" s="3">
        <v>0</v>
      </c>
      <c r="CX375" s="3">
        <v>14947</v>
      </c>
      <c r="CY375" s="3">
        <v>11704</v>
      </c>
      <c r="CZ375" s="3">
        <v>9</v>
      </c>
      <c r="DA375" s="3">
        <v>256635</v>
      </c>
      <c r="DB375" s="3">
        <v>158685</v>
      </c>
      <c r="DC375" s="3">
        <v>2261</v>
      </c>
      <c r="DD375" s="3">
        <v>1675</v>
      </c>
      <c r="DE375" s="3">
        <v>953</v>
      </c>
      <c r="DF375" s="3">
        <v>413</v>
      </c>
      <c r="DG375" s="3">
        <v>1495831948</v>
      </c>
      <c r="DH375" s="3">
        <v>1105292421</v>
      </c>
      <c r="DI375" s="3">
        <v>47066006</v>
      </c>
      <c r="DJ375" s="3">
        <v>437605533</v>
      </c>
      <c r="DK375" s="3">
        <v>15562656</v>
      </c>
      <c r="DL375" s="3">
        <v>453168189</v>
      </c>
      <c r="DM375" s="3">
        <v>477335251</v>
      </c>
      <c r="DN375" s="3">
        <v>-24167062</v>
      </c>
      <c r="DO375" s="3">
        <v>4105123</v>
      </c>
      <c r="DP375" s="3">
        <v>2397681</v>
      </c>
      <c r="DQ375" s="3">
        <v>0</v>
      </c>
      <c r="DR375" s="3">
        <v>0</v>
      </c>
      <c r="DS375" s="3">
        <v>-22459620</v>
      </c>
      <c r="DT375" s="3">
        <v>193244037</v>
      </c>
      <c r="DU375" s="3">
        <v>224367062</v>
      </c>
      <c r="DV375" s="3">
        <v>94006252</v>
      </c>
      <c r="DW375" s="3">
        <v>428725083</v>
      </c>
      <c r="DX375" s="3">
        <v>0</v>
      </c>
      <c r="DY375" s="3">
        <v>18150893</v>
      </c>
      <c r="DZ375" s="3">
        <v>94523353</v>
      </c>
      <c r="EA375" s="3">
        <v>5963395</v>
      </c>
      <c r="EB375" s="3">
        <v>2033806</v>
      </c>
      <c r="EC375" s="3">
        <v>1061013881</v>
      </c>
      <c r="ED375" s="3">
        <v>40673835</v>
      </c>
      <c r="EE375" s="3">
        <v>59013302</v>
      </c>
      <c r="EF375" s="3">
        <v>36012095</v>
      </c>
      <c r="EG375" s="3">
        <v>211996598</v>
      </c>
      <c r="EH375" s="3">
        <v>0</v>
      </c>
      <c r="EI375" s="3">
        <v>8413089</v>
      </c>
      <c r="EJ375" s="3">
        <v>64228789</v>
      </c>
      <c r="EK375" s="3">
        <v>13980189</v>
      </c>
      <c r="EL375" s="3">
        <v>500170</v>
      </c>
      <c r="EM375" s="3">
        <v>434818067</v>
      </c>
      <c r="EN375" s="3">
        <v>186651098</v>
      </c>
      <c r="EO375" s="3">
        <v>228418918</v>
      </c>
      <c r="EP375" s="3">
        <v>84185494</v>
      </c>
      <c r="EQ375" s="3">
        <v>454077034</v>
      </c>
      <c r="ER375" s="3">
        <v>-45530796</v>
      </c>
      <c r="ES375" s="3">
        <v>0</v>
      </c>
      <c r="ET375" s="3">
        <v>19255224</v>
      </c>
      <c r="EU375" s="3">
        <v>91551434</v>
      </c>
      <c r="EV375" s="3">
        <v>12816776</v>
      </c>
      <c r="EW375" s="3">
        <v>0</v>
      </c>
      <c r="EX375" s="3">
        <v>43848067</v>
      </c>
      <c r="EY375" s="3">
        <v>0</v>
      </c>
      <c r="EZ375" s="3">
        <v>30019172</v>
      </c>
      <c r="FA375" s="3">
        <v>373619</v>
      </c>
      <c r="FB375" s="3">
        <v>46692387</v>
      </c>
      <c r="FC375" s="3">
        <v>0</v>
      </c>
      <c r="FD375" s="3">
        <v>0</v>
      </c>
      <c r="FE375" s="3">
        <v>41451768</v>
      </c>
      <c r="FF375" s="3">
        <v>45991824</v>
      </c>
      <c r="FG375" s="3">
        <v>47639379</v>
      </c>
      <c r="FH375" s="3">
        <v>237454537</v>
      </c>
      <c r="FI375" s="3">
        <v>0</v>
      </c>
      <c r="FJ375" s="3">
        <v>4660840</v>
      </c>
      <c r="FK375" s="3">
        <v>58760818</v>
      </c>
      <c r="FL375" s="3">
        <v>895616</v>
      </c>
      <c r="FM375" s="3">
        <v>750751</v>
      </c>
      <c r="FN375" s="3">
        <v>0</v>
      </c>
      <c r="FO375" s="3">
        <v>0</v>
      </c>
      <c r="FP375" s="3">
        <v>25800</v>
      </c>
      <c r="FQ375" s="3">
        <v>87516</v>
      </c>
      <c r="FR375" s="3">
        <v>0</v>
      </c>
      <c r="FS375" s="3">
        <v>0</v>
      </c>
      <c r="FT375" s="3">
        <v>81061378</v>
      </c>
      <c r="FU375" s="3">
        <v>26612188</v>
      </c>
      <c r="FV375" s="3">
        <v>105825147</v>
      </c>
      <c r="FW375" s="3">
        <v>31779806</v>
      </c>
      <c r="FX375" s="3">
        <v>0</v>
      </c>
      <c r="FY375" s="3">
        <v>0</v>
      </c>
      <c r="FZ375" s="3">
        <v>7732832</v>
      </c>
      <c r="GA375" s="3">
        <v>57202841</v>
      </c>
      <c r="GB375" s="3">
        <v>11686521</v>
      </c>
      <c r="GC375" s="3">
        <v>125830593</v>
      </c>
      <c r="GD375" s="3">
        <v>29603945</v>
      </c>
      <c r="GE375" s="3">
        <v>126104296</v>
      </c>
      <c r="GF375" s="3">
        <v>63903106</v>
      </c>
      <c r="GG375" s="3">
        <v>37857299</v>
      </c>
      <c r="GH375" s="3">
        <v>28403232</v>
      </c>
      <c r="GI375" s="3">
        <v>37426345</v>
      </c>
      <c r="GJ375" s="3">
        <v>85622076</v>
      </c>
      <c r="GK375" s="3">
        <v>12545035</v>
      </c>
      <c r="GL375" s="3">
        <v>3514155</v>
      </c>
      <c r="GM375" s="3">
        <v>5989553</v>
      </c>
      <c r="GN375" s="3">
        <v>14004324</v>
      </c>
      <c r="GO375" s="3">
        <v>61965830</v>
      </c>
      <c r="GP375" s="3">
        <v>135705310</v>
      </c>
      <c r="GQ375" s="3">
        <v>192431</v>
      </c>
      <c r="GR375" s="3">
        <v>156349483</v>
      </c>
      <c r="GS375" s="3">
        <v>19154589</v>
      </c>
      <c r="GT375" s="3">
        <v>47580681</v>
      </c>
      <c r="GU375" s="3">
        <v>0</v>
      </c>
      <c r="GV375" s="3">
        <v>358982494</v>
      </c>
      <c r="GW375" s="3">
        <v>136257394</v>
      </c>
      <c r="GX375" s="3">
        <v>0</v>
      </c>
      <c r="GY375" s="3">
        <v>275354674</v>
      </c>
      <c r="GZ375" s="3">
        <v>-52629574</v>
      </c>
      <c r="HA375" s="3">
        <v>358982494</v>
      </c>
      <c r="HB375" s="3">
        <v>0</v>
      </c>
      <c r="HC375" s="3">
        <v>328519336</v>
      </c>
      <c r="HD375" s="3">
        <v>-283919883</v>
      </c>
      <c r="HE375" s="3">
        <v>205443690</v>
      </c>
      <c r="HF375" s="3">
        <v>0</v>
      </c>
      <c r="HG375" s="3">
        <v>11004218</v>
      </c>
      <c r="HH375" s="3">
        <v>9093755</v>
      </c>
      <c r="HI375" s="3">
        <v>263000000</v>
      </c>
      <c r="HJ375" s="3">
        <v>2438194</v>
      </c>
      <c r="HK375" s="3">
        <v>2786618</v>
      </c>
      <c r="HL375" s="3">
        <v>1242</v>
      </c>
      <c r="HM375" s="3">
        <v>36</v>
      </c>
      <c r="HN375" s="3">
        <v>277101</v>
      </c>
      <c r="HO375" s="3">
        <v>640107</v>
      </c>
      <c r="HP375" s="3">
        <v>680850</v>
      </c>
      <c r="HQ375" s="3">
        <v>336</v>
      </c>
      <c r="HR375" s="3">
        <v>122742</v>
      </c>
      <c r="HS375" s="3">
        <v>223390</v>
      </c>
      <c r="HT375" s="3">
        <v>183324</v>
      </c>
      <c r="HU375" s="3">
        <v>106542</v>
      </c>
      <c r="HV375" s="3">
        <v>176472</v>
      </c>
      <c r="HW375" s="3">
        <v>27330</v>
      </c>
      <c r="HX375" s="3">
        <v>753645</v>
      </c>
      <c r="HY375" s="3">
        <v>207171</v>
      </c>
      <c r="HZ375" s="3">
        <v>570602</v>
      </c>
      <c r="IA375" s="3">
        <v>97650</v>
      </c>
      <c r="IB375" s="3">
        <v>347822</v>
      </c>
      <c r="IC375" s="3">
        <v>93038</v>
      </c>
      <c r="ID375" s="3">
        <v>368266</v>
      </c>
      <c r="IE375" s="3">
        <v>72211897.14174886</v>
      </c>
      <c r="IF375" s="3">
        <v>87481275.039811194</v>
      </c>
      <c r="IG375" s="3">
        <v>40137469.701777302</v>
      </c>
      <c r="IH375" s="3">
        <v>197794754.75418326</v>
      </c>
      <c r="II375" s="3">
        <v>0</v>
      </c>
      <c r="IJ375" s="3">
        <v>8200465.9133495698</v>
      </c>
      <c r="IK375" s="3">
        <v>49007770.338883303</v>
      </c>
      <c r="IL375" s="3">
        <v>6156708.0109459497</v>
      </c>
      <c r="IM375" s="3">
        <v>782254.09930054494</v>
      </c>
    </row>
    <row r="376" spans="1:247" x14ac:dyDescent="0.25">
      <c r="A376">
        <v>106380965</v>
      </c>
      <c r="B376" s="33" t="s">
        <v>1977</v>
      </c>
      <c r="C376" s="56">
        <v>45108</v>
      </c>
      <c r="D376" s="56">
        <v>45504</v>
      </c>
      <c r="E376">
        <v>397</v>
      </c>
      <c r="F376" s="33" t="s">
        <v>2697</v>
      </c>
      <c r="G376" t="s">
        <v>1111</v>
      </c>
      <c r="H376">
        <v>423</v>
      </c>
      <c r="I376" s="33" t="s">
        <v>1046</v>
      </c>
      <c r="J376" t="s">
        <v>1764</v>
      </c>
      <c r="K376" s="33" t="s">
        <v>1023</v>
      </c>
      <c r="L376" s="33" t="s">
        <v>811</v>
      </c>
      <c r="M376" t="s">
        <v>2658</v>
      </c>
      <c r="N376" t="s">
        <v>430</v>
      </c>
      <c r="O376" s="33" t="s">
        <v>2788</v>
      </c>
      <c r="P376" t="s">
        <v>1028</v>
      </c>
      <c r="Q376" t="s">
        <v>34</v>
      </c>
      <c r="R376" s="33" t="s">
        <v>2322</v>
      </c>
      <c r="S376" s="33" t="s">
        <v>1652</v>
      </c>
      <c r="T376" s="33" t="s">
        <v>1112</v>
      </c>
      <c r="U376" s="33">
        <v>94117</v>
      </c>
      <c r="V376" s="33" t="s">
        <v>2668</v>
      </c>
      <c r="W376">
        <v>0</v>
      </c>
      <c r="X376" s="3">
        <v>275</v>
      </c>
      <c r="Y376" s="3">
        <v>109175</v>
      </c>
      <c r="Z376" s="3">
        <v>159</v>
      </c>
      <c r="AA376" s="3">
        <v>63123</v>
      </c>
      <c r="AB376" s="3">
        <v>77</v>
      </c>
      <c r="AC376" s="3">
        <v>70.400503778337495</v>
      </c>
      <c r="AD376" s="3">
        <v>104.891330741334</v>
      </c>
      <c r="AE376" s="3">
        <v>10615</v>
      </c>
      <c r="AF376" s="3">
        <v>6101</v>
      </c>
      <c r="AG376" s="3">
        <v>2681</v>
      </c>
      <c r="AH376" s="3">
        <v>4451</v>
      </c>
      <c r="AI376" s="3">
        <v>0</v>
      </c>
      <c r="AJ376" s="3">
        <v>466</v>
      </c>
      <c r="AK376" s="3">
        <v>3441</v>
      </c>
      <c r="AL376" s="3">
        <v>175</v>
      </c>
      <c r="AM376" s="3">
        <v>19</v>
      </c>
      <c r="AN376" s="3">
        <v>27949</v>
      </c>
      <c r="AO376" s="3">
        <v>41641.858304309397</v>
      </c>
      <c r="AP376" s="89">
        <v>14282.696353366446</v>
      </c>
      <c r="AQ376" s="89">
        <v>8760.7177003983797</v>
      </c>
      <c r="AR376" s="89">
        <v>3050.3669557783301</v>
      </c>
      <c r="AS376" s="89">
        <v>6022.1637346732496</v>
      </c>
      <c r="AT376" s="89">
        <v>0</v>
      </c>
      <c r="AU376" s="89">
        <v>728.57340015020202</v>
      </c>
      <c r="AV376" s="89">
        <v>7840.8749368556801</v>
      </c>
      <c r="AW376" s="89">
        <v>403.79430754849699</v>
      </c>
      <c r="AX376" s="89">
        <v>133.49650150478701</v>
      </c>
      <c r="AY376" s="3">
        <v>1795</v>
      </c>
      <c r="AZ376" s="3">
        <v>1063</v>
      </c>
      <c r="BA376" s="3">
        <v>440</v>
      </c>
      <c r="BB376" s="3">
        <v>708</v>
      </c>
      <c r="BC376" s="3">
        <v>0</v>
      </c>
      <c r="BD376" s="3">
        <v>71</v>
      </c>
      <c r="BE376" s="3">
        <v>743</v>
      </c>
      <c r="BF376" s="3">
        <v>32</v>
      </c>
      <c r="BG376" s="3">
        <v>12</v>
      </c>
      <c r="BH376" s="3">
        <v>4864</v>
      </c>
      <c r="BI376" s="3">
        <v>204</v>
      </c>
      <c r="BJ376" s="3">
        <v>35</v>
      </c>
      <c r="BK376" s="3">
        <v>0</v>
      </c>
      <c r="BL376" s="3">
        <v>36</v>
      </c>
      <c r="BM376" s="3">
        <v>0</v>
      </c>
      <c r="BN376" s="3">
        <v>0</v>
      </c>
      <c r="BO376" s="3">
        <v>80988</v>
      </c>
      <c r="BP376" s="3">
        <v>13895</v>
      </c>
      <c r="BQ376" s="3">
        <v>0</v>
      </c>
      <c r="BR376" s="3">
        <v>14292</v>
      </c>
      <c r="BS376" s="3">
        <v>0</v>
      </c>
      <c r="BT376" s="3">
        <v>0</v>
      </c>
      <c r="BU376" s="3">
        <v>22470</v>
      </c>
      <c r="BV376" s="3">
        <v>2985</v>
      </c>
      <c r="BW376" s="3">
        <v>0</v>
      </c>
      <c r="BX376" s="3">
        <v>2494</v>
      </c>
      <c r="BY376" s="3">
        <v>0</v>
      </c>
      <c r="BZ376" s="57">
        <v>0</v>
      </c>
      <c r="CA376" s="3">
        <v>0</v>
      </c>
      <c r="CB376" s="3">
        <v>4019</v>
      </c>
      <c r="CC376" s="3">
        <v>651</v>
      </c>
      <c r="CD376" s="3">
        <v>0</v>
      </c>
      <c r="CE376" s="3">
        <v>194</v>
      </c>
      <c r="CF376" s="3">
        <v>0</v>
      </c>
      <c r="CG376" s="3">
        <v>0</v>
      </c>
      <c r="CH376" s="3">
        <v>0</v>
      </c>
      <c r="CI376" s="3">
        <v>0</v>
      </c>
      <c r="CJ376" s="3">
        <v>0</v>
      </c>
      <c r="CK376" s="3">
        <v>14868</v>
      </c>
      <c r="CL376" s="3">
        <v>3077</v>
      </c>
      <c r="CM376" s="3">
        <v>759</v>
      </c>
      <c r="CN376" s="3">
        <v>9066</v>
      </c>
      <c r="CO376" s="3">
        <v>0</v>
      </c>
      <c r="CP376" s="3">
        <v>2345</v>
      </c>
      <c r="CQ376" s="3">
        <v>30629</v>
      </c>
      <c r="CR376" s="3">
        <v>831</v>
      </c>
      <c r="CS376" s="3">
        <v>131</v>
      </c>
      <c r="CT376" s="3">
        <v>61706</v>
      </c>
      <c r="CU376" s="3">
        <v>14948</v>
      </c>
      <c r="CV376" s="3">
        <v>44683</v>
      </c>
      <c r="CW376" s="3">
        <v>0</v>
      </c>
      <c r="CX376" s="3">
        <v>258</v>
      </c>
      <c r="CY376" s="3">
        <v>0</v>
      </c>
      <c r="CZ376" s="3">
        <v>10</v>
      </c>
      <c r="DA376" s="3">
        <v>168390</v>
      </c>
      <c r="DB376" s="3">
        <v>174105</v>
      </c>
      <c r="DC376" s="3">
        <v>952</v>
      </c>
      <c r="DD376" s="3">
        <v>1601</v>
      </c>
      <c r="DE376" s="3">
        <v>0</v>
      </c>
      <c r="DF376" s="3">
        <v>0</v>
      </c>
      <c r="DG376" s="3">
        <v>984220849</v>
      </c>
      <c r="DH376" s="3">
        <v>770168660</v>
      </c>
      <c r="DI376" s="3">
        <v>-54014</v>
      </c>
      <c r="DJ376" s="3">
        <v>213998175</v>
      </c>
      <c r="DK376" s="3">
        <v>16957988</v>
      </c>
      <c r="DL376" s="3">
        <v>230956163</v>
      </c>
      <c r="DM376" s="3">
        <v>329163807</v>
      </c>
      <c r="DN376" s="3">
        <v>-98207644</v>
      </c>
      <c r="DO376" s="3">
        <v>6187538</v>
      </c>
      <c r="DP376" s="3">
        <v>209549796</v>
      </c>
      <c r="DQ376" s="3">
        <v>0</v>
      </c>
      <c r="DR376" s="3">
        <v>0</v>
      </c>
      <c r="DS376" s="3">
        <v>-301569902</v>
      </c>
      <c r="DT376" s="3">
        <v>273411788</v>
      </c>
      <c r="DU376" s="3">
        <v>159095035</v>
      </c>
      <c r="DV376" s="3">
        <v>30875268</v>
      </c>
      <c r="DW376" s="3">
        <v>100948044</v>
      </c>
      <c r="DX376" s="3">
        <v>0</v>
      </c>
      <c r="DY376" s="3">
        <v>14572368</v>
      </c>
      <c r="DZ376" s="3">
        <v>74994868</v>
      </c>
      <c r="EA376" s="3">
        <v>5188450</v>
      </c>
      <c r="EB376" s="3">
        <v>1499216</v>
      </c>
      <c r="EC376" s="3">
        <v>660585037</v>
      </c>
      <c r="ED376" s="3">
        <v>94469281</v>
      </c>
      <c r="EE376" s="3">
        <v>69357135</v>
      </c>
      <c r="EF376" s="3">
        <v>4253750</v>
      </c>
      <c r="EG376" s="3">
        <v>35633769</v>
      </c>
      <c r="EH376" s="3">
        <v>0</v>
      </c>
      <c r="EI376" s="3">
        <v>8210979</v>
      </c>
      <c r="EJ376" s="3">
        <v>95893066</v>
      </c>
      <c r="EK376" s="3">
        <v>6783359</v>
      </c>
      <c r="EL376" s="3">
        <v>9034473</v>
      </c>
      <c r="EM376" s="3">
        <v>323635812</v>
      </c>
      <c r="EN376" s="3">
        <v>299025623</v>
      </c>
      <c r="EO376" s="3">
        <v>188831482</v>
      </c>
      <c r="EP376" s="3">
        <v>21729007</v>
      </c>
      <c r="EQ376" s="3">
        <v>103303292</v>
      </c>
      <c r="ER376" s="3">
        <v>0</v>
      </c>
      <c r="ES376" s="3">
        <v>0</v>
      </c>
      <c r="ET376" s="3">
        <v>14393684</v>
      </c>
      <c r="EU376" s="3">
        <v>84214497</v>
      </c>
      <c r="EV376" s="3">
        <v>9975490</v>
      </c>
      <c r="EW376" s="3">
        <v>0</v>
      </c>
      <c r="EX376" s="3">
        <v>21306748</v>
      </c>
      <c r="EY376" s="3">
        <v>0</v>
      </c>
      <c r="EZ376" s="3">
        <v>27388837</v>
      </c>
      <c r="FA376" s="3">
        <v>-100624</v>
      </c>
      <c r="FB376" s="3">
        <v>212</v>
      </c>
      <c r="FC376" s="3">
        <v>0</v>
      </c>
      <c r="FD376" s="3">
        <v>46398</v>
      </c>
      <c r="FE376" s="3">
        <v>62021647</v>
      </c>
      <c r="FF376" s="3">
        <v>32997711</v>
      </c>
      <c r="FG376" s="3">
        <v>12568864</v>
      </c>
      <c r="FH376" s="3">
        <v>22080113</v>
      </c>
      <c r="FI376" s="3">
        <v>0</v>
      </c>
      <c r="FJ376" s="3">
        <v>3852658</v>
      </c>
      <c r="FK376" s="3">
        <v>79730830</v>
      </c>
      <c r="FL376" s="3">
        <v>429524</v>
      </c>
      <c r="FM376" s="3">
        <v>316828</v>
      </c>
      <c r="FN376" s="3">
        <v>0</v>
      </c>
      <c r="FO376" s="3">
        <v>-365832741</v>
      </c>
      <c r="FP376" s="3">
        <v>186</v>
      </c>
      <c r="FQ376" s="3">
        <v>-1103828</v>
      </c>
      <c r="FR376" s="3">
        <v>0</v>
      </c>
      <c r="FS376" s="3">
        <v>0</v>
      </c>
      <c r="FT376" s="3">
        <v>57060043</v>
      </c>
      <c r="FU376" s="3">
        <v>27301382</v>
      </c>
      <c r="FV376" s="3">
        <v>83115987</v>
      </c>
      <c r="FW376" s="3">
        <v>0</v>
      </c>
      <c r="FX376" s="3">
        <v>0</v>
      </c>
      <c r="FY376" s="3">
        <v>230321</v>
      </c>
      <c r="FZ376" s="3">
        <v>7714462</v>
      </c>
      <c r="GA376" s="3">
        <v>52891396</v>
      </c>
      <c r="GB376" s="3">
        <v>7907079</v>
      </c>
      <c r="GC376" s="3">
        <v>57925900</v>
      </c>
      <c r="GD376" s="3">
        <v>35017237</v>
      </c>
      <c r="GE376" s="3">
        <v>102588307</v>
      </c>
      <c r="GF376" s="3">
        <v>56988570</v>
      </c>
      <c r="GG376" s="3">
        <v>14693156</v>
      </c>
      <c r="GH376" s="3">
        <v>18218655</v>
      </c>
      <c r="GI376" s="3">
        <v>30438564</v>
      </c>
      <c r="GJ376" s="3">
        <v>38674817</v>
      </c>
      <c r="GK376" s="3">
        <v>6954225</v>
      </c>
      <c r="GL376" s="3">
        <v>1332618</v>
      </c>
      <c r="GM376" s="3">
        <v>3655998</v>
      </c>
      <c r="GN376" s="3">
        <v>23618663</v>
      </c>
      <c r="GO376" s="3">
        <v>32000234</v>
      </c>
      <c r="GP376" s="3">
        <v>96905071</v>
      </c>
      <c r="GQ376" s="3">
        <v>5282</v>
      </c>
      <c r="GR376" s="3">
        <v>198196896</v>
      </c>
      <c r="GS376" s="3">
        <v>7001693</v>
      </c>
      <c r="GT376" s="3">
        <v>14608430</v>
      </c>
      <c r="GU376" s="3">
        <v>0</v>
      </c>
      <c r="GV376" s="3">
        <v>316717372</v>
      </c>
      <c r="GW376" s="3">
        <v>286348563</v>
      </c>
      <c r="GX376" s="3">
        <v>0</v>
      </c>
      <c r="GY376" s="3">
        <v>886225734</v>
      </c>
      <c r="GZ376" s="3">
        <v>-855856925</v>
      </c>
      <c r="HA376" s="3">
        <v>316717372</v>
      </c>
      <c r="HB376" s="3">
        <v>0</v>
      </c>
      <c r="HC376" s="3">
        <v>357998029</v>
      </c>
      <c r="HD376" s="3">
        <v>-298865085</v>
      </c>
      <c r="HE376" s="3">
        <v>265856157</v>
      </c>
      <c r="HF376" s="3">
        <v>0</v>
      </c>
      <c r="HG376" s="3">
        <v>23293346</v>
      </c>
      <c r="HH376" s="3">
        <v>0</v>
      </c>
      <c r="HI376" s="3">
        <v>866311087</v>
      </c>
      <c r="HJ376" s="3">
        <v>1397722</v>
      </c>
      <c r="HK376" s="3">
        <v>1607169</v>
      </c>
      <c r="HL376" s="3">
        <v>757</v>
      </c>
      <c r="HM376" s="3">
        <v>54</v>
      </c>
      <c r="HN376" s="3">
        <v>233495</v>
      </c>
      <c r="HO376" s="3">
        <v>305671</v>
      </c>
      <c r="HP376" s="3">
        <v>365161</v>
      </c>
      <c r="HQ376" s="3">
        <v>3099</v>
      </c>
      <c r="HR376" s="3">
        <v>63853</v>
      </c>
      <c r="HS376" s="3">
        <v>156180</v>
      </c>
      <c r="HT376" s="3">
        <v>185500</v>
      </c>
      <c r="HU376" s="3">
        <v>52944</v>
      </c>
      <c r="HV376" s="3">
        <v>4824</v>
      </c>
      <c r="HW376" s="3">
        <v>26995</v>
      </c>
      <c r="HX376" s="3">
        <v>330717</v>
      </c>
      <c r="HY376" s="3">
        <v>157694</v>
      </c>
      <c r="HZ376" s="3">
        <v>320866</v>
      </c>
      <c r="IA376" s="3">
        <v>130338</v>
      </c>
      <c r="IB376" s="3">
        <v>301218</v>
      </c>
      <c r="IC376" s="3">
        <v>49105</v>
      </c>
      <c r="ID376" s="3">
        <v>101557</v>
      </c>
      <c r="IE376" s="3">
        <v>116695973.8339586</v>
      </c>
      <c r="IF376" s="3">
        <v>72467573.623993844</v>
      </c>
      <c r="IG376" s="3">
        <v>11143315.89957585</v>
      </c>
      <c r="IH376" s="3">
        <v>43325272.809954301</v>
      </c>
      <c r="II376" s="3">
        <v>0</v>
      </c>
      <c r="IJ376" s="3">
        <v>7227131.5090747401</v>
      </c>
      <c r="IK376" s="3">
        <v>54207556.612822697</v>
      </c>
      <c r="IL376" s="3">
        <v>3797591.1987174042</v>
      </c>
      <c r="IM376" s="3">
        <v>3341403.5119025302</v>
      </c>
    </row>
    <row r="377" spans="1:247" x14ac:dyDescent="0.25">
      <c r="A377">
        <v>106010967</v>
      </c>
      <c r="B377" s="33" t="s">
        <v>1653</v>
      </c>
      <c r="C377" s="56">
        <v>45200</v>
      </c>
      <c r="D377" s="56">
        <v>45565</v>
      </c>
      <c r="E377">
        <v>366</v>
      </c>
      <c r="F377" s="33" t="s">
        <v>2690</v>
      </c>
      <c r="G377" t="s">
        <v>1030</v>
      </c>
      <c r="H377">
        <v>421</v>
      </c>
      <c r="I377" s="33" t="s">
        <v>1046</v>
      </c>
      <c r="J377" t="s">
        <v>3050</v>
      </c>
      <c r="K377" s="33" t="s">
        <v>1023</v>
      </c>
      <c r="L377" s="33" t="s">
        <v>811</v>
      </c>
      <c r="N377" t="s">
        <v>1032</v>
      </c>
      <c r="O377" s="33" t="s">
        <v>1654</v>
      </c>
      <c r="P377" t="s">
        <v>1038</v>
      </c>
      <c r="Q377" t="s">
        <v>34</v>
      </c>
      <c r="R377" s="33" t="s">
        <v>2323</v>
      </c>
      <c r="S377" s="33" t="s">
        <v>1655</v>
      </c>
      <c r="T377" s="33" t="s">
        <v>1305</v>
      </c>
      <c r="U377" s="33">
        <v>94545</v>
      </c>
      <c r="V377" s="33" t="s">
        <v>3250</v>
      </c>
      <c r="W377">
        <v>0</v>
      </c>
      <c r="X377" s="3">
        <v>171</v>
      </c>
      <c r="Y377" s="3">
        <v>62586</v>
      </c>
      <c r="Z377" s="3">
        <v>171</v>
      </c>
      <c r="AA377" s="3">
        <v>62586</v>
      </c>
      <c r="AB377" s="3">
        <v>38</v>
      </c>
      <c r="AC377" s="3">
        <v>35.076502732240399</v>
      </c>
      <c r="AD377" s="3">
        <v>51.581516747148441</v>
      </c>
      <c r="AE377" s="3">
        <v>4515</v>
      </c>
      <c r="AF377" s="3">
        <v>2055</v>
      </c>
      <c r="AG377" s="3">
        <v>999</v>
      </c>
      <c r="AH377" s="3">
        <v>4358</v>
      </c>
      <c r="AI377" s="3">
        <v>6</v>
      </c>
      <c r="AJ377" s="3">
        <v>72</v>
      </c>
      <c r="AK377" s="3">
        <v>694</v>
      </c>
      <c r="AL377" s="3">
        <v>42</v>
      </c>
      <c r="AM377" s="3">
        <v>97</v>
      </c>
      <c r="AN377" s="3">
        <v>12838</v>
      </c>
      <c r="AO377" s="3">
        <v>18878.835129456333</v>
      </c>
      <c r="AP377" s="89">
        <v>5876.4784509483998</v>
      </c>
      <c r="AQ377" s="89">
        <v>2623.6302291748202</v>
      </c>
      <c r="AR377" s="89">
        <v>1434.3299686614698</v>
      </c>
      <c r="AS377" s="89">
        <v>6956.0240059366897</v>
      </c>
      <c r="AT377" s="89">
        <v>74.371895661326931</v>
      </c>
      <c r="AU377" s="89">
        <v>176.2451623823776</v>
      </c>
      <c r="AV377" s="89">
        <v>1074.74665556788</v>
      </c>
      <c r="AW377" s="89">
        <v>72.994188314193963</v>
      </c>
      <c r="AX377" s="89">
        <v>366.34298242191113</v>
      </c>
      <c r="AY377" s="3">
        <v>1280</v>
      </c>
      <c r="AZ377" s="3">
        <v>583</v>
      </c>
      <c r="BA377" s="3">
        <v>155</v>
      </c>
      <c r="BB377" s="3">
        <v>1112</v>
      </c>
      <c r="BC377" s="3">
        <v>2</v>
      </c>
      <c r="BD377" s="3">
        <v>20</v>
      </c>
      <c r="BE377" s="3">
        <v>152</v>
      </c>
      <c r="BF377" s="3">
        <v>10</v>
      </c>
      <c r="BG377" s="3">
        <v>23</v>
      </c>
      <c r="BH377" s="3">
        <v>3337</v>
      </c>
      <c r="BI377" s="3">
        <v>171</v>
      </c>
      <c r="BJ377" s="3">
        <v>0</v>
      </c>
      <c r="BK377" s="3">
        <v>0</v>
      </c>
      <c r="BL377" s="3">
        <v>0</v>
      </c>
      <c r="BM377" s="3">
        <v>0</v>
      </c>
      <c r="BN377" s="3">
        <v>0</v>
      </c>
      <c r="BO377" s="3">
        <v>62586</v>
      </c>
      <c r="BP377" s="3">
        <v>0</v>
      </c>
      <c r="BQ377" s="3">
        <v>0</v>
      </c>
      <c r="BR377" s="3">
        <v>0</v>
      </c>
      <c r="BS377" s="3">
        <v>0</v>
      </c>
      <c r="BT377" s="3">
        <v>0</v>
      </c>
      <c r="BU377" s="3">
        <v>12838</v>
      </c>
      <c r="BV377" s="3">
        <v>0</v>
      </c>
      <c r="BW377" s="3">
        <v>0</v>
      </c>
      <c r="BX377" s="3">
        <v>0</v>
      </c>
      <c r="BY377" s="3">
        <v>0</v>
      </c>
      <c r="BZ377" s="57">
        <v>0</v>
      </c>
      <c r="CA377" s="3">
        <v>0</v>
      </c>
      <c r="CB377" s="3">
        <v>3337</v>
      </c>
      <c r="CC377" s="3">
        <v>0</v>
      </c>
      <c r="CD377" s="3">
        <v>0</v>
      </c>
      <c r="CE377" s="3">
        <v>0</v>
      </c>
      <c r="CF377" s="3">
        <v>0</v>
      </c>
      <c r="CG377" s="3">
        <v>0</v>
      </c>
      <c r="CH377" s="3">
        <v>20</v>
      </c>
      <c r="CI377" s="3">
        <v>646</v>
      </c>
      <c r="CJ377" s="3">
        <v>302</v>
      </c>
      <c r="CK377" s="3">
        <v>6724</v>
      </c>
      <c r="CL377" s="3">
        <v>2992</v>
      </c>
      <c r="CM377" s="3">
        <v>2624</v>
      </c>
      <c r="CN377" s="3">
        <v>18198</v>
      </c>
      <c r="CO377" s="3">
        <v>590</v>
      </c>
      <c r="CP377" s="3">
        <v>963</v>
      </c>
      <c r="CQ377" s="3">
        <v>3730</v>
      </c>
      <c r="CR377" s="3">
        <v>309</v>
      </c>
      <c r="CS377" s="3">
        <v>1947</v>
      </c>
      <c r="CT377" s="3">
        <v>38077</v>
      </c>
      <c r="CU377" s="3">
        <v>26421</v>
      </c>
      <c r="CV377" s="3">
        <v>0</v>
      </c>
      <c r="CW377" s="3">
        <v>0</v>
      </c>
      <c r="CX377" s="3">
        <v>16010</v>
      </c>
      <c r="CY377" s="3">
        <v>0</v>
      </c>
      <c r="CZ377" s="3">
        <v>6</v>
      </c>
      <c r="DA377" s="3">
        <v>202824</v>
      </c>
      <c r="DB377" s="3">
        <v>89148</v>
      </c>
      <c r="DC377" s="3">
        <v>2680</v>
      </c>
      <c r="DD377" s="3">
        <v>1795</v>
      </c>
      <c r="DE377" s="3">
        <v>211</v>
      </c>
      <c r="DF377" s="3">
        <v>89</v>
      </c>
      <c r="DG377" s="3">
        <v>448107563</v>
      </c>
      <c r="DH377" s="3">
        <v>336515548</v>
      </c>
      <c r="DI377" s="3">
        <v>0</v>
      </c>
      <c r="DJ377" s="3">
        <v>111592015</v>
      </c>
      <c r="DK377" s="3">
        <v>21575922</v>
      </c>
      <c r="DL377" s="3">
        <v>133167937</v>
      </c>
      <c r="DM377" s="3">
        <v>141896039</v>
      </c>
      <c r="DN377" s="3">
        <v>-8728102</v>
      </c>
      <c r="DO377" s="3">
        <v>2898139</v>
      </c>
      <c r="DP377" s="3">
        <v>0</v>
      </c>
      <c r="DQ377" s="3">
        <v>0</v>
      </c>
      <c r="DR377" s="3">
        <v>0</v>
      </c>
      <c r="DS377" s="3">
        <v>-5829963</v>
      </c>
      <c r="DT377" s="3">
        <v>96352013</v>
      </c>
      <c r="DU377" s="3">
        <v>46346366</v>
      </c>
      <c r="DV377" s="3">
        <v>20984711</v>
      </c>
      <c r="DW377" s="3">
        <v>109522325</v>
      </c>
      <c r="DX377" s="3">
        <v>182406</v>
      </c>
      <c r="DY377" s="3">
        <v>2339478</v>
      </c>
      <c r="DZ377" s="3">
        <v>25122277</v>
      </c>
      <c r="EA377" s="3">
        <v>1438309</v>
      </c>
      <c r="EB377" s="3">
        <v>2434565</v>
      </c>
      <c r="EC377" s="3">
        <v>304722450</v>
      </c>
      <c r="ED377" s="3">
        <v>29054527</v>
      </c>
      <c r="EE377" s="3">
        <v>12824304</v>
      </c>
      <c r="EF377" s="3">
        <v>9144418</v>
      </c>
      <c r="EG377" s="3">
        <v>65291792</v>
      </c>
      <c r="EH377" s="3">
        <v>2078574</v>
      </c>
      <c r="EI377" s="3">
        <v>3387212</v>
      </c>
      <c r="EJ377" s="3">
        <v>13782742</v>
      </c>
      <c r="EK377" s="3">
        <v>1061410</v>
      </c>
      <c r="EL377" s="3">
        <v>6760134</v>
      </c>
      <c r="EM377" s="3">
        <v>143385113</v>
      </c>
      <c r="EN377" s="3">
        <v>102958757</v>
      </c>
      <c r="EO377" s="3">
        <v>44803106</v>
      </c>
      <c r="EP377" s="3">
        <v>2548007</v>
      </c>
      <c r="EQ377" s="3">
        <v>155331971</v>
      </c>
      <c r="ER377" s="3">
        <v>-6848130</v>
      </c>
      <c r="ES377" s="3">
        <v>2260980</v>
      </c>
      <c r="ET377" s="3">
        <v>3215992</v>
      </c>
      <c r="EU377" s="3">
        <v>22043788</v>
      </c>
      <c r="EV377" s="3">
        <v>2032116</v>
      </c>
      <c r="EW377" s="3">
        <v>0</v>
      </c>
      <c r="EX377" s="3">
        <v>2492788</v>
      </c>
      <c r="EY377" s="3">
        <v>0</v>
      </c>
      <c r="EZ377" s="3">
        <v>5676173</v>
      </c>
      <c r="FA377" s="3">
        <v>0</v>
      </c>
      <c r="FB377" s="3">
        <v>0</v>
      </c>
      <c r="FC377" s="3">
        <v>0</v>
      </c>
      <c r="FD377" s="3">
        <v>0</v>
      </c>
      <c r="FE377" s="3">
        <v>22447783</v>
      </c>
      <c r="FF377" s="3">
        <v>14367564</v>
      </c>
      <c r="FG377" s="3">
        <v>28681700</v>
      </c>
      <c r="FH377" s="3">
        <v>25229698</v>
      </c>
      <c r="FI377" s="3">
        <v>0</v>
      </c>
      <c r="FJ377" s="3">
        <v>2510698</v>
      </c>
      <c r="FK377" s="3">
        <v>16861231</v>
      </c>
      <c r="FL377" s="3">
        <v>6931</v>
      </c>
      <c r="FM377" s="3">
        <v>1486410</v>
      </c>
      <c r="FN377" s="3">
        <v>0</v>
      </c>
      <c r="FO377" s="3">
        <v>0</v>
      </c>
      <c r="FP377" s="3">
        <v>0</v>
      </c>
      <c r="FQ377" s="3">
        <v>408038</v>
      </c>
      <c r="FR377" s="3">
        <v>0</v>
      </c>
      <c r="FS377" s="3">
        <v>0</v>
      </c>
      <c r="FT377" s="3">
        <v>28407642</v>
      </c>
      <c r="FU377" s="3">
        <v>13246487</v>
      </c>
      <c r="FV377" s="3">
        <v>38927714</v>
      </c>
      <c r="FW377" s="3">
        <v>0</v>
      </c>
      <c r="FX377" s="3">
        <v>0</v>
      </c>
      <c r="FY377" s="3">
        <v>0</v>
      </c>
      <c r="FZ377" s="3">
        <v>0</v>
      </c>
      <c r="GA377" s="3">
        <v>20615197</v>
      </c>
      <c r="GB377" s="3">
        <v>5168954</v>
      </c>
      <c r="GC377" s="3">
        <v>33135939</v>
      </c>
      <c r="GD377" s="3">
        <v>2394106</v>
      </c>
      <c r="GE377" s="3">
        <v>60151963</v>
      </c>
      <c r="GF377" s="3">
        <v>22124325</v>
      </c>
      <c r="GG377" s="3">
        <v>7904135</v>
      </c>
      <c r="GH377" s="3">
        <v>4155400</v>
      </c>
      <c r="GI377" s="3">
        <v>10521395</v>
      </c>
      <c r="GJ377" s="3">
        <v>10503427</v>
      </c>
      <c r="GK377" s="3">
        <v>3452959</v>
      </c>
      <c r="GL377" s="3">
        <v>244894</v>
      </c>
      <c r="GM377" s="3">
        <v>0</v>
      </c>
      <c r="GN377" s="3">
        <v>1893994</v>
      </c>
      <c r="GO377" s="3">
        <v>20943547</v>
      </c>
      <c r="GP377" s="3">
        <v>39849936</v>
      </c>
      <c r="GQ377" s="3">
        <v>0</v>
      </c>
      <c r="GR377" s="3">
        <v>24265019</v>
      </c>
      <c r="GS377" s="3">
        <v>7095438</v>
      </c>
      <c r="GT377" s="3">
        <v>0</v>
      </c>
      <c r="GU377" s="3">
        <v>0</v>
      </c>
      <c r="GV377" s="3">
        <v>71210393</v>
      </c>
      <c r="GW377" s="3">
        <v>61621774</v>
      </c>
      <c r="GX377" s="3">
        <v>155882</v>
      </c>
      <c r="GY377" s="3">
        <v>15470531</v>
      </c>
      <c r="GZ377" s="3">
        <v>-6037794</v>
      </c>
      <c r="HA377" s="3">
        <v>71210393</v>
      </c>
      <c r="HB377" s="3">
        <v>2497492</v>
      </c>
      <c r="HC377" s="3">
        <v>45933821</v>
      </c>
      <c r="HD377" s="3">
        <v>-34911983</v>
      </c>
      <c r="HE377" s="3">
        <v>99399266</v>
      </c>
      <c r="HF377" s="3">
        <v>18323052</v>
      </c>
      <c r="HG377" s="3">
        <v>0</v>
      </c>
      <c r="HH377" s="3">
        <v>0</v>
      </c>
      <c r="HI377" s="3">
        <v>0</v>
      </c>
      <c r="HJ377" s="3">
        <v>1045317</v>
      </c>
      <c r="HK377" s="3">
        <v>1246875</v>
      </c>
      <c r="HL377" s="3">
        <v>592</v>
      </c>
      <c r="HM377" s="3">
        <v>0</v>
      </c>
      <c r="HN377" s="3">
        <v>84643</v>
      </c>
      <c r="HO377" s="3">
        <v>245052</v>
      </c>
      <c r="HP377" s="3">
        <v>312659</v>
      </c>
      <c r="HQ377" s="3">
        <v>5341</v>
      </c>
      <c r="HR377" s="3">
        <v>32693</v>
      </c>
      <c r="HS377" s="3">
        <v>156217</v>
      </c>
      <c r="HT377" s="3">
        <v>96940</v>
      </c>
      <c r="HU377" s="3">
        <v>95899</v>
      </c>
      <c r="HV377" s="3">
        <v>15570</v>
      </c>
      <c r="HW377" s="3">
        <v>303</v>
      </c>
      <c r="HX377" s="3">
        <v>270257</v>
      </c>
      <c r="HY377" s="3">
        <v>98279</v>
      </c>
      <c r="HZ377" s="3">
        <v>286176</v>
      </c>
      <c r="IA377" s="3">
        <v>0</v>
      </c>
      <c r="IB377" s="3">
        <v>236691</v>
      </c>
      <c r="IC377" s="3">
        <v>73679</v>
      </c>
      <c r="ID377" s="3">
        <v>80235</v>
      </c>
      <c r="IE377" s="3">
        <v>33672561.704487897</v>
      </c>
      <c r="IF377" s="3">
        <v>15887752.2390051</v>
      </c>
      <c r="IG377" s="3">
        <v>8089888.7359062303</v>
      </c>
      <c r="IH377" s="3">
        <v>46938852.961720012</v>
      </c>
      <c r="II377" s="3">
        <v>607089.45931059902</v>
      </c>
      <c r="IJ377" s="3">
        <v>1537657.6244546222</v>
      </c>
      <c r="IK377" s="3">
        <v>10446278.5823752</v>
      </c>
      <c r="IL377" s="3">
        <v>671192.60503782902</v>
      </c>
      <c r="IM377" s="3">
        <v>2468843.08770255</v>
      </c>
    </row>
    <row r="378" spans="1:247" x14ac:dyDescent="0.25">
      <c r="A378">
        <v>106514005</v>
      </c>
      <c r="B378" s="33" t="s">
        <v>2790</v>
      </c>
      <c r="C378" s="56">
        <v>45108</v>
      </c>
      <c r="D378" s="56">
        <v>45473</v>
      </c>
      <c r="E378">
        <v>366</v>
      </c>
      <c r="F378" s="33" t="s">
        <v>2722</v>
      </c>
      <c r="G378" t="s">
        <v>1093</v>
      </c>
      <c r="H378">
        <v>227</v>
      </c>
      <c r="I378" s="33" t="s">
        <v>1024</v>
      </c>
      <c r="J378" t="s">
        <v>3050</v>
      </c>
      <c r="K378" s="33" t="s">
        <v>1107</v>
      </c>
      <c r="L378" s="33" t="s">
        <v>653</v>
      </c>
      <c r="N378" t="s">
        <v>430</v>
      </c>
      <c r="O378" s="33" t="s">
        <v>3154</v>
      </c>
      <c r="P378" t="s">
        <v>1080</v>
      </c>
      <c r="Q378" t="s">
        <v>34</v>
      </c>
      <c r="R378" s="33" t="s">
        <v>2491</v>
      </c>
      <c r="S378" s="33" t="s">
        <v>2383</v>
      </c>
      <c r="T378" s="33" t="s">
        <v>1459</v>
      </c>
      <c r="U378" s="33">
        <v>95991</v>
      </c>
      <c r="V378" s="33" t="s">
        <v>2554</v>
      </c>
      <c r="W378">
        <v>0</v>
      </c>
      <c r="X378" s="3">
        <v>16</v>
      </c>
      <c r="Y378" s="3">
        <v>5856</v>
      </c>
      <c r="Z378" s="3">
        <v>16</v>
      </c>
      <c r="AA378" s="3">
        <v>5856</v>
      </c>
      <c r="AB378" s="3">
        <v>16</v>
      </c>
      <c r="AC378" s="3">
        <v>15.669398907103799</v>
      </c>
      <c r="AD378" s="3">
        <v>15.669398907103799</v>
      </c>
      <c r="AE378" s="3">
        <v>0</v>
      </c>
      <c r="AF378" s="3">
        <v>0</v>
      </c>
      <c r="AG378" s="3">
        <v>0</v>
      </c>
      <c r="AH378" s="3">
        <v>0</v>
      </c>
      <c r="AI378" s="3">
        <v>0</v>
      </c>
      <c r="AJ378" s="3">
        <v>0</v>
      </c>
      <c r="AK378" s="3">
        <v>0</v>
      </c>
      <c r="AL378" s="3">
        <v>0</v>
      </c>
      <c r="AM378" s="3">
        <v>5735</v>
      </c>
      <c r="AN378" s="3">
        <v>5735</v>
      </c>
      <c r="AO378" s="3">
        <v>5735</v>
      </c>
      <c r="AP378" s="89">
        <v>0</v>
      </c>
      <c r="AQ378" s="89">
        <v>0</v>
      </c>
      <c r="AR378" s="89">
        <v>0</v>
      </c>
      <c r="AS378" s="89">
        <v>0</v>
      </c>
      <c r="AT378" s="89">
        <v>0</v>
      </c>
      <c r="AU378" s="89">
        <v>0</v>
      </c>
      <c r="AV378" s="89">
        <v>0</v>
      </c>
      <c r="AW378" s="89">
        <v>0</v>
      </c>
      <c r="AX378" s="89">
        <v>0</v>
      </c>
      <c r="AY378" s="3">
        <v>0</v>
      </c>
      <c r="AZ378" s="3">
        <v>0</v>
      </c>
      <c r="BA378" s="3">
        <v>0</v>
      </c>
      <c r="BB378" s="3">
        <v>0</v>
      </c>
      <c r="BC378" s="3">
        <v>0</v>
      </c>
      <c r="BD378" s="3">
        <v>0</v>
      </c>
      <c r="BE378" s="3">
        <v>0</v>
      </c>
      <c r="BF378" s="3">
        <v>0</v>
      </c>
      <c r="BG378" s="3">
        <v>246</v>
      </c>
      <c r="BH378" s="3">
        <v>246</v>
      </c>
      <c r="BI378" s="3">
        <v>0</v>
      </c>
      <c r="BJ378" s="3">
        <v>16</v>
      </c>
      <c r="BK378" s="3">
        <v>0</v>
      </c>
      <c r="BL378" s="3">
        <v>0</v>
      </c>
      <c r="BM378" s="3">
        <v>0</v>
      </c>
      <c r="BN378" s="3">
        <v>0</v>
      </c>
      <c r="BO378" s="3">
        <v>0</v>
      </c>
      <c r="BP378" s="3">
        <v>5856</v>
      </c>
      <c r="BQ378" s="3">
        <v>0</v>
      </c>
      <c r="BR378" s="3">
        <v>0</v>
      </c>
      <c r="BS378" s="3">
        <v>0</v>
      </c>
      <c r="BT378" s="3">
        <v>0</v>
      </c>
      <c r="BU378" s="3">
        <v>0</v>
      </c>
      <c r="BV378" s="3">
        <v>5735</v>
      </c>
      <c r="BW378" s="3">
        <v>0</v>
      </c>
      <c r="BX378" s="3">
        <v>0</v>
      </c>
      <c r="BY378" s="3">
        <v>0</v>
      </c>
      <c r="BZ378" s="57">
        <v>0</v>
      </c>
      <c r="CA378" s="3">
        <v>0</v>
      </c>
      <c r="CB378" s="3">
        <v>0</v>
      </c>
      <c r="CC378" s="3">
        <v>246</v>
      </c>
      <c r="CD378" s="3">
        <v>0</v>
      </c>
      <c r="CE378" s="3">
        <v>0</v>
      </c>
      <c r="CF378" s="3">
        <v>0</v>
      </c>
      <c r="CG378" s="3">
        <v>0</v>
      </c>
      <c r="CH378" s="3">
        <v>0</v>
      </c>
      <c r="CI378" s="3">
        <v>0</v>
      </c>
      <c r="CJ378" s="3">
        <v>0</v>
      </c>
      <c r="CK378" s="3">
        <v>0</v>
      </c>
      <c r="CL378" s="3">
        <v>0</v>
      </c>
      <c r="CM378" s="3">
        <v>0</v>
      </c>
      <c r="CN378" s="3">
        <v>0</v>
      </c>
      <c r="CO378" s="3">
        <v>0</v>
      </c>
      <c r="CP378" s="3">
        <v>0</v>
      </c>
      <c r="CQ378" s="3">
        <v>0</v>
      </c>
      <c r="CR378" s="3">
        <v>0</v>
      </c>
      <c r="CS378" s="3">
        <v>0</v>
      </c>
      <c r="CT378" s="3">
        <v>0</v>
      </c>
      <c r="CU378" s="3">
        <v>0</v>
      </c>
      <c r="CV378" s="3">
        <v>0</v>
      </c>
      <c r="CW378" s="3">
        <v>0</v>
      </c>
      <c r="CX378" s="3">
        <v>0</v>
      </c>
      <c r="CY378" s="3">
        <v>0</v>
      </c>
      <c r="CZ378" s="3">
        <v>0</v>
      </c>
      <c r="DA378" s="3">
        <v>0</v>
      </c>
      <c r="DB378" s="3">
        <v>0</v>
      </c>
      <c r="DC378" s="3">
        <v>0</v>
      </c>
      <c r="DD378" s="3">
        <v>0</v>
      </c>
      <c r="DE378" s="3">
        <v>0</v>
      </c>
      <c r="DF378" s="3">
        <v>0</v>
      </c>
      <c r="DG378" s="3">
        <v>6123220</v>
      </c>
      <c r="DH378" s="3">
        <v>0</v>
      </c>
      <c r="DI378" s="3">
        <v>0</v>
      </c>
      <c r="DJ378" s="3">
        <v>6123220</v>
      </c>
      <c r="DK378" s="3">
        <v>0</v>
      </c>
      <c r="DL378" s="3">
        <v>6123220</v>
      </c>
      <c r="DM378" s="3">
        <v>6115934</v>
      </c>
      <c r="DN378" s="3">
        <v>7286</v>
      </c>
      <c r="DO378" s="3">
        <v>1445</v>
      </c>
      <c r="DP378" s="3">
        <v>0</v>
      </c>
      <c r="DQ378" s="3">
        <v>3930</v>
      </c>
      <c r="DR378" s="3">
        <v>0</v>
      </c>
      <c r="DS378" s="3">
        <v>4801</v>
      </c>
      <c r="DT378" s="3">
        <v>0</v>
      </c>
      <c r="DU378" s="3">
        <v>0</v>
      </c>
      <c r="DV378" s="3">
        <v>0</v>
      </c>
      <c r="DW378" s="3">
        <v>0</v>
      </c>
      <c r="DX378" s="3">
        <v>0</v>
      </c>
      <c r="DY378" s="3">
        <v>0</v>
      </c>
      <c r="DZ378" s="3">
        <v>0</v>
      </c>
      <c r="EA378" s="3">
        <v>0</v>
      </c>
      <c r="EB378" s="3">
        <v>0</v>
      </c>
      <c r="EC378" s="3">
        <v>0</v>
      </c>
      <c r="ED378" s="3">
        <v>0</v>
      </c>
      <c r="EE378" s="3">
        <v>0</v>
      </c>
      <c r="EF378" s="3">
        <v>0</v>
      </c>
      <c r="EG378" s="3">
        <v>0</v>
      </c>
      <c r="EH378" s="3">
        <v>0</v>
      </c>
      <c r="EI378" s="3">
        <v>0</v>
      </c>
      <c r="EJ378" s="3">
        <v>0</v>
      </c>
      <c r="EK378" s="3">
        <v>0</v>
      </c>
      <c r="EL378" s="3">
        <v>0</v>
      </c>
      <c r="EM378" s="3">
        <v>0</v>
      </c>
      <c r="EN378" s="3">
        <v>0</v>
      </c>
      <c r="EO378" s="3">
        <v>0</v>
      </c>
      <c r="EP378" s="3">
        <v>0</v>
      </c>
      <c r="EQ378" s="3">
        <v>0</v>
      </c>
      <c r="ER378" s="3">
        <v>0</v>
      </c>
      <c r="ES378" s="3">
        <v>0</v>
      </c>
      <c r="ET378" s="3">
        <v>0</v>
      </c>
      <c r="EU378" s="3">
        <v>0</v>
      </c>
      <c r="EV378" s="3">
        <v>0</v>
      </c>
      <c r="EW378" s="3">
        <v>0</v>
      </c>
      <c r="EX378" s="3">
        <v>0</v>
      </c>
      <c r="EY378" s="3">
        <v>0</v>
      </c>
      <c r="EZ378" s="3">
        <v>0</v>
      </c>
      <c r="FA378" s="3">
        <v>0</v>
      </c>
      <c r="FB378" s="3">
        <v>0</v>
      </c>
      <c r="FC378" s="3">
        <v>0</v>
      </c>
      <c r="FD378" s="3">
        <v>0</v>
      </c>
      <c r="FE378" s="3">
        <v>0</v>
      </c>
      <c r="FF378" s="3">
        <v>0</v>
      </c>
      <c r="FG378" s="3">
        <v>0</v>
      </c>
      <c r="FH378" s="3">
        <v>0</v>
      </c>
      <c r="FI378" s="3">
        <v>0</v>
      </c>
      <c r="FJ378" s="3">
        <v>0</v>
      </c>
      <c r="FK378" s="3">
        <v>0</v>
      </c>
      <c r="FL378" s="3">
        <v>0</v>
      </c>
      <c r="FM378" s="3">
        <v>0</v>
      </c>
      <c r="FN378" s="3">
        <v>0</v>
      </c>
      <c r="FO378" s="3">
        <v>0</v>
      </c>
      <c r="FP378" s="3">
        <v>0</v>
      </c>
      <c r="FQ378" s="3">
        <v>0</v>
      </c>
      <c r="FR378" s="3">
        <v>0</v>
      </c>
      <c r="FS378" s="3">
        <v>0</v>
      </c>
      <c r="FT378" s="3">
        <v>0</v>
      </c>
      <c r="FU378" s="3">
        <v>0</v>
      </c>
      <c r="FV378" s="3">
        <v>0</v>
      </c>
      <c r="FW378" s="3">
        <v>0</v>
      </c>
      <c r="FX378" s="3">
        <v>0</v>
      </c>
      <c r="FY378" s="3">
        <v>0</v>
      </c>
      <c r="FZ378" s="3">
        <v>0</v>
      </c>
      <c r="GA378" s="3">
        <v>0</v>
      </c>
      <c r="GB378" s="3">
        <v>0</v>
      </c>
      <c r="GC378" s="3">
        <v>0</v>
      </c>
      <c r="GD378" s="3">
        <v>0</v>
      </c>
      <c r="GE378" s="3">
        <v>0</v>
      </c>
      <c r="GF378" s="3">
        <v>0</v>
      </c>
      <c r="GG378" s="3">
        <v>0</v>
      </c>
      <c r="GH378" s="3">
        <v>0</v>
      </c>
      <c r="GI378" s="3">
        <v>0</v>
      </c>
      <c r="GJ378" s="3">
        <v>0</v>
      </c>
      <c r="GK378" s="3">
        <v>0</v>
      </c>
      <c r="GL378" s="3">
        <v>0</v>
      </c>
      <c r="GM378" s="3">
        <v>0</v>
      </c>
      <c r="GN378" s="3">
        <v>0</v>
      </c>
      <c r="GO378" s="3">
        <v>0</v>
      </c>
      <c r="GP378" s="3">
        <v>1335896</v>
      </c>
      <c r="GQ378" s="3">
        <v>0</v>
      </c>
      <c r="GR378" s="3">
        <v>0</v>
      </c>
      <c r="GS378" s="3">
        <v>0</v>
      </c>
      <c r="GT378" s="3">
        <v>0</v>
      </c>
      <c r="GU378" s="3">
        <v>0</v>
      </c>
      <c r="GV378" s="3">
        <v>1335896</v>
      </c>
      <c r="GW378" s="3">
        <v>1455375</v>
      </c>
      <c r="GX378" s="3">
        <v>0</v>
      </c>
      <c r="GY378" s="3">
        <v>0</v>
      </c>
      <c r="GZ378" s="3">
        <v>-119479</v>
      </c>
      <c r="HA378" s="3">
        <v>1335896</v>
      </c>
      <c r="HB378" s="3">
        <v>274566</v>
      </c>
      <c r="HC378" s="3">
        <v>1061330</v>
      </c>
      <c r="HD378" s="3">
        <v>0</v>
      </c>
      <c r="HE378" s="3">
        <v>0</v>
      </c>
      <c r="HF378" s="3">
        <v>0</v>
      </c>
      <c r="HG378" s="3">
        <v>0</v>
      </c>
      <c r="HH378" s="3">
        <v>0</v>
      </c>
      <c r="HI378" s="3">
        <v>0</v>
      </c>
      <c r="HJ378" s="3">
        <v>0</v>
      </c>
      <c r="HK378" s="3">
        <v>0</v>
      </c>
      <c r="HL378" s="3">
        <v>0</v>
      </c>
      <c r="HM378" s="3">
        <v>0</v>
      </c>
      <c r="HN378" s="3">
        <v>0</v>
      </c>
      <c r="HO378" s="3">
        <v>0</v>
      </c>
      <c r="HP378" s="3">
        <v>0</v>
      </c>
      <c r="HQ378" s="3">
        <v>0</v>
      </c>
      <c r="HR378" s="3">
        <v>0</v>
      </c>
      <c r="HS378" s="3">
        <v>0</v>
      </c>
      <c r="HT378" s="3">
        <v>0</v>
      </c>
      <c r="HU378" s="3">
        <v>0</v>
      </c>
      <c r="HV378" s="3">
        <v>0</v>
      </c>
      <c r="HW378" s="3">
        <v>0</v>
      </c>
      <c r="HX378" s="3">
        <v>0</v>
      </c>
      <c r="HY378" s="3">
        <v>0</v>
      </c>
      <c r="HZ378" s="3">
        <v>0</v>
      </c>
      <c r="IA378" s="3">
        <v>0</v>
      </c>
      <c r="IB378" s="3">
        <v>0</v>
      </c>
      <c r="IC378" s="3">
        <v>0</v>
      </c>
      <c r="ID378" s="3">
        <v>0</v>
      </c>
      <c r="IE378" s="3">
        <v>0</v>
      </c>
      <c r="IF378" s="3">
        <v>0</v>
      </c>
      <c r="IG378" s="3">
        <v>0</v>
      </c>
      <c r="IH378" s="3">
        <v>0</v>
      </c>
      <c r="II378" s="3">
        <v>0</v>
      </c>
      <c r="IJ378" s="3">
        <v>0</v>
      </c>
      <c r="IK378" s="3">
        <v>0</v>
      </c>
      <c r="IL378" s="3">
        <v>0</v>
      </c>
      <c r="IM378" s="3">
        <v>0</v>
      </c>
    </row>
    <row r="379" spans="1:247" x14ac:dyDescent="0.25">
      <c r="A379">
        <v>106430905</v>
      </c>
      <c r="B379" s="33" t="s">
        <v>2392</v>
      </c>
      <c r="C379" s="56">
        <v>45170</v>
      </c>
      <c r="D379" s="56">
        <v>45535</v>
      </c>
      <c r="E379">
        <v>366</v>
      </c>
      <c r="F379" s="33" t="s">
        <v>2699</v>
      </c>
      <c r="G379" t="s">
        <v>1135</v>
      </c>
      <c r="H379">
        <v>429</v>
      </c>
      <c r="I379" s="33" t="s">
        <v>1046</v>
      </c>
      <c r="J379" t="s">
        <v>2392</v>
      </c>
      <c r="K379" s="33" t="s">
        <v>1023</v>
      </c>
      <c r="L379" s="33" t="s">
        <v>811</v>
      </c>
      <c r="M379" t="s">
        <v>2658</v>
      </c>
      <c r="N379" t="s">
        <v>430</v>
      </c>
      <c r="O379" s="33" t="s">
        <v>2392</v>
      </c>
      <c r="P379" t="s">
        <v>1048</v>
      </c>
      <c r="Q379" t="s">
        <v>34</v>
      </c>
      <c r="R379" s="33" t="s">
        <v>2324</v>
      </c>
      <c r="S379" s="33" t="s">
        <v>1656</v>
      </c>
      <c r="T379" s="33" t="s">
        <v>1762</v>
      </c>
      <c r="U379" s="33">
        <v>94305</v>
      </c>
      <c r="V379" s="33" t="s">
        <v>2325</v>
      </c>
      <c r="W379">
        <v>1</v>
      </c>
      <c r="X379" s="3">
        <v>643</v>
      </c>
      <c r="Y379" s="3">
        <v>235338</v>
      </c>
      <c r="Z379" s="3">
        <v>735</v>
      </c>
      <c r="AA379" s="3">
        <v>269010</v>
      </c>
      <c r="AB379" s="3">
        <v>735</v>
      </c>
      <c r="AC379" s="3">
        <v>693.31967213114763</v>
      </c>
      <c r="AD379" s="3">
        <v>1527.83266931095</v>
      </c>
      <c r="AE379" s="3">
        <v>89422</v>
      </c>
      <c r="AF379" s="3">
        <v>36168</v>
      </c>
      <c r="AG379" s="3">
        <v>8262</v>
      </c>
      <c r="AH379" s="3">
        <v>40866</v>
      </c>
      <c r="AI379" s="3">
        <v>0</v>
      </c>
      <c r="AJ379" s="3">
        <v>7641</v>
      </c>
      <c r="AK379" s="3">
        <v>67911</v>
      </c>
      <c r="AL379" s="3">
        <v>1625</v>
      </c>
      <c r="AM379" s="3">
        <v>1860</v>
      </c>
      <c r="AN379" s="3">
        <v>253755</v>
      </c>
      <c r="AO379" s="3">
        <v>559186.75696780696</v>
      </c>
      <c r="AP379" s="89">
        <v>188275.94759675342</v>
      </c>
      <c r="AQ379" s="89">
        <v>63917.765529269527</v>
      </c>
      <c r="AR379" s="89">
        <v>11897.549205387801</v>
      </c>
      <c r="AS379" s="89">
        <v>78344.602671725894</v>
      </c>
      <c r="AT379" s="89">
        <v>0</v>
      </c>
      <c r="AU379" s="89">
        <v>24630.101376703198</v>
      </c>
      <c r="AV379" s="89">
        <v>183167.80966983401</v>
      </c>
      <c r="AW379" s="89">
        <v>1863.0449345944101</v>
      </c>
      <c r="AX379" s="89">
        <v>5715.07653203669</v>
      </c>
      <c r="AY379" s="3">
        <v>13255</v>
      </c>
      <c r="AZ379" s="3">
        <v>4953</v>
      </c>
      <c r="BA379" s="3">
        <v>1121</v>
      </c>
      <c r="BB379" s="3">
        <v>5766</v>
      </c>
      <c r="BC379" s="3">
        <v>0</v>
      </c>
      <c r="BD379" s="3">
        <v>742</v>
      </c>
      <c r="BE379" s="3">
        <v>9459</v>
      </c>
      <c r="BF379" s="3">
        <v>227</v>
      </c>
      <c r="BG379" s="3">
        <v>428</v>
      </c>
      <c r="BH379" s="3">
        <v>35951</v>
      </c>
      <c r="BI379" s="3">
        <v>613</v>
      </c>
      <c r="BJ379" s="3">
        <v>30</v>
      </c>
      <c r="BK379" s="3">
        <v>0</v>
      </c>
      <c r="BL379" s="3">
        <v>0</v>
      </c>
      <c r="BM379" s="3">
        <v>0</v>
      </c>
      <c r="BN379" s="3">
        <v>0</v>
      </c>
      <c r="BO379" s="3">
        <v>224358</v>
      </c>
      <c r="BP379" s="3">
        <v>10980</v>
      </c>
      <c r="BQ379" s="3">
        <v>0</v>
      </c>
      <c r="BR379" s="3">
        <v>0</v>
      </c>
      <c r="BS379" s="3">
        <v>0</v>
      </c>
      <c r="BT379" s="3">
        <v>0</v>
      </c>
      <c r="BU379" s="3">
        <v>243877</v>
      </c>
      <c r="BV379" s="3">
        <v>9878</v>
      </c>
      <c r="BW379" s="3">
        <v>0</v>
      </c>
      <c r="BX379" s="3">
        <v>0</v>
      </c>
      <c r="BY379" s="3">
        <v>0</v>
      </c>
      <c r="BZ379" s="57">
        <v>0</v>
      </c>
      <c r="CA379" s="3">
        <v>0</v>
      </c>
      <c r="CB379" s="3">
        <v>34946</v>
      </c>
      <c r="CC379" s="3">
        <v>1005</v>
      </c>
      <c r="CD379" s="3">
        <v>0</v>
      </c>
      <c r="CE379" s="3">
        <v>0</v>
      </c>
      <c r="CF379" s="3">
        <v>0</v>
      </c>
      <c r="CG379" s="3">
        <v>0</v>
      </c>
      <c r="CH379" s="3">
        <v>0</v>
      </c>
      <c r="CI379" s="3">
        <v>0</v>
      </c>
      <c r="CJ379" s="3">
        <v>0</v>
      </c>
      <c r="CK379" s="3">
        <v>740110</v>
      </c>
      <c r="CL379" s="3">
        <v>214523</v>
      </c>
      <c r="CM379" s="3">
        <v>26933</v>
      </c>
      <c r="CN379" s="3">
        <v>252509</v>
      </c>
      <c r="CO379" s="3">
        <v>0</v>
      </c>
      <c r="CP379" s="3">
        <v>78935</v>
      </c>
      <c r="CQ379" s="3">
        <v>921894</v>
      </c>
      <c r="CR379" s="3">
        <v>1867</v>
      </c>
      <c r="CS379" s="3">
        <v>27371</v>
      </c>
      <c r="CT379" s="3">
        <v>2264142</v>
      </c>
      <c r="CU379" s="3">
        <v>112801</v>
      </c>
      <c r="CV379" s="3">
        <v>1216013</v>
      </c>
      <c r="CW379" s="3">
        <v>0</v>
      </c>
      <c r="CX379" s="3">
        <v>1142079</v>
      </c>
      <c r="CY379" s="3">
        <v>0</v>
      </c>
      <c r="CZ379" s="3">
        <v>65</v>
      </c>
      <c r="DA379" s="3">
        <v>3493306</v>
      </c>
      <c r="DB379" s="3">
        <v>2101102</v>
      </c>
      <c r="DC379" s="3">
        <v>14307</v>
      </c>
      <c r="DD379" s="3">
        <v>41031</v>
      </c>
      <c r="DE379" s="3">
        <v>0</v>
      </c>
      <c r="DF379" s="3">
        <v>0</v>
      </c>
      <c r="DG379" s="3">
        <v>38427656529</v>
      </c>
      <c r="DH379" s="3">
        <v>30650164653</v>
      </c>
      <c r="DI379" s="3">
        <v>567791</v>
      </c>
      <c r="DJ379" s="3">
        <v>7778059667</v>
      </c>
      <c r="DK379" s="3">
        <v>90696338</v>
      </c>
      <c r="DL379" s="3">
        <v>7868756005</v>
      </c>
      <c r="DM379" s="3">
        <v>7233159447</v>
      </c>
      <c r="DN379" s="3">
        <v>635596558</v>
      </c>
      <c r="DO379" s="3">
        <v>623177330</v>
      </c>
      <c r="DP379" s="3">
        <v>203801303</v>
      </c>
      <c r="DQ379" s="3">
        <v>0</v>
      </c>
      <c r="DR379" s="3">
        <v>0</v>
      </c>
      <c r="DS379" s="3">
        <v>1054972585</v>
      </c>
      <c r="DT379" s="3">
        <v>6081035946</v>
      </c>
      <c r="DU379" s="3">
        <v>2550803142</v>
      </c>
      <c r="DV379" s="3">
        <v>513537473</v>
      </c>
      <c r="DW379" s="3">
        <v>2686366860</v>
      </c>
      <c r="DX379" s="3">
        <v>0</v>
      </c>
      <c r="DY379" s="3">
        <v>453318411</v>
      </c>
      <c r="DZ379" s="3">
        <v>4916868445</v>
      </c>
      <c r="EA379" s="3">
        <v>115329827</v>
      </c>
      <c r="EB379" s="3">
        <v>120938961</v>
      </c>
      <c r="EC379" s="3">
        <v>17438199065</v>
      </c>
      <c r="ED379" s="3">
        <v>6722444239</v>
      </c>
      <c r="EE379" s="3">
        <v>1957094368</v>
      </c>
      <c r="EF379" s="3">
        <v>225973221</v>
      </c>
      <c r="EG379" s="3">
        <v>2463692952</v>
      </c>
      <c r="EH379" s="3">
        <v>0</v>
      </c>
      <c r="EI379" s="3">
        <v>1007914205</v>
      </c>
      <c r="EJ379" s="3">
        <v>8344783180</v>
      </c>
      <c r="EK379" s="3">
        <v>16894573</v>
      </c>
      <c r="EL379" s="3">
        <v>250660726</v>
      </c>
      <c r="EM379" s="3">
        <v>20989457464</v>
      </c>
      <c r="EN379" s="3">
        <v>11431495842</v>
      </c>
      <c r="EO379" s="3">
        <v>3984188457</v>
      </c>
      <c r="EP379" s="3">
        <v>492998525</v>
      </c>
      <c r="EQ379" s="3">
        <v>4672786182</v>
      </c>
      <c r="ER379" s="3">
        <v>0</v>
      </c>
      <c r="ES379" s="3">
        <v>0</v>
      </c>
      <c r="ET379" s="3">
        <v>1277587235</v>
      </c>
      <c r="EU379" s="3">
        <v>8225664354</v>
      </c>
      <c r="EV379" s="3">
        <v>116354974</v>
      </c>
      <c r="EW379" s="3">
        <v>0</v>
      </c>
      <c r="EX379" s="3">
        <v>132224400</v>
      </c>
      <c r="EY379" s="3">
        <v>0</v>
      </c>
      <c r="EZ379" s="3">
        <v>316864684</v>
      </c>
      <c r="FA379" s="3">
        <v>0</v>
      </c>
      <c r="FB379" s="3">
        <v>567791</v>
      </c>
      <c r="FC379" s="3">
        <v>0</v>
      </c>
      <c r="FD379" s="3">
        <v>0</v>
      </c>
      <c r="FE379" s="3">
        <v>1333132644</v>
      </c>
      <c r="FF379" s="3">
        <v>510100472</v>
      </c>
      <c r="FG379" s="3">
        <v>244296064</v>
      </c>
      <c r="FH379" s="3">
        <v>462255083</v>
      </c>
      <c r="FI379" s="3">
        <v>0</v>
      </c>
      <c r="FJ379" s="3">
        <v>179169929</v>
      </c>
      <c r="FK379" s="3">
        <v>4995507631</v>
      </c>
      <c r="FL379" s="3">
        <v>0</v>
      </c>
      <c r="FM379" s="3">
        <v>53597844</v>
      </c>
      <c r="FN379" s="3">
        <v>0</v>
      </c>
      <c r="FO379" s="3">
        <v>-23171273</v>
      </c>
      <c r="FP379" s="3">
        <v>0</v>
      </c>
      <c r="FQ379" s="3">
        <v>451738753</v>
      </c>
      <c r="FR379" s="3">
        <v>0</v>
      </c>
      <c r="FS379" s="3">
        <v>0</v>
      </c>
      <c r="FT379" s="3">
        <v>710155894</v>
      </c>
      <c r="FU379" s="3">
        <v>1637739462</v>
      </c>
      <c r="FV379" s="3">
        <v>2424059772</v>
      </c>
      <c r="FW379" s="3">
        <v>0</v>
      </c>
      <c r="FX379" s="3">
        <v>0</v>
      </c>
      <c r="FY379" s="3">
        <v>0</v>
      </c>
      <c r="FZ379" s="3">
        <v>168605815</v>
      </c>
      <c r="GA379" s="3">
        <v>934814446</v>
      </c>
      <c r="GB379" s="3">
        <v>134940817</v>
      </c>
      <c r="GC379" s="3">
        <v>943581528</v>
      </c>
      <c r="GD379" s="3">
        <v>279261713</v>
      </c>
      <c r="GE379" s="3">
        <v>2426667880</v>
      </c>
      <c r="GF379" s="3">
        <v>792108083</v>
      </c>
      <c r="GG379" s="3">
        <v>2453495</v>
      </c>
      <c r="GH379" s="3">
        <v>181349470</v>
      </c>
      <c r="GI379" s="3">
        <v>1215987001</v>
      </c>
      <c r="GJ379" s="3">
        <v>1895038060</v>
      </c>
      <c r="GK379" s="3">
        <v>245699560</v>
      </c>
      <c r="GL379" s="3">
        <v>60049883</v>
      </c>
      <c r="GM379" s="3">
        <v>42263853</v>
      </c>
      <c r="GN379" s="3">
        <v>80497349</v>
      </c>
      <c r="GO379" s="3">
        <v>291044813</v>
      </c>
      <c r="GP379" s="3">
        <v>1716573899</v>
      </c>
      <c r="GQ379" s="3">
        <v>0</v>
      </c>
      <c r="GR379" s="3">
        <v>3208592694</v>
      </c>
      <c r="GS379" s="3">
        <v>422133618</v>
      </c>
      <c r="GT379" s="3">
        <v>7395355482</v>
      </c>
      <c r="GU379" s="3">
        <v>0</v>
      </c>
      <c r="GV379" s="3">
        <v>12742655693</v>
      </c>
      <c r="GW379" s="3">
        <v>1882298325</v>
      </c>
      <c r="GX379" s="3">
        <v>28614839</v>
      </c>
      <c r="GY379" s="3">
        <v>2730492983</v>
      </c>
      <c r="GZ379" s="3">
        <v>8101249546</v>
      </c>
      <c r="HA379" s="3">
        <v>12742655693</v>
      </c>
      <c r="HB379" s="3">
        <v>295654082</v>
      </c>
      <c r="HC379" s="3">
        <v>3358693507</v>
      </c>
      <c r="HD379" s="3">
        <v>-2260788409</v>
      </c>
      <c r="HE379" s="3">
        <v>5879413966</v>
      </c>
      <c r="HF379" s="3">
        <v>0</v>
      </c>
      <c r="HG379" s="3">
        <v>2368195219</v>
      </c>
      <c r="HH379" s="3">
        <v>33374245</v>
      </c>
      <c r="HI379" s="3">
        <v>302895598</v>
      </c>
      <c r="HJ379" s="3">
        <v>30468769</v>
      </c>
      <c r="HK379" s="3">
        <v>34445794</v>
      </c>
      <c r="HL379" s="3">
        <v>15890</v>
      </c>
      <c r="HM379" s="3">
        <v>804</v>
      </c>
      <c r="HN379" s="3">
        <v>2747193</v>
      </c>
      <c r="HO379" s="3">
        <v>7294927</v>
      </c>
      <c r="HP379" s="3">
        <v>6410059</v>
      </c>
      <c r="HQ379" s="3">
        <v>11426</v>
      </c>
      <c r="HR379" s="3">
        <v>717493</v>
      </c>
      <c r="HS379" s="3">
        <v>4743712</v>
      </c>
      <c r="HT379" s="3">
        <v>1678602</v>
      </c>
      <c r="HU379" s="3">
        <v>5471168</v>
      </c>
      <c r="HV379" s="3">
        <v>513658</v>
      </c>
      <c r="HW379" s="3">
        <v>880531</v>
      </c>
      <c r="HX379" s="3">
        <v>3982470</v>
      </c>
      <c r="HY379" s="3">
        <v>5572936</v>
      </c>
      <c r="HZ379" s="3">
        <v>5819363</v>
      </c>
      <c r="IA379" s="3">
        <v>3068104</v>
      </c>
      <c r="IB379" s="3">
        <v>5842967</v>
      </c>
      <c r="IC379" s="3">
        <v>1459959</v>
      </c>
      <c r="ID379" s="3">
        <v>3420885</v>
      </c>
      <c r="IE379" s="3">
        <v>2379754404.7257199</v>
      </c>
      <c r="IF379" s="3">
        <v>837872890.84437501</v>
      </c>
      <c r="IG379" s="3">
        <v>137451209.04315099</v>
      </c>
      <c r="IH379" s="3">
        <v>957230170.63488603</v>
      </c>
      <c r="II379" s="3">
        <v>0</v>
      </c>
      <c r="IJ379" s="3">
        <v>271596058.57232702</v>
      </c>
      <c r="IK379" s="3">
        <v>2464913711.9379086</v>
      </c>
      <c r="IL379" s="3">
        <v>24576255.34351667</v>
      </c>
      <c r="IM379" s="3">
        <v>69068407.898110107</v>
      </c>
    </row>
    <row r="380" spans="1:247" x14ac:dyDescent="0.25">
      <c r="A380">
        <v>106014050</v>
      </c>
      <c r="B380" s="33" t="s">
        <v>2884</v>
      </c>
      <c r="C380" s="56">
        <v>45170</v>
      </c>
      <c r="D380" s="56">
        <v>45535</v>
      </c>
      <c r="E380">
        <v>366</v>
      </c>
      <c r="F380" s="33" t="s">
        <v>2690</v>
      </c>
      <c r="G380" t="s">
        <v>1030</v>
      </c>
      <c r="H380">
        <v>419</v>
      </c>
      <c r="I380" s="33" t="s">
        <v>1046</v>
      </c>
      <c r="J380" t="s">
        <v>2392</v>
      </c>
      <c r="K380" s="33" t="s">
        <v>1023</v>
      </c>
      <c r="L380" s="33" t="s">
        <v>811</v>
      </c>
      <c r="N380" t="s">
        <v>430</v>
      </c>
      <c r="O380" s="33" t="s">
        <v>2392</v>
      </c>
      <c r="P380" t="s">
        <v>1028</v>
      </c>
      <c r="Q380" t="s">
        <v>34</v>
      </c>
      <c r="R380" s="33" t="s">
        <v>2365</v>
      </c>
      <c r="S380" s="33" t="s">
        <v>1726</v>
      </c>
      <c r="T380" s="33" t="s">
        <v>1727</v>
      </c>
      <c r="U380" s="33">
        <v>94588</v>
      </c>
      <c r="V380" s="33" t="s">
        <v>3251</v>
      </c>
      <c r="W380">
        <v>0</v>
      </c>
      <c r="X380" s="3">
        <v>242</v>
      </c>
      <c r="Y380" s="3">
        <v>88572</v>
      </c>
      <c r="Z380" s="3">
        <v>167</v>
      </c>
      <c r="AA380" s="3">
        <v>61122</v>
      </c>
      <c r="AB380" s="3">
        <v>104</v>
      </c>
      <c r="AC380" s="3">
        <v>99.792349726775953</v>
      </c>
      <c r="AD380" s="3">
        <v>215.75018133904501</v>
      </c>
      <c r="AE380" s="3">
        <v>14066</v>
      </c>
      <c r="AF380" s="3">
        <v>5548</v>
      </c>
      <c r="AG380" s="3">
        <v>1445</v>
      </c>
      <c r="AH380" s="3">
        <v>5181</v>
      </c>
      <c r="AI380" s="3">
        <v>0</v>
      </c>
      <c r="AJ380" s="3">
        <v>1547</v>
      </c>
      <c r="AK380" s="3">
        <v>8269</v>
      </c>
      <c r="AL380" s="3">
        <v>241</v>
      </c>
      <c r="AM380" s="3">
        <v>227</v>
      </c>
      <c r="AN380" s="3">
        <v>36524</v>
      </c>
      <c r="AO380" s="3">
        <v>78964.566370090601</v>
      </c>
      <c r="AP380" s="89">
        <v>26945.723313602201</v>
      </c>
      <c r="AQ380" s="89">
        <v>10040.066204777801</v>
      </c>
      <c r="AR380" s="89">
        <v>2015.08270918889</v>
      </c>
      <c r="AS380" s="89">
        <v>9544.9527619189284</v>
      </c>
      <c r="AT380" s="89">
        <v>0</v>
      </c>
      <c r="AU380" s="89">
        <v>3019.0484375357801</v>
      </c>
      <c r="AV380" s="89">
        <v>25178.894085946202</v>
      </c>
      <c r="AW380" s="89">
        <v>824.56377588264843</v>
      </c>
      <c r="AX380" s="89">
        <v>820.98802470953797</v>
      </c>
      <c r="AY380" s="3">
        <v>3075</v>
      </c>
      <c r="AZ380" s="3">
        <v>1213</v>
      </c>
      <c r="BA380" s="3">
        <v>316</v>
      </c>
      <c r="BB380" s="3">
        <v>1132</v>
      </c>
      <c r="BC380" s="3">
        <v>0</v>
      </c>
      <c r="BD380" s="3">
        <v>338</v>
      </c>
      <c r="BE380" s="3">
        <v>1807</v>
      </c>
      <c r="BF380" s="3">
        <v>53</v>
      </c>
      <c r="BG380" s="3">
        <v>50</v>
      </c>
      <c r="BH380" s="3">
        <v>7984</v>
      </c>
      <c r="BI380" s="3">
        <v>202</v>
      </c>
      <c r="BJ380" s="3">
        <v>14</v>
      </c>
      <c r="BK380" s="3">
        <v>0</v>
      </c>
      <c r="BL380" s="3">
        <v>0</v>
      </c>
      <c r="BM380" s="3">
        <v>26</v>
      </c>
      <c r="BN380" s="3">
        <v>0</v>
      </c>
      <c r="BO380" s="3">
        <v>73932</v>
      </c>
      <c r="BP380" s="3">
        <v>5124</v>
      </c>
      <c r="BQ380" s="3">
        <v>0</v>
      </c>
      <c r="BR380" s="3">
        <v>0</v>
      </c>
      <c r="BS380" s="3">
        <v>9516</v>
      </c>
      <c r="BT380" s="3">
        <v>0</v>
      </c>
      <c r="BU380" s="3">
        <v>36524</v>
      </c>
      <c r="BV380" s="3">
        <v>0</v>
      </c>
      <c r="BW380" s="3">
        <v>0</v>
      </c>
      <c r="BX380" s="3">
        <v>0</v>
      </c>
      <c r="BY380" s="3">
        <v>0</v>
      </c>
      <c r="BZ380" s="57">
        <v>0</v>
      </c>
      <c r="CA380" s="3">
        <v>0</v>
      </c>
      <c r="CB380" s="3">
        <v>7984</v>
      </c>
      <c r="CC380" s="3">
        <v>0</v>
      </c>
      <c r="CD380" s="3">
        <v>0</v>
      </c>
      <c r="CE380" s="3">
        <v>0</v>
      </c>
      <c r="CF380" s="3">
        <v>0</v>
      </c>
      <c r="CG380" s="3">
        <v>0</v>
      </c>
      <c r="CH380" s="3">
        <v>15</v>
      </c>
      <c r="CI380" s="3">
        <v>1976</v>
      </c>
      <c r="CJ380" s="3">
        <v>925</v>
      </c>
      <c r="CK380" s="3">
        <v>91444</v>
      </c>
      <c r="CL380" s="3">
        <v>30451</v>
      </c>
      <c r="CM380" s="3">
        <v>3604</v>
      </c>
      <c r="CN380" s="3">
        <v>32305</v>
      </c>
      <c r="CO380" s="3">
        <v>0</v>
      </c>
      <c r="CP380" s="3">
        <v>9598</v>
      </c>
      <c r="CQ380" s="3">
        <v>142657</v>
      </c>
      <c r="CR380" s="3">
        <v>1607</v>
      </c>
      <c r="CS380" s="3">
        <v>4572</v>
      </c>
      <c r="CT380" s="3">
        <v>316238</v>
      </c>
      <c r="CU380" s="3">
        <v>42592</v>
      </c>
      <c r="CV380" s="3">
        <v>40608</v>
      </c>
      <c r="CW380" s="3">
        <v>0</v>
      </c>
      <c r="CX380" s="3">
        <v>230684</v>
      </c>
      <c r="CY380" s="3">
        <v>0</v>
      </c>
      <c r="CZ380" s="3">
        <v>11</v>
      </c>
      <c r="DA380" s="3">
        <v>334560</v>
      </c>
      <c r="DB380" s="3">
        <v>632640</v>
      </c>
      <c r="DC380" s="3">
        <v>2188</v>
      </c>
      <c r="DD380" s="3">
        <v>7933</v>
      </c>
      <c r="DE380" s="3">
        <v>885</v>
      </c>
      <c r="DF380" s="3">
        <v>403</v>
      </c>
      <c r="DG380" s="3">
        <v>2945090677</v>
      </c>
      <c r="DH380" s="3">
        <v>2414500428</v>
      </c>
      <c r="DI380" s="3">
        <v>0</v>
      </c>
      <c r="DJ380" s="3">
        <v>530590249</v>
      </c>
      <c r="DK380" s="3">
        <v>2359097</v>
      </c>
      <c r="DL380" s="3">
        <v>532949346</v>
      </c>
      <c r="DM380" s="3">
        <v>522306988</v>
      </c>
      <c r="DN380" s="3">
        <v>10642358</v>
      </c>
      <c r="DO380" s="3">
        <v>6584672</v>
      </c>
      <c r="DP380" s="3">
        <v>2896842</v>
      </c>
      <c r="DQ380" s="3">
        <v>0</v>
      </c>
      <c r="DR380" s="3">
        <v>0</v>
      </c>
      <c r="DS380" s="3">
        <v>14330188</v>
      </c>
      <c r="DT380" s="3">
        <v>535580228</v>
      </c>
      <c r="DU380" s="3">
        <v>204769028</v>
      </c>
      <c r="DV380" s="3">
        <v>46597120</v>
      </c>
      <c r="DW380" s="3">
        <v>180144426</v>
      </c>
      <c r="DX380" s="3">
        <v>0</v>
      </c>
      <c r="DY380" s="3">
        <v>52877979</v>
      </c>
      <c r="DZ380" s="3">
        <v>329977569</v>
      </c>
      <c r="EA380" s="3">
        <v>3356206</v>
      </c>
      <c r="EB380" s="3">
        <v>8909596</v>
      </c>
      <c r="EC380" s="3">
        <v>1362212152</v>
      </c>
      <c r="ED380" s="3">
        <v>490411286</v>
      </c>
      <c r="EE380" s="3">
        <v>165795968</v>
      </c>
      <c r="EF380" s="3">
        <v>18383538</v>
      </c>
      <c r="EG380" s="3">
        <v>151735527</v>
      </c>
      <c r="EH380" s="3">
        <v>0</v>
      </c>
      <c r="EI380" s="3">
        <v>50316061</v>
      </c>
      <c r="EJ380" s="3">
        <v>674795712</v>
      </c>
      <c r="EK380" s="3">
        <v>8126806</v>
      </c>
      <c r="EL380" s="3">
        <v>23313627</v>
      </c>
      <c r="EM380" s="3">
        <v>1582878525</v>
      </c>
      <c r="EN380" s="3">
        <v>909424371</v>
      </c>
      <c r="EO380" s="3">
        <v>331148422</v>
      </c>
      <c r="EP380" s="3">
        <v>59735750</v>
      </c>
      <c r="EQ380" s="3">
        <v>311031143</v>
      </c>
      <c r="ER380" s="3">
        <v>0</v>
      </c>
      <c r="ES380" s="3">
        <v>0</v>
      </c>
      <c r="ET380" s="3">
        <v>87909371</v>
      </c>
      <c r="EU380" s="3">
        <v>657918332</v>
      </c>
      <c r="EV380" s="3">
        <v>18380087</v>
      </c>
      <c r="EW380" s="3">
        <v>0</v>
      </c>
      <c r="EX380" s="3">
        <v>11483012</v>
      </c>
      <c r="EY380" s="3">
        <v>0</v>
      </c>
      <c r="EZ380" s="3">
        <v>27469940</v>
      </c>
      <c r="FA380" s="3">
        <v>0</v>
      </c>
      <c r="FB380" s="3">
        <v>0</v>
      </c>
      <c r="FC380" s="3">
        <v>0</v>
      </c>
      <c r="FD380" s="3">
        <v>0</v>
      </c>
      <c r="FE380" s="3">
        <v>110138944</v>
      </c>
      <c r="FF380" s="3">
        <v>37094854</v>
      </c>
      <c r="FG380" s="3">
        <v>4837781</v>
      </c>
      <c r="FH380" s="3">
        <v>18769465</v>
      </c>
      <c r="FI380" s="3">
        <v>0</v>
      </c>
      <c r="FJ380" s="3">
        <v>14638122</v>
      </c>
      <c r="FK380" s="3">
        <v>343909690</v>
      </c>
      <c r="FL380" s="3">
        <v>0</v>
      </c>
      <c r="FM380" s="3">
        <v>1201393</v>
      </c>
      <c r="FN380" s="3">
        <v>0</v>
      </c>
      <c r="FO380" s="3">
        <v>28570497</v>
      </c>
      <c r="FP380" s="3">
        <v>84217</v>
      </c>
      <c r="FQ380" s="3">
        <v>360068</v>
      </c>
      <c r="FR380" s="3">
        <v>0</v>
      </c>
      <c r="FS380" s="3">
        <v>0</v>
      </c>
      <c r="FT380" s="3">
        <v>72411459</v>
      </c>
      <c r="FU380" s="3">
        <v>42897216</v>
      </c>
      <c r="FV380" s="3">
        <v>210000290</v>
      </c>
      <c r="FW380" s="3">
        <v>0</v>
      </c>
      <c r="FX380" s="3">
        <v>0</v>
      </c>
      <c r="FY380" s="3">
        <v>1605199</v>
      </c>
      <c r="FZ380" s="3">
        <v>0</v>
      </c>
      <c r="GA380" s="3">
        <v>89969608</v>
      </c>
      <c r="GB380" s="3">
        <v>13669315</v>
      </c>
      <c r="GC380" s="3">
        <v>63845283</v>
      </c>
      <c r="GD380" s="3">
        <v>27908618</v>
      </c>
      <c r="GE380" s="3">
        <v>205137638</v>
      </c>
      <c r="GF380" s="3">
        <v>91945350</v>
      </c>
      <c r="GG380" s="3">
        <v>13283527</v>
      </c>
      <c r="GH380" s="3">
        <v>12561413</v>
      </c>
      <c r="GI380" s="3">
        <v>80698999</v>
      </c>
      <c r="GJ380" s="3">
        <v>43045377</v>
      </c>
      <c r="GK380" s="3">
        <v>31783442</v>
      </c>
      <c r="GL380" s="3">
        <v>12614455</v>
      </c>
      <c r="GM380" s="3">
        <v>3874130</v>
      </c>
      <c r="GN380" s="3">
        <v>1689367</v>
      </c>
      <c r="GO380" s="3">
        <v>25673290</v>
      </c>
      <c r="GP380" s="3">
        <v>137724754</v>
      </c>
      <c r="GQ380" s="3">
        <v>0</v>
      </c>
      <c r="GR380" s="3">
        <v>319797073</v>
      </c>
      <c r="GS380" s="3">
        <v>1821316</v>
      </c>
      <c r="GT380" s="3">
        <v>9938402</v>
      </c>
      <c r="GU380" s="3">
        <v>0</v>
      </c>
      <c r="GV380" s="3">
        <v>469281545</v>
      </c>
      <c r="GW380" s="3">
        <v>110719105</v>
      </c>
      <c r="GX380" s="3">
        <v>0</v>
      </c>
      <c r="GY380" s="3">
        <v>43933073</v>
      </c>
      <c r="GZ380" s="3">
        <v>314629367</v>
      </c>
      <c r="HA380" s="3">
        <v>469281545</v>
      </c>
      <c r="HB380" s="3">
        <v>398730</v>
      </c>
      <c r="HC380" s="3">
        <v>333172683</v>
      </c>
      <c r="HD380" s="3">
        <v>-264944468</v>
      </c>
      <c r="HE380" s="3">
        <v>472822873</v>
      </c>
      <c r="HF380" s="3">
        <v>0</v>
      </c>
      <c r="HG380" s="3">
        <v>0</v>
      </c>
      <c r="HH380" s="3">
        <v>47040174</v>
      </c>
      <c r="HI380" s="3">
        <v>95587023</v>
      </c>
      <c r="HJ380" s="3">
        <v>2874128</v>
      </c>
      <c r="HK380" s="3">
        <v>3243218</v>
      </c>
      <c r="HL380" s="3">
        <v>1517</v>
      </c>
      <c r="HM380" s="3">
        <v>1</v>
      </c>
      <c r="HN380" s="3">
        <v>337081</v>
      </c>
      <c r="HO380" s="3">
        <v>693028</v>
      </c>
      <c r="HP380" s="3">
        <v>705228</v>
      </c>
      <c r="HQ380" s="3">
        <v>15528</v>
      </c>
      <c r="HR380" s="3">
        <v>161468</v>
      </c>
      <c r="HS380" s="3">
        <v>200486</v>
      </c>
      <c r="HT380" s="3">
        <v>230963</v>
      </c>
      <c r="HU380" s="3">
        <v>441972</v>
      </c>
      <c r="HV380" s="3">
        <v>64788</v>
      </c>
      <c r="HW380" s="3">
        <v>23586</v>
      </c>
      <c r="HX380" s="3">
        <v>572644</v>
      </c>
      <c r="HY380" s="3">
        <v>284527</v>
      </c>
      <c r="HZ380" s="3">
        <v>980019</v>
      </c>
      <c r="IA380" s="3">
        <v>5934</v>
      </c>
      <c r="IB380" s="3">
        <v>498871</v>
      </c>
      <c r="IC380" s="3">
        <v>187856</v>
      </c>
      <c r="ID380" s="3">
        <v>344277</v>
      </c>
      <c r="IE380" s="3">
        <v>181136060.78560701</v>
      </c>
      <c r="IF380" s="3">
        <v>65422260.052410401</v>
      </c>
      <c r="IG380" s="3">
        <v>11472161.569337064</v>
      </c>
      <c r="IH380" s="3">
        <v>58592519.060671702</v>
      </c>
      <c r="II380" s="3">
        <v>0</v>
      </c>
      <c r="IJ380" s="3">
        <v>18218632.071602501</v>
      </c>
      <c r="IK380" s="3">
        <v>177390038.43551299</v>
      </c>
      <c r="IL380" s="3">
        <v>2027295.09089668</v>
      </c>
      <c r="IM380" s="3">
        <v>5688923.9339616746</v>
      </c>
    </row>
    <row r="381" spans="1:247" x14ac:dyDescent="0.25">
      <c r="A381">
        <v>106504038</v>
      </c>
      <c r="B381" s="33" t="s">
        <v>1657</v>
      </c>
      <c r="C381" s="56">
        <v>45292</v>
      </c>
      <c r="D381" s="56">
        <v>45548</v>
      </c>
      <c r="E381">
        <v>257</v>
      </c>
      <c r="F381" s="33" t="s">
        <v>2698</v>
      </c>
      <c r="G381" t="s">
        <v>1179</v>
      </c>
      <c r="H381">
        <v>511</v>
      </c>
      <c r="I381" s="33" t="s">
        <v>1024</v>
      </c>
      <c r="J381" t="s">
        <v>3050</v>
      </c>
      <c r="K381" s="33" t="s">
        <v>1023</v>
      </c>
      <c r="L381" s="33" t="s">
        <v>1025</v>
      </c>
      <c r="N381" t="s">
        <v>430</v>
      </c>
      <c r="O381" s="33" t="s">
        <v>1657</v>
      </c>
      <c r="P381" t="s">
        <v>1080</v>
      </c>
      <c r="Q381" t="s">
        <v>34</v>
      </c>
      <c r="R381" s="33" t="s">
        <v>2326</v>
      </c>
      <c r="S381" s="33" t="s">
        <v>1807</v>
      </c>
      <c r="T381" s="33" t="s">
        <v>1194</v>
      </c>
      <c r="U381" s="33">
        <v>95355</v>
      </c>
      <c r="V381" s="33" t="s">
        <v>2885</v>
      </c>
      <c r="W381">
        <v>0</v>
      </c>
      <c r="X381" s="3">
        <v>23</v>
      </c>
      <c r="Y381" s="3">
        <v>5911</v>
      </c>
      <c r="Z381" s="3">
        <v>23</v>
      </c>
      <c r="AA381" s="3">
        <v>5911</v>
      </c>
      <c r="AB381" s="3">
        <v>1</v>
      </c>
      <c r="AC381" s="3">
        <v>1.4630350194552499</v>
      </c>
      <c r="AD381" s="3">
        <v>5.2504864683223103</v>
      </c>
      <c r="AE381" s="3">
        <v>66</v>
      </c>
      <c r="AF381" s="3">
        <v>5</v>
      </c>
      <c r="AG381" s="3">
        <v>3</v>
      </c>
      <c r="AH381" s="3">
        <v>241</v>
      </c>
      <c r="AI381" s="3">
        <v>0</v>
      </c>
      <c r="AJ381" s="3">
        <v>40</v>
      </c>
      <c r="AK381" s="3">
        <v>0</v>
      </c>
      <c r="AL381" s="3">
        <v>0</v>
      </c>
      <c r="AM381" s="3">
        <v>21</v>
      </c>
      <c r="AN381" s="3">
        <v>376</v>
      </c>
      <c r="AO381" s="3">
        <v>1349.3750223588299</v>
      </c>
      <c r="AP381" s="89">
        <v>326.62530980289699</v>
      </c>
      <c r="AQ381" s="89">
        <v>65.585562601744499</v>
      </c>
      <c r="AR381" s="89">
        <v>7.5516425715477506</v>
      </c>
      <c r="AS381" s="89">
        <v>400.696989589738</v>
      </c>
      <c r="AT381" s="89">
        <v>0</v>
      </c>
      <c r="AU381" s="89">
        <v>474.80240729427601</v>
      </c>
      <c r="AV381" s="89">
        <v>0</v>
      </c>
      <c r="AW381" s="89">
        <v>0</v>
      </c>
      <c r="AX381" s="89">
        <v>49.642149183353759</v>
      </c>
      <c r="AY381" s="3">
        <v>39</v>
      </c>
      <c r="AZ381" s="3">
        <v>3</v>
      </c>
      <c r="BA381" s="3">
        <v>2</v>
      </c>
      <c r="BB381" s="3">
        <v>140</v>
      </c>
      <c r="BC381" s="3">
        <v>0</v>
      </c>
      <c r="BD381" s="3">
        <v>23</v>
      </c>
      <c r="BE381" s="3">
        <v>0</v>
      </c>
      <c r="BF381" s="3">
        <v>0</v>
      </c>
      <c r="BG381" s="3">
        <v>11</v>
      </c>
      <c r="BH381" s="3">
        <v>218</v>
      </c>
      <c r="BI381" s="3">
        <v>23</v>
      </c>
      <c r="BJ381" s="3">
        <v>0</v>
      </c>
      <c r="BK381" s="3">
        <v>0</v>
      </c>
      <c r="BL381" s="3">
        <v>0</v>
      </c>
      <c r="BM381" s="3">
        <v>0</v>
      </c>
      <c r="BN381" s="3">
        <v>0</v>
      </c>
      <c r="BO381" s="3">
        <v>5911</v>
      </c>
      <c r="BP381" s="3">
        <v>0</v>
      </c>
      <c r="BQ381" s="3">
        <v>0</v>
      </c>
      <c r="BR381" s="3">
        <v>0</v>
      </c>
      <c r="BS381" s="3">
        <v>0</v>
      </c>
      <c r="BT381" s="3">
        <v>0</v>
      </c>
      <c r="BU381" s="3">
        <v>376</v>
      </c>
      <c r="BV381" s="3">
        <v>0</v>
      </c>
      <c r="BW381" s="3">
        <v>0</v>
      </c>
      <c r="BX381" s="3">
        <v>0</v>
      </c>
      <c r="BY381" s="3">
        <v>0</v>
      </c>
      <c r="BZ381" s="57">
        <v>0</v>
      </c>
      <c r="CA381" s="3">
        <v>0</v>
      </c>
      <c r="CB381" s="3">
        <v>218</v>
      </c>
      <c r="CC381" s="3">
        <v>0</v>
      </c>
      <c r="CD381" s="3">
        <v>0</v>
      </c>
      <c r="CE381" s="3">
        <v>0</v>
      </c>
      <c r="CF381" s="3">
        <v>0</v>
      </c>
      <c r="CG381" s="3">
        <v>0</v>
      </c>
      <c r="CH381" s="3">
        <v>0</v>
      </c>
      <c r="CI381" s="3">
        <v>0</v>
      </c>
      <c r="CJ381" s="3">
        <v>0</v>
      </c>
      <c r="CK381" s="3">
        <v>4825</v>
      </c>
      <c r="CL381" s="3">
        <v>1116</v>
      </c>
      <c r="CM381" s="3">
        <v>69</v>
      </c>
      <c r="CN381" s="3">
        <v>2444</v>
      </c>
      <c r="CO381" s="3">
        <v>1</v>
      </c>
      <c r="CP381" s="3">
        <v>8003</v>
      </c>
      <c r="CQ381" s="3">
        <v>411</v>
      </c>
      <c r="CR381" s="3">
        <v>0</v>
      </c>
      <c r="CS381" s="3">
        <v>496</v>
      </c>
      <c r="CT381" s="3">
        <v>17365</v>
      </c>
      <c r="CU381" s="3">
        <v>0</v>
      </c>
      <c r="CV381" s="3">
        <v>0</v>
      </c>
      <c r="CW381" s="3">
        <v>0</v>
      </c>
      <c r="CX381" s="3">
        <v>13817</v>
      </c>
      <c r="CY381" s="3">
        <v>0</v>
      </c>
      <c r="CZ381" s="3">
        <v>12</v>
      </c>
      <c r="DA381" s="3">
        <v>31997</v>
      </c>
      <c r="DB381" s="3">
        <v>186954</v>
      </c>
      <c r="DC381" s="3">
        <v>311</v>
      </c>
      <c r="DD381" s="3">
        <v>3548</v>
      </c>
      <c r="DE381" s="3">
        <v>0</v>
      </c>
      <c r="DF381" s="3">
        <v>0</v>
      </c>
      <c r="DG381" s="3">
        <v>90626614</v>
      </c>
      <c r="DH381" s="3">
        <v>76172924</v>
      </c>
      <c r="DI381" s="3">
        <v>0</v>
      </c>
      <c r="DJ381" s="3">
        <v>14453690</v>
      </c>
      <c r="DK381" s="3">
        <v>1137064</v>
      </c>
      <c r="DL381" s="3">
        <v>15590754</v>
      </c>
      <c r="DM381" s="3">
        <v>22469274</v>
      </c>
      <c r="DN381" s="3">
        <v>-6878520</v>
      </c>
      <c r="DO381" s="3">
        <v>2700846</v>
      </c>
      <c r="DP381" s="3">
        <v>0</v>
      </c>
      <c r="DQ381" s="3">
        <v>0</v>
      </c>
      <c r="DR381" s="3">
        <v>0</v>
      </c>
      <c r="DS381" s="3">
        <v>-4177674</v>
      </c>
      <c r="DT381" s="3">
        <v>4456866</v>
      </c>
      <c r="DU381" s="3">
        <v>329256</v>
      </c>
      <c r="DV381" s="3">
        <v>196582</v>
      </c>
      <c r="DW381" s="3">
        <v>16205067</v>
      </c>
      <c r="DX381" s="3">
        <v>0</v>
      </c>
      <c r="DY381" s="3">
        <v>2707438</v>
      </c>
      <c r="DZ381" s="3">
        <v>3781</v>
      </c>
      <c r="EA381" s="3">
        <v>0</v>
      </c>
      <c r="EB381" s="3">
        <v>1353891</v>
      </c>
      <c r="EC381" s="3">
        <v>25252881</v>
      </c>
      <c r="ED381" s="3">
        <v>17599577</v>
      </c>
      <c r="EE381" s="3">
        <v>3989632</v>
      </c>
      <c r="EF381" s="3">
        <v>298257</v>
      </c>
      <c r="EG381" s="3">
        <v>10738176</v>
      </c>
      <c r="EH381" s="3">
        <v>2884</v>
      </c>
      <c r="EI381" s="3">
        <v>29430014</v>
      </c>
      <c r="EJ381" s="3">
        <v>1468605</v>
      </c>
      <c r="EK381" s="3">
        <v>0</v>
      </c>
      <c r="EL381" s="3">
        <v>1846588</v>
      </c>
      <c r="EM381" s="3">
        <v>65373733</v>
      </c>
      <c r="EN381" s="3">
        <v>20020568</v>
      </c>
      <c r="EO381" s="3">
        <v>3953935</v>
      </c>
      <c r="EP381" s="3">
        <v>411779</v>
      </c>
      <c r="EQ381" s="3">
        <v>23437985</v>
      </c>
      <c r="ER381" s="3">
        <v>0</v>
      </c>
      <c r="ES381" s="3">
        <v>2177</v>
      </c>
      <c r="ET381" s="3">
        <v>24682638</v>
      </c>
      <c r="EU381" s="3">
        <v>1161812</v>
      </c>
      <c r="EV381" s="3">
        <v>74163</v>
      </c>
      <c r="EW381" s="3">
        <v>0</v>
      </c>
      <c r="EX381" s="3">
        <v>0</v>
      </c>
      <c r="EY381" s="3">
        <v>0</v>
      </c>
      <c r="EZ381" s="3">
        <v>2427867</v>
      </c>
      <c r="FA381" s="3">
        <v>0</v>
      </c>
      <c r="FB381" s="3">
        <v>0</v>
      </c>
      <c r="FC381" s="3">
        <v>0</v>
      </c>
      <c r="FD381" s="3">
        <v>0</v>
      </c>
      <c r="FE381" s="3">
        <v>2015272</v>
      </c>
      <c r="FF381" s="3">
        <v>363256</v>
      </c>
      <c r="FG381" s="3">
        <v>83045</v>
      </c>
      <c r="FH381" s="3">
        <v>3495673</v>
      </c>
      <c r="FI381" s="3">
        <v>707</v>
      </c>
      <c r="FJ381" s="3">
        <v>7415954</v>
      </c>
      <c r="FK381" s="3">
        <v>309503</v>
      </c>
      <c r="FL381" s="3">
        <v>0</v>
      </c>
      <c r="FM381" s="3">
        <v>770280</v>
      </c>
      <c r="FN381" s="3">
        <v>0</v>
      </c>
      <c r="FO381" s="3">
        <v>0</v>
      </c>
      <c r="FP381" s="3">
        <v>0</v>
      </c>
      <c r="FQ381" s="3">
        <v>2617875</v>
      </c>
      <c r="FR381" s="3">
        <v>0</v>
      </c>
      <c r="FS381" s="3">
        <v>0</v>
      </c>
      <c r="FT381" s="3">
        <v>1970680</v>
      </c>
      <c r="FU381" s="3">
        <v>0</v>
      </c>
      <c r="FV381" s="3">
        <v>12198552</v>
      </c>
      <c r="FW381" s="3">
        <v>0</v>
      </c>
      <c r="FX381" s="3">
        <v>0</v>
      </c>
      <c r="FY381" s="3">
        <v>0</v>
      </c>
      <c r="FZ381" s="3">
        <v>0</v>
      </c>
      <c r="GA381" s="3">
        <v>2665525</v>
      </c>
      <c r="GB381" s="3">
        <v>1102266</v>
      </c>
      <c r="GC381" s="3">
        <v>1636929</v>
      </c>
      <c r="GD381" s="3">
        <v>2895322</v>
      </c>
      <c r="GE381" s="3">
        <v>6916500</v>
      </c>
      <c r="GF381" s="3">
        <v>2921087</v>
      </c>
      <c r="GG381" s="3">
        <v>1059103</v>
      </c>
      <c r="GH381" s="3">
        <v>1578253</v>
      </c>
      <c r="GI381" s="3">
        <v>3869746</v>
      </c>
      <c r="GJ381" s="3">
        <v>1947568</v>
      </c>
      <c r="GK381" s="3">
        <v>497903</v>
      </c>
      <c r="GL381" s="3">
        <v>2021106</v>
      </c>
      <c r="GM381" s="3">
        <v>15000</v>
      </c>
      <c r="GN381" s="3">
        <v>535570</v>
      </c>
      <c r="GO381" s="3">
        <v>1107438</v>
      </c>
      <c r="GP381" s="3">
        <v>744607</v>
      </c>
      <c r="GQ381" s="3">
        <v>0</v>
      </c>
      <c r="GR381" s="3">
        <v>12022299</v>
      </c>
      <c r="GS381" s="3">
        <v>255555</v>
      </c>
      <c r="GT381" s="3">
        <v>1813608</v>
      </c>
      <c r="GU381" s="3">
        <v>15415902</v>
      </c>
      <c r="GV381" s="3">
        <v>30251971</v>
      </c>
      <c r="GW381" s="3">
        <v>14778245</v>
      </c>
      <c r="GX381" s="3">
        <v>0</v>
      </c>
      <c r="GY381" s="3">
        <v>13625520</v>
      </c>
      <c r="GZ381" s="3">
        <v>1848206</v>
      </c>
      <c r="HA381" s="3">
        <v>30251971</v>
      </c>
      <c r="HB381" s="3">
        <v>781318</v>
      </c>
      <c r="HC381" s="3">
        <v>20258429</v>
      </c>
      <c r="HD381" s="3">
        <v>-21362472</v>
      </c>
      <c r="HE381" s="3">
        <v>25151594</v>
      </c>
      <c r="HF381" s="3">
        <v>0</v>
      </c>
      <c r="HG381" s="3">
        <v>0</v>
      </c>
      <c r="HH381" s="3">
        <v>0</v>
      </c>
      <c r="HI381" s="3">
        <v>4993805</v>
      </c>
      <c r="HJ381" s="3">
        <v>184111</v>
      </c>
      <c r="HK381" s="3">
        <v>245413</v>
      </c>
      <c r="HL381" s="3">
        <v>113</v>
      </c>
      <c r="HM381" s="3">
        <v>0</v>
      </c>
      <c r="HN381" s="3">
        <v>31979</v>
      </c>
      <c r="HO381" s="3">
        <v>36182</v>
      </c>
      <c r="HP381" s="3">
        <v>41090</v>
      </c>
      <c r="HQ381" s="3">
        <v>1096</v>
      </c>
      <c r="HR381" s="3">
        <v>12806</v>
      </c>
      <c r="HS381" s="3">
        <v>43817</v>
      </c>
      <c r="HT381" s="3">
        <v>3535</v>
      </c>
      <c r="HU381" s="3">
        <v>2593</v>
      </c>
      <c r="HV381" s="3">
        <v>6060</v>
      </c>
      <c r="HW381" s="3">
        <v>4953</v>
      </c>
      <c r="HX381" s="3">
        <v>17443</v>
      </c>
      <c r="HY381" s="3">
        <v>0</v>
      </c>
      <c r="HZ381" s="3">
        <v>103782</v>
      </c>
      <c r="IA381" s="3">
        <v>0</v>
      </c>
      <c r="IB381" s="3">
        <v>16403</v>
      </c>
      <c r="IC381" s="3">
        <v>28819</v>
      </c>
      <c r="ID381" s="3">
        <v>17664</v>
      </c>
      <c r="IE381" s="3">
        <v>5191771.5245218147</v>
      </c>
      <c r="IF381" s="3">
        <v>1016604.5239479</v>
      </c>
      <c r="IG381" s="3">
        <v>116478.029998892</v>
      </c>
      <c r="IH381" s="3">
        <v>6342054.41855116</v>
      </c>
      <c r="II381" s="3">
        <v>678.85239141782347</v>
      </c>
      <c r="IJ381" s="3">
        <v>7564696.9987085704</v>
      </c>
      <c r="IK381" s="3">
        <v>346578.62593277515</v>
      </c>
      <c r="IL381" s="3">
        <v>0</v>
      </c>
      <c r="IM381" s="3">
        <v>753347.02594747697</v>
      </c>
    </row>
    <row r="382" spans="1:247" x14ac:dyDescent="0.25">
      <c r="A382">
        <v>106194967</v>
      </c>
      <c r="B382" s="33" t="s">
        <v>1901</v>
      </c>
      <c r="C382" s="56">
        <v>45292</v>
      </c>
      <c r="D382" s="56">
        <v>45657</v>
      </c>
      <c r="E382">
        <v>366</v>
      </c>
      <c r="F382" s="33" t="s">
        <v>2532</v>
      </c>
      <c r="G382" t="s">
        <v>475</v>
      </c>
      <c r="H382">
        <v>931</v>
      </c>
      <c r="I382" s="33" t="s">
        <v>1024</v>
      </c>
      <c r="J382" t="s">
        <v>3050</v>
      </c>
      <c r="K382" s="33" t="s">
        <v>1107</v>
      </c>
      <c r="L382" s="33" t="s">
        <v>653</v>
      </c>
      <c r="N382" t="s">
        <v>430</v>
      </c>
      <c r="O382" s="33" t="s">
        <v>1473</v>
      </c>
      <c r="P382" t="s">
        <v>1080</v>
      </c>
      <c r="Q382" t="s">
        <v>34</v>
      </c>
      <c r="R382" s="33" t="s">
        <v>2327</v>
      </c>
      <c r="S382" s="33" t="s">
        <v>1658</v>
      </c>
      <c r="T382" s="33" t="s">
        <v>1183</v>
      </c>
      <c r="U382" s="33">
        <v>90505</v>
      </c>
      <c r="V382" s="33" t="s">
        <v>1659</v>
      </c>
      <c r="W382">
        <v>0</v>
      </c>
      <c r="X382" s="3">
        <v>16</v>
      </c>
      <c r="Y382" s="3">
        <v>5856</v>
      </c>
      <c r="Z382" s="3">
        <v>16</v>
      </c>
      <c r="AA382" s="3">
        <v>5856</v>
      </c>
      <c r="AB382" s="3">
        <v>16</v>
      </c>
      <c r="AC382" s="3">
        <v>10.2896174863388</v>
      </c>
      <c r="AD382" s="3">
        <v>10.2896174863388</v>
      </c>
      <c r="AE382" s="3">
        <v>0</v>
      </c>
      <c r="AF382" s="3">
        <v>0</v>
      </c>
      <c r="AG382" s="3">
        <v>0</v>
      </c>
      <c r="AH382" s="3">
        <v>0</v>
      </c>
      <c r="AI382" s="3">
        <v>0</v>
      </c>
      <c r="AJ382" s="3">
        <v>3766</v>
      </c>
      <c r="AK382" s="3">
        <v>0</v>
      </c>
      <c r="AL382" s="3">
        <v>0</v>
      </c>
      <c r="AM382" s="3">
        <v>0</v>
      </c>
      <c r="AN382" s="3">
        <v>3766</v>
      </c>
      <c r="AO382" s="3">
        <v>3766</v>
      </c>
      <c r="AP382" s="89">
        <v>0</v>
      </c>
      <c r="AQ382" s="89">
        <v>0</v>
      </c>
      <c r="AR382" s="89">
        <v>0</v>
      </c>
      <c r="AS382" s="89">
        <v>0</v>
      </c>
      <c r="AT382" s="89">
        <v>0</v>
      </c>
      <c r="AU382" s="89">
        <v>3766</v>
      </c>
      <c r="AV382" s="89">
        <v>0</v>
      </c>
      <c r="AW382" s="89">
        <v>0</v>
      </c>
      <c r="AX382" s="89">
        <v>0</v>
      </c>
      <c r="AY382" s="3">
        <v>0</v>
      </c>
      <c r="AZ382" s="3">
        <v>0</v>
      </c>
      <c r="BA382" s="3">
        <v>0</v>
      </c>
      <c r="BB382" s="3">
        <v>0</v>
      </c>
      <c r="BC382" s="3">
        <v>0</v>
      </c>
      <c r="BD382" s="3">
        <v>43</v>
      </c>
      <c r="BE382" s="3">
        <v>0</v>
      </c>
      <c r="BF382" s="3">
        <v>0</v>
      </c>
      <c r="BG382" s="3">
        <v>0</v>
      </c>
      <c r="BH382" s="3">
        <v>43</v>
      </c>
      <c r="BI382" s="3">
        <v>0</v>
      </c>
      <c r="BJ382" s="3">
        <v>16</v>
      </c>
      <c r="BK382" s="3">
        <v>0</v>
      </c>
      <c r="BL382" s="3">
        <v>0</v>
      </c>
      <c r="BM382" s="3">
        <v>0</v>
      </c>
      <c r="BN382" s="3">
        <v>0</v>
      </c>
      <c r="BO382" s="3">
        <v>0</v>
      </c>
      <c r="BP382" s="3">
        <v>5856</v>
      </c>
      <c r="BQ382" s="3">
        <v>0</v>
      </c>
      <c r="BR382" s="3">
        <v>0</v>
      </c>
      <c r="BS382" s="3">
        <v>0</v>
      </c>
      <c r="BT382" s="3">
        <v>0</v>
      </c>
      <c r="BU382" s="3">
        <v>0</v>
      </c>
      <c r="BV382" s="3">
        <v>3766</v>
      </c>
      <c r="BW382" s="3">
        <v>0</v>
      </c>
      <c r="BX382" s="3">
        <v>0</v>
      </c>
      <c r="BY382" s="3">
        <v>0</v>
      </c>
      <c r="BZ382" s="57">
        <v>0</v>
      </c>
      <c r="CA382" s="3">
        <v>0</v>
      </c>
      <c r="CB382" s="3">
        <v>0</v>
      </c>
      <c r="CC382" s="3">
        <v>43</v>
      </c>
      <c r="CD382" s="3">
        <v>0</v>
      </c>
      <c r="CE382" s="3">
        <v>0</v>
      </c>
      <c r="CF382" s="3">
        <v>0</v>
      </c>
      <c r="CG382" s="3">
        <v>0</v>
      </c>
      <c r="CH382" s="3">
        <v>0</v>
      </c>
      <c r="CI382" s="3">
        <v>0</v>
      </c>
      <c r="CJ382" s="3">
        <v>0</v>
      </c>
      <c r="CK382" s="3">
        <v>0</v>
      </c>
      <c r="CL382" s="3">
        <v>0</v>
      </c>
      <c r="CM382" s="3">
        <v>0</v>
      </c>
      <c r="CN382" s="3">
        <v>0</v>
      </c>
      <c r="CO382" s="3">
        <v>0</v>
      </c>
      <c r="CP382" s="3">
        <v>0</v>
      </c>
      <c r="CQ382" s="3">
        <v>0</v>
      </c>
      <c r="CR382" s="3">
        <v>0</v>
      </c>
      <c r="CS382" s="3">
        <v>0</v>
      </c>
      <c r="CT382" s="3">
        <v>0</v>
      </c>
      <c r="CU382" s="3">
        <v>0</v>
      </c>
      <c r="CV382" s="3">
        <v>0</v>
      </c>
      <c r="CW382" s="3">
        <v>0</v>
      </c>
      <c r="CX382" s="3">
        <v>0</v>
      </c>
      <c r="CY382" s="3">
        <v>0</v>
      </c>
      <c r="CZ382" s="3">
        <v>0</v>
      </c>
      <c r="DA382" s="3">
        <v>0</v>
      </c>
      <c r="DB382" s="3">
        <v>0</v>
      </c>
      <c r="DC382" s="3">
        <v>0</v>
      </c>
      <c r="DD382" s="3">
        <v>0</v>
      </c>
      <c r="DE382" s="3">
        <v>0</v>
      </c>
      <c r="DF382" s="3">
        <v>0</v>
      </c>
      <c r="DG382" s="3">
        <v>4280551</v>
      </c>
      <c r="DH382" s="3">
        <v>0</v>
      </c>
      <c r="DI382" s="3">
        <v>0</v>
      </c>
      <c r="DJ382" s="3">
        <v>4280551</v>
      </c>
      <c r="DK382" s="3">
        <v>0</v>
      </c>
      <c r="DL382" s="3">
        <v>4280551</v>
      </c>
      <c r="DM382" s="3">
        <v>6411810</v>
      </c>
      <c r="DN382" s="3">
        <v>-2131259</v>
      </c>
      <c r="DO382" s="3">
        <v>14154267</v>
      </c>
      <c r="DP382" s="3">
        <v>0</v>
      </c>
      <c r="DQ382" s="3">
        <v>0</v>
      </c>
      <c r="DR382" s="3">
        <v>0</v>
      </c>
      <c r="DS382" s="3">
        <v>12023008</v>
      </c>
      <c r="DT382" s="3">
        <v>0</v>
      </c>
      <c r="DU382" s="3">
        <v>0</v>
      </c>
      <c r="DV382" s="3">
        <v>0</v>
      </c>
      <c r="DW382" s="3">
        <v>0</v>
      </c>
      <c r="DX382" s="3">
        <v>0</v>
      </c>
      <c r="DY382" s="3">
        <v>4280551</v>
      </c>
      <c r="DZ382" s="3">
        <v>0</v>
      </c>
      <c r="EA382" s="3">
        <v>0</v>
      </c>
      <c r="EB382" s="3">
        <v>0</v>
      </c>
      <c r="EC382" s="3">
        <v>4280551</v>
      </c>
      <c r="ED382" s="3">
        <v>0</v>
      </c>
      <c r="EE382" s="3">
        <v>0</v>
      </c>
      <c r="EF382" s="3">
        <v>0</v>
      </c>
      <c r="EG382" s="3">
        <v>0</v>
      </c>
      <c r="EH382" s="3">
        <v>0</v>
      </c>
      <c r="EI382" s="3">
        <v>0</v>
      </c>
      <c r="EJ382" s="3">
        <v>0</v>
      </c>
      <c r="EK382" s="3">
        <v>0</v>
      </c>
      <c r="EL382" s="3">
        <v>0</v>
      </c>
      <c r="EM382" s="3">
        <v>0</v>
      </c>
      <c r="EN382" s="3">
        <v>0</v>
      </c>
      <c r="EO382" s="3">
        <v>0</v>
      </c>
      <c r="EP382" s="3">
        <v>0</v>
      </c>
      <c r="EQ382" s="3">
        <v>0</v>
      </c>
      <c r="ER382" s="3">
        <v>0</v>
      </c>
      <c r="ES382" s="3">
        <v>0</v>
      </c>
      <c r="ET382" s="3">
        <v>0</v>
      </c>
      <c r="EU382" s="3">
        <v>0</v>
      </c>
      <c r="EV382" s="3">
        <v>0</v>
      </c>
      <c r="EW382" s="3">
        <v>0</v>
      </c>
      <c r="EX382" s="3">
        <v>0</v>
      </c>
      <c r="EY382" s="3">
        <v>0</v>
      </c>
      <c r="EZ382" s="3">
        <v>0</v>
      </c>
      <c r="FA382" s="3">
        <v>0</v>
      </c>
      <c r="FB382" s="3">
        <v>0</v>
      </c>
      <c r="FC382" s="3">
        <v>0</v>
      </c>
      <c r="FD382" s="3">
        <v>0</v>
      </c>
      <c r="FE382" s="3">
        <v>0</v>
      </c>
      <c r="FF382" s="3">
        <v>0</v>
      </c>
      <c r="FG382" s="3">
        <v>0</v>
      </c>
      <c r="FH382" s="3">
        <v>0</v>
      </c>
      <c r="FI382" s="3">
        <v>0</v>
      </c>
      <c r="FJ382" s="3">
        <v>4280551</v>
      </c>
      <c r="FK382" s="3">
        <v>0</v>
      </c>
      <c r="FL382" s="3">
        <v>0</v>
      </c>
      <c r="FM382" s="3">
        <v>0</v>
      </c>
      <c r="FN382" s="3">
        <v>0</v>
      </c>
      <c r="FO382" s="3">
        <v>0</v>
      </c>
      <c r="FP382" s="3">
        <v>0</v>
      </c>
      <c r="FQ382" s="3">
        <v>0</v>
      </c>
      <c r="FR382" s="3">
        <v>0</v>
      </c>
      <c r="FS382" s="3">
        <v>0</v>
      </c>
      <c r="FT382" s="3">
        <v>4209930</v>
      </c>
      <c r="FU382" s="3">
        <v>0</v>
      </c>
      <c r="FV382" s="3">
        <v>0</v>
      </c>
      <c r="FW382" s="3">
        <v>0</v>
      </c>
      <c r="FX382" s="3">
        <v>0</v>
      </c>
      <c r="FY382" s="3">
        <v>0</v>
      </c>
      <c r="FZ382" s="3">
        <v>0</v>
      </c>
      <c r="GA382" s="3">
        <v>570523</v>
      </c>
      <c r="GB382" s="3">
        <v>0</v>
      </c>
      <c r="GC382" s="3">
        <v>1557984</v>
      </c>
      <c r="GD382" s="3">
        <v>73373</v>
      </c>
      <c r="GE382" s="3">
        <v>3071682</v>
      </c>
      <c r="GF382" s="3">
        <v>655461</v>
      </c>
      <c r="GG382" s="3">
        <v>0</v>
      </c>
      <c r="GH382" s="3">
        <v>1234048</v>
      </c>
      <c r="GI382" s="3">
        <v>154636</v>
      </c>
      <c r="GJ382" s="3">
        <v>988954</v>
      </c>
      <c r="GK382" s="3">
        <v>15114</v>
      </c>
      <c r="GL382" s="3">
        <v>218542</v>
      </c>
      <c r="GM382" s="3">
        <v>73373</v>
      </c>
      <c r="GN382" s="3">
        <v>0</v>
      </c>
      <c r="GO382" s="3">
        <v>0</v>
      </c>
      <c r="GP382" s="3">
        <v>45552060</v>
      </c>
      <c r="GQ382" s="3">
        <v>0</v>
      </c>
      <c r="GR382" s="3">
        <v>583209</v>
      </c>
      <c r="GS382" s="3">
        <v>0</v>
      </c>
      <c r="GT382" s="3">
        <v>5670971</v>
      </c>
      <c r="GU382" s="3">
        <v>0</v>
      </c>
      <c r="GV382" s="3">
        <v>51806240</v>
      </c>
      <c r="GW382" s="3">
        <v>29365711</v>
      </c>
      <c r="GX382" s="3">
        <v>0</v>
      </c>
      <c r="GY382" s="3">
        <v>0</v>
      </c>
      <c r="GZ382" s="3">
        <v>22440529</v>
      </c>
      <c r="HA382" s="3">
        <v>51806240</v>
      </c>
      <c r="HB382" s="3">
        <v>1690964</v>
      </c>
      <c r="HC382" s="3">
        <v>27439688</v>
      </c>
      <c r="HD382" s="3">
        <v>0</v>
      </c>
      <c r="HE382" s="3">
        <v>2424257</v>
      </c>
      <c r="HF382" s="3">
        <v>0</v>
      </c>
      <c r="HG382" s="3">
        <v>0</v>
      </c>
      <c r="HH382" s="3">
        <v>15666887</v>
      </c>
      <c r="HI382" s="3">
        <v>0</v>
      </c>
      <c r="HJ382" s="3">
        <v>86058</v>
      </c>
      <c r="HK382" s="3">
        <v>94664</v>
      </c>
      <c r="HL382" s="3">
        <v>46</v>
      </c>
      <c r="HM382" s="3">
        <v>0</v>
      </c>
      <c r="HN382" s="3">
        <v>8221</v>
      </c>
      <c r="HO382" s="3">
        <v>55562</v>
      </c>
      <c r="HP382" s="3">
        <v>14047</v>
      </c>
      <c r="HQ382" s="3">
        <v>0</v>
      </c>
      <c r="HR382" s="3">
        <v>8228</v>
      </c>
      <c r="HS382" s="3">
        <v>0</v>
      </c>
      <c r="HT382" s="3">
        <v>0</v>
      </c>
      <c r="HU382" s="3">
        <v>0</v>
      </c>
      <c r="HV382" s="3">
        <v>0</v>
      </c>
      <c r="HW382" s="3">
        <v>0</v>
      </c>
      <c r="HX382" s="3">
        <v>86058</v>
      </c>
      <c r="HY382" s="3">
        <v>0</v>
      </c>
      <c r="HZ382" s="3">
        <v>0</v>
      </c>
      <c r="IA382" s="3">
        <v>0</v>
      </c>
      <c r="IB382" s="3">
        <v>0</v>
      </c>
      <c r="IC382" s="3">
        <v>0</v>
      </c>
      <c r="ID382" s="3">
        <v>0</v>
      </c>
      <c r="IE382" s="3">
        <v>0</v>
      </c>
      <c r="IF382" s="3">
        <v>0</v>
      </c>
      <c r="IG382" s="3">
        <v>0</v>
      </c>
      <c r="IH382" s="3">
        <v>0</v>
      </c>
      <c r="II382" s="3">
        <v>0</v>
      </c>
      <c r="IJ382" s="3">
        <v>6411810</v>
      </c>
      <c r="IK382" s="3">
        <v>0</v>
      </c>
      <c r="IL382" s="3">
        <v>0</v>
      </c>
      <c r="IM382" s="3">
        <v>0</v>
      </c>
    </row>
    <row r="383" spans="1:247" x14ac:dyDescent="0.25">
      <c r="A383">
        <v>106394128</v>
      </c>
      <c r="B383" s="33" t="s">
        <v>3000</v>
      </c>
      <c r="C383" s="56">
        <v>45292</v>
      </c>
      <c r="D383" s="56">
        <v>45657</v>
      </c>
      <c r="E383">
        <v>366</v>
      </c>
      <c r="F383" s="33" t="s">
        <v>2682</v>
      </c>
      <c r="G383" t="s">
        <v>1179</v>
      </c>
      <c r="H383">
        <v>509</v>
      </c>
      <c r="I383" s="33" t="s">
        <v>1024</v>
      </c>
      <c r="J383" t="s">
        <v>3052</v>
      </c>
      <c r="K383" s="33" t="s">
        <v>1023</v>
      </c>
      <c r="L383" s="33" t="s">
        <v>1025</v>
      </c>
      <c r="N383" t="s">
        <v>430</v>
      </c>
      <c r="O383" s="33" t="s">
        <v>2813</v>
      </c>
      <c r="P383" t="s">
        <v>407</v>
      </c>
      <c r="Q383" t="s">
        <v>34</v>
      </c>
      <c r="R383" s="33" t="s">
        <v>3001</v>
      </c>
      <c r="S383" s="33" t="s">
        <v>3002</v>
      </c>
      <c r="T383" s="33" t="s">
        <v>1182</v>
      </c>
      <c r="U383" s="33" t="s">
        <v>3003</v>
      </c>
      <c r="V383" s="33" t="s">
        <v>3004</v>
      </c>
      <c r="W383">
        <v>0</v>
      </c>
      <c r="X383" s="3">
        <v>50</v>
      </c>
      <c r="Y383" s="3">
        <v>18300</v>
      </c>
      <c r="Z383" s="3">
        <v>50</v>
      </c>
      <c r="AA383" s="3">
        <v>18300</v>
      </c>
      <c r="AB383" s="3">
        <v>35</v>
      </c>
      <c r="AC383" s="3">
        <v>34.081967213114801</v>
      </c>
      <c r="AD383" s="3">
        <v>34.081967213114801</v>
      </c>
      <c r="AE383" s="3">
        <v>7211</v>
      </c>
      <c r="AF383" s="3">
        <v>379</v>
      </c>
      <c r="AG383" s="3">
        <v>1538</v>
      </c>
      <c r="AH383" s="3">
        <v>2274</v>
      </c>
      <c r="AI383" s="3">
        <v>0</v>
      </c>
      <c r="AJ383" s="3">
        <v>1042</v>
      </c>
      <c r="AK383" s="3">
        <v>0</v>
      </c>
      <c r="AL383" s="3">
        <v>0</v>
      </c>
      <c r="AM383" s="3">
        <v>30</v>
      </c>
      <c r="AN383" s="3">
        <v>12474</v>
      </c>
      <c r="AO383" s="3">
        <v>12474</v>
      </c>
      <c r="AP383" s="89">
        <v>7211</v>
      </c>
      <c r="AQ383" s="89">
        <v>379</v>
      </c>
      <c r="AR383" s="89">
        <v>1538</v>
      </c>
      <c r="AS383" s="89">
        <v>2274</v>
      </c>
      <c r="AT383" s="89">
        <v>0</v>
      </c>
      <c r="AU383" s="89">
        <v>1042</v>
      </c>
      <c r="AV383" s="89">
        <v>0</v>
      </c>
      <c r="AW383" s="89">
        <v>0</v>
      </c>
      <c r="AX383" s="89">
        <v>30</v>
      </c>
      <c r="AY383" s="3">
        <v>468</v>
      </c>
      <c r="AZ383" s="3">
        <v>27</v>
      </c>
      <c r="BA383" s="3">
        <v>73</v>
      </c>
      <c r="BB383" s="3">
        <v>142</v>
      </c>
      <c r="BC383" s="3">
        <v>0</v>
      </c>
      <c r="BD383" s="3">
        <v>72</v>
      </c>
      <c r="BE383" s="3">
        <v>0</v>
      </c>
      <c r="BF383" s="3">
        <v>0</v>
      </c>
      <c r="BG383" s="3">
        <v>3</v>
      </c>
      <c r="BH383" s="3">
        <v>785</v>
      </c>
      <c r="BI383" s="3">
        <v>0</v>
      </c>
      <c r="BJ383" s="3">
        <v>0</v>
      </c>
      <c r="BK383" s="3">
        <v>0</v>
      </c>
      <c r="BL383" s="3">
        <v>50</v>
      </c>
      <c r="BM383" s="3">
        <v>0</v>
      </c>
      <c r="BN383" s="3">
        <v>0</v>
      </c>
      <c r="BO383" s="3">
        <v>0</v>
      </c>
      <c r="BP383" s="3">
        <v>0</v>
      </c>
      <c r="BQ383" s="3">
        <v>0</v>
      </c>
      <c r="BR383" s="3">
        <v>18300</v>
      </c>
      <c r="BS383" s="3">
        <v>0</v>
      </c>
      <c r="BT383" s="3">
        <v>0</v>
      </c>
      <c r="BU383" s="3">
        <v>0</v>
      </c>
      <c r="BV383" s="3">
        <v>0</v>
      </c>
      <c r="BW383" s="3">
        <v>0</v>
      </c>
      <c r="BX383" s="3">
        <v>12474</v>
      </c>
      <c r="BY383" s="3">
        <v>0</v>
      </c>
      <c r="BZ383" s="57">
        <v>0</v>
      </c>
      <c r="CA383" s="3">
        <v>0</v>
      </c>
      <c r="CB383" s="3">
        <v>0</v>
      </c>
      <c r="CC383" s="3">
        <v>0</v>
      </c>
      <c r="CD383" s="3">
        <v>0</v>
      </c>
      <c r="CE383" s="3">
        <v>785</v>
      </c>
      <c r="CF383" s="3">
        <v>0</v>
      </c>
      <c r="CG383" s="3">
        <v>0</v>
      </c>
      <c r="CH383" s="3">
        <v>0</v>
      </c>
      <c r="CI383" s="3">
        <v>0</v>
      </c>
      <c r="CJ383" s="3">
        <v>0</v>
      </c>
      <c r="CK383" s="3">
        <v>0</v>
      </c>
      <c r="CL383" s="3">
        <v>0</v>
      </c>
      <c r="CM383" s="3">
        <v>0</v>
      </c>
      <c r="CN383" s="3">
        <v>0</v>
      </c>
      <c r="CO383" s="3">
        <v>0</v>
      </c>
      <c r="CP383" s="3">
        <v>0</v>
      </c>
      <c r="CQ383" s="3">
        <v>0</v>
      </c>
      <c r="CR383" s="3">
        <v>0</v>
      </c>
      <c r="CS383" s="3">
        <v>0</v>
      </c>
      <c r="CT383" s="3">
        <v>0</v>
      </c>
      <c r="CU383" s="3">
        <v>0</v>
      </c>
      <c r="CV383" s="3">
        <v>0</v>
      </c>
      <c r="CW383" s="3">
        <v>0</v>
      </c>
      <c r="CX383" s="3">
        <v>0</v>
      </c>
      <c r="CY383" s="3">
        <v>0</v>
      </c>
      <c r="CZ383" s="3">
        <v>0</v>
      </c>
      <c r="DA383" s="3">
        <v>0</v>
      </c>
      <c r="DB383" s="3">
        <v>0</v>
      </c>
      <c r="DC383" s="3">
        <v>0</v>
      </c>
      <c r="DD383" s="3">
        <v>0</v>
      </c>
      <c r="DE383" s="3">
        <v>0</v>
      </c>
      <c r="DF383" s="3">
        <v>0</v>
      </c>
      <c r="DG383" s="3">
        <v>48638174</v>
      </c>
      <c r="DH383" s="3">
        <v>22401592</v>
      </c>
      <c r="DI383" s="3">
        <v>0</v>
      </c>
      <c r="DJ383" s="3">
        <v>26236582</v>
      </c>
      <c r="DK383" s="3">
        <v>11719</v>
      </c>
      <c r="DL383" s="3">
        <v>26248301</v>
      </c>
      <c r="DM383" s="3">
        <v>31461154</v>
      </c>
      <c r="DN383" s="3">
        <v>-5212853</v>
      </c>
      <c r="DO383" s="3">
        <v>0</v>
      </c>
      <c r="DP383" s="3">
        <v>0</v>
      </c>
      <c r="DQ383" s="3">
        <v>0</v>
      </c>
      <c r="DR383" s="3">
        <v>0</v>
      </c>
      <c r="DS383" s="3">
        <v>-5212853</v>
      </c>
      <c r="DT383" s="3">
        <v>28069127</v>
      </c>
      <c r="DU383" s="3">
        <v>1504721</v>
      </c>
      <c r="DV383" s="3">
        <v>5788295</v>
      </c>
      <c r="DW383" s="3">
        <v>8862395</v>
      </c>
      <c r="DX383" s="3">
        <v>0</v>
      </c>
      <c r="DY383" s="3">
        <v>4301442</v>
      </c>
      <c r="DZ383" s="3">
        <v>0</v>
      </c>
      <c r="EA383" s="3">
        <v>0</v>
      </c>
      <c r="EB383" s="3">
        <v>112194</v>
      </c>
      <c r="EC383" s="3">
        <v>48638174</v>
      </c>
      <c r="ED383" s="3">
        <v>0</v>
      </c>
      <c r="EE383" s="3">
        <v>0</v>
      </c>
      <c r="EF383" s="3">
        <v>0</v>
      </c>
      <c r="EG383" s="3">
        <v>0</v>
      </c>
      <c r="EH383" s="3">
        <v>0</v>
      </c>
      <c r="EI383" s="3">
        <v>0</v>
      </c>
      <c r="EJ383" s="3">
        <v>0</v>
      </c>
      <c r="EK383" s="3">
        <v>0</v>
      </c>
      <c r="EL383" s="3">
        <v>0</v>
      </c>
      <c r="EM383" s="3">
        <v>0</v>
      </c>
      <c r="EN383" s="3">
        <v>9960603</v>
      </c>
      <c r="EO383" s="3">
        <v>427314</v>
      </c>
      <c r="EP383" s="3">
        <v>3897610</v>
      </c>
      <c r="EQ383" s="3">
        <v>5967587</v>
      </c>
      <c r="ER383" s="3">
        <v>0</v>
      </c>
      <c r="ES383" s="3">
        <v>0</v>
      </c>
      <c r="ET383" s="3">
        <v>2062134</v>
      </c>
      <c r="EU383" s="3">
        <v>0</v>
      </c>
      <c r="EV383" s="3">
        <v>86344</v>
      </c>
      <c r="EW383" s="3">
        <v>0</v>
      </c>
      <c r="EX383" s="3">
        <v>0</v>
      </c>
      <c r="EY383" s="3">
        <v>0</v>
      </c>
      <c r="EZ383" s="3">
        <v>0</v>
      </c>
      <c r="FA383" s="3">
        <v>0</v>
      </c>
      <c r="FB383" s="3">
        <v>0</v>
      </c>
      <c r="FC383" s="3">
        <v>0</v>
      </c>
      <c r="FD383" s="3">
        <v>0</v>
      </c>
      <c r="FE383" s="3">
        <v>18108524</v>
      </c>
      <c r="FF383" s="3">
        <v>1077407</v>
      </c>
      <c r="FG383" s="3">
        <v>1890685</v>
      </c>
      <c r="FH383" s="3">
        <v>2894808</v>
      </c>
      <c r="FI383" s="3">
        <v>0</v>
      </c>
      <c r="FJ383" s="3">
        <v>2239308</v>
      </c>
      <c r="FK383" s="3">
        <v>0</v>
      </c>
      <c r="FL383" s="3">
        <v>0</v>
      </c>
      <c r="FM383" s="3">
        <v>25850</v>
      </c>
      <c r="FN383" s="3">
        <v>0</v>
      </c>
      <c r="FO383" s="3">
        <v>-444224</v>
      </c>
      <c r="FP383" s="3">
        <v>0</v>
      </c>
      <c r="FQ383" s="3">
        <v>0</v>
      </c>
      <c r="FR383" s="3">
        <v>0</v>
      </c>
      <c r="FS383" s="3">
        <v>0</v>
      </c>
      <c r="FT383" s="3">
        <v>9827499</v>
      </c>
      <c r="FU383" s="3">
        <v>0</v>
      </c>
      <c r="FV383" s="3">
        <v>3829384</v>
      </c>
      <c r="FW383" s="3">
        <v>0</v>
      </c>
      <c r="FX383" s="3">
        <v>0</v>
      </c>
      <c r="FY383" s="3">
        <v>0</v>
      </c>
      <c r="FZ383" s="3">
        <v>0</v>
      </c>
      <c r="GA383" s="3">
        <v>4734765</v>
      </c>
      <c r="GB383" s="3">
        <v>494626</v>
      </c>
      <c r="GC383" s="3">
        <v>4234221</v>
      </c>
      <c r="GD383" s="3">
        <v>8340659</v>
      </c>
      <c r="GE383" s="3">
        <v>14025639</v>
      </c>
      <c r="GF383" s="3">
        <v>3107902</v>
      </c>
      <c r="GG383" s="3">
        <v>0</v>
      </c>
      <c r="GH383" s="3">
        <v>3043033</v>
      </c>
      <c r="GI383" s="3">
        <v>965724</v>
      </c>
      <c r="GJ383" s="3">
        <v>1122058</v>
      </c>
      <c r="GK383" s="3">
        <v>139606</v>
      </c>
      <c r="GL383" s="3">
        <v>7368421</v>
      </c>
      <c r="GM383" s="3">
        <v>182214</v>
      </c>
      <c r="GN383" s="3">
        <v>246634</v>
      </c>
      <c r="GO383" s="3">
        <v>1259923</v>
      </c>
      <c r="GP383" s="3">
        <v>6970234</v>
      </c>
      <c r="GQ383" s="3">
        <v>0</v>
      </c>
      <c r="GR383" s="3">
        <v>651776</v>
      </c>
      <c r="GS383" s="3">
        <v>0</v>
      </c>
      <c r="GT383" s="3">
        <v>134325670</v>
      </c>
      <c r="GU383" s="3">
        <v>0</v>
      </c>
      <c r="GV383" s="3">
        <v>141947680</v>
      </c>
      <c r="GW383" s="3">
        <v>161057964</v>
      </c>
      <c r="GX383" s="3">
        <v>0</v>
      </c>
      <c r="GY383" s="3">
        <v>0</v>
      </c>
      <c r="GZ383" s="3">
        <v>-19110284</v>
      </c>
      <c r="HA383" s="3">
        <v>141947680</v>
      </c>
      <c r="HB383" s="3">
        <v>247245</v>
      </c>
      <c r="HC383" s="3">
        <v>6868917</v>
      </c>
      <c r="HD383" s="3">
        <v>-417350</v>
      </c>
      <c r="HE383" s="3">
        <v>923118</v>
      </c>
      <c r="HF383" s="3">
        <v>0</v>
      </c>
      <c r="HG383" s="3">
        <v>0</v>
      </c>
      <c r="HH383" s="3">
        <v>90976464</v>
      </c>
      <c r="HI383" s="3">
        <v>114963876</v>
      </c>
      <c r="HJ383" s="3">
        <v>231505</v>
      </c>
      <c r="HK383" s="3">
        <v>253531</v>
      </c>
      <c r="HL383" s="3">
        <v>121</v>
      </c>
      <c r="HM383" s="3">
        <v>0</v>
      </c>
      <c r="HN383" s="3">
        <v>40939</v>
      </c>
      <c r="HO383" s="3">
        <v>50422</v>
      </c>
      <c r="HP383" s="3">
        <v>74455</v>
      </c>
      <c r="HQ383" s="3">
        <v>1991</v>
      </c>
      <c r="HR383" s="3">
        <v>39506</v>
      </c>
      <c r="HS383" s="3">
        <v>18644</v>
      </c>
      <c r="HT383" s="3">
        <v>3233</v>
      </c>
      <c r="HU383" s="3">
        <v>0</v>
      </c>
      <c r="HV383" s="3">
        <v>141</v>
      </c>
      <c r="HW383" s="3">
        <v>2174</v>
      </c>
      <c r="HX383" s="3">
        <v>122051</v>
      </c>
      <c r="HY383" s="3">
        <v>0</v>
      </c>
      <c r="HZ383" s="3">
        <v>42968</v>
      </c>
      <c r="IA383" s="3">
        <v>0</v>
      </c>
      <c r="IB383" s="3">
        <v>21131</v>
      </c>
      <c r="IC383" s="3">
        <v>4002</v>
      </c>
      <c r="ID383" s="3">
        <v>41353</v>
      </c>
      <c r="IE383" s="3">
        <v>18149492.723416079</v>
      </c>
      <c r="IF383" s="3">
        <v>972952.34156271978</v>
      </c>
      <c r="IG383" s="3">
        <v>3742710.55824022</v>
      </c>
      <c r="IH383" s="3">
        <v>5730423.09312075</v>
      </c>
      <c r="II383" s="3">
        <v>0</v>
      </c>
      <c r="IJ383" s="3">
        <v>2781311.6624252796</v>
      </c>
      <c r="IK383" s="3">
        <v>0</v>
      </c>
      <c r="IL383" s="3">
        <v>0</v>
      </c>
      <c r="IM383" s="3">
        <v>72544.621234958366</v>
      </c>
    </row>
    <row r="384" spans="1:247" x14ac:dyDescent="0.25">
      <c r="A384">
        <v>106250955</v>
      </c>
      <c r="B384" s="33" t="s">
        <v>1660</v>
      </c>
      <c r="C384" s="56">
        <v>45108</v>
      </c>
      <c r="D384" s="56">
        <v>45473</v>
      </c>
      <c r="E384">
        <v>366</v>
      </c>
      <c r="F384" s="33" t="s">
        <v>2615</v>
      </c>
      <c r="G384" t="s">
        <v>1086</v>
      </c>
      <c r="H384">
        <v>201</v>
      </c>
      <c r="I384" s="33" t="s">
        <v>1037</v>
      </c>
      <c r="J384" t="s">
        <v>3050</v>
      </c>
      <c r="K384" s="33" t="s">
        <v>1023</v>
      </c>
      <c r="L384" s="33" t="s">
        <v>811</v>
      </c>
      <c r="M384" t="s">
        <v>1792</v>
      </c>
      <c r="N384" t="s">
        <v>430</v>
      </c>
      <c r="O384" s="33" t="s">
        <v>1661</v>
      </c>
      <c r="P384" t="s">
        <v>1080</v>
      </c>
      <c r="Q384" t="s">
        <v>1058</v>
      </c>
      <c r="R384" s="33" t="s">
        <v>2328</v>
      </c>
      <c r="S384" s="33" t="s">
        <v>1791</v>
      </c>
      <c r="T384" s="33" t="s">
        <v>1662</v>
      </c>
      <c r="U384" s="33">
        <v>96104</v>
      </c>
      <c r="V384" s="33" t="s">
        <v>2970</v>
      </c>
      <c r="W384">
        <v>0</v>
      </c>
      <c r="X384" s="3">
        <v>26</v>
      </c>
      <c r="Y384" s="3">
        <v>9516</v>
      </c>
      <c r="Z384" s="3">
        <v>26</v>
      </c>
      <c r="AA384" s="3">
        <v>9516</v>
      </c>
      <c r="AB384" s="3">
        <v>26</v>
      </c>
      <c r="AC384" s="3">
        <v>21.133879781420799</v>
      </c>
      <c r="AD384" s="3">
        <v>30.392222375138999</v>
      </c>
      <c r="AE384" s="3">
        <v>309</v>
      </c>
      <c r="AF384" s="3">
        <v>0</v>
      </c>
      <c r="AG384" s="3">
        <v>0</v>
      </c>
      <c r="AH384" s="3">
        <v>6394</v>
      </c>
      <c r="AI384" s="3">
        <v>0</v>
      </c>
      <c r="AJ384" s="3">
        <v>1</v>
      </c>
      <c r="AK384" s="3">
        <v>0</v>
      </c>
      <c r="AL384" s="3">
        <v>0</v>
      </c>
      <c r="AM384" s="3">
        <v>1031</v>
      </c>
      <c r="AN384" s="3">
        <v>7735</v>
      </c>
      <c r="AO384" s="3">
        <v>11123.5533893009</v>
      </c>
      <c r="AP384" s="89">
        <v>498.58802996820299</v>
      </c>
      <c r="AQ384" s="89">
        <v>0</v>
      </c>
      <c r="AR384" s="89">
        <v>0</v>
      </c>
      <c r="AS384" s="89">
        <v>7544.1793156552294</v>
      </c>
      <c r="AT384" s="89">
        <v>0</v>
      </c>
      <c r="AU384" s="89">
        <v>14.426309135671</v>
      </c>
      <c r="AV384" s="89">
        <v>0</v>
      </c>
      <c r="AW384" s="89">
        <v>0</v>
      </c>
      <c r="AX384" s="89">
        <v>1445.8595809149899</v>
      </c>
      <c r="AY384" s="3">
        <v>10</v>
      </c>
      <c r="AZ384" s="3">
        <v>0</v>
      </c>
      <c r="BA384" s="3">
        <v>0</v>
      </c>
      <c r="BB384" s="3">
        <v>13</v>
      </c>
      <c r="BC384" s="3">
        <v>0</v>
      </c>
      <c r="BD384" s="3">
        <v>0</v>
      </c>
      <c r="BE384" s="3">
        <v>0</v>
      </c>
      <c r="BF384" s="3">
        <v>0</v>
      </c>
      <c r="BG384" s="3">
        <v>8</v>
      </c>
      <c r="BH384" s="3">
        <v>31</v>
      </c>
      <c r="BI384" s="3">
        <v>4</v>
      </c>
      <c r="BJ384" s="3">
        <v>0</v>
      </c>
      <c r="BK384" s="3">
        <v>0</v>
      </c>
      <c r="BL384" s="3">
        <v>0</v>
      </c>
      <c r="BM384" s="3">
        <v>22</v>
      </c>
      <c r="BN384" s="3">
        <v>0</v>
      </c>
      <c r="BO384" s="3">
        <v>1464</v>
      </c>
      <c r="BP384" s="3">
        <v>0</v>
      </c>
      <c r="BQ384" s="3">
        <v>0</v>
      </c>
      <c r="BR384" s="3">
        <v>0</v>
      </c>
      <c r="BS384" s="3">
        <v>8052</v>
      </c>
      <c r="BT384" s="3">
        <v>0</v>
      </c>
      <c r="BU384" s="3">
        <v>312</v>
      </c>
      <c r="BV384" s="3">
        <v>0</v>
      </c>
      <c r="BW384" s="3">
        <v>0</v>
      </c>
      <c r="BX384" s="3">
        <v>0</v>
      </c>
      <c r="BY384" s="3">
        <v>7423</v>
      </c>
      <c r="BZ384" s="57">
        <v>0.95966386554621852</v>
      </c>
      <c r="CA384" s="3">
        <v>0</v>
      </c>
      <c r="CB384" s="3">
        <v>11</v>
      </c>
      <c r="CC384" s="3">
        <v>0</v>
      </c>
      <c r="CD384" s="3">
        <v>0</v>
      </c>
      <c r="CE384" s="3">
        <v>0</v>
      </c>
      <c r="CF384" s="3">
        <v>20</v>
      </c>
      <c r="CG384" s="3">
        <v>0</v>
      </c>
      <c r="CH384" s="3">
        <v>0</v>
      </c>
      <c r="CI384" s="3">
        <v>0</v>
      </c>
      <c r="CJ384" s="3">
        <v>0</v>
      </c>
      <c r="CK384" s="3">
        <v>1023</v>
      </c>
      <c r="CL384" s="3">
        <v>34</v>
      </c>
      <c r="CM384" s="3">
        <v>21</v>
      </c>
      <c r="CN384" s="3">
        <v>653</v>
      </c>
      <c r="CO384" s="3">
        <v>0</v>
      </c>
      <c r="CP384" s="3">
        <v>421</v>
      </c>
      <c r="CQ384" s="3">
        <v>0</v>
      </c>
      <c r="CR384" s="3">
        <v>0</v>
      </c>
      <c r="CS384" s="3">
        <v>206</v>
      </c>
      <c r="CT384" s="3">
        <v>2358</v>
      </c>
      <c r="CU384" s="3">
        <v>544</v>
      </c>
      <c r="CV384" s="3">
        <v>1811</v>
      </c>
      <c r="CW384" s="3">
        <v>0</v>
      </c>
      <c r="CX384" s="3">
        <v>0</v>
      </c>
      <c r="CY384" s="3">
        <v>0</v>
      </c>
      <c r="CZ384" s="3">
        <v>0</v>
      </c>
      <c r="DA384" s="3">
        <v>0</v>
      </c>
      <c r="DB384" s="3">
        <v>0</v>
      </c>
      <c r="DC384" s="3">
        <v>0</v>
      </c>
      <c r="DD384" s="3">
        <v>0</v>
      </c>
      <c r="DE384" s="3">
        <v>0</v>
      </c>
      <c r="DF384" s="3">
        <v>0</v>
      </c>
      <c r="DG384" s="3">
        <v>7521928</v>
      </c>
      <c r="DH384" s="3">
        <v>427822</v>
      </c>
      <c r="DI384" s="3">
        <v>-97461</v>
      </c>
      <c r="DJ384" s="3">
        <v>6996645</v>
      </c>
      <c r="DK384" s="3">
        <v>3022521</v>
      </c>
      <c r="DL384" s="3">
        <v>10019166</v>
      </c>
      <c r="DM384" s="3">
        <v>10744598</v>
      </c>
      <c r="DN384" s="3">
        <v>-725432</v>
      </c>
      <c r="DO384" s="3">
        <v>125524</v>
      </c>
      <c r="DP384" s="3">
        <v>0</v>
      </c>
      <c r="DQ384" s="3">
        <v>0</v>
      </c>
      <c r="DR384" s="3">
        <v>0</v>
      </c>
      <c r="DS384" s="3">
        <v>-599908</v>
      </c>
      <c r="DT384" s="3">
        <v>1843554</v>
      </c>
      <c r="DU384" s="3">
        <v>0</v>
      </c>
      <c r="DV384" s="3">
        <v>0</v>
      </c>
      <c r="DW384" s="3">
        <v>2888281</v>
      </c>
      <c r="DX384" s="3">
        <v>0</v>
      </c>
      <c r="DY384" s="3">
        <v>30058</v>
      </c>
      <c r="DZ384" s="3">
        <v>0</v>
      </c>
      <c r="EA384" s="3">
        <v>0</v>
      </c>
      <c r="EB384" s="3">
        <v>468640</v>
      </c>
      <c r="EC384" s="3">
        <v>5230533</v>
      </c>
      <c r="ED384" s="3">
        <v>1131119</v>
      </c>
      <c r="EE384" s="3">
        <v>25148</v>
      </c>
      <c r="EF384" s="3">
        <v>23430</v>
      </c>
      <c r="EG384" s="3">
        <v>519556</v>
      </c>
      <c r="EH384" s="3">
        <v>0</v>
      </c>
      <c r="EI384" s="3">
        <v>403568</v>
      </c>
      <c r="EJ384" s="3">
        <v>0</v>
      </c>
      <c r="EK384" s="3">
        <v>0</v>
      </c>
      <c r="EL384" s="3">
        <v>188574</v>
      </c>
      <c r="EM384" s="3">
        <v>2291395</v>
      </c>
      <c r="EN384" s="3">
        <v>-813</v>
      </c>
      <c r="EO384" s="3">
        <v>0</v>
      </c>
      <c r="EP384" s="3">
        <v>0</v>
      </c>
      <c r="EQ384" s="3">
        <v>-141468</v>
      </c>
      <c r="ER384" s="3">
        <v>0</v>
      </c>
      <c r="ES384" s="3">
        <v>0</v>
      </c>
      <c r="ET384" s="3">
        <v>420644</v>
      </c>
      <c r="EU384" s="3">
        <v>0</v>
      </c>
      <c r="EV384" s="3">
        <v>149459</v>
      </c>
      <c r="EW384" s="3">
        <v>0</v>
      </c>
      <c r="EX384" s="3">
        <v>0</v>
      </c>
      <c r="EY384" s="3">
        <v>0</v>
      </c>
      <c r="EZ384" s="3">
        <v>0</v>
      </c>
      <c r="FA384" s="3">
        <v>0</v>
      </c>
      <c r="FB384" s="3">
        <v>-97461</v>
      </c>
      <c r="FC384" s="3">
        <v>0</v>
      </c>
      <c r="FD384" s="3">
        <v>0</v>
      </c>
      <c r="FE384" s="3">
        <v>2924466</v>
      </c>
      <c r="FF384" s="3">
        <v>25148</v>
      </c>
      <c r="FG384" s="3">
        <v>23430</v>
      </c>
      <c r="FH384" s="3">
        <v>3451844</v>
      </c>
      <c r="FI384" s="3">
        <v>0</v>
      </c>
      <c r="FJ384" s="3">
        <v>-85457</v>
      </c>
      <c r="FK384" s="3">
        <v>0</v>
      </c>
      <c r="FL384" s="3">
        <v>0</v>
      </c>
      <c r="FM384" s="3">
        <v>657214</v>
      </c>
      <c r="FN384" s="3">
        <v>0</v>
      </c>
      <c r="FO384" s="3">
        <v>0</v>
      </c>
      <c r="FP384" s="3">
        <v>0</v>
      </c>
      <c r="FQ384" s="3">
        <v>2615</v>
      </c>
      <c r="FR384" s="3">
        <v>103199</v>
      </c>
      <c r="FS384" s="3">
        <v>0</v>
      </c>
      <c r="FT384" s="3">
        <v>3018644</v>
      </c>
      <c r="FU384" s="3">
        <v>1450984</v>
      </c>
      <c r="FV384" s="3">
        <v>1450407</v>
      </c>
      <c r="FW384" s="3">
        <v>0</v>
      </c>
      <c r="FX384" s="3">
        <v>0</v>
      </c>
      <c r="FY384" s="3">
        <v>0</v>
      </c>
      <c r="FZ384" s="3">
        <v>0</v>
      </c>
      <c r="GA384" s="3">
        <v>1878491</v>
      </c>
      <c r="GB384" s="3">
        <v>654166</v>
      </c>
      <c r="GC384" s="3">
        <v>1428021</v>
      </c>
      <c r="GD384" s="3">
        <v>863885</v>
      </c>
      <c r="GE384" s="3">
        <v>5104567</v>
      </c>
      <c r="GF384" s="3">
        <v>701573</v>
      </c>
      <c r="GG384" s="3">
        <v>859200</v>
      </c>
      <c r="GH384" s="3">
        <v>109465</v>
      </c>
      <c r="GI384" s="3">
        <v>597467</v>
      </c>
      <c r="GJ384" s="3">
        <v>2058771</v>
      </c>
      <c r="GK384" s="3">
        <v>328740</v>
      </c>
      <c r="GL384" s="3">
        <v>0</v>
      </c>
      <c r="GM384" s="3">
        <v>119337</v>
      </c>
      <c r="GN384" s="3">
        <v>136440</v>
      </c>
      <c r="GO384" s="3">
        <v>729038</v>
      </c>
      <c r="GP384" s="3">
        <v>1338196</v>
      </c>
      <c r="GQ384" s="3">
        <v>0</v>
      </c>
      <c r="GR384" s="3">
        <v>860128</v>
      </c>
      <c r="GS384" s="3">
        <v>3562466</v>
      </c>
      <c r="GT384" s="3">
        <v>0</v>
      </c>
      <c r="GU384" s="3">
        <v>0</v>
      </c>
      <c r="GV384" s="3">
        <v>5760790</v>
      </c>
      <c r="GW384" s="3">
        <v>7713823</v>
      </c>
      <c r="GX384" s="3">
        <v>0</v>
      </c>
      <c r="GY384" s="3">
        <v>0</v>
      </c>
      <c r="GZ384" s="3">
        <v>-1953033</v>
      </c>
      <c r="HA384" s="3">
        <v>5760790</v>
      </c>
      <c r="HB384" s="3">
        <v>290270</v>
      </c>
      <c r="HC384" s="3">
        <v>1074583</v>
      </c>
      <c r="HD384" s="3">
        <v>-312337</v>
      </c>
      <c r="HE384" s="3">
        <v>5213092</v>
      </c>
      <c r="HF384" s="3">
        <v>0</v>
      </c>
      <c r="HG384" s="3">
        <v>0</v>
      </c>
      <c r="HH384" s="3">
        <v>0</v>
      </c>
      <c r="HI384" s="3">
        <v>0</v>
      </c>
      <c r="HJ384" s="3">
        <v>105108</v>
      </c>
      <c r="HK384" s="3">
        <v>128325</v>
      </c>
      <c r="HL384" s="3">
        <v>62</v>
      </c>
      <c r="HM384" s="3">
        <v>0</v>
      </c>
      <c r="HN384" s="3">
        <v>19944</v>
      </c>
      <c r="HO384" s="3">
        <v>4979</v>
      </c>
      <c r="HP384" s="3">
        <v>3649</v>
      </c>
      <c r="HQ384" s="3">
        <v>6965</v>
      </c>
      <c r="HR384" s="3">
        <v>1986</v>
      </c>
      <c r="HS384" s="3">
        <v>30277</v>
      </c>
      <c r="HT384" s="3">
        <v>18452</v>
      </c>
      <c r="HU384" s="3">
        <v>18856</v>
      </c>
      <c r="HV384" s="3">
        <v>0</v>
      </c>
      <c r="HW384" s="3">
        <v>0</v>
      </c>
      <c r="HX384" s="3">
        <v>44509</v>
      </c>
      <c r="HY384" s="3">
        <v>7703</v>
      </c>
      <c r="HZ384" s="3">
        <v>4918</v>
      </c>
      <c r="IA384" s="3">
        <v>0</v>
      </c>
      <c r="IB384" s="3">
        <v>28818</v>
      </c>
      <c r="IC384" s="3">
        <v>7854</v>
      </c>
      <c r="ID384" s="3">
        <v>11306</v>
      </c>
      <c r="IE384" s="3">
        <v>3053825.2899816399</v>
      </c>
      <c r="IF384" s="3">
        <v>25817.1565050875</v>
      </c>
      <c r="IG384" s="3">
        <v>24053.442695808801</v>
      </c>
      <c r="IH384" s="3">
        <v>3498515.2367117847</v>
      </c>
      <c r="II384" s="3">
        <v>0</v>
      </c>
      <c r="IJ384" s="3">
        <v>445164.239966402</v>
      </c>
      <c r="IK384" s="3">
        <v>0</v>
      </c>
      <c r="IL384" s="3">
        <v>0</v>
      </c>
      <c r="IM384" s="3">
        <v>674701.63413927902</v>
      </c>
    </row>
    <row r="385" spans="1:247" x14ac:dyDescent="0.25">
      <c r="A385">
        <v>106514001</v>
      </c>
      <c r="B385" s="33" t="s">
        <v>1978</v>
      </c>
      <c r="C385" s="56">
        <v>45108</v>
      </c>
      <c r="D385" s="56">
        <v>45473</v>
      </c>
      <c r="E385">
        <v>366</v>
      </c>
      <c r="F385" s="33" t="s">
        <v>2722</v>
      </c>
      <c r="G385" t="s">
        <v>1093</v>
      </c>
      <c r="H385">
        <v>227</v>
      </c>
      <c r="I385" s="33" t="s">
        <v>1031</v>
      </c>
      <c r="J385" t="s">
        <v>3050</v>
      </c>
      <c r="K385" s="33" t="s">
        <v>1107</v>
      </c>
      <c r="L385" s="33" t="s">
        <v>653</v>
      </c>
      <c r="N385" t="s">
        <v>430</v>
      </c>
      <c r="O385" s="33" t="s">
        <v>1691</v>
      </c>
      <c r="P385" t="s">
        <v>1080</v>
      </c>
      <c r="Q385" t="s">
        <v>34</v>
      </c>
      <c r="R385" s="33" t="s">
        <v>2329</v>
      </c>
      <c r="S385" s="33" t="s">
        <v>3252</v>
      </c>
      <c r="T385" s="33" t="s">
        <v>1459</v>
      </c>
      <c r="U385" s="33">
        <v>95991</v>
      </c>
      <c r="V385" s="33" t="s">
        <v>3123</v>
      </c>
      <c r="W385">
        <v>0</v>
      </c>
      <c r="X385" s="3">
        <v>16</v>
      </c>
      <c r="Y385" s="3">
        <v>5856</v>
      </c>
      <c r="Z385" s="3">
        <v>16</v>
      </c>
      <c r="AA385" s="3">
        <v>5856</v>
      </c>
      <c r="AB385" s="3">
        <v>16</v>
      </c>
      <c r="AC385" s="3">
        <v>3.6284153005464499</v>
      </c>
      <c r="AD385" s="3">
        <v>3.6284153005464499</v>
      </c>
      <c r="AE385" s="3">
        <v>0</v>
      </c>
      <c r="AF385" s="3">
        <v>0</v>
      </c>
      <c r="AG385" s="3">
        <v>0</v>
      </c>
      <c r="AH385" s="3">
        <v>0</v>
      </c>
      <c r="AI385" s="3">
        <v>0</v>
      </c>
      <c r="AJ385" s="3">
        <v>1160</v>
      </c>
      <c r="AK385" s="3">
        <v>0</v>
      </c>
      <c r="AL385" s="3">
        <v>0</v>
      </c>
      <c r="AM385" s="3">
        <v>168</v>
      </c>
      <c r="AN385" s="3">
        <v>1328</v>
      </c>
      <c r="AO385" s="3">
        <v>1328</v>
      </c>
      <c r="AP385" s="89">
        <v>0</v>
      </c>
      <c r="AQ385" s="89">
        <v>0</v>
      </c>
      <c r="AR385" s="89">
        <v>0</v>
      </c>
      <c r="AS385" s="89">
        <v>0</v>
      </c>
      <c r="AT385" s="89">
        <v>0</v>
      </c>
      <c r="AU385" s="89">
        <v>1160</v>
      </c>
      <c r="AV385" s="89">
        <v>0</v>
      </c>
      <c r="AW385" s="89">
        <v>0</v>
      </c>
      <c r="AX385" s="89">
        <v>168</v>
      </c>
      <c r="AY385" s="3">
        <v>0</v>
      </c>
      <c r="AZ385" s="3">
        <v>0</v>
      </c>
      <c r="BA385" s="3">
        <v>0</v>
      </c>
      <c r="BB385" s="3">
        <v>0</v>
      </c>
      <c r="BC385" s="3">
        <v>0</v>
      </c>
      <c r="BD385" s="3">
        <v>193</v>
      </c>
      <c r="BE385" s="3">
        <v>0</v>
      </c>
      <c r="BF385" s="3">
        <v>0</v>
      </c>
      <c r="BG385" s="3">
        <v>26</v>
      </c>
      <c r="BH385" s="3">
        <v>219</v>
      </c>
      <c r="BI385" s="3">
        <v>0</v>
      </c>
      <c r="BJ385" s="3">
        <v>16</v>
      </c>
      <c r="BK385" s="3">
        <v>0</v>
      </c>
      <c r="BL385" s="3">
        <v>0</v>
      </c>
      <c r="BM385" s="3">
        <v>0</v>
      </c>
      <c r="BN385" s="3">
        <v>0</v>
      </c>
      <c r="BO385" s="3">
        <v>0</v>
      </c>
      <c r="BP385" s="3">
        <v>5856</v>
      </c>
      <c r="BQ385" s="3">
        <v>0</v>
      </c>
      <c r="BR385" s="3">
        <v>0</v>
      </c>
      <c r="BS385" s="3">
        <v>0</v>
      </c>
      <c r="BT385" s="3">
        <v>0</v>
      </c>
      <c r="BU385" s="3">
        <v>0</v>
      </c>
      <c r="BV385" s="3">
        <v>1328</v>
      </c>
      <c r="BW385" s="3">
        <v>0</v>
      </c>
      <c r="BX385" s="3">
        <v>0</v>
      </c>
      <c r="BY385" s="3">
        <v>0</v>
      </c>
      <c r="BZ385" s="57">
        <v>0</v>
      </c>
      <c r="CA385" s="3">
        <v>0</v>
      </c>
      <c r="CB385" s="3">
        <v>0</v>
      </c>
      <c r="CC385" s="3">
        <v>219</v>
      </c>
      <c r="CD385" s="3">
        <v>0</v>
      </c>
      <c r="CE385" s="3">
        <v>0</v>
      </c>
      <c r="CF385" s="3">
        <v>0</v>
      </c>
      <c r="CG385" s="3">
        <v>0</v>
      </c>
      <c r="CH385" s="3">
        <v>0</v>
      </c>
      <c r="CI385" s="3">
        <v>0</v>
      </c>
      <c r="CJ385" s="3">
        <v>0</v>
      </c>
      <c r="CK385" s="3">
        <v>0</v>
      </c>
      <c r="CL385" s="3">
        <v>0</v>
      </c>
      <c r="CM385" s="3">
        <v>0</v>
      </c>
      <c r="CN385" s="3">
        <v>0</v>
      </c>
      <c r="CO385" s="3">
        <v>0</v>
      </c>
      <c r="CP385" s="3">
        <v>0</v>
      </c>
      <c r="CQ385" s="3">
        <v>0</v>
      </c>
      <c r="CR385" s="3">
        <v>0</v>
      </c>
      <c r="CS385" s="3">
        <v>0</v>
      </c>
      <c r="CT385" s="3">
        <v>0</v>
      </c>
      <c r="CU385" s="3">
        <v>0</v>
      </c>
      <c r="CV385" s="3">
        <v>0</v>
      </c>
      <c r="CW385" s="3">
        <v>0</v>
      </c>
      <c r="CX385" s="3">
        <v>0</v>
      </c>
      <c r="CY385" s="3">
        <v>0</v>
      </c>
      <c r="CZ385" s="3">
        <v>0</v>
      </c>
      <c r="DA385" s="3">
        <v>0</v>
      </c>
      <c r="DB385" s="3">
        <v>0</v>
      </c>
      <c r="DC385" s="3">
        <v>0</v>
      </c>
      <c r="DD385" s="3">
        <v>0</v>
      </c>
      <c r="DE385" s="3">
        <v>0</v>
      </c>
      <c r="DF385" s="3">
        <v>0</v>
      </c>
      <c r="DG385" s="3">
        <v>2782744</v>
      </c>
      <c r="DH385" s="3">
        <v>0</v>
      </c>
      <c r="DI385" s="3">
        <v>0</v>
      </c>
      <c r="DJ385" s="3">
        <v>2782744</v>
      </c>
      <c r="DK385" s="3">
        <v>4614445</v>
      </c>
      <c r="DL385" s="3">
        <v>7397189</v>
      </c>
      <c r="DM385" s="3">
        <v>7397189</v>
      </c>
      <c r="DN385" s="3">
        <v>0</v>
      </c>
      <c r="DO385" s="3">
        <v>0</v>
      </c>
      <c r="DP385" s="3">
        <v>0</v>
      </c>
      <c r="DQ385" s="3">
        <v>0</v>
      </c>
      <c r="DR385" s="3">
        <v>0</v>
      </c>
      <c r="DS385" s="3">
        <v>0</v>
      </c>
      <c r="DT385" s="3">
        <v>0</v>
      </c>
      <c r="DU385" s="3">
        <v>0</v>
      </c>
      <c r="DV385" s="3">
        <v>0</v>
      </c>
      <c r="DW385" s="3">
        <v>0</v>
      </c>
      <c r="DX385" s="3">
        <v>0</v>
      </c>
      <c r="DY385" s="3">
        <v>2430710</v>
      </c>
      <c r="DZ385" s="3">
        <v>0</v>
      </c>
      <c r="EA385" s="3">
        <v>0</v>
      </c>
      <c r="EB385" s="3">
        <v>352034</v>
      </c>
      <c r="EC385" s="3">
        <v>2782744</v>
      </c>
      <c r="ED385" s="3">
        <v>0</v>
      </c>
      <c r="EE385" s="3">
        <v>0</v>
      </c>
      <c r="EF385" s="3">
        <v>0</v>
      </c>
      <c r="EG385" s="3">
        <v>0</v>
      </c>
      <c r="EH385" s="3">
        <v>0</v>
      </c>
      <c r="EI385" s="3">
        <v>0</v>
      </c>
      <c r="EJ385" s="3">
        <v>0</v>
      </c>
      <c r="EK385" s="3">
        <v>0</v>
      </c>
      <c r="EL385" s="3">
        <v>0</v>
      </c>
      <c r="EM385" s="3">
        <v>0</v>
      </c>
      <c r="EN385" s="3">
        <v>0</v>
      </c>
      <c r="EO385" s="3">
        <v>0</v>
      </c>
      <c r="EP385" s="3">
        <v>0</v>
      </c>
      <c r="EQ385" s="3">
        <v>0</v>
      </c>
      <c r="ER385" s="3">
        <v>0</v>
      </c>
      <c r="ES385" s="3">
        <v>0</v>
      </c>
      <c r="ET385" s="3">
        <v>0</v>
      </c>
      <c r="EU385" s="3">
        <v>0</v>
      </c>
      <c r="EV385" s="3">
        <v>0</v>
      </c>
      <c r="EW385" s="3">
        <v>0</v>
      </c>
      <c r="EX385" s="3">
        <v>0</v>
      </c>
      <c r="EY385" s="3">
        <v>0</v>
      </c>
      <c r="EZ385" s="3">
        <v>0</v>
      </c>
      <c r="FA385" s="3">
        <v>0</v>
      </c>
      <c r="FB385" s="3">
        <v>0</v>
      </c>
      <c r="FC385" s="3">
        <v>0</v>
      </c>
      <c r="FD385" s="3">
        <v>0</v>
      </c>
      <c r="FE385" s="3">
        <v>0</v>
      </c>
      <c r="FF385" s="3">
        <v>0</v>
      </c>
      <c r="FG385" s="3">
        <v>0</v>
      </c>
      <c r="FH385" s="3">
        <v>0</v>
      </c>
      <c r="FI385" s="3">
        <v>0</v>
      </c>
      <c r="FJ385" s="3">
        <v>2430710</v>
      </c>
      <c r="FK385" s="3">
        <v>0</v>
      </c>
      <c r="FL385" s="3">
        <v>0</v>
      </c>
      <c r="FM385" s="3">
        <v>352034</v>
      </c>
      <c r="FN385" s="3">
        <v>0</v>
      </c>
      <c r="FO385" s="3">
        <v>0</v>
      </c>
      <c r="FP385" s="3">
        <v>0</v>
      </c>
      <c r="FQ385" s="3">
        <v>0</v>
      </c>
      <c r="FR385" s="3">
        <v>0</v>
      </c>
      <c r="FS385" s="3">
        <v>0</v>
      </c>
      <c r="FT385" s="3">
        <v>0</v>
      </c>
      <c r="FU385" s="3">
        <v>0</v>
      </c>
      <c r="FV385" s="3">
        <v>0</v>
      </c>
      <c r="FW385" s="3">
        <v>0</v>
      </c>
      <c r="FX385" s="3">
        <v>0</v>
      </c>
      <c r="FY385" s="3">
        <v>0</v>
      </c>
      <c r="FZ385" s="3">
        <v>0</v>
      </c>
      <c r="GA385" s="3">
        <v>0</v>
      </c>
      <c r="GB385" s="3">
        <v>0</v>
      </c>
      <c r="GC385" s="3">
        <v>0</v>
      </c>
      <c r="GD385" s="3">
        <v>0</v>
      </c>
      <c r="GE385" s="3">
        <v>0</v>
      </c>
      <c r="GF385" s="3">
        <v>0</v>
      </c>
      <c r="GG385" s="3">
        <v>0</v>
      </c>
      <c r="GH385" s="3">
        <v>0</v>
      </c>
      <c r="GI385" s="3">
        <v>0</v>
      </c>
      <c r="GJ385" s="3">
        <v>0</v>
      </c>
      <c r="GK385" s="3">
        <v>0</v>
      </c>
      <c r="GL385" s="3">
        <v>0</v>
      </c>
      <c r="GM385" s="3">
        <v>0</v>
      </c>
      <c r="GN385" s="3">
        <v>0</v>
      </c>
      <c r="GO385" s="3">
        <v>0</v>
      </c>
      <c r="GP385" s="3">
        <v>0</v>
      </c>
      <c r="GQ385" s="3">
        <v>0</v>
      </c>
      <c r="GR385" s="3">
        <v>0</v>
      </c>
      <c r="GS385" s="3">
        <v>0</v>
      </c>
      <c r="GT385" s="3">
        <v>0</v>
      </c>
      <c r="GU385" s="3">
        <v>0</v>
      </c>
      <c r="GV385" s="3">
        <v>0</v>
      </c>
      <c r="GW385" s="3">
        <v>0</v>
      </c>
      <c r="GX385" s="3">
        <v>0</v>
      </c>
      <c r="GY385" s="3">
        <v>0</v>
      </c>
      <c r="GZ385" s="3">
        <v>0</v>
      </c>
      <c r="HA385" s="3">
        <v>0</v>
      </c>
      <c r="HB385" s="3">
        <v>0</v>
      </c>
      <c r="HC385" s="3">
        <v>0</v>
      </c>
      <c r="HD385" s="3">
        <v>0</v>
      </c>
      <c r="HE385" s="3">
        <v>0</v>
      </c>
      <c r="HF385" s="3">
        <v>0</v>
      </c>
      <c r="HG385" s="3">
        <v>0</v>
      </c>
      <c r="HH385" s="3">
        <v>0</v>
      </c>
      <c r="HI385" s="3">
        <v>0</v>
      </c>
      <c r="HJ385" s="3">
        <v>0</v>
      </c>
      <c r="HK385" s="3">
        <v>0</v>
      </c>
      <c r="HL385" s="3">
        <v>0</v>
      </c>
      <c r="HM385" s="3">
        <v>0</v>
      </c>
      <c r="HN385" s="3">
        <v>0</v>
      </c>
      <c r="HO385" s="3">
        <v>0</v>
      </c>
      <c r="HP385" s="3">
        <v>0</v>
      </c>
      <c r="HQ385" s="3">
        <v>0</v>
      </c>
      <c r="HR385" s="3">
        <v>0</v>
      </c>
      <c r="HS385" s="3">
        <v>0</v>
      </c>
      <c r="HT385" s="3">
        <v>0</v>
      </c>
      <c r="HU385" s="3">
        <v>0</v>
      </c>
      <c r="HV385" s="3">
        <v>0</v>
      </c>
      <c r="HW385" s="3">
        <v>0</v>
      </c>
      <c r="HX385" s="3">
        <v>0</v>
      </c>
      <c r="HY385" s="3">
        <v>0</v>
      </c>
      <c r="HZ385" s="3">
        <v>0</v>
      </c>
      <c r="IA385" s="3">
        <v>0</v>
      </c>
      <c r="IB385" s="3">
        <v>0</v>
      </c>
      <c r="IC385" s="3">
        <v>0</v>
      </c>
      <c r="ID385" s="3">
        <v>0</v>
      </c>
      <c r="IE385" s="3">
        <v>0</v>
      </c>
      <c r="IF385" s="3">
        <v>0</v>
      </c>
      <c r="IG385" s="3">
        <v>0</v>
      </c>
      <c r="IH385" s="3">
        <v>0</v>
      </c>
      <c r="II385" s="3">
        <v>0</v>
      </c>
      <c r="IJ385" s="3">
        <v>2430710</v>
      </c>
      <c r="IK385" s="3">
        <v>0</v>
      </c>
      <c r="IL385" s="3">
        <v>0</v>
      </c>
      <c r="IM385" s="3">
        <v>352034</v>
      </c>
    </row>
    <row r="386" spans="1:247" x14ac:dyDescent="0.25">
      <c r="A386">
        <v>106034002</v>
      </c>
      <c r="B386" s="33" t="s">
        <v>1663</v>
      </c>
      <c r="C386" s="56">
        <v>45292</v>
      </c>
      <c r="D386" s="56">
        <v>45657</v>
      </c>
      <c r="E386">
        <v>366</v>
      </c>
      <c r="F386" s="33" t="s">
        <v>2726</v>
      </c>
      <c r="G386" t="s">
        <v>1179</v>
      </c>
      <c r="H386">
        <v>501</v>
      </c>
      <c r="I386" s="33" t="s">
        <v>1046</v>
      </c>
      <c r="J386" t="s">
        <v>1047</v>
      </c>
      <c r="K386" s="33" t="s">
        <v>1023</v>
      </c>
      <c r="L386" s="33" t="s">
        <v>811</v>
      </c>
      <c r="M386" t="s">
        <v>1792</v>
      </c>
      <c r="N386" t="s">
        <v>1032</v>
      </c>
      <c r="O386" s="33" t="s">
        <v>1047</v>
      </c>
      <c r="P386" t="s">
        <v>407</v>
      </c>
      <c r="Q386" t="s">
        <v>34</v>
      </c>
      <c r="R386" s="33" t="s">
        <v>2330</v>
      </c>
      <c r="S386" s="33" t="s">
        <v>3253</v>
      </c>
      <c r="T386" s="33" t="s">
        <v>1664</v>
      </c>
      <c r="U386" s="33">
        <v>95642</v>
      </c>
      <c r="V386" s="33" t="s">
        <v>2937</v>
      </c>
      <c r="W386">
        <v>0</v>
      </c>
      <c r="X386" s="3">
        <v>52</v>
      </c>
      <c r="Y386" s="3">
        <v>19032</v>
      </c>
      <c r="Z386" s="3">
        <v>52</v>
      </c>
      <c r="AA386" s="3">
        <v>19032</v>
      </c>
      <c r="AB386" s="3">
        <v>27</v>
      </c>
      <c r="AC386" s="3">
        <v>24.7732240437158</v>
      </c>
      <c r="AD386" s="3">
        <v>61.908865280191399</v>
      </c>
      <c r="AE386" s="3">
        <v>3884</v>
      </c>
      <c r="AF386" s="3">
        <v>1787</v>
      </c>
      <c r="AG386" s="3">
        <v>409</v>
      </c>
      <c r="AH386" s="3">
        <v>1160</v>
      </c>
      <c r="AI386" s="3">
        <v>22</v>
      </c>
      <c r="AJ386" s="3">
        <v>1016</v>
      </c>
      <c r="AK386" s="3">
        <v>732</v>
      </c>
      <c r="AL386" s="3">
        <v>4</v>
      </c>
      <c r="AM386" s="3">
        <v>53</v>
      </c>
      <c r="AN386" s="3">
        <v>9067</v>
      </c>
      <c r="AO386" s="3">
        <v>22658.6446925501</v>
      </c>
      <c r="AP386" s="89">
        <v>8704.5650730590696</v>
      </c>
      <c r="AQ386" s="89">
        <v>3397.3199516619843</v>
      </c>
      <c r="AR386" s="89">
        <v>798.74812466507899</v>
      </c>
      <c r="AS386" s="89">
        <v>3828.2956457280902</v>
      </c>
      <c r="AT386" s="89">
        <v>22.76961469184738</v>
      </c>
      <c r="AU386" s="89">
        <v>2417.5492243107901</v>
      </c>
      <c r="AV386" s="89">
        <v>3107.7814354739398</v>
      </c>
      <c r="AW386" s="89">
        <v>46.650829408150699</v>
      </c>
      <c r="AX386" s="89">
        <v>315.44883100608001</v>
      </c>
      <c r="AY386" s="3">
        <v>989</v>
      </c>
      <c r="AZ386" s="3">
        <v>385</v>
      </c>
      <c r="BA386" s="3">
        <v>98</v>
      </c>
      <c r="BB386" s="3">
        <v>373</v>
      </c>
      <c r="BC386" s="3">
        <v>2</v>
      </c>
      <c r="BD386" s="3">
        <v>254</v>
      </c>
      <c r="BE386" s="3">
        <v>254</v>
      </c>
      <c r="BF386" s="3">
        <v>2</v>
      </c>
      <c r="BG386" s="3">
        <v>20</v>
      </c>
      <c r="BH386" s="3">
        <v>2377</v>
      </c>
      <c r="BI386" s="3">
        <v>52</v>
      </c>
      <c r="BJ386" s="3">
        <v>0</v>
      </c>
      <c r="BK386" s="3">
        <v>0</v>
      </c>
      <c r="BL386" s="3">
        <v>0</v>
      </c>
      <c r="BM386" s="3">
        <v>0</v>
      </c>
      <c r="BN386" s="3">
        <v>0</v>
      </c>
      <c r="BO386" s="3">
        <v>19032</v>
      </c>
      <c r="BP386" s="3">
        <v>0</v>
      </c>
      <c r="BQ386" s="3">
        <v>0</v>
      </c>
      <c r="BR386" s="3">
        <v>0</v>
      </c>
      <c r="BS386" s="3">
        <v>0</v>
      </c>
      <c r="BT386" s="3">
        <v>0</v>
      </c>
      <c r="BU386" s="3">
        <v>9067</v>
      </c>
      <c r="BV386" s="3">
        <v>0</v>
      </c>
      <c r="BW386" s="3">
        <v>0</v>
      </c>
      <c r="BX386" s="3">
        <v>0</v>
      </c>
      <c r="BY386" s="3">
        <v>0</v>
      </c>
      <c r="BZ386" s="57">
        <v>0</v>
      </c>
      <c r="CA386" s="3">
        <v>0</v>
      </c>
      <c r="CB386" s="3">
        <v>2377</v>
      </c>
      <c r="CC386" s="3">
        <v>0</v>
      </c>
      <c r="CD386" s="3">
        <v>0</v>
      </c>
      <c r="CE386" s="3">
        <v>0</v>
      </c>
      <c r="CF386" s="3">
        <v>0</v>
      </c>
      <c r="CG386" s="3">
        <v>0</v>
      </c>
      <c r="CH386" s="3">
        <v>8</v>
      </c>
      <c r="CI386" s="3">
        <v>0</v>
      </c>
      <c r="CJ386" s="3">
        <v>0</v>
      </c>
      <c r="CK386" s="3">
        <v>11722</v>
      </c>
      <c r="CL386" s="3">
        <v>3015</v>
      </c>
      <c r="CM386" s="3">
        <v>1228</v>
      </c>
      <c r="CN386" s="3">
        <v>8839</v>
      </c>
      <c r="CO386" s="3">
        <v>2</v>
      </c>
      <c r="CP386" s="3">
        <v>3321</v>
      </c>
      <c r="CQ386" s="3">
        <v>5972</v>
      </c>
      <c r="CR386" s="3">
        <v>198</v>
      </c>
      <c r="CS386" s="3">
        <v>708</v>
      </c>
      <c r="CT386" s="3">
        <v>35005</v>
      </c>
      <c r="CU386" s="3">
        <v>27175</v>
      </c>
      <c r="CV386" s="3">
        <v>4063</v>
      </c>
      <c r="CW386" s="3">
        <v>0</v>
      </c>
      <c r="CX386" s="3">
        <v>5321</v>
      </c>
      <c r="CY386" s="3">
        <v>0</v>
      </c>
      <c r="CZ386" s="3">
        <v>3</v>
      </c>
      <c r="DA386" s="3">
        <v>33926</v>
      </c>
      <c r="DB386" s="3">
        <v>18177</v>
      </c>
      <c r="DC386" s="3">
        <v>371</v>
      </c>
      <c r="DD386" s="3">
        <v>276</v>
      </c>
      <c r="DE386" s="3">
        <v>145</v>
      </c>
      <c r="DF386" s="3">
        <v>65</v>
      </c>
      <c r="DG386" s="3">
        <v>369696665</v>
      </c>
      <c r="DH386" s="3">
        <v>259082195</v>
      </c>
      <c r="DI386" s="3">
        <v>3783</v>
      </c>
      <c r="DJ386" s="3">
        <v>110618253</v>
      </c>
      <c r="DK386" s="3">
        <v>551328</v>
      </c>
      <c r="DL386" s="3">
        <v>111169581</v>
      </c>
      <c r="DM386" s="3">
        <v>104924331</v>
      </c>
      <c r="DN386" s="3">
        <v>6245250</v>
      </c>
      <c r="DO386" s="3">
        <v>6230932</v>
      </c>
      <c r="DP386" s="3">
        <v>3695715</v>
      </c>
      <c r="DQ386" s="3">
        <v>0</v>
      </c>
      <c r="DR386" s="3">
        <v>0</v>
      </c>
      <c r="DS386" s="3">
        <v>8780467</v>
      </c>
      <c r="DT386" s="3">
        <v>65048594</v>
      </c>
      <c r="DU386" s="3">
        <v>27251429</v>
      </c>
      <c r="DV386" s="3">
        <v>6684406</v>
      </c>
      <c r="DW386" s="3">
        <v>18176931</v>
      </c>
      <c r="DX386" s="3">
        <v>351433</v>
      </c>
      <c r="DY386" s="3">
        <v>17408583</v>
      </c>
      <c r="DZ386" s="3">
        <v>12126030</v>
      </c>
      <c r="EA386" s="3">
        <v>87894</v>
      </c>
      <c r="EB386" s="3">
        <v>801159</v>
      </c>
      <c r="EC386" s="3">
        <v>147936459</v>
      </c>
      <c r="ED386" s="3">
        <v>80734032</v>
      </c>
      <c r="EE386" s="3">
        <v>24557090</v>
      </c>
      <c r="EF386" s="3">
        <v>6369767</v>
      </c>
      <c r="EG386" s="3">
        <v>41811574</v>
      </c>
      <c r="EH386" s="3">
        <v>12294</v>
      </c>
      <c r="EI386" s="3">
        <v>24014750</v>
      </c>
      <c r="EJ386" s="3">
        <v>39356280</v>
      </c>
      <c r="EK386" s="3">
        <v>937188</v>
      </c>
      <c r="EL386" s="3">
        <v>3967231</v>
      </c>
      <c r="EM386" s="3">
        <v>221760206</v>
      </c>
      <c r="EN386" s="3">
        <v>116771595</v>
      </c>
      <c r="EO386" s="3">
        <v>41959187</v>
      </c>
      <c r="EP386" s="3">
        <v>1012694</v>
      </c>
      <c r="EQ386" s="3">
        <v>42553393</v>
      </c>
      <c r="ER386" s="3">
        <v>-89989</v>
      </c>
      <c r="ES386" s="3">
        <v>75285</v>
      </c>
      <c r="ET386" s="3">
        <v>26592465</v>
      </c>
      <c r="EU386" s="3">
        <v>22358073</v>
      </c>
      <c r="EV386" s="3">
        <v>3717883</v>
      </c>
      <c r="EW386" s="3">
        <v>0</v>
      </c>
      <c r="EX386" s="3">
        <v>3521910</v>
      </c>
      <c r="EY386" s="3">
        <v>0</v>
      </c>
      <c r="EZ386" s="3">
        <v>609699</v>
      </c>
      <c r="FA386" s="3">
        <v>0</v>
      </c>
      <c r="FB386" s="3">
        <v>0</v>
      </c>
      <c r="FC386" s="3">
        <v>0</v>
      </c>
      <c r="FD386" s="3">
        <v>3783</v>
      </c>
      <c r="FE386" s="3">
        <v>28596987</v>
      </c>
      <c r="FF386" s="3">
        <v>9655799</v>
      </c>
      <c r="FG386" s="3">
        <v>11890519</v>
      </c>
      <c r="FH386" s="3">
        <v>17138317</v>
      </c>
      <c r="FI386" s="3">
        <v>288442</v>
      </c>
      <c r="FJ386" s="3">
        <v>14403741</v>
      </c>
      <c r="FK386" s="3">
        <v>27302445</v>
      </c>
      <c r="FL386" s="3">
        <v>314973</v>
      </c>
      <c r="FM386" s="3">
        <v>1027030</v>
      </c>
      <c r="FN386" s="3">
        <v>0</v>
      </c>
      <c r="FO386" s="3">
        <v>-3116651</v>
      </c>
      <c r="FP386" s="3">
        <v>423499</v>
      </c>
      <c r="FQ386" s="3">
        <v>3943819</v>
      </c>
      <c r="FR386" s="3">
        <v>0</v>
      </c>
      <c r="FS386" s="3">
        <v>0</v>
      </c>
      <c r="FT386" s="3">
        <v>19991392</v>
      </c>
      <c r="FU386" s="3">
        <v>12603360</v>
      </c>
      <c r="FV386" s="3">
        <v>26893195</v>
      </c>
      <c r="FW386" s="3">
        <v>0</v>
      </c>
      <c r="FX386" s="3">
        <v>0</v>
      </c>
      <c r="FY386" s="3">
        <v>111830</v>
      </c>
      <c r="FZ386" s="3">
        <v>230028</v>
      </c>
      <c r="GA386" s="3">
        <v>17478362</v>
      </c>
      <c r="GB386" s="3">
        <v>5123824</v>
      </c>
      <c r="GC386" s="3">
        <v>16945976</v>
      </c>
      <c r="GD386" s="3">
        <v>5546364</v>
      </c>
      <c r="GE386" s="3">
        <v>43008633</v>
      </c>
      <c r="GF386" s="3">
        <v>18514787</v>
      </c>
      <c r="GG386" s="3">
        <v>7109961</v>
      </c>
      <c r="GH386" s="3">
        <v>2235415</v>
      </c>
      <c r="GI386" s="3">
        <v>7444809</v>
      </c>
      <c r="GJ386" s="3">
        <v>15582451</v>
      </c>
      <c r="GK386" s="3">
        <v>6166471</v>
      </c>
      <c r="GL386" s="3">
        <v>153202</v>
      </c>
      <c r="GM386" s="3">
        <v>456668</v>
      </c>
      <c r="GN386" s="3">
        <v>963043</v>
      </c>
      <c r="GO386" s="3">
        <v>3288891</v>
      </c>
      <c r="GP386" s="3">
        <v>25475281</v>
      </c>
      <c r="GQ386" s="3">
        <v>282221</v>
      </c>
      <c r="GR386" s="3">
        <v>44628945</v>
      </c>
      <c r="GS386" s="3">
        <v>2215934</v>
      </c>
      <c r="GT386" s="3">
        <v>597852</v>
      </c>
      <c r="GU386" s="3">
        <v>0</v>
      </c>
      <c r="GV386" s="3">
        <v>73200233</v>
      </c>
      <c r="GW386" s="3">
        <v>2297650</v>
      </c>
      <c r="GX386" s="3">
        <v>3462</v>
      </c>
      <c r="GY386" s="3">
        <v>10777509</v>
      </c>
      <c r="GZ386" s="3">
        <v>60121612</v>
      </c>
      <c r="HA386" s="3">
        <v>73200233</v>
      </c>
      <c r="HB386" s="3">
        <v>990027</v>
      </c>
      <c r="HC386" s="3">
        <v>50259968</v>
      </c>
      <c r="HD386" s="3">
        <v>-39328795</v>
      </c>
      <c r="HE386" s="3">
        <v>115712529</v>
      </c>
      <c r="HF386" s="3">
        <v>0</v>
      </c>
      <c r="HG386" s="3">
        <v>10424679</v>
      </c>
      <c r="HH386" s="3">
        <v>0</v>
      </c>
      <c r="HI386" s="3">
        <v>0</v>
      </c>
      <c r="HJ386" s="3">
        <v>680171</v>
      </c>
      <c r="HK386" s="3">
        <v>767835</v>
      </c>
      <c r="HL386" s="3">
        <v>368</v>
      </c>
      <c r="HM386" s="3">
        <v>4</v>
      </c>
      <c r="HN386" s="3">
        <v>69766</v>
      </c>
      <c r="HO386" s="3">
        <v>237134</v>
      </c>
      <c r="HP386" s="3">
        <v>235571</v>
      </c>
      <c r="HQ386" s="3">
        <v>0</v>
      </c>
      <c r="HR386" s="3">
        <v>2420</v>
      </c>
      <c r="HS386" s="3">
        <v>49878</v>
      </c>
      <c r="HT386" s="3">
        <v>81335</v>
      </c>
      <c r="HU386" s="3">
        <v>2007</v>
      </c>
      <c r="HV386" s="3">
        <v>1762</v>
      </c>
      <c r="HW386" s="3">
        <v>298</v>
      </c>
      <c r="HX386" s="3">
        <v>164733</v>
      </c>
      <c r="HY386" s="3">
        <v>115672</v>
      </c>
      <c r="HZ386" s="3">
        <v>162018</v>
      </c>
      <c r="IA386" s="3">
        <v>0</v>
      </c>
      <c r="IB386" s="3">
        <v>143638</v>
      </c>
      <c r="IC386" s="3">
        <v>37639</v>
      </c>
      <c r="ID386" s="3">
        <v>54692</v>
      </c>
      <c r="IE386" s="3">
        <v>41157445.823445223</v>
      </c>
      <c r="IF386" s="3">
        <v>14626614.792461157</v>
      </c>
      <c r="IG386" s="3">
        <v>3685462.6148480899</v>
      </c>
      <c r="IH386" s="3">
        <v>16935993.762157727</v>
      </c>
      <c r="II386" s="3">
        <v>102687.64329313301</v>
      </c>
      <c r="IJ386" s="3">
        <v>11694662.32398661</v>
      </c>
      <c r="IK386" s="3">
        <v>14534519.255338509</v>
      </c>
      <c r="IL386" s="3">
        <v>289401.81719314703</v>
      </c>
      <c r="IM386" s="3">
        <v>1346214.9672764021</v>
      </c>
    </row>
    <row r="387" spans="1:247" x14ac:dyDescent="0.25">
      <c r="A387">
        <v>106310791</v>
      </c>
      <c r="B387" s="33" t="s">
        <v>1665</v>
      </c>
      <c r="C387" s="56">
        <v>45292</v>
      </c>
      <c r="D387" s="56">
        <v>45657</v>
      </c>
      <c r="E387">
        <v>366</v>
      </c>
      <c r="F387" s="33" t="s">
        <v>2700</v>
      </c>
      <c r="G387" t="s">
        <v>1093</v>
      </c>
      <c r="H387">
        <v>308</v>
      </c>
      <c r="I387" s="33" t="s">
        <v>1046</v>
      </c>
      <c r="J387" t="s">
        <v>1047</v>
      </c>
      <c r="K387" s="33" t="s">
        <v>1023</v>
      </c>
      <c r="L387" s="33" t="s">
        <v>811</v>
      </c>
      <c r="N387" t="s">
        <v>430</v>
      </c>
      <c r="O387" s="33" t="s">
        <v>1047</v>
      </c>
      <c r="P387" t="s">
        <v>407</v>
      </c>
      <c r="Q387" t="s">
        <v>34</v>
      </c>
      <c r="R387" s="33" t="s">
        <v>2331</v>
      </c>
      <c r="S387" s="33" t="s">
        <v>1666</v>
      </c>
      <c r="T387" s="33" t="s">
        <v>1667</v>
      </c>
      <c r="U387" s="33">
        <v>95602</v>
      </c>
      <c r="V387" s="33" t="s">
        <v>2674</v>
      </c>
      <c r="W387">
        <v>0</v>
      </c>
      <c r="X387" s="3">
        <v>64</v>
      </c>
      <c r="Y387" s="3">
        <v>23424</v>
      </c>
      <c r="Z387" s="3">
        <v>64</v>
      </c>
      <c r="AA387" s="3">
        <v>23424</v>
      </c>
      <c r="AB387" s="3">
        <v>41</v>
      </c>
      <c r="AC387" s="3">
        <v>37.262295081967203</v>
      </c>
      <c r="AD387" s="3">
        <v>110.702933035204</v>
      </c>
      <c r="AE387" s="3">
        <v>5794</v>
      </c>
      <c r="AF387" s="3">
        <v>3538</v>
      </c>
      <c r="AG387" s="3">
        <v>662</v>
      </c>
      <c r="AH387" s="3">
        <v>1609</v>
      </c>
      <c r="AI387" s="3">
        <v>0</v>
      </c>
      <c r="AJ387" s="3">
        <v>677</v>
      </c>
      <c r="AK387" s="3">
        <v>1097</v>
      </c>
      <c r="AL387" s="3">
        <v>21</v>
      </c>
      <c r="AM387" s="3">
        <v>240</v>
      </c>
      <c r="AN387" s="3">
        <v>13638</v>
      </c>
      <c r="AO387" s="3">
        <v>40517.273490884603</v>
      </c>
      <c r="AP387" s="89">
        <v>15307.4083706779</v>
      </c>
      <c r="AQ387" s="89">
        <v>8978.2263401976106</v>
      </c>
      <c r="AR387" s="89">
        <v>1421.22133045699</v>
      </c>
      <c r="AS387" s="89">
        <v>5320.1778417226396</v>
      </c>
      <c r="AT387" s="89">
        <v>0</v>
      </c>
      <c r="AU387" s="89">
        <v>2194.8652827097098</v>
      </c>
      <c r="AV387" s="89">
        <v>5957.1296847483254</v>
      </c>
      <c r="AW387" s="89">
        <v>109.45350815466701</v>
      </c>
      <c r="AX387" s="89">
        <v>840.65544252680399</v>
      </c>
      <c r="AY387" s="3">
        <v>1541</v>
      </c>
      <c r="AZ387" s="3">
        <v>924</v>
      </c>
      <c r="BA387" s="3">
        <v>134</v>
      </c>
      <c r="BB387" s="3">
        <v>423</v>
      </c>
      <c r="BC387" s="3">
        <v>0</v>
      </c>
      <c r="BD387" s="3">
        <v>179</v>
      </c>
      <c r="BE387" s="3">
        <v>364</v>
      </c>
      <c r="BF387" s="3">
        <v>13</v>
      </c>
      <c r="BG387" s="3">
        <v>70</v>
      </c>
      <c r="BH387" s="3">
        <v>3648</v>
      </c>
      <c r="BI387" s="3">
        <v>64</v>
      </c>
      <c r="BJ387" s="3">
        <v>0</v>
      </c>
      <c r="BK387" s="3">
        <v>0</v>
      </c>
      <c r="BL387" s="3">
        <v>0</v>
      </c>
      <c r="BM387" s="3">
        <v>0</v>
      </c>
      <c r="BN387" s="3">
        <v>0</v>
      </c>
      <c r="BO387" s="3">
        <v>23424</v>
      </c>
      <c r="BP387" s="3">
        <v>0</v>
      </c>
      <c r="BQ387" s="3">
        <v>0</v>
      </c>
      <c r="BR387" s="3">
        <v>0</v>
      </c>
      <c r="BS387" s="3">
        <v>0</v>
      </c>
      <c r="BT387" s="3">
        <v>0</v>
      </c>
      <c r="BU387" s="3">
        <v>13638</v>
      </c>
      <c r="BV387" s="3">
        <v>0</v>
      </c>
      <c r="BW387" s="3">
        <v>0</v>
      </c>
      <c r="BX387" s="3">
        <v>0</v>
      </c>
      <c r="BY387" s="3">
        <v>0</v>
      </c>
      <c r="BZ387" s="57">
        <v>0</v>
      </c>
      <c r="CA387" s="3">
        <v>0</v>
      </c>
      <c r="CB387" s="3">
        <v>3648</v>
      </c>
      <c r="CC387" s="3">
        <v>0</v>
      </c>
      <c r="CD387" s="3">
        <v>0</v>
      </c>
      <c r="CE387" s="3">
        <v>0</v>
      </c>
      <c r="CF387" s="3">
        <v>0</v>
      </c>
      <c r="CG387" s="3">
        <v>0</v>
      </c>
      <c r="CH387" s="3">
        <v>0</v>
      </c>
      <c r="CI387" s="3">
        <v>0</v>
      </c>
      <c r="CJ387" s="3">
        <v>0</v>
      </c>
      <c r="CK387" s="3">
        <v>40293</v>
      </c>
      <c r="CL387" s="3">
        <v>5509</v>
      </c>
      <c r="CM387" s="3">
        <v>3469</v>
      </c>
      <c r="CN387" s="3">
        <v>9571</v>
      </c>
      <c r="CO387" s="3">
        <v>0</v>
      </c>
      <c r="CP387" s="3">
        <v>4367</v>
      </c>
      <c r="CQ387" s="3">
        <v>7453</v>
      </c>
      <c r="CR387" s="3">
        <v>73</v>
      </c>
      <c r="CS387" s="3">
        <v>3762</v>
      </c>
      <c r="CT387" s="3">
        <v>74497</v>
      </c>
      <c r="CU387" s="3">
        <v>32390</v>
      </c>
      <c r="CV387" s="3">
        <v>2562</v>
      </c>
      <c r="CW387" s="3">
        <v>23428</v>
      </c>
      <c r="CX387" s="3">
        <v>3416</v>
      </c>
      <c r="CY387" s="3">
        <v>2199</v>
      </c>
      <c r="CZ387" s="3">
        <v>4</v>
      </c>
      <c r="DA387" s="3">
        <v>48954</v>
      </c>
      <c r="DB387" s="3">
        <v>152288</v>
      </c>
      <c r="DC387" s="3">
        <v>580</v>
      </c>
      <c r="DD387" s="3">
        <v>1879</v>
      </c>
      <c r="DE387" s="3">
        <v>0</v>
      </c>
      <c r="DF387" s="3">
        <v>0</v>
      </c>
      <c r="DG387" s="3">
        <v>680691282</v>
      </c>
      <c r="DH387" s="3">
        <v>525569268</v>
      </c>
      <c r="DI387" s="3">
        <v>21122114</v>
      </c>
      <c r="DJ387" s="3">
        <v>176244128</v>
      </c>
      <c r="DK387" s="3">
        <v>1276300</v>
      </c>
      <c r="DL387" s="3">
        <v>177520428</v>
      </c>
      <c r="DM387" s="3">
        <v>164476153</v>
      </c>
      <c r="DN387" s="3">
        <v>13044275</v>
      </c>
      <c r="DO387" s="3">
        <v>7822918</v>
      </c>
      <c r="DP387" s="3">
        <v>4064201</v>
      </c>
      <c r="DQ387" s="3">
        <v>0</v>
      </c>
      <c r="DR387" s="3">
        <v>0</v>
      </c>
      <c r="DS387" s="3">
        <v>16802992</v>
      </c>
      <c r="DT387" s="3">
        <v>100382790</v>
      </c>
      <c r="DU387" s="3">
        <v>56128607</v>
      </c>
      <c r="DV387" s="3">
        <v>10511486</v>
      </c>
      <c r="DW387" s="3">
        <v>26541269</v>
      </c>
      <c r="DX387" s="3">
        <v>0</v>
      </c>
      <c r="DY387" s="3">
        <v>11408929</v>
      </c>
      <c r="DZ387" s="3">
        <v>21054226</v>
      </c>
      <c r="EA387" s="3">
        <v>336801</v>
      </c>
      <c r="EB387" s="3">
        <v>2754658</v>
      </c>
      <c r="EC387" s="3">
        <v>229118766</v>
      </c>
      <c r="ED387" s="3">
        <v>164822657</v>
      </c>
      <c r="EE387" s="3">
        <v>86306480</v>
      </c>
      <c r="EF387" s="3">
        <v>12055203</v>
      </c>
      <c r="EG387" s="3">
        <v>61217756</v>
      </c>
      <c r="EH387" s="3">
        <v>0</v>
      </c>
      <c r="EI387" s="3">
        <v>25579346</v>
      </c>
      <c r="EJ387" s="3">
        <v>93278276</v>
      </c>
      <c r="EK387" s="3">
        <v>1418630</v>
      </c>
      <c r="EL387" s="3">
        <v>6894168</v>
      </c>
      <c r="EM387" s="3">
        <v>451572516</v>
      </c>
      <c r="EN387" s="3">
        <v>209752226</v>
      </c>
      <c r="EO387" s="3">
        <v>111050089</v>
      </c>
      <c r="EP387" s="3">
        <v>10229255</v>
      </c>
      <c r="EQ387" s="3">
        <v>67002386</v>
      </c>
      <c r="ER387" s="3">
        <v>0</v>
      </c>
      <c r="ES387" s="3">
        <v>0</v>
      </c>
      <c r="ET387" s="3">
        <v>23661785</v>
      </c>
      <c r="EU387" s="3">
        <v>89981272</v>
      </c>
      <c r="EV387" s="3">
        <v>5407729</v>
      </c>
      <c r="EW387" s="3">
        <v>0</v>
      </c>
      <c r="EX387" s="3">
        <v>7079625</v>
      </c>
      <c r="EY387" s="3">
        <v>0</v>
      </c>
      <c r="EZ387" s="3">
        <v>1404901</v>
      </c>
      <c r="FA387" s="3">
        <v>11842252</v>
      </c>
      <c r="FB387" s="3">
        <v>0</v>
      </c>
      <c r="FC387" s="3">
        <v>0</v>
      </c>
      <c r="FD387" s="3">
        <v>9279862</v>
      </c>
      <c r="FE387" s="3">
        <v>54685910</v>
      </c>
      <c r="FF387" s="3">
        <v>43064402</v>
      </c>
      <c r="FG387" s="3">
        <v>11844746</v>
      </c>
      <c r="FH387" s="3">
        <v>19861174</v>
      </c>
      <c r="FI387" s="3">
        <v>0</v>
      </c>
      <c r="FJ387" s="3">
        <v>12827761</v>
      </c>
      <c r="FK387" s="3">
        <v>31418503</v>
      </c>
      <c r="FL387" s="3">
        <v>348170</v>
      </c>
      <c r="FM387" s="3">
        <v>2193462</v>
      </c>
      <c r="FN387" s="3">
        <v>0</v>
      </c>
      <c r="FO387" s="3">
        <v>-18538521</v>
      </c>
      <c r="FP387" s="3">
        <v>214945</v>
      </c>
      <c r="FQ387" s="3">
        <v>6140738</v>
      </c>
      <c r="FR387" s="3">
        <v>0</v>
      </c>
      <c r="FS387" s="3">
        <v>0</v>
      </c>
      <c r="FT387" s="3">
        <v>23542413</v>
      </c>
      <c r="FU387" s="3">
        <v>25106070</v>
      </c>
      <c r="FV387" s="3">
        <v>44351679</v>
      </c>
      <c r="FW387" s="3">
        <v>9840271</v>
      </c>
      <c r="FX387" s="3">
        <v>0</v>
      </c>
      <c r="FY387" s="3">
        <v>177337</v>
      </c>
      <c r="FZ387" s="3">
        <v>0</v>
      </c>
      <c r="GA387" s="3">
        <v>21148232</v>
      </c>
      <c r="GB387" s="3">
        <v>6342897</v>
      </c>
      <c r="GC387" s="3">
        <v>29033596</v>
      </c>
      <c r="GD387" s="3">
        <v>4933658</v>
      </c>
      <c r="GE387" s="3">
        <v>57895824</v>
      </c>
      <c r="GF387" s="3">
        <v>26123365</v>
      </c>
      <c r="GG387" s="3">
        <v>3731557</v>
      </c>
      <c r="GH387" s="3">
        <v>1203638</v>
      </c>
      <c r="GI387" s="3">
        <v>20622199</v>
      </c>
      <c r="GJ387" s="3">
        <v>36565122</v>
      </c>
      <c r="GK387" s="3">
        <v>6778135</v>
      </c>
      <c r="GL387" s="3">
        <v>902512</v>
      </c>
      <c r="GM387" s="3">
        <v>795052</v>
      </c>
      <c r="GN387" s="3">
        <v>847045</v>
      </c>
      <c r="GO387" s="3">
        <v>9011704</v>
      </c>
      <c r="GP387" s="3">
        <v>29730144</v>
      </c>
      <c r="GQ387" s="3">
        <v>0</v>
      </c>
      <c r="GR387" s="3">
        <v>30302018</v>
      </c>
      <c r="GS387" s="3">
        <v>3991796</v>
      </c>
      <c r="GT387" s="3">
        <v>0</v>
      </c>
      <c r="GU387" s="3">
        <v>0</v>
      </c>
      <c r="GV387" s="3">
        <v>64023958</v>
      </c>
      <c r="GW387" s="3">
        <v>5663676</v>
      </c>
      <c r="GX387" s="3">
        <v>236765</v>
      </c>
      <c r="GY387" s="3">
        <v>12122440</v>
      </c>
      <c r="GZ387" s="3">
        <v>46001077</v>
      </c>
      <c r="HA387" s="3">
        <v>64023958</v>
      </c>
      <c r="HB387" s="3">
        <v>408575</v>
      </c>
      <c r="HC387" s="3">
        <v>81183886</v>
      </c>
      <c r="HD387" s="3">
        <v>-63948594</v>
      </c>
      <c r="HE387" s="3">
        <v>122958481</v>
      </c>
      <c r="HF387" s="3">
        <v>0</v>
      </c>
      <c r="HG387" s="3">
        <v>6842533</v>
      </c>
      <c r="HH387" s="3">
        <v>-25714</v>
      </c>
      <c r="HI387" s="3">
        <v>4845720</v>
      </c>
      <c r="HJ387" s="3">
        <v>932757</v>
      </c>
      <c r="HK387" s="3">
        <v>1059529</v>
      </c>
      <c r="HL387" s="3">
        <v>509</v>
      </c>
      <c r="HM387" s="3">
        <v>0</v>
      </c>
      <c r="HN387" s="3">
        <v>72709</v>
      </c>
      <c r="HO387" s="3">
        <v>289078</v>
      </c>
      <c r="HP387" s="3">
        <v>322689</v>
      </c>
      <c r="HQ387" s="3">
        <v>2606</v>
      </c>
      <c r="HR387" s="3">
        <v>68566</v>
      </c>
      <c r="HS387" s="3">
        <v>86732</v>
      </c>
      <c r="HT387" s="3">
        <v>88526</v>
      </c>
      <c r="HU387" s="3">
        <v>1299</v>
      </c>
      <c r="HV387" s="3">
        <v>12</v>
      </c>
      <c r="HW387" s="3">
        <v>540</v>
      </c>
      <c r="HX387" s="3">
        <v>230644</v>
      </c>
      <c r="HY387" s="3">
        <v>223756</v>
      </c>
      <c r="HZ387" s="3">
        <v>230125</v>
      </c>
      <c r="IA387" s="3">
        <v>0</v>
      </c>
      <c r="IB387" s="3">
        <v>163010</v>
      </c>
      <c r="IC387" s="3">
        <v>33918</v>
      </c>
      <c r="ID387" s="3">
        <v>51304</v>
      </c>
      <c r="IE387" s="3">
        <v>63584610.394935697</v>
      </c>
      <c r="IF387" s="3">
        <v>34149673.83178886</v>
      </c>
      <c r="IG387" s="3">
        <v>5410500.2148341304</v>
      </c>
      <c r="IH387" s="3">
        <v>21040757.180467799</v>
      </c>
      <c r="II387" s="3">
        <v>0</v>
      </c>
      <c r="IJ387" s="3">
        <v>8868162.7080447506</v>
      </c>
      <c r="IK387" s="3">
        <v>27411909.059123501</v>
      </c>
      <c r="IL387" s="3">
        <v>420875.20249986497</v>
      </c>
      <c r="IM387" s="3">
        <v>2313364.4083054098</v>
      </c>
    </row>
    <row r="388" spans="1:247" x14ac:dyDescent="0.25">
      <c r="A388">
        <v>106344017</v>
      </c>
      <c r="B388" s="33" t="s">
        <v>1668</v>
      </c>
      <c r="C388" s="56">
        <v>45292</v>
      </c>
      <c r="D388" s="56">
        <v>45657</v>
      </c>
      <c r="E388">
        <v>366</v>
      </c>
      <c r="F388" s="33" t="s">
        <v>2705</v>
      </c>
      <c r="G388" t="s">
        <v>1093</v>
      </c>
      <c r="H388">
        <v>311</v>
      </c>
      <c r="I388" s="33" t="s">
        <v>1046</v>
      </c>
      <c r="J388" t="s">
        <v>1047</v>
      </c>
      <c r="K388" s="33" t="s">
        <v>1023</v>
      </c>
      <c r="L388" s="33" t="s">
        <v>653</v>
      </c>
      <c r="N388" t="s">
        <v>430</v>
      </c>
      <c r="O388" s="33" t="s">
        <v>1047</v>
      </c>
      <c r="P388" t="s">
        <v>407</v>
      </c>
      <c r="Q388" t="s">
        <v>34</v>
      </c>
      <c r="R388" s="33" t="s">
        <v>2332</v>
      </c>
      <c r="S388" s="33" t="s">
        <v>1669</v>
      </c>
      <c r="T388" s="33" t="s">
        <v>1260</v>
      </c>
      <c r="U388" s="33">
        <v>95826</v>
      </c>
      <c r="V388" s="33" t="s">
        <v>2863</v>
      </c>
      <c r="W388">
        <v>0</v>
      </c>
      <c r="X388" s="3">
        <v>73</v>
      </c>
      <c r="Y388" s="3">
        <v>26718</v>
      </c>
      <c r="Z388" s="3">
        <v>73</v>
      </c>
      <c r="AA388" s="3">
        <v>26718</v>
      </c>
      <c r="AB388" s="3">
        <v>62</v>
      </c>
      <c r="AC388" s="3">
        <v>56.497267759562838</v>
      </c>
      <c r="AD388" s="3">
        <v>94.172152846399044</v>
      </c>
      <c r="AE388" s="3">
        <v>2507</v>
      </c>
      <c r="AF388" s="3">
        <v>1094</v>
      </c>
      <c r="AG388" s="3">
        <v>2746</v>
      </c>
      <c r="AH388" s="3">
        <v>1048</v>
      </c>
      <c r="AI388" s="3">
        <v>0</v>
      </c>
      <c r="AJ388" s="3">
        <v>8255</v>
      </c>
      <c r="AK388" s="3">
        <v>4657</v>
      </c>
      <c r="AL388" s="3">
        <v>115</v>
      </c>
      <c r="AM388" s="3">
        <v>256</v>
      </c>
      <c r="AN388" s="3">
        <v>20678</v>
      </c>
      <c r="AO388" s="3">
        <v>34467.007941782103</v>
      </c>
      <c r="AP388" s="89">
        <v>3336.3088543490999</v>
      </c>
      <c r="AQ388" s="89">
        <v>1695.6384375254061</v>
      </c>
      <c r="AR388" s="89">
        <v>2746.4878280868102</v>
      </c>
      <c r="AS388" s="89">
        <v>1059.30434399928</v>
      </c>
      <c r="AT388" s="89">
        <v>0</v>
      </c>
      <c r="AU388" s="89">
        <v>9547.7166867073702</v>
      </c>
      <c r="AV388" s="89">
        <v>15421.833621486005</v>
      </c>
      <c r="AW388" s="89">
        <v>129.03682801117199</v>
      </c>
      <c r="AX388" s="89">
        <v>264.32244502113798</v>
      </c>
      <c r="AY388" s="3">
        <v>186</v>
      </c>
      <c r="AZ388" s="3">
        <v>100</v>
      </c>
      <c r="BA388" s="3">
        <v>505</v>
      </c>
      <c r="BB388" s="3">
        <v>150</v>
      </c>
      <c r="BC388" s="3">
        <v>0</v>
      </c>
      <c r="BD388" s="3">
        <v>795</v>
      </c>
      <c r="BE388" s="3">
        <v>784</v>
      </c>
      <c r="BF388" s="3">
        <v>24</v>
      </c>
      <c r="BG388" s="3">
        <v>38</v>
      </c>
      <c r="BH388" s="3">
        <v>2582</v>
      </c>
      <c r="BI388" s="3">
        <v>0</v>
      </c>
      <c r="BJ388" s="3">
        <v>73</v>
      </c>
      <c r="BK388" s="3">
        <v>0</v>
      </c>
      <c r="BL388" s="3">
        <v>0</v>
      </c>
      <c r="BM388" s="3">
        <v>0</v>
      </c>
      <c r="BN388" s="3">
        <v>0</v>
      </c>
      <c r="BO388" s="3">
        <v>0</v>
      </c>
      <c r="BP388" s="3">
        <v>26718</v>
      </c>
      <c r="BQ388" s="3">
        <v>0</v>
      </c>
      <c r="BR388" s="3">
        <v>0</v>
      </c>
      <c r="BS388" s="3">
        <v>0</v>
      </c>
      <c r="BT388" s="3">
        <v>0</v>
      </c>
      <c r="BU388" s="3">
        <v>0</v>
      </c>
      <c r="BV388" s="3">
        <v>20678</v>
      </c>
      <c r="BW388" s="3">
        <v>0</v>
      </c>
      <c r="BX388" s="3">
        <v>0</v>
      </c>
      <c r="BY388" s="3">
        <v>0</v>
      </c>
      <c r="BZ388" s="57">
        <v>0</v>
      </c>
      <c r="CA388" s="3">
        <v>0</v>
      </c>
      <c r="CB388" s="3">
        <v>0</v>
      </c>
      <c r="CC388" s="3">
        <v>2582</v>
      </c>
      <c r="CD388" s="3">
        <v>0</v>
      </c>
      <c r="CE388" s="3">
        <v>0</v>
      </c>
      <c r="CF388" s="3">
        <v>0</v>
      </c>
      <c r="CG388" s="3">
        <v>0</v>
      </c>
      <c r="CH388" s="3">
        <v>0</v>
      </c>
      <c r="CI388" s="3">
        <v>0</v>
      </c>
      <c r="CJ388" s="3">
        <v>0</v>
      </c>
      <c r="CK388" s="3">
        <v>280</v>
      </c>
      <c r="CL388" s="3">
        <v>270</v>
      </c>
      <c r="CM388" s="3">
        <v>1</v>
      </c>
      <c r="CN388" s="3">
        <v>7</v>
      </c>
      <c r="CO388" s="3">
        <v>0</v>
      </c>
      <c r="CP388" s="3">
        <v>1099</v>
      </c>
      <c r="CQ388" s="3">
        <v>5309</v>
      </c>
      <c r="CR388" s="3">
        <v>12</v>
      </c>
      <c r="CS388" s="3">
        <v>4</v>
      </c>
      <c r="CT388" s="3">
        <v>6982</v>
      </c>
      <c r="CU388" s="3">
        <v>0</v>
      </c>
      <c r="CV388" s="3">
        <v>576</v>
      </c>
      <c r="CW388" s="3">
        <v>0</v>
      </c>
      <c r="CX388" s="3">
        <v>114</v>
      </c>
      <c r="CY388" s="3">
        <v>2</v>
      </c>
      <c r="CZ388" s="3">
        <v>0</v>
      </c>
      <c r="DA388" s="3">
        <v>0</v>
      </c>
      <c r="DB388" s="3">
        <v>0</v>
      </c>
      <c r="DC388" s="3">
        <v>0</v>
      </c>
      <c r="DD388" s="3">
        <v>0</v>
      </c>
      <c r="DE388" s="3">
        <v>0</v>
      </c>
      <c r="DF388" s="3">
        <v>0</v>
      </c>
      <c r="DG388" s="3">
        <v>84711893</v>
      </c>
      <c r="DH388" s="3">
        <v>40606779</v>
      </c>
      <c r="DI388" s="3">
        <v>59791</v>
      </c>
      <c r="DJ388" s="3">
        <v>44164905</v>
      </c>
      <c r="DK388" s="3">
        <v>90733</v>
      </c>
      <c r="DL388" s="3">
        <v>44255638</v>
      </c>
      <c r="DM388" s="3">
        <v>53963924</v>
      </c>
      <c r="DN388" s="3">
        <v>-9708286</v>
      </c>
      <c r="DO388" s="3">
        <v>2383398</v>
      </c>
      <c r="DP388" s="3">
        <v>803126</v>
      </c>
      <c r="DQ388" s="3">
        <v>0</v>
      </c>
      <c r="DR388" s="3">
        <v>0</v>
      </c>
      <c r="DS388" s="3">
        <v>-8128014</v>
      </c>
      <c r="DT388" s="3">
        <v>6806192</v>
      </c>
      <c r="DU388" s="3">
        <v>3062757</v>
      </c>
      <c r="DV388" s="3">
        <v>7171387</v>
      </c>
      <c r="DW388" s="3">
        <v>2635866</v>
      </c>
      <c r="DX388" s="3">
        <v>0</v>
      </c>
      <c r="DY388" s="3">
        <v>18647879</v>
      </c>
      <c r="DZ388" s="3">
        <v>11659907</v>
      </c>
      <c r="EA388" s="3">
        <v>277832</v>
      </c>
      <c r="EB388" s="3">
        <v>559897</v>
      </c>
      <c r="EC388" s="3">
        <v>50821717</v>
      </c>
      <c r="ED388" s="3">
        <v>2251470</v>
      </c>
      <c r="EE388" s="3">
        <v>1684344</v>
      </c>
      <c r="EF388" s="3">
        <v>1274</v>
      </c>
      <c r="EG388" s="3">
        <v>28432</v>
      </c>
      <c r="EH388" s="3">
        <v>0</v>
      </c>
      <c r="EI388" s="3">
        <v>2920221</v>
      </c>
      <c r="EJ388" s="3">
        <v>26952321</v>
      </c>
      <c r="EK388" s="3">
        <v>33912</v>
      </c>
      <c r="EL388" s="3">
        <v>18202</v>
      </c>
      <c r="EM388" s="3">
        <v>33890176</v>
      </c>
      <c r="EN388" s="3">
        <v>5600720</v>
      </c>
      <c r="EO388" s="3">
        <v>1801453</v>
      </c>
      <c r="EP388" s="3">
        <v>4034690</v>
      </c>
      <c r="EQ388" s="3">
        <v>2033204</v>
      </c>
      <c r="ER388" s="3">
        <v>0</v>
      </c>
      <c r="ES388" s="3">
        <v>0</v>
      </c>
      <c r="ET388" s="3">
        <v>13949626</v>
      </c>
      <c r="EU388" s="3">
        <v>11014717</v>
      </c>
      <c r="EV388" s="3">
        <v>710145</v>
      </c>
      <c r="EW388" s="3">
        <v>0</v>
      </c>
      <c r="EX388" s="3">
        <v>1411879</v>
      </c>
      <c r="EY388" s="3">
        <v>0</v>
      </c>
      <c r="EZ388" s="3">
        <v>50345</v>
      </c>
      <c r="FA388" s="3">
        <v>0</v>
      </c>
      <c r="FB388" s="3">
        <v>0</v>
      </c>
      <c r="FC388" s="3">
        <v>0</v>
      </c>
      <c r="FD388" s="3">
        <v>59791</v>
      </c>
      <c r="FE388" s="3">
        <v>3338671</v>
      </c>
      <c r="FF388" s="3">
        <v>2935888</v>
      </c>
      <c r="FG388" s="3">
        <v>3051112</v>
      </c>
      <c r="FH388" s="3">
        <v>618496</v>
      </c>
      <c r="FI388" s="3">
        <v>0</v>
      </c>
      <c r="FJ388" s="3">
        <v>6800399</v>
      </c>
      <c r="FK388" s="3">
        <v>27135947</v>
      </c>
      <c r="FL388" s="3">
        <v>0</v>
      </c>
      <c r="FM388" s="3">
        <v>284392</v>
      </c>
      <c r="FN388" s="3">
        <v>0</v>
      </c>
      <c r="FO388" s="3">
        <v>8303227</v>
      </c>
      <c r="FP388" s="3">
        <v>41807</v>
      </c>
      <c r="FQ388" s="3">
        <v>1950214</v>
      </c>
      <c r="FR388" s="3">
        <v>0</v>
      </c>
      <c r="FS388" s="3">
        <v>0</v>
      </c>
      <c r="FT388" s="3">
        <v>21462030</v>
      </c>
      <c r="FU388" s="3">
        <v>3714305</v>
      </c>
      <c r="FV388" s="3">
        <v>4379193</v>
      </c>
      <c r="FW388" s="3">
        <v>25764</v>
      </c>
      <c r="FX388" s="3">
        <v>0</v>
      </c>
      <c r="FY388" s="3">
        <v>56313</v>
      </c>
      <c r="FZ388" s="3">
        <v>0</v>
      </c>
      <c r="GA388" s="3">
        <v>10528025</v>
      </c>
      <c r="GB388" s="3">
        <v>1599335</v>
      </c>
      <c r="GC388" s="3">
        <v>10612198</v>
      </c>
      <c r="GD388" s="3">
        <v>1586761</v>
      </c>
      <c r="GE388" s="3">
        <v>25313722</v>
      </c>
      <c r="GF388" s="3">
        <v>11400022</v>
      </c>
      <c r="GG388" s="3">
        <v>4057774</v>
      </c>
      <c r="GH388" s="3">
        <v>1262789</v>
      </c>
      <c r="GI388" s="3">
        <v>1435103</v>
      </c>
      <c r="GJ388" s="3">
        <v>7150326</v>
      </c>
      <c r="GK388" s="3">
        <v>1552259</v>
      </c>
      <c r="GL388" s="3">
        <v>387602</v>
      </c>
      <c r="GM388" s="3">
        <v>202292</v>
      </c>
      <c r="GN388" s="3">
        <v>77940</v>
      </c>
      <c r="GO388" s="3">
        <v>1124095</v>
      </c>
      <c r="GP388" s="3">
        <v>11916609</v>
      </c>
      <c r="GQ388" s="3">
        <v>0</v>
      </c>
      <c r="GR388" s="3">
        <v>11242142</v>
      </c>
      <c r="GS388" s="3">
        <v>4060767</v>
      </c>
      <c r="GT388" s="3">
        <v>0</v>
      </c>
      <c r="GU388" s="3">
        <v>0</v>
      </c>
      <c r="GV388" s="3">
        <v>27219518</v>
      </c>
      <c r="GW388" s="3">
        <v>26873100</v>
      </c>
      <c r="GX388" s="3">
        <v>0</v>
      </c>
      <c r="GY388" s="3">
        <v>131846</v>
      </c>
      <c r="GZ388" s="3">
        <v>214572</v>
      </c>
      <c r="HA388" s="3">
        <v>27219518</v>
      </c>
      <c r="HB388" s="3">
        <v>0</v>
      </c>
      <c r="HC388" s="3">
        <v>26307541</v>
      </c>
      <c r="HD388" s="3">
        <v>-14495860</v>
      </c>
      <c r="HE388" s="3">
        <v>17984843</v>
      </c>
      <c r="HF388" s="3">
        <v>0</v>
      </c>
      <c r="HG388" s="3">
        <v>0</v>
      </c>
      <c r="HH388" s="3">
        <v>0</v>
      </c>
      <c r="HI388" s="3">
        <v>0</v>
      </c>
      <c r="HJ388" s="3">
        <v>481766</v>
      </c>
      <c r="HK388" s="3">
        <v>541366</v>
      </c>
      <c r="HL388" s="3">
        <v>260</v>
      </c>
      <c r="HM388" s="3">
        <v>0</v>
      </c>
      <c r="HN388" s="3">
        <v>64473</v>
      </c>
      <c r="HO388" s="3">
        <v>106605</v>
      </c>
      <c r="HP388" s="3">
        <v>114431</v>
      </c>
      <c r="HQ388" s="3">
        <v>1506</v>
      </c>
      <c r="HR388" s="3">
        <v>226</v>
      </c>
      <c r="HS388" s="3">
        <v>145008</v>
      </c>
      <c r="HT388" s="3">
        <v>48698</v>
      </c>
      <c r="HU388" s="3">
        <v>0</v>
      </c>
      <c r="HV388" s="3">
        <v>819</v>
      </c>
      <c r="HW388" s="3">
        <v>0</v>
      </c>
      <c r="HX388" s="3">
        <v>223707</v>
      </c>
      <c r="HY388" s="3">
        <v>43897</v>
      </c>
      <c r="HZ388" s="3">
        <v>36280</v>
      </c>
      <c r="IA388" s="3">
        <v>0</v>
      </c>
      <c r="IB388" s="3">
        <v>102077</v>
      </c>
      <c r="IC388" s="3">
        <v>10246</v>
      </c>
      <c r="ID388" s="3">
        <v>65559</v>
      </c>
      <c r="IE388" s="3">
        <v>5760291.0011636997</v>
      </c>
      <c r="IF388" s="3">
        <v>3018956.0144676599</v>
      </c>
      <c r="IG388" s="3">
        <v>4561509.8700633598</v>
      </c>
      <c r="IH388" s="3">
        <v>1694381.1541895068</v>
      </c>
      <c r="II388" s="3">
        <v>0</v>
      </c>
      <c r="IJ388" s="3">
        <v>13716401.908373101</v>
      </c>
      <c r="IK388" s="3">
        <v>24555748.435223233</v>
      </c>
      <c r="IL388" s="3">
        <v>198256.03537279001</v>
      </c>
      <c r="IM388" s="3">
        <v>367646.58114662836</v>
      </c>
    </row>
    <row r="389" spans="1:247" x14ac:dyDescent="0.25">
      <c r="A389">
        <v>106084001</v>
      </c>
      <c r="B389" s="33" t="s">
        <v>1670</v>
      </c>
      <c r="C389" s="56">
        <v>45292</v>
      </c>
      <c r="D389" s="56">
        <v>45657</v>
      </c>
      <c r="E389">
        <v>366</v>
      </c>
      <c r="F389" s="33" t="s">
        <v>2727</v>
      </c>
      <c r="G389" t="s">
        <v>1086</v>
      </c>
      <c r="H389">
        <v>101</v>
      </c>
      <c r="I389" s="33" t="s">
        <v>1046</v>
      </c>
      <c r="J389" t="s">
        <v>1047</v>
      </c>
      <c r="K389" s="33" t="s">
        <v>1023</v>
      </c>
      <c r="L389" s="33" t="s">
        <v>811</v>
      </c>
      <c r="M389" t="s">
        <v>1792</v>
      </c>
      <c r="N389" t="s">
        <v>1032</v>
      </c>
      <c r="O389" s="33" t="s">
        <v>1670</v>
      </c>
      <c r="P389" t="s">
        <v>1080</v>
      </c>
      <c r="Q389" t="s">
        <v>34</v>
      </c>
      <c r="R389" s="33" t="s">
        <v>2333</v>
      </c>
      <c r="S389" s="33" t="s">
        <v>1769</v>
      </c>
      <c r="T389" s="33" t="s">
        <v>1671</v>
      </c>
      <c r="U389" s="33">
        <v>95531</v>
      </c>
      <c r="V389" s="33" t="s">
        <v>3254</v>
      </c>
      <c r="W389">
        <v>4</v>
      </c>
      <c r="X389" s="3">
        <v>49</v>
      </c>
      <c r="Y389" s="3">
        <v>17934</v>
      </c>
      <c r="Z389" s="3">
        <v>49</v>
      </c>
      <c r="AA389" s="3">
        <v>17934</v>
      </c>
      <c r="AB389" s="3">
        <v>27</v>
      </c>
      <c r="AC389" s="3">
        <v>24.808743169398898</v>
      </c>
      <c r="AD389" s="3">
        <v>72.932585087930605</v>
      </c>
      <c r="AE389" s="3">
        <v>4548</v>
      </c>
      <c r="AF389" s="3">
        <v>370</v>
      </c>
      <c r="AG389" s="3">
        <v>495</v>
      </c>
      <c r="AH389" s="3">
        <v>2118</v>
      </c>
      <c r="AI389" s="3">
        <v>0</v>
      </c>
      <c r="AJ389" s="3">
        <v>802</v>
      </c>
      <c r="AK389" s="3">
        <v>585</v>
      </c>
      <c r="AL389" s="3">
        <v>92</v>
      </c>
      <c r="AM389" s="3">
        <v>70</v>
      </c>
      <c r="AN389" s="3">
        <v>9080</v>
      </c>
      <c r="AO389" s="3">
        <v>26693.326142182588</v>
      </c>
      <c r="AP389" s="89">
        <v>11676.896983248977</v>
      </c>
      <c r="AQ389" s="89">
        <v>847.41121112134351</v>
      </c>
      <c r="AR389" s="89">
        <v>703.09322334620504</v>
      </c>
      <c r="AS389" s="89">
        <v>6924.8817726368516</v>
      </c>
      <c r="AT389" s="89">
        <v>0</v>
      </c>
      <c r="AU389" s="89">
        <v>2683.9283104820502</v>
      </c>
      <c r="AV389" s="89">
        <v>3033.83383332733</v>
      </c>
      <c r="AW389" s="89">
        <v>190.007985943786</v>
      </c>
      <c r="AX389" s="89">
        <v>408.13662366012301</v>
      </c>
      <c r="AY389" s="3">
        <v>902</v>
      </c>
      <c r="AZ389" s="3">
        <v>65</v>
      </c>
      <c r="BA389" s="3">
        <v>78</v>
      </c>
      <c r="BB389" s="3">
        <v>607</v>
      </c>
      <c r="BC389" s="3">
        <v>0</v>
      </c>
      <c r="BD389" s="3">
        <v>178</v>
      </c>
      <c r="BE389" s="3">
        <v>209</v>
      </c>
      <c r="BF389" s="3">
        <v>24</v>
      </c>
      <c r="BG389" s="3">
        <v>27</v>
      </c>
      <c r="BH389" s="3">
        <v>2090</v>
      </c>
      <c r="BI389" s="3">
        <v>39</v>
      </c>
      <c r="BJ389" s="3">
        <v>0</v>
      </c>
      <c r="BK389" s="3">
        <v>0</v>
      </c>
      <c r="BL389" s="3">
        <v>10</v>
      </c>
      <c r="BM389" s="3">
        <v>0</v>
      </c>
      <c r="BN389" s="3">
        <v>0</v>
      </c>
      <c r="BO389" s="3">
        <v>14274</v>
      </c>
      <c r="BP389" s="3">
        <v>0</v>
      </c>
      <c r="BQ389" s="3">
        <v>0</v>
      </c>
      <c r="BR389" s="3">
        <v>3660</v>
      </c>
      <c r="BS389" s="3">
        <v>0</v>
      </c>
      <c r="BT389" s="3">
        <v>0</v>
      </c>
      <c r="BU389" s="3">
        <v>7553</v>
      </c>
      <c r="BV389" s="3">
        <v>0</v>
      </c>
      <c r="BW389" s="3">
        <v>0</v>
      </c>
      <c r="BX389" s="3">
        <v>1527</v>
      </c>
      <c r="BY389" s="3">
        <v>0</v>
      </c>
      <c r="BZ389" s="57">
        <v>0</v>
      </c>
      <c r="CA389" s="3">
        <v>0</v>
      </c>
      <c r="CB389" s="3">
        <v>1963</v>
      </c>
      <c r="CC389" s="3">
        <v>0</v>
      </c>
      <c r="CD389" s="3">
        <v>0</v>
      </c>
      <c r="CE389" s="3">
        <v>127</v>
      </c>
      <c r="CF389" s="3">
        <v>0</v>
      </c>
      <c r="CG389" s="3">
        <v>0</v>
      </c>
      <c r="CH389" s="3">
        <v>4</v>
      </c>
      <c r="CI389" s="3">
        <v>0</v>
      </c>
      <c r="CJ389" s="3">
        <v>0</v>
      </c>
      <c r="CK389" s="3">
        <v>26956</v>
      </c>
      <c r="CL389" s="3">
        <v>1608</v>
      </c>
      <c r="CM389" s="3">
        <v>1487</v>
      </c>
      <c r="CN389" s="3">
        <v>21667</v>
      </c>
      <c r="CO389" s="3">
        <v>1</v>
      </c>
      <c r="CP389" s="3">
        <v>5178</v>
      </c>
      <c r="CQ389" s="3">
        <v>11742</v>
      </c>
      <c r="CR389" s="3">
        <v>299</v>
      </c>
      <c r="CS389" s="3">
        <v>1441</v>
      </c>
      <c r="CT389" s="3">
        <v>70379</v>
      </c>
      <c r="CU389" s="3">
        <v>19878</v>
      </c>
      <c r="CV389" s="3">
        <v>39062</v>
      </c>
      <c r="CW389" s="3">
        <v>5999</v>
      </c>
      <c r="CX389" s="3">
        <v>6344</v>
      </c>
      <c r="CY389" s="3">
        <v>0</v>
      </c>
      <c r="CZ389" s="3">
        <v>4</v>
      </c>
      <c r="DA389" s="3">
        <v>35773</v>
      </c>
      <c r="DB389" s="3">
        <v>37763</v>
      </c>
      <c r="DC389" s="3">
        <v>361</v>
      </c>
      <c r="DD389" s="3">
        <v>511</v>
      </c>
      <c r="DE389" s="3">
        <v>170</v>
      </c>
      <c r="DF389" s="3">
        <v>58</v>
      </c>
      <c r="DG389" s="3">
        <v>370722649</v>
      </c>
      <c r="DH389" s="3">
        <v>249848185</v>
      </c>
      <c r="DI389" s="3">
        <v>539441</v>
      </c>
      <c r="DJ389" s="3">
        <v>121413905</v>
      </c>
      <c r="DK389" s="3">
        <v>366618</v>
      </c>
      <c r="DL389" s="3">
        <v>121780523</v>
      </c>
      <c r="DM389" s="3">
        <v>111379333</v>
      </c>
      <c r="DN389" s="3">
        <v>10401190</v>
      </c>
      <c r="DO389" s="3">
        <v>4358038</v>
      </c>
      <c r="DP389" s="3">
        <v>1754510</v>
      </c>
      <c r="DQ389" s="3">
        <v>0</v>
      </c>
      <c r="DR389" s="3">
        <v>0</v>
      </c>
      <c r="DS389" s="3">
        <v>13004718</v>
      </c>
      <c r="DT389" s="3">
        <v>62491468</v>
      </c>
      <c r="DU389" s="3">
        <v>5402225</v>
      </c>
      <c r="DV389" s="3">
        <v>6256126</v>
      </c>
      <c r="DW389" s="3">
        <v>29879961</v>
      </c>
      <c r="DX389" s="3">
        <v>0</v>
      </c>
      <c r="DY389" s="3">
        <v>10583723</v>
      </c>
      <c r="DZ389" s="3">
        <v>9377446</v>
      </c>
      <c r="EA389" s="3">
        <v>1342609</v>
      </c>
      <c r="EB389" s="3">
        <v>771433</v>
      </c>
      <c r="EC389" s="3">
        <v>126104991</v>
      </c>
      <c r="ED389" s="3">
        <v>97954098</v>
      </c>
      <c r="EE389" s="3">
        <v>6970494</v>
      </c>
      <c r="EF389" s="3">
        <v>2630015</v>
      </c>
      <c r="EG389" s="3">
        <v>67813711</v>
      </c>
      <c r="EH389" s="3">
        <v>3085</v>
      </c>
      <c r="EI389" s="3">
        <v>24835172</v>
      </c>
      <c r="EJ389" s="3">
        <v>39254371</v>
      </c>
      <c r="EK389" s="3">
        <v>1430287</v>
      </c>
      <c r="EL389" s="3">
        <v>3726425</v>
      </c>
      <c r="EM389" s="3">
        <v>244617658</v>
      </c>
      <c r="EN389" s="3">
        <v>123601334</v>
      </c>
      <c r="EO389" s="3">
        <v>9486585</v>
      </c>
      <c r="EP389" s="3">
        <v>-7831657</v>
      </c>
      <c r="EQ389" s="3">
        <v>67898107</v>
      </c>
      <c r="ER389" s="3">
        <v>-33283</v>
      </c>
      <c r="ES389" s="3">
        <v>3079</v>
      </c>
      <c r="ET389" s="3">
        <v>23808894</v>
      </c>
      <c r="EU389" s="3">
        <v>23017243</v>
      </c>
      <c r="EV389" s="3">
        <v>3628690</v>
      </c>
      <c r="EW389" s="3">
        <v>0</v>
      </c>
      <c r="EX389" s="3">
        <v>5960578</v>
      </c>
      <c r="EY389" s="3">
        <v>0</v>
      </c>
      <c r="EZ389" s="3">
        <v>308615</v>
      </c>
      <c r="FA389" s="3">
        <v>0</v>
      </c>
      <c r="FB389" s="3">
        <v>539441</v>
      </c>
      <c r="FC389" s="3">
        <v>0</v>
      </c>
      <c r="FD389" s="3">
        <v>0</v>
      </c>
      <c r="FE389" s="3">
        <v>35885337</v>
      </c>
      <c r="FF389" s="3">
        <v>2823813</v>
      </c>
      <c r="FG389" s="3">
        <v>16613464</v>
      </c>
      <c r="FH389" s="3">
        <v>29564333</v>
      </c>
      <c r="FI389" s="3">
        <v>0</v>
      </c>
      <c r="FJ389" s="3">
        <v>10980425</v>
      </c>
      <c r="FK389" s="3">
        <v>24125722</v>
      </c>
      <c r="FL389" s="3">
        <v>1025985</v>
      </c>
      <c r="FM389" s="3">
        <v>394826</v>
      </c>
      <c r="FN389" s="3">
        <v>0</v>
      </c>
      <c r="FO389" s="3">
        <v>-237680</v>
      </c>
      <c r="FP389" s="3">
        <v>226089</v>
      </c>
      <c r="FQ389" s="3">
        <v>3771352</v>
      </c>
      <c r="FR389" s="3">
        <v>0</v>
      </c>
      <c r="FS389" s="3">
        <v>0</v>
      </c>
      <c r="FT389" s="3">
        <v>18271865</v>
      </c>
      <c r="FU389" s="3">
        <v>24337128</v>
      </c>
      <c r="FV389" s="3">
        <v>32061273</v>
      </c>
      <c r="FW389" s="3">
        <v>0</v>
      </c>
      <c r="FX389" s="3">
        <v>0</v>
      </c>
      <c r="FY389" s="3">
        <v>116980</v>
      </c>
      <c r="FZ389" s="3">
        <v>0</v>
      </c>
      <c r="GA389" s="3">
        <v>15939887</v>
      </c>
      <c r="GB389" s="3">
        <v>4897472</v>
      </c>
      <c r="GC389" s="3">
        <v>12117409</v>
      </c>
      <c r="GD389" s="3">
        <v>3637319</v>
      </c>
      <c r="GE389" s="3">
        <v>37162065</v>
      </c>
      <c r="GF389" s="3">
        <v>18596995</v>
      </c>
      <c r="GG389" s="3">
        <v>7916763</v>
      </c>
      <c r="GH389" s="3">
        <v>8288294</v>
      </c>
      <c r="GI389" s="3">
        <v>16139360</v>
      </c>
      <c r="GJ389" s="3">
        <v>13602557</v>
      </c>
      <c r="GK389" s="3">
        <v>4867720</v>
      </c>
      <c r="GL389" s="3">
        <v>303946</v>
      </c>
      <c r="GM389" s="3">
        <v>522709</v>
      </c>
      <c r="GN389" s="3">
        <v>519134</v>
      </c>
      <c r="GO389" s="3">
        <v>3459790</v>
      </c>
      <c r="GP389" s="3">
        <v>36887396</v>
      </c>
      <c r="GQ389" s="3">
        <v>0</v>
      </c>
      <c r="GR389" s="3">
        <v>19096603</v>
      </c>
      <c r="GS389" s="3">
        <v>8777908</v>
      </c>
      <c r="GT389" s="3">
        <v>327144</v>
      </c>
      <c r="GU389" s="3">
        <v>27216</v>
      </c>
      <c r="GV389" s="3">
        <v>65116267</v>
      </c>
      <c r="GW389" s="3">
        <v>9277037</v>
      </c>
      <c r="GX389" s="3">
        <v>1192133</v>
      </c>
      <c r="GY389" s="3">
        <v>412096</v>
      </c>
      <c r="GZ389" s="3">
        <v>54235001</v>
      </c>
      <c r="HA389" s="3">
        <v>65116267</v>
      </c>
      <c r="HB389" s="3">
        <v>4224054</v>
      </c>
      <c r="HC389" s="3">
        <v>54922608</v>
      </c>
      <c r="HD389" s="3">
        <v>-42159140</v>
      </c>
      <c r="HE389" s="3">
        <v>92743959</v>
      </c>
      <c r="HF389" s="3">
        <v>0</v>
      </c>
      <c r="HG389" s="3">
        <v>0</v>
      </c>
      <c r="HH389" s="3">
        <v>0</v>
      </c>
      <c r="HI389" s="3">
        <v>0</v>
      </c>
      <c r="HJ389" s="3">
        <v>687929</v>
      </c>
      <c r="HK389" s="3">
        <v>768723</v>
      </c>
      <c r="HL389" s="3">
        <v>363</v>
      </c>
      <c r="HM389" s="3">
        <v>0</v>
      </c>
      <c r="HN389" s="3">
        <v>68698</v>
      </c>
      <c r="HO389" s="3">
        <v>207917</v>
      </c>
      <c r="HP389" s="3">
        <v>185959</v>
      </c>
      <c r="HQ389" s="3">
        <v>31132</v>
      </c>
      <c r="HR389" s="3">
        <v>3595</v>
      </c>
      <c r="HS389" s="3">
        <v>87362</v>
      </c>
      <c r="HT389" s="3">
        <v>66660</v>
      </c>
      <c r="HU389" s="3">
        <v>22483</v>
      </c>
      <c r="HV389" s="3">
        <v>9554</v>
      </c>
      <c r="HW389" s="3">
        <v>4569</v>
      </c>
      <c r="HX389" s="3">
        <v>159902</v>
      </c>
      <c r="HY389" s="3">
        <v>176234</v>
      </c>
      <c r="HZ389" s="3">
        <v>142960</v>
      </c>
      <c r="IA389" s="3">
        <v>0</v>
      </c>
      <c r="IB389" s="3">
        <v>131433</v>
      </c>
      <c r="IC389" s="3">
        <v>37232</v>
      </c>
      <c r="ID389" s="3">
        <v>40168</v>
      </c>
      <c r="IE389" s="3">
        <v>48045345.865479298</v>
      </c>
      <c r="IF389" s="3">
        <v>3705004.6222616602</v>
      </c>
      <c r="IG389" s="3">
        <v>2660950.5541238599</v>
      </c>
      <c r="IH389" s="3">
        <v>29254322.055298802</v>
      </c>
      <c r="II389" s="3">
        <v>923.80173344898606</v>
      </c>
      <c r="IJ389" s="3">
        <v>10606170.696222899</v>
      </c>
      <c r="IK389" s="3">
        <v>14562773.6938003</v>
      </c>
      <c r="IL389" s="3">
        <v>830342.34407577303</v>
      </c>
      <c r="IM389" s="3">
        <v>1346881.3670040199</v>
      </c>
    </row>
    <row r="390" spans="1:247" x14ac:dyDescent="0.25">
      <c r="A390">
        <v>106574010</v>
      </c>
      <c r="B390" s="33" t="s">
        <v>1672</v>
      </c>
      <c r="C390" s="56">
        <v>45292</v>
      </c>
      <c r="D390" s="56">
        <v>45657</v>
      </c>
      <c r="E390">
        <v>366</v>
      </c>
      <c r="F390" s="33" t="s">
        <v>2728</v>
      </c>
      <c r="G390" t="s">
        <v>1093</v>
      </c>
      <c r="H390">
        <v>313</v>
      </c>
      <c r="I390" s="33" t="s">
        <v>1046</v>
      </c>
      <c r="J390" t="s">
        <v>1047</v>
      </c>
      <c r="K390" s="33" t="s">
        <v>1023</v>
      </c>
      <c r="L390" s="33" t="s">
        <v>811</v>
      </c>
      <c r="N390" t="s">
        <v>430</v>
      </c>
      <c r="O390" s="33" t="s">
        <v>1047</v>
      </c>
      <c r="P390" t="s">
        <v>407</v>
      </c>
      <c r="Q390" t="s">
        <v>34</v>
      </c>
      <c r="R390" s="33" t="s">
        <v>2523</v>
      </c>
      <c r="S390" s="33" t="s">
        <v>1673</v>
      </c>
      <c r="T390" s="33" t="s">
        <v>1674</v>
      </c>
      <c r="U390" s="33">
        <v>95616</v>
      </c>
      <c r="V390" s="33" t="s">
        <v>2937</v>
      </c>
      <c r="W390">
        <v>0</v>
      </c>
      <c r="X390" s="3">
        <v>57</v>
      </c>
      <c r="Y390" s="3">
        <v>20862</v>
      </c>
      <c r="Z390" s="3">
        <v>57</v>
      </c>
      <c r="AA390" s="3">
        <v>20862</v>
      </c>
      <c r="AB390" s="3">
        <v>41</v>
      </c>
      <c r="AC390" s="3">
        <v>37.144808743169399</v>
      </c>
      <c r="AD390" s="3">
        <v>96.836545273286319</v>
      </c>
      <c r="AE390" s="3">
        <v>4335</v>
      </c>
      <c r="AF390" s="3">
        <v>2454</v>
      </c>
      <c r="AG390" s="3">
        <v>689</v>
      </c>
      <c r="AH390" s="3">
        <v>2822</v>
      </c>
      <c r="AI390" s="3">
        <v>0</v>
      </c>
      <c r="AJ390" s="3">
        <v>562</v>
      </c>
      <c r="AK390" s="3">
        <v>2595</v>
      </c>
      <c r="AL390" s="3">
        <v>22</v>
      </c>
      <c r="AM390" s="3">
        <v>116</v>
      </c>
      <c r="AN390" s="3">
        <v>13595</v>
      </c>
      <c r="AO390" s="3">
        <v>35442.175570022802</v>
      </c>
      <c r="AP390" s="89">
        <v>9077.9837448037306</v>
      </c>
      <c r="AQ390" s="89">
        <v>5403.0454043363497</v>
      </c>
      <c r="AR390" s="89">
        <v>1319.22590956918</v>
      </c>
      <c r="AS390" s="89">
        <v>7635.5576799554201</v>
      </c>
      <c r="AT390" s="89">
        <v>0</v>
      </c>
      <c r="AU390" s="89">
        <v>1199.3464303215101</v>
      </c>
      <c r="AV390" s="89">
        <v>9560.1173812656107</v>
      </c>
      <c r="AW390" s="89">
        <v>79.796037037036996</v>
      </c>
      <c r="AX390" s="89">
        <v>561.21437697578517</v>
      </c>
      <c r="AY390" s="3">
        <v>1093</v>
      </c>
      <c r="AZ390" s="3">
        <v>611</v>
      </c>
      <c r="BA390" s="3">
        <v>180</v>
      </c>
      <c r="BB390" s="3">
        <v>971</v>
      </c>
      <c r="BC390" s="3">
        <v>0</v>
      </c>
      <c r="BD390" s="3">
        <v>281</v>
      </c>
      <c r="BE390" s="3">
        <v>1159</v>
      </c>
      <c r="BF390" s="3">
        <v>9</v>
      </c>
      <c r="BG390" s="3">
        <v>46</v>
      </c>
      <c r="BH390" s="3">
        <v>4350</v>
      </c>
      <c r="BI390" s="3">
        <v>57</v>
      </c>
      <c r="BJ390" s="3">
        <v>0</v>
      </c>
      <c r="BK390" s="3">
        <v>0</v>
      </c>
      <c r="BL390" s="3">
        <v>0</v>
      </c>
      <c r="BM390" s="3">
        <v>0</v>
      </c>
      <c r="BN390" s="3">
        <v>0</v>
      </c>
      <c r="BO390" s="3">
        <v>20862</v>
      </c>
      <c r="BP390" s="3">
        <v>0</v>
      </c>
      <c r="BQ390" s="3">
        <v>0</v>
      </c>
      <c r="BR390" s="3">
        <v>0</v>
      </c>
      <c r="BS390" s="3">
        <v>0</v>
      </c>
      <c r="BT390" s="3">
        <v>0</v>
      </c>
      <c r="BU390" s="3">
        <v>13595</v>
      </c>
      <c r="BV390" s="3">
        <v>0</v>
      </c>
      <c r="BW390" s="3">
        <v>0</v>
      </c>
      <c r="BX390" s="3">
        <v>0</v>
      </c>
      <c r="BY390" s="3">
        <v>0</v>
      </c>
      <c r="BZ390" s="57">
        <v>0</v>
      </c>
      <c r="CA390" s="3">
        <v>0</v>
      </c>
      <c r="CB390" s="3">
        <v>4350</v>
      </c>
      <c r="CC390" s="3">
        <v>0</v>
      </c>
      <c r="CD390" s="3">
        <v>0</v>
      </c>
      <c r="CE390" s="3">
        <v>0</v>
      </c>
      <c r="CF390" s="3">
        <v>0</v>
      </c>
      <c r="CG390" s="3">
        <v>0</v>
      </c>
      <c r="CH390" s="3">
        <v>14</v>
      </c>
      <c r="CI390" s="3">
        <v>2592</v>
      </c>
      <c r="CJ390" s="3">
        <v>1114</v>
      </c>
      <c r="CK390" s="3">
        <v>5528</v>
      </c>
      <c r="CL390" s="3">
        <v>3330</v>
      </c>
      <c r="CM390" s="3">
        <v>1653</v>
      </c>
      <c r="CN390" s="3">
        <v>14216</v>
      </c>
      <c r="CO390" s="3">
        <v>0</v>
      </c>
      <c r="CP390" s="3">
        <v>1861</v>
      </c>
      <c r="CQ390" s="3">
        <v>14575</v>
      </c>
      <c r="CR390" s="3">
        <v>188</v>
      </c>
      <c r="CS390" s="3">
        <v>1277</v>
      </c>
      <c r="CT390" s="3">
        <v>42628</v>
      </c>
      <c r="CU390" s="3">
        <v>39839</v>
      </c>
      <c r="CV390" s="3">
        <v>3111</v>
      </c>
      <c r="CW390" s="3">
        <v>0</v>
      </c>
      <c r="CX390" s="3">
        <v>706</v>
      </c>
      <c r="CY390" s="3">
        <v>1303</v>
      </c>
      <c r="CZ390" s="3">
        <v>4</v>
      </c>
      <c r="DA390" s="3">
        <v>55484</v>
      </c>
      <c r="DB390" s="3">
        <v>197102</v>
      </c>
      <c r="DC390" s="3">
        <v>616</v>
      </c>
      <c r="DD390" s="3">
        <v>2580</v>
      </c>
      <c r="DE390" s="3">
        <v>1114</v>
      </c>
      <c r="DF390" s="3">
        <v>284</v>
      </c>
      <c r="DG390" s="3">
        <v>691422711</v>
      </c>
      <c r="DH390" s="3">
        <v>507211702</v>
      </c>
      <c r="DI390" s="3">
        <v>22329150</v>
      </c>
      <c r="DJ390" s="3">
        <v>206540159</v>
      </c>
      <c r="DK390" s="3">
        <v>1122391</v>
      </c>
      <c r="DL390" s="3">
        <v>207662550</v>
      </c>
      <c r="DM390" s="3">
        <v>180053734</v>
      </c>
      <c r="DN390" s="3">
        <v>27608816</v>
      </c>
      <c r="DO390" s="3">
        <v>10441465</v>
      </c>
      <c r="DP390" s="3">
        <v>6384024</v>
      </c>
      <c r="DQ390" s="3">
        <v>0</v>
      </c>
      <c r="DR390" s="3">
        <v>0</v>
      </c>
      <c r="DS390" s="3">
        <v>31666257</v>
      </c>
      <c r="DT390" s="3">
        <v>78834914</v>
      </c>
      <c r="DU390" s="3">
        <v>44365366</v>
      </c>
      <c r="DV390" s="3">
        <v>12322922</v>
      </c>
      <c r="DW390" s="3">
        <v>56113939</v>
      </c>
      <c r="DX390" s="3">
        <v>0</v>
      </c>
      <c r="DY390" s="3">
        <v>13111615</v>
      </c>
      <c r="DZ390" s="3">
        <v>57755426</v>
      </c>
      <c r="EA390" s="3">
        <v>540000</v>
      </c>
      <c r="EB390" s="3">
        <v>2173503</v>
      </c>
      <c r="EC390" s="3">
        <v>265217685</v>
      </c>
      <c r="ED390" s="3">
        <v>86254375</v>
      </c>
      <c r="EE390" s="3">
        <v>53315191</v>
      </c>
      <c r="EF390" s="3">
        <v>11271734</v>
      </c>
      <c r="EG390" s="3">
        <v>95714983</v>
      </c>
      <c r="EH390" s="3">
        <v>0</v>
      </c>
      <c r="EI390" s="3">
        <v>14869468</v>
      </c>
      <c r="EJ390" s="3">
        <v>155018621</v>
      </c>
      <c r="EK390" s="3">
        <v>1418630</v>
      </c>
      <c r="EL390" s="3">
        <v>8342024</v>
      </c>
      <c r="EM390" s="3">
        <v>426205026</v>
      </c>
      <c r="EN390" s="3">
        <v>133427780</v>
      </c>
      <c r="EO390" s="3">
        <v>78181604</v>
      </c>
      <c r="EP390" s="3">
        <v>8061028</v>
      </c>
      <c r="EQ390" s="3">
        <v>115545252</v>
      </c>
      <c r="ER390" s="3">
        <v>0</v>
      </c>
      <c r="ES390" s="3">
        <v>0</v>
      </c>
      <c r="ET390" s="3">
        <v>19296894</v>
      </c>
      <c r="EU390" s="3">
        <v>135414926</v>
      </c>
      <c r="EV390" s="3">
        <v>7869497</v>
      </c>
      <c r="EW390" s="3">
        <v>0</v>
      </c>
      <c r="EX390" s="3">
        <v>7854619</v>
      </c>
      <c r="EY390" s="3">
        <v>0</v>
      </c>
      <c r="EZ390" s="3">
        <v>1560102</v>
      </c>
      <c r="FA390" s="3">
        <v>6292093</v>
      </c>
      <c r="FB390" s="3">
        <v>0</v>
      </c>
      <c r="FC390" s="3">
        <v>0</v>
      </c>
      <c r="FD390" s="3">
        <v>16037057</v>
      </c>
      <c r="FE390" s="3">
        <v>30771827</v>
      </c>
      <c r="FF390" s="3">
        <v>25678755</v>
      </c>
      <c r="FG390" s="3">
        <v>15082087</v>
      </c>
      <c r="FH390" s="3">
        <v>34958526</v>
      </c>
      <c r="FI390" s="3">
        <v>0</v>
      </c>
      <c r="FJ390" s="3">
        <v>8057330</v>
      </c>
      <c r="FK390" s="3">
        <v>90205045</v>
      </c>
      <c r="FL390" s="3">
        <v>527168</v>
      </c>
      <c r="FM390" s="3">
        <v>1259421</v>
      </c>
      <c r="FN390" s="3">
        <v>0</v>
      </c>
      <c r="FO390" s="3">
        <v>-31486498</v>
      </c>
      <c r="FP390" s="3">
        <v>151124</v>
      </c>
      <c r="FQ390" s="3">
        <v>6423692</v>
      </c>
      <c r="FR390" s="3">
        <v>0</v>
      </c>
      <c r="FS390" s="3">
        <v>0</v>
      </c>
      <c r="FT390" s="3">
        <v>24082506</v>
      </c>
      <c r="FU390" s="3">
        <v>17742638</v>
      </c>
      <c r="FV390" s="3">
        <v>55532379</v>
      </c>
      <c r="FW390" s="3">
        <v>10224992</v>
      </c>
      <c r="FX390" s="3">
        <v>0</v>
      </c>
      <c r="FY390" s="3">
        <v>186293</v>
      </c>
      <c r="FZ390" s="3">
        <v>128515</v>
      </c>
      <c r="GA390" s="3">
        <v>24096453</v>
      </c>
      <c r="GB390" s="3">
        <v>5623314</v>
      </c>
      <c r="GC390" s="3">
        <v>33783676</v>
      </c>
      <c r="GD390" s="3">
        <v>8652968</v>
      </c>
      <c r="GE390" s="3">
        <v>62357090</v>
      </c>
      <c r="GF390" s="3">
        <v>27073430</v>
      </c>
      <c r="GG390" s="3">
        <v>8067589</v>
      </c>
      <c r="GH390" s="3">
        <v>3790476</v>
      </c>
      <c r="GI390" s="3">
        <v>17457701</v>
      </c>
      <c r="GJ390" s="3">
        <v>38832539</v>
      </c>
      <c r="GK390" s="3">
        <v>9561396</v>
      </c>
      <c r="GL390" s="3">
        <v>884410</v>
      </c>
      <c r="GM390" s="3">
        <v>894167</v>
      </c>
      <c r="GN390" s="3">
        <v>483889</v>
      </c>
      <c r="GO390" s="3">
        <v>10651047</v>
      </c>
      <c r="GP390" s="3">
        <v>36763024</v>
      </c>
      <c r="GQ390" s="3">
        <v>0</v>
      </c>
      <c r="GR390" s="3">
        <v>84076815</v>
      </c>
      <c r="GS390" s="3">
        <v>2584513</v>
      </c>
      <c r="GT390" s="3">
        <v>0</v>
      </c>
      <c r="GU390" s="3">
        <v>0</v>
      </c>
      <c r="GV390" s="3">
        <v>123424352</v>
      </c>
      <c r="GW390" s="3">
        <v>4178939</v>
      </c>
      <c r="GX390" s="3">
        <v>4067</v>
      </c>
      <c r="GY390" s="3">
        <v>4093570</v>
      </c>
      <c r="GZ390" s="3">
        <v>115147776</v>
      </c>
      <c r="HA390" s="3">
        <v>123424352</v>
      </c>
      <c r="HB390" s="3">
        <v>1219</v>
      </c>
      <c r="HC390" s="3">
        <v>84580402</v>
      </c>
      <c r="HD390" s="3">
        <v>-65168847</v>
      </c>
      <c r="HE390" s="3">
        <v>147299025</v>
      </c>
      <c r="HF390" s="3">
        <v>0</v>
      </c>
      <c r="HG390" s="3">
        <v>3478663</v>
      </c>
      <c r="HH390" s="3">
        <v>91587</v>
      </c>
      <c r="HI390" s="3">
        <v>0</v>
      </c>
      <c r="HJ390" s="3">
        <v>1007268</v>
      </c>
      <c r="HK390" s="3">
        <v>1141868</v>
      </c>
      <c r="HL390" s="3">
        <v>548</v>
      </c>
      <c r="HM390" s="3">
        <v>6</v>
      </c>
      <c r="HN390" s="3">
        <v>65343</v>
      </c>
      <c r="HO390" s="3">
        <v>368225</v>
      </c>
      <c r="HP390" s="3">
        <v>374673</v>
      </c>
      <c r="HQ390" s="3">
        <v>0</v>
      </c>
      <c r="HR390" s="3">
        <v>1307</v>
      </c>
      <c r="HS390" s="3">
        <v>91036</v>
      </c>
      <c r="HT390" s="3">
        <v>103860</v>
      </c>
      <c r="HU390" s="3">
        <v>0</v>
      </c>
      <c r="HV390" s="3">
        <v>2477</v>
      </c>
      <c r="HW390" s="3">
        <v>347</v>
      </c>
      <c r="HX390" s="3">
        <v>205985</v>
      </c>
      <c r="HY390" s="3">
        <v>160078</v>
      </c>
      <c r="HZ390" s="3">
        <v>342581</v>
      </c>
      <c r="IA390" s="3">
        <v>0</v>
      </c>
      <c r="IB390" s="3">
        <v>187540</v>
      </c>
      <c r="IC390" s="3">
        <v>27031</v>
      </c>
      <c r="ID390" s="3">
        <v>41500</v>
      </c>
      <c r="IE390" s="3">
        <v>42722993.800655097</v>
      </c>
      <c r="IF390" s="3">
        <v>25278477.21941267</v>
      </c>
      <c r="IG390" s="3">
        <v>6105994.8111872301</v>
      </c>
      <c r="IH390" s="3">
        <v>39291380.638062701</v>
      </c>
      <c r="II390" s="3">
        <v>0</v>
      </c>
      <c r="IJ390" s="3">
        <v>7241145.9446325144</v>
      </c>
      <c r="IK390" s="3">
        <v>55063198.502970703</v>
      </c>
      <c r="IL390" s="3">
        <v>506868.36108293501</v>
      </c>
      <c r="IM390" s="3">
        <v>2721283.7219961686</v>
      </c>
    </row>
    <row r="391" spans="1:247" x14ac:dyDescent="0.25">
      <c r="A391">
        <v>106070934</v>
      </c>
      <c r="B391" s="33" t="s">
        <v>1675</v>
      </c>
      <c r="C391" s="56">
        <v>45292</v>
      </c>
      <c r="D391" s="56">
        <v>45657</v>
      </c>
      <c r="E391">
        <v>366</v>
      </c>
      <c r="F391" s="33" t="s">
        <v>2703</v>
      </c>
      <c r="G391" t="s">
        <v>1030</v>
      </c>
      <c r="H391">
        <v>411</v>
      </c>
      <c r="I391" s="33" t="s">
        <v>1046</v>
      </c>
      <c r="J391" t="s">
        <v>1047</v>
      </c>
      <c r="K391" s="33" t="s">
        <v>1023</v>
      </c>
      <c r="L391" s="33" t="s">
        <v>811</v>
      </c>
      <c r="N391" t="s">
        <v>1032</v>
      </c>
      <c r="O391" s="33" t="s">
        <v>1047</v>
      </c>
      <c r="P391" t="s">
        <v>1042</v>
      </c>
      <c r="Q391" t="s">
        <v>34</v>
      </c>
      <c r="R391" s="33" t="s">
        <v>2334</v>
      </c>
      <c r="S391" s="33" t="s">
        <v>1676</v>
      </c>
      <c r="T391" s="33" t="s">
        <v>1677</v>
      </c>
      <c r="U391" s="33">
        <v>94509</v>
      </c>
      <c r="V391" s="33" t="s">
        <v>3255</v>
      </c>
      <c r="W391">
        <v>0</v>
      </c>
      <c r="X391" s="3">
        <v>141</v>
      </c>
      <c r="Y391" s="3">
        <v>51606</v>
      </c>
      <c r="Z391" s="3">
        <v>141</v>
      </c>
      <c r="AA391" s="3">
        <v>51606</v>
      </c>
      <c r="AB391" s="3">
        <v>75</v>
      </c>
      <c r="AC391" s="3">
        <v>68.912568306010897</v>
      </c>
      <c r="AD391" s="3">
        <v>137.336044381834</v>
      </c>
      <c r="AE391" s="3">
        <v>8424</v>
      </c>
      <c r="AF391" s="3">
        <v>4048</v>
      </c>
      <c r="AG391" s="3">
        <v>2041</v>
      </c>
      <c r="AH391" s="3">
        <v>6667</v>
      </c>
      <c r="AI391" s="3">
        <v>0</v>
      </c>
      <c r="AJ391" s="3">
        <v>918</v>
      </c>
      <c r="AK391" s="3">
        <v>2609</v>
      </c>
      <c r="AL391" s="3">
        <v>99</v>
      </c>
      <c r="AM391" s="3">
        <v>416</v>
      </c>
      <c r="AN391" s="3">
        <v>25222</v>
      </c>
      <c r="AO391" s="3">
        <v>50264.992243751098</v>
      </c>
      <c r="AP391" s="89">
        <v>13631.53656135438</v>
      </c>
      <c r="AQ391" s="89">
        <v>6495.2780984211304</v>
      </c>
      <c r="AR391" s="89">
        <v>2990.5220739741999</v>
      </c>
      <c r="AS391" s="89">
        <v>16393.006440259502</v>
      </c>
      <c r="AT391" s="89">
        <v>0</v>
      </c>
      <c r="AU391" s="89">
        <v>1880.0161732950801</v>
      </c>
      <c r="AV391" s="89">
        <v>6797.9280509404698</v>
      </c>
      <c r="AW391" s="89">
        <v>218.74337331421913</v>
      </c>
      <c r="AX391" s="89">
        <v>1976.4284068802799</v>
      </c>
      <c r="AY391" s="3">
        <v>1959</v>
      </c>
      <c r="AZ391" s="3">
        <v>930</v>
      </c>
      <c r="BA391" s="3">
        <v>456</v>
      </c>
      <c r="BB391" s="3">
        <v>1663</v>
      </c>
      <c r="BC391" s="3">
        <v>0</v>
      </c>
      <c r="BD391" s="3">
        <v>242</v>
      </c>
      <c r="BE391" s="3">
        <v>890</v>
      </c>
      <c r="BF391" s="3">
        <v>61</v>
      </c>
      <c r="BG391" s="3">
        <v>172</v>
      </c>
      <c r="BH391" s="3">
        <v>6373</v>
      </c>
      <c r="BI391" s="3">
        <v>141</v>
      </c>
      <c r="BJ391" s="3">
        <v>0</v>
      </c>
      <c r="BK391" s="3">
        <v>0</v>
      </c>
      <c r="BL391" s="3">
        <v>0</v>
      </c>
      <c r="BM391" s="3">
        <v>0</v>
      </c>
      <c r="BN391" s="3">
        <v>0</v>
      </c>
      <c r="BO391" s="3">
        <v>51606</v>
      </c>
      <c r="BP391" s="3">
        <v>0</v>
      </c>
      <c r="BQ391" s="3">
        <v>0</v>
      </c>
      <c r="BR391" s="3">
        <v>0</v>
      </c>
      <c r="BS391" s="3">
        <v>0</v>
      </c>
      <c r="BT391" s="3">
        <v>0</v>
      </c>
      <c r="BU391" s="3">
        <v>25222</v>
      </c>
      <c r="BV391" s="3">
        <v>0</v>
      </c>
      <c r="BW391" s="3">
        <v>0</v>
      </c>
      <c r="BX391" s="3">
        <v>0</v>
      </c>
      <c r="BY391" s="3">
        <v>0</v>
      </c>
      <c r="BZ391" s="57">
        <v>0</v>
      </c>
      <c r="CA391" s="3">
        <v>0</v>
      </c>
      <c r="CB391" s="3">
        <v>6373</v>
      </c>
      <c r="CC391" s="3">
        <v>0</v>
      </c>
      <c r="CD391" s="3">
        <v>0</v>
      </c>
      <c r="CE391" s="3">
        <v>0</v>
      </c>
      <c r="CF391" s="3">
        <v>0</v>
      </c>
      <c r="CG391" s="3">
        <v>0</v>
      </c>
      <c r="CH391" s="3">
        <v>32</v>
      </c>
      <c r="CI391" s="3">
        <v>841</v>
      </c>
      <c r="CJ391" s="3">
        <v>358</v>
      </c>
      <c r="CK391" s="3">
        <v>8978</v>
      </c>
      <c r="CL391" s="3">
        <v>4018</v>
      </c>
      <c r="CM391" s="3">
        <v>2549</v>
      </c>
      <c r="CN391" s="3">
        <v>27167</v>
      </c>
      <c r="CO391" s="3">
        <v>3</v>
      </c>
      <c r="CP391" s="3">
        <v>2223</v>
      </c>
      <c r="CQ391" s="3">
        <v>9387</v>
      </c>
      <c r="CR391" s="3">
        <v>521</v>
      </c>
      <c r="CS391" s="3">
        <v>3029</v>
      </c>
      <c r="CT391" s="3">
        <v>57875</v>
      </c>
      <c r="CU391" s="3">
        <v>56139</v>
      </c>
      <c r="CV391" s="3">
        <v>3627</v>
      </c>
      <c r="CW391" s="3">
        <v>0</v>
      </c>
      <c r="CX391" s="3">
        <v>1607</v>
      </c>
      <c r="CY391" s="3">
        <v>0</v>
      </c>
      <c r="CZ391" s="3">
        <v>6</v>
      </c>
      <c r="DA391" s="3">
        <v>66138</v>
      </c>
      <c r="DB391" s="3">
        <v>49359</v>
      </c>
      <c r="DC391" s="3">
        <v>818</v>
      </c>
      <c r="DD391" s="3">
        <v>644</v>
      </c>
      <c r="DE391" s="3">
        <v>328</v>
      </c>
      <c r="DF391" s="3">
        <v>138</v>
      </c>
      <c r="DG391" s="3">
        <v>1091359295</v>
      </c>
      <c r="DH391" s="3">
        <v>833644885</v>
      </c>
      <c r="DI391" s="3">
        <v>0</v>
      </c>
      <c r="DJ391" s="3">
        <v>257714410</v>
      </c>
      <c r="DK391" s="3">
        <v>981607</v>
      </c>
      <c r="DL391" s="3">
        <v>258696017</v>
      </c>
      <c r="DM391" s="3">
        <v>252477420</v>
      </c>
      <c r="DN391" s="3">
        <v>6218597</v>
      </c>
      <c r="DO391" s="3">
        <v>9997663</v>
      </c>
      <c r="DP391" s="3">
        <v>4246967</v>
      </c>
      <c r="DQ391" s="3">
        <v>0</v>
      </c>
      <c r="DR391" s="3">
        <v>0</v>
      </c>
      <c r="DS391" s="3">
        <v>11969293</v>
      </c>
      <c r="DT391" s="3">
        <v>182404676</v>
      </c>
      <c r="DU391" s="3">
        <v>87526635</v>
      </c>
      <c r="DV391" s="3">
        <v>41841967</v>
      </c>
      <c r="DW391" s="3">
        <v>137364031</v>
      </c>
      <c r="DX391" s="3">
        <v>0</v>
      </c>
      <c r="DY391" s="3">
        <v>20514558</v>
      </c>
      <c r="DZ391" s="3">
        <v>69610347</v>
      </c>
      <c r="EA391" s="3">
        <v>2533544</v>
      </c>
      <c r="EB391" s="3">
        <v>5827208</v>
      </c>
      <c r="EC391" s="3">
        <v>547622966</v>
      </c>
      <c r="ED391" s="3">
        <v>112758668</v>
      </c>
      <c r="EE391" s="3">
        <v>52915518</v>
      </c>
      <c r="EF391" s="3">
        <v>19465885</v>
      </c>
      <c r="EG391" s="3">
        <v>200390498</v>
      </c>
      <c r="EH391" s="3">
        <v>20970</v>
      </c>
      <c r="EI391" s="3">
        <v>21498188</v>
      </c>
      <c r="EJ391" s="3">
        <v>111764176</v>
      </c>
      <c r="EK391" s="3">
        <v>3064395</v>
      </c>
      <c r="EL391" s="3">
        <v>21858031</v>
      </c>
      <c r="EM391" s="3">
        <v>543736329</v>
      </c>
      <c r="EN391" s="3">
        <v>242062693</v>
      </c>
      <c r="EO391" s="3">
        <v>115422105</v>
      </c>
      <c r="EP391" s="3">
        <v>26673787</v>
      </c>
      <c r="EQ391" s="3">
        <v>259662452</v>
      </c>
      <c r="ER391" s="3">
        <v>-567543</v>
      </c>
      <c r="ES391" s="3">
        <v>20081</v>
      </c>
      <c r="ET391" s="3">
        <v>28589983</v>
      </c>
      <c r="EU391" s="3">
        <v>124648793</v>
      </c>
      <c r="EV391" s="3">
        <v>14847258</v>
      </c>
      <c r="EW391" s="3">
        <v>0</v>
      </c>
      <c r="EX391" s="3">
        <v>17681277</v>
      </c>
      <c r="EY391" s="3">
        <v>0</v>
      </c>
      <c r="EZ391" s="3">
        <v>4603999</v>
      </c>
      <c r="FA391" s="3">
        <v>0</v>
      </c>
      <c r="FB391" s="3">
        <v>0</v>
      </c>
      <c r="FC391" s="3">
        <v>0</v>
      </c>
      <c r="FD391" s="3">
        <v>0</v>
      </c>
      <c r="FE391" s="3">
        <v>50946743</v>
      </c>
      <c r="FF391" s="3">
        <v>24681214</v>
      </c>
      <c r="FG391" s="3">
        <v>33781739</v>
      </c>
      <c r="FH391" s="3">
        <v>75940544</v>
      </c>
      <c r="FI391" s="3">
        <v>846</v>
      </c>
      <c r="FJ391" s="3">
        <v>12796490</v>
      </c>
      <c r="FK391" s="3">
        <v>53258726</v>
      </c>
      <c r="FL391" s="3">
        <v>1515250</v>
      </c>
      <c r="FM391" s="3">
        <v>4792858</v>
      </c>
      <c r="FN391" s="3">
        <v>0</v>
      </c>
      <c r="FO391" s="3">
        <v>441055</v>
      </c>
      <c r="FP391" s="3">
        <v>94035</v>
      </c>
      <c r="FQ391" s="3">
        <v>9065891</v>
      </c>
      <c r="FR391" s="3">
        <v>0</v>
      </c>
      <c r="FS391" s="3">
        <v>0</v>
      </c>
      <c r="FT391" s="3">
        <v>52528066</v>
      </c>
      <c r="FU391" s="3">
        <v>34772084</v>
      </c>
      <c r="FV391" s="3">
        <v>64879759</v>
      </c>
      <c r="FW391" s="3">
        <v>0</v>
      </c>
      <c r="FX391" s="3">
        <v>0</v>
      </c>
      <c r="FY391" s="3">
        <v>263178</v>
      </c>
      <c r="FZ391" s="3">
        <v>112571</v>
      </c>
      <c r="GA391" s="3">
        <v>37993265</v>
      </c>
      <c r="GB391" s="3">
        <v>9498731</v>
      </c>
      <c r="GC391" s="3">
        <v>46164456</v>
      </c>
      <c r="GD391" s="3">
        <v>6265310</v>
      </c>
      <c r="GE391" s="3">
        <v>90973191</v>
      </c>
      <c r="GF391" s="3">
        <v>43510669</v>
      </c>
      <c r="GG391" s="3">
        <v>14410442</v>
      </c>
      <c r="GH391" s="3">
        <v>11406368</v>
      </c>
      <c r="GI391" s="3">
        <v>19311135</v>
      </c>
      <c r="GJ391" s="3">
        <v>39804735</v>
      </c>
      <c r="GK391" s="3">
        <v>8945988</v>
      </c>
      <c r="GL391" s="3">
        <v>629934</v>
      </c>
      <c r="GM391" s="3">
        <v>1124026</v>
      </c>
      <c r="GN391" s="3">
        <v>285295</v>
      </c>
      <c r="GO391" s="3">
        <v>22075637</v>
      </c>
      <c r="GP391" s="3">
        <v>68719503</v>
      </c>
      <c r="GQ391" s="3">
        <v>0</v>
      </c>
      <c r="GR391" s="3">
        <v>47188543</v>
      </c>
      <c r="GS391" s="3">
        <v>20059480</v>
      </c>
      <c r="GT391" s="3">
        <v>402078</v>
      </c>
      <c r="GU391" s="3">
        <v>0</v>
      </c>
      <c r="GV391" s="3">
        <v>136369604</v>
      </c>
      <c r="GW391" s="3">
        <v>5909962</v>
      </c>
      <c r="GX391" s="3">
        <v>6976</v>
      </c>
      <c r="GY391" s="3">
        <v>709167</v>
      </c>
      <c r="GZ391" s="3">
        <v>129743499</v>
      </c>
      <c r="HA391" s="3">
        <v>136369604</v>
      </c>
      <c r="HB391" s="3">
        <v>1985</v>
      </c>
      <c r="HC391" s="3">
        <v>165011867</v>
      </c>
      <c r="HD391" s="3">
        <v>-134813816</v>
      </c>
      <c r="HE391" s="3">
        <v>147899988</v>
      </c>
      <c r="HF391" s="3">
        <v>0</v>
      </c>
      <c r="HG391" s="3">
        <v>0</v>
      </c>
      <c r="HH391" s="3">
        <v>0</v>
      </c>
      <c r="HI391" s="3">
        <v>0</v>
      </c>
      <c r="HJ391" s="3">
        <v>1330143</v>
      </c>
      <c r="HK391" s="3">
        <v>1535295</v>
      </c>
      <c r="HL391" s="3">
        <v>733</v>
      </c>
      <c r="HM391" s="3">
        <v>0</v>
      </c>
      <c r="HN391" s="3">
        <v>76657</v>
      </c>
      <c r="HO391" s="3">
        <v>358408</v>
      </c>
      <c r="HP391" s="3">
        <v>510136</v>
      </c>
      <c r="HQ391" s="3">
        <v>7534</v>
      </c>
      <c r="HR391" s="3">
        <v>98456</v>
      </c>
      <c r="HS391" s="3">
        <v>124592</v>
      </c>
      <c r="HT391" s="3">
        <v>144167</v>
      </c>
      <c r="HU391" s="3">
        <v>0</v>
      </c>
      <c r="HV391" s="3">
        <v>9279</v>
      </c>
      <c r="HW391" s="3">
        <v>914</v>
      </c>
      <c r="HX391" s="3">
        <v>386977</v>
      </c>
      <c r="HY391" s="3">
        <v>217505</v>
      </c>
      <c r="HZ391" s="3">
        <v>367413</v>
      </c>
      <c r="IA391" s="3">
        <v>564</v>
      </c>
      <c r="IB391" s="3">
        <v>230048</v>
      </c>
      <c r="IC391" s="3">
        <v>46100</v>
      </c>
      <c r="ID391" s="3">
        <v>81536</v>
      </c>
      <c r="IE391" s="3">
        <v>68018246.151537701</v>
      </c>
      <c r="IF391" s="3">
        <v>32363872.841899779</v>
      </c>
      <c r="IG391" s="3">
        <v>14127948.653265171</v>
      </c>
      <c r="IH391" s="3">
        <v>77833075.0051357</v>
      </c>
      <c r="II391" s="3">
        <v>4832.3840029327803</v>
      </c>
      <c r="IJ391" s="3">
        <v>9681531.7925454583</v>
      </c>
      <c r="IK391" s="3">
        <v>41796439.841905802</v>
      </c>
      <c r="IL391" s="3">
        <v>1290004.3334760901</v>
      </c>
      <c r="IM391" s="3">
        <v>6379861.9962313203</v>
      </c>
    </row>
    <row r="392" spans="1:247" x14ac:dyDescent="0.25">
      <c r="A392">
        <v>106171395</v>
      </c>
      <c r="B392" s="33" t="s">
        <v>1678</v>
      </c>
      <c r="C392" s="56">
        <v>45292</v>
      </c>
      <c r="D392" s="56">
        <v>45657</v>
      </c>
      <c r="E392">
        <v>366</v>
      </c>
      <c r="F392" s="33" t="s">
        <v>2680</v>
      </c>
      <c r="G392" t="s">
        <v>1086</v>
      </c>
      <c r="H392">
        <v>115</v>
      </c>
      <c r="I392" s="33" t="s">
        <v>1046</v>
      </c>
      <c r="J392" t="s">
        <v>1047</v>
      </c>
      <c r="K392" s="33" t="s">
        <v>1023</v>
      </c>
      <c r="L392" s="33" t="s">
        <v>811</v>
      </c>
      <c r="M392" t="s">
        <v>1792</v>
      </c>
      <c r="N392" t="s">
        <v>1032</v>
      </c>
      <c r="O392" s="33" t="s">
        <v>1047</v>
      </c>
      <c r="P392" t="s">
        <v>1080</v>
      </c>
      <c r="Q392" t="s">
        <v>1049</v>
      </c>
      <c r="R392" s="33" t="s">
        <v>2524</v>
      </c>
      <c r="S392" s="33" t="s">
        <v>1679</v>
      </c>
      <c r="T392" s="33" t="s">
        <v>1680</v>
      </c>
      <c r="U392" s="33" t="s">
        <v>2480</v>
      </c>
      <c r="V392" s="33" t="s">
        <v>3256</v>
      </c>
      <c r="W392">
        <v>4</v>
      </c>
      <c r="X392" s="3">
        <v>25</v>
      </c>
      <c r="Y392" s="3">
        <v>9150</v>
      </c>
      <c r="Z392" s="3">
        <v>25</v>
      </c>
      <c r="AA392" s="3">
        <v>9150</v>
      </c>
      <c r="AB392" s="3">
        <v>21</v>
      </c>
      <c r="AC392" s="3">
        <v>19.827868852459016</v>
      </c>
      <c r="AD392" s="3">
        <v>71.923630743571294</v>
      </c>
      <c r="AE392" s="3">
        <v>3165</v>
      </c>
      <c r="AF392" s="3">
        <v>973</v>
      </c>
      <c r="AG392" s="3">
        <v>237</v>
      </c>
      <c r="AH392" s="3">
        <v>1922</v>
      </c>
      <c r="AI392" s="3">
        <v>0</v>
      </c>
      <c r="AJ392" s="3">
        <v>372</v>
      </c>
      <c r="AK392" s="3">
        <v>508</v>
      </c>
      <c r="AL392" s="3">
        <v>8</v>
      </c>
      <c r="AM392" s="3">
        <v>72</v>
      </c>
      <c r="AN392" s="3">
        <v>7257</v>
      </c>
      <c r="AO392" s="3">
        <v>26324.048852147102</v>
      </c>
      <c r="AP392" s="89">
        <v>10882.887455800001</v>
      </c>
      <c r="AQ392" s="89">
        <v>2828.7987420034801</v>
      </c>
      <c r="AR392" s="89">
        <v>561.72240448942205</v>
      </c>
      <c r="AS392" s="89">
        <v>6978.6649150534304</v>
      </c>
      <c r="AT392" s="89">
        <v>0</v>
      </c>
      <c r="AU392" s="89">
        <v>1316.4714992371612</v>
      </c>
      <c r="AV392" s="89">
        <v>2859.9483538361706</v>
      </c>
      <c r="AW392" s="89">
        <v>101.87424293256601</v>
      </c>
      <c r="AX392" s="89">
        <v>415.57406764653803</v>
      </c>
      <c r="AY392" s="3">
        <v>660</v>
      </c>
      <c r="AZ392" s="3">
        <v>162</v>
      </c>
      <c r="BA392" s="3">
        <v>62</v>
      </c>
      <c r="BB392" s="3">
        <v>531</v>
      </c>
      <c r="BC392" s="3">
        <v>0</v>
      </c>
      <c r="BD392" s="3">
        <v>94</v>
      </c>
      <c r="BE392" s="3">
        <v>164</v>
      </c>
      <c r="BF392" s="3">
        <v>5</v>
      </c>
      <c r="BG392" s="3">
        <v>25</v>
      </c>
      <c r="BH392" s="3">
        <v>1703</v>
      </c>
      <c r="BI392" s="3">
        <v>23</v>
      </c>
      <c r="BJ392" s="3">
        <v>0</v>
      </c>
      <c r="BK392" s="3">
        <v>0</v>
      </c>
      <c r="BL392" s="3">
        <v>0</v>
      </c>
      <c r="BM392" s="3">
        <v>2</v>
      </c>
      <c r="BN392" s="3">
        <v>0</v>
      </c>
      <c r="BO392" s="3">
        <v>8418</v>
      </c>
      <c r="BP392" s="3">
        <v>0</v>
      </c>
      <c r="BQ392" s="3">
        <v>0</v>
      </c>
      <c r="BR392" s="3">
        <v>0</v>
      </c>
      <c r="BS392" s="3">
        <v>732</v>
      </c>
      <c r="BT392" s="3">
        <v>0</v>
      </c>
      <c r="BU392" s="3">
        <v>7049</v>
      </c>
      <c r="BV392" s="3">
        <v>0</v>
      </c>
      <c r="BW392" s="3">
        <v>0</v>
      </c>
      <c r="BX392" s="3">
        <v>0</v>
      </c>
      <c r="BY392" s="3">
        <v>208</v>
      </c>
      <c r="BZ392" s="57">
        <v>2.8661981535069599E-2</v>
      </c>
      <c r="CA392" s="3">
        <v>0</v>
      </c>
      <c r="CB392" s="3">
        <v>1647</v>
      </c>
      <c r="CC392" s="3">
        <v>0</v>
      </c>
      <c r="CD392" s="3">
        <v>0</v>
      </c>
      <c r="CE392" s="3">
        <v>0</v>
      </c>
      <c r="CF392" s="3">
        <v>56</v>
      </c>
      <c r="CG392" s="3">
        <v>0</v>
      </c>
      <c r="CH392" s="3">
        <v>4</v>
      </c>
      <c r="CI392" s="3">
        <v>0</v>
      </c>
      <c r="CJ392" s="3">
        <v>0</v>
      </c>
      <c r="CK392" s="3">
        <v>15567</v>
      </c>
      <c r="CL392" s="3">
        <v>2867</v>
      </c>
      <c r="CM392" s="3">
        <v>2987</v>
      </c>
      <c r="CN392" s="3">
        <v>14836</v>
      </c>
      <c r="CO392" s="3">
        <v>7</v>
      </c>
      <c r="CP392" s="3">
        <v>2740</v>
      </c>
      <c r="CQ392" s="3">
        <v>8323</v>
      </c>
      <c r="CR392" s="3">
        <v>284</v>
      </c>
      <c r="CS392" s="3">
        <v>1163</v>
      </c>
      <c r="CT392" s="3">
        <v>48774</v>
      </c>
      <c r="CU392" s="3">
        <v>22658</v>
      </c>
      <c r="CV392" s="3">
        <v>20619</v>
      </c>
      <c r="CW392" s="3">
        <v>0</v>
      </c>
      <c r="CX392" s="3">
        <v>5245</v>
      </c>
      <c r="CY392" s="3">
        <v>0</v>
      </c>
      <c r="CZ392" s="3">
        <v>5</v>
      </c>
      <c r="DA392" s="3">
        <v>37213</v>
      </c>
      <c r="DB392" s="3">
        <v>59033</v>
      </c>
      <c r="DC392" s="3">
        <v>300</v>
      </c>
      <c r="DD392" s="3">
        <v>753</v>
      </c>
      <c r="DE392" s="3">
        <v>192</v>
      </c>
      <c r="DF392" s="3">
        <v>61</v>
      </c>
      <c r="DG392" s="3">
        <v>370787323</v>
      </c>
      <c r="DH392" s="3">
        <v>254230553</v>
      </c>
      <c r="DI392" s="3">
        <v>239911</v>
      </c>
      <c r="DJ392" s="3">
        <v>116796681</v>
      </c>
      <c r="DK392" s="3">
        <v>622243</v>
      </c>
      <c r="DL392" s="3">
        <v>117418924</v>
      </c>
      <c r="DM392" s="3">
        <v>104189418</v>
      </c>
      <c r="DN392" s="3">
        <v>13229506</v>
      </c>
      <c r="DO392" s="3">
        <v>4486419</v>
      </c>
      <c r="DP392" s="3">
        <v>1720147</v>
      </c>
      <c r="DQ392" s="3">
        <v>0</v>
      </c>
      <c r="DR392" s="3">
        <v>0</v>
      </c>
      <c r="DS392" s="3">
        <v>15995778</v>
      </c>
      <c r="DT392" s="3">
        <v>42502519</v>
      </c>
      <c r="DU392" s="3">
        <v>11237551</v>
      </c>
      <c r="DV392" s="3">
        <v>3162634</v>
      </c>
      <c r="DW392" s="3">
        <v>29370639</v>
      </c>
      <c r="DX392" s="3">
        <v>0</v>
      </c>
      <c r="DY392" s="3">
        <v>6201834</v>
      </c>
      <c r="DZ392" s="3">
        <v>8500612</v>
      </c>
      <c r="EA392" s="3">
        <v>113266</v>
      </c>
      <c r="EB392" s="3">
        <v>1129400</v>
      </c>
      <c r="EC392" s="3">
        <v>102218455</v>
      </c>
      <c r="ED392" s="3">
        <v>103642862</v>
      </c>
      <c r="EE392" s="3">
        <v>21433333</v>
      </c>
      <c r="EF392" s="3">
        <v>4333241</v>
      </c>
      <c r="EG392" s="3">
        <v>77272362</v>
      </c>
      <c r="EH392" s="3">
        <v>66486</v>
      </c>
      <c r="EI392" s="3">
        <v>15745848</v>
      </c>
      <c r="EJ392" s="3">
        <v>39356300</v>
      </c>
      <c r="EK392" s="3">
        <v>1329095</v>
      </c>
      <c r="EL392" s="3">
        <v>5389341</v>
      </c>
      <c r="EM392" s="3">
        <v>268568868</v>
      </c>
      <c r="EN392" s="3">
        <v>110684170</v>
      </c>
      <c r="EO392" s="3">
        <v>23507708</v>
      </c>
      <c r="EP392" s="3">
        <v>-7617065</v>
      </c>
      <c r="EQ392" s="3">
        <v>74900402</v>
      </c>
      <c r="ER392" s="3">
        <v>-246109</v>
      </c>
      <c r="ES392" s="3">
        <v>18742</v>
      </c>
      <c r="ET392" s="3">
        <v>10789254</v>
      </c>
      <c r="EU392" s="3">
        <v>28555757</v>
      </c>
      <c r="EV392" s="3">
        <v>6346463</v>
      </c>
      <c r="EW392" s="3">
        <v>0</v>
      </c>
      <c r="EX392" s="3">
        <v>6619638</v>
      </c>
      <c r="EY392" s="3">
        <v>0</v>
      </c>
      <c r="EZ392" s="3">
        <v>671593</v>
      </c>
      <c r="FA392" s="3">
        <v>0</v>
      </c>
      <c r="FB392" s="3">
        <v>239911</v>
      </c>
      <c r="FC392" s="3">
        <v>0</v>
      </c>
      <c r="FD392" s="3">
        <v>0</v>
      </c>
      <c r="FE392" s="3">
        <v>32442139</v>
      </c>
      <c r="FF392" s="3">
        <v>8881373</v>
      </c>
      <c r="FG392" s="3">
        <v>14997811</v>
      </c>
      <c r="FH392" s="3">
        <v>31141714</v>
      </c>
      <c r="FI392" s="3">
        <v>47744</v>
      </c>
      <c r="FJ392" s="3">
        <v>10786469</v>
      </c>
      <c r="FK392" s="3">
        <v>17495220</v>
      </c>
      <c r="FL392" s="3">
        <v>328168</v>
      </c>
      <c r="FM392" s="3">
        <v>676043</v>
      </c>
      <c r="FN392" s="3">
        <v>0</v>
      </c>
      <c r="FO392" s="3">
        <v>-10220431</v>
      </c>
      <c r="FP392" s="3">
        <v>111401</v>
      </c>
      <c r="FQ392" s="3">
        <v>4045149</v>
      </c>
      <c r="FR392" s="3">
        <v>0</v>
      </c>
      <c r="FS392" s="3">
        <v>0</v>
      </c>
      <c r="FT392" s="3">
        <v>15991250</v>
      </c>
      <c r="FU392" s="3">
        <v>19915281</v>
      </c>
      <c r="FV392" s="3">
        <v>28120207</v>
      </c>
      <c r="FW392" s="3">
        <v>0</v>
      </c>
      <c r="FX392" s="3">
        <v>0</v>
      </c>
      <c r="FY392" s="3">
        <v>116963</v>
      </c>
      <c r="FZ392" s="3">
        <v>0</v>
      </c>
      <c r="GA392" s="3">
        <v>16839976</v>
      </c>
      <c r="GB392" s="3">
        <v>4184728</v>
      </c>
      <c r="GC392" s="3">
        <v>15259152</v>
      </c>
      <c r="GD392" s="3">
        <v>3761861</v>
      </c>
      <c r="GE392" s="3">
        <v>36024091</v>
      </c>
      <c r="GF392" s="3">
        <v>16784649</v>
      </c>
      <c r="GG392" s="3">
        <v>13271487</v>
      </c>
      <c r="GH392" s="3">
        <v>1651621</v>
      </c>
      <c r="GI392" s="3">
        <v>8715487</v>
      </c>
      <c r="GJ392" s="3">
        <v>17724106</v>
      </c>
      <c r="GK392" s="3">
        <v>4576531</v>
      </c>
      <c r="GL392" s="3">
        <v>300519</v>
      </c>
      <c r="GM392" s="3">
        <v>616729</v>
      </c>
      <c r="GN392" s="3">
        <v>327519</v>
      </c>
      <c r="GO392" s="3">
        <v>4196679</v>
      </c>
      <c r="GP392" s="3">
        <v>29872953</v>
      </c>
      <c r="GQ392" s="3">
        <v>0</v>
      </c>
      <c r="GR392" s="3">
        <v>25077955</v>
      </c>
      <c r="GS392" s="3">
        <v>2762442</v>
      </c>
      <c r="GT392" s="3">
        <v>516295</v>
      </c>
      <c r="GU392" s="3">
        <v>114831</v>
      </c>
      <c r="GV392" s="3">
        <v>58344476</v>
      </c>
      <c r="GW392" s="3">
        <v>9554469</v>
      </c>
      <c r="GX392" s="3">
        <v>1247</v>
      </c>
      <c r="GY392" s="3">
        <v>385619</v>
      </c>
      <c r="GZ392" s="3">
        <v>48403141</v>
      </c>
      <c r="HA392" s="3">
        <v>58344476</v>
      </c>
      <c r="HB392" s="3">
        <v>1772</v>
      </c>
      <c r="HC392" s="3">
        <v>54444010</v>
      </c>
      <c r="HD392" s="3">
        <v>-41041761</v>
      </c>
      <c r="HE392" s="3">
        <v>92631570</v>
      </c>
      <c r="HF392" s="3">
        <v>0</v>
      </c>
      <c r="HG392" s="3">
        <v>0</v>
      </c>
      <c r="HH392" s="3">
        <v>0</v>
      </c>
      <c r="HI392" s="3">
        <v>0</v>
      </c>
      <c r="HJ392" s="3">
        <v>623563</v>
      </c>
      <c r="HK392" s="3">
        <v>701292</v>
      </c>
      <c r="HL392" s="3">
        <v>334</v>
      </c>
      <c r="HM392" s="3">
        <v>0</v>
      </c>
      <c r="HN392" s="3">
        <v>57987</v>
      </c>
      <c r="HO392" s="3">
        <v>195187</v>
      </c>
      <c r="HP392" s="3">
        <v>208798</v>
      </c>
      <c r="HQ392" s="3">
        <v>2330</v>
      </c>
      <c r="HR392" s="3">
        <v>46</v>
      </c>
      <c r="HS392" s="3">
        <v>93530</v>
      </c>
      <c r="HT392" s="3">
        <v>51303</v>
      </c>
      <c r="HU392" s="3">
        <v>7590</v>
      </c>
      <c r="HV392" s="3">
        <v>4597</v>
      </c>
      <c r="HW392" s="3">
        <v>2195</v>
      </c>
      <c r="HX392" s="3">
        <v>132528</v>
      </c>
      <c r="HY392" s="3">
        <v>130754</v>
      </c>
      <c r="HZ392" s="3">
        <v>183236</v>
      </c>
      <c r="IA392" s="3">
        <v>0</v>
      </c>
      <c r="IB392" s="3">
        <v>100274</v>
      </c>
      <c r="IC392" s="3">
        <v>30086</v>
      </c>
      <c r="ID392" s="3">
        <v>46685</v>
      </c>
      <c r="IE392" s="3">
        <v>40820878.467489198</v>
      </c>
      <c r="IF392" s="3">
        <v>9125530.8656620402</v>
      </c>
      <c r="IG392" s="3">
        <v>2093724.75742145</v>
      </c>
      <c r="IH392" s="3">
        <v>29787195.143918592</v>
      </c>
      <c r="II392" s="3">
        <v>18570.6650953922</v>
      </c>
      <c r="IJ392" s="3">
        <v>6130359.0536679402</v>
      </c>
      <c r="IK392" s="3">
        <v>13367245.514118075</v>
      </c>
      <c r="IL392" s="3">
        <v>402875.83969038498</v>
      </c>
      <c r="IM392" s="3">
        <v>1820794.6929368901</v>
      </c>
    </row>
    <row r="393" spans="1:247" x14ac:dyDescent="0.25">
      <c r="A393">
        <v>106444012</v>
      </c>
      <c r="B393" s="33" t="s">
        <v>1979</v>
      </c>
      <c r="C393" s="56">
        <v>45292</v>
      </c>
      <c r="D393" s="56">
        <v>45657</v>
      </c>
      <c r="E393">
        <v>366</v>
      </c>
      <c r="F393" s="33" t="s">
        <v>2706</v>
      </c>
      <c r="G393" t="s">
        <v>1065</v>
      </c>
      <c r="H393">
        <v>703</v>
      </c>
      <c r="I393" s="33" t="s">
        <v>1046</v>
      </c>
      <c r="J393" t="s">
        <v>1047</v>
      </c>
      <c r="K393" s="33" t="s">
        <v>1023</v>
      </c>
      <c r="L393" s="33" t="s">
        <v>811</v>
      </c>
      <c r="N393" t="s">
        <v>430</v>
      </c>
      <c r="O393" s="33" t="s">
        <v>1047</v>
      </c>
      <c r="P393" t="s">
        <v>1080</v>
      </c>
      <c r="Q393" t="s">
        <v>34</v>
      </c>
      <c r="R393" s="33" t="s">
        <v>2335</v>
      </c>
      <c r="S393" s="33" t="s">
        <v>1681</v>
      </c>
      <c r="T393" s="33" t="s">
        <v>1196</v>
      </c>
      <c r="U393" s="33">
        <v>95065</v>
      </c>
      <c r="V393" s="33" t="s">
        <v>2504</v>
      </c>
      <c r="W393">
        <v>0</v>
      </c>
      <c r="X393" s="3">
        <v>28</v>
      </c>
      <c r="Y393" s="3">
        <v>10248</v>
      </c>
      <c r="Z393" s="3">
        <v>28</v>
      </c>
      <c r="AA393" s="3">
        <v>10248</v>
      </c>
      <c r="AB393" s="3">
        <v>6</v>
      </c>
      <c r="AC393" s="3">
        <v>5.6775956284153004</v>
      </c>
      <c r="AD393" s="3">
        <v>39.458967790855297</v>
      </c>
      <c r="AE393" s="3">
        <v>121</v>
      </c>
      <c r="AF393" s="3">
        <v>40</v>
      </c>
      <c r="AG393" s="3">
        <v>15</v>
      </c>
      <c r="AH393" s="3">
        <v>306</v>
      </c>
      <c r="AI393" s="3">
        <v>0</v>
      </c>
      <c r="AJ393" s="3">
        <v>56</v>
      </c>
      <c r="AK393" s="3">
        <v>1529</v>
      </c>
      <c r="AL393" s="3">
        <v>10</v>
      </c>
      <c r="AM393" s="3">
        <v>1</v>
      </c>
      <c r="AN393" s="3">
        <v>2078</v>
      </c>
      <c r="AO393" s="3">
        <v>14441.982211453038</v>
      </c>
      <c r="AP393" s="89">
        <v>1312.8033819508901</v>
      </c>
      <c r="AQ393" s="89">
        <v>442.20050271646301</v>
      </c>
      <c r="AR393" s="89">
        <v>25.628762071702599</v>
      </c>
      <c r="AS393" s="89">
        <v>1187.6582955242841</v>
      </c>
      <c r="AT393" s="89">
        <v>0</v>
      </c>
      <c r="AU393" s="89">
        <v>420.01139274842501</v>
      </c>
      <c r="AV393" s="89">
        <v>8650.5117710436807</v>
      </c>
      <c r="AW393" s="89">
        <v>27.6823398741207</v>
      </c>
      <c r="AX393" s="89">
        <v>123.828504377651</v>
      </c>
      <c r="AY393" s="3">
        <v>63</v>
      </c>
      <c r="AZ393" s="3">
        <v>21</v>
      </c>
      <c r="BA393" s="3">
        <v>6</v>
      </c>
      <c r="BB393" s="3">
        <v>120</v>
      </c>
      <c r="BC393" s="3">
        <v>0</v>
      </c>
      <c r="BD393" s="3">
        <v>22</v>
      </c>
      <c r="BE393" s="3">
        <v>585</v>
      </c>
      <c r="BF393" s="3">
        <v>4</v>
      </c>
      <c r="BG393" s="3">
        <v>1</v>
      </c>
      <c r="BH393" s="3">
        <v>822</v>
      </c>
      <c r="BI393" s="3">
        <v>28</v>
      </c>
      <c r="BJ393" s="3">
        <v>0</v>
      </c>
      <c r="BK393" s="3">
        <v>0</v>
      </c>
      <c r="BL393" s="3">
        <v>0</v>
      </c>
      <c r="BM393" s="3">
        <v>0</v>
      </c>
      <c r="BN393" s="3">
        <v>0</v>
      </c>
      <c r="BO393" s="3">
        <v>10248</v>
      </c>
      <c r="BP393" s="3">
        <v>0</v>
      </c>
      <c r="BQ393" s="3">
        <v>0</v>
      </c>
      <c r="BR393" s="3">
        <v>0</v>
      </c>
      <c r="BS393" s="3">
        <v>0</v>
      </c>
      <c r="BT393" s="3">
        <v>0</v>
      </c>
      <c r="BU393" s="3">
        <v>2078</v>
      </c>
      <c r="BV393" s="3">
        <v>0</v>
      </c>
      <c r="BW393" s="3">
        <v>0</v>
      </c>
      <c r="BX393" s="3">
        <v>0</v>
      </c>
      <c r="BY393" s="3">
        <v>0</v>
      </c>
      <c r="BZ393" s="57">
        <v>0</v>
      </c>
      <c r="CA393" s="3">
        <v>0</v>
      </c>
      <c r="CB393" s="3">
        <v>822</v>
      </c>
      <c r="CC393" s="3">
        <v>0</v>
      </c>
      <c r="CD393" s="3">
        <v>0</v>
      </c>
      <c r="CE393" s="3">
        <v>0</v>
      </c>
      <c r="CF393" s="3">
        <v>0</v>
      </c>
      <c r="CG393" s="3">
        <v>0</v>
      </c>
      <c r="CH393" s="3">
        <v>0</v>
      </c>
      <c r="CI393" s="3">
        <v>0</v>
      </c>
      <c r="CJ393" s="3">
        <v>0</v>
      </c>
      <c r="CK393" s="3">
        <v>1211</v>
      </c>
      <c r="CL393" s="3">
        <v>465</v>
      </c>
      <c r="CM393" s="3">
        <v>8</v>
      </c>
      <c r="CN393" s="3">
        <v>499</v>
      </c>
      <c r="CO393" s="3">
        <v>1</v>
      </c>
      <c r="CP393" s="3">
        <v>146</v>
      </c>
      <c r="CQ393" s="3">
        <v>3193</v>
      </c>
      <c r="CR393" s="3">
        <v>73</v>
      </c>
      <c r="CS393" s="3">
        <v>64</v>
      </c>
      <c r="CT393" s="3">
        <v>5660</v>
      </c>
      <c r="CU393" s="3">
        <v>0</v>
      </c>
      <c r="CV393" s="3">
        <v>1248</v>
      </c>
      <c r="CW393" s="3">
        <v>0</v>
      </c>
      <c r="CX393" s="3">
        <v>82</v>
      </c>
      <c r="CY393" s="3">
        <v>0</v>
      </c>
      <c r="CZ393" s="3">
        <v>8</v>
      </c>
      <c r="DA393" s="3">
        <v>26842</v>
      </c>
      <c r="DB393" s="3">
        <v>342378</v>
      </c>
      <c r="DC393" s="3">
        <v>138</v>
      </c>
      <c r="DD393" s="3">
        <v>3568</v>
      </c>
      <c r="DE393" s="3">
        <v>430</v>
      </c>
      <c r="DF393" s="3">
        <v>162</v>
      </c>
      <c r="DG393" s="3">
        <v>272156069</v>
      </c>
      <c r="DH393" s="3">
        <v>179040845</v>
      </c>
      <c r="DI393" s="3">
        <v>0</v>
      </c>
      <c r="DJ393" s="3">
        <v>93115224</v>
      </c>
      <c r="DK393" s="3">
        <v>430384</v>
      </c>
      <c r="DL393" s="3">
        <v>93545608</v>
      </c>
      <c r="DM393" s="3">
        <v>89498691</v>
      </c>
      <c r="DN393" s="3">
        <v>4046917</v>
      </c>
      <c r="DO393" s="3">
        <v>3527301</v>
      </c>
      <c r="DP393" s="3">
        <v>1407397</v>
      </c>
      <c r="DQ393" s="3">
        <v>0</v>
      </c>
      <c r="DR393" s="3">
        <v>0</v>
      </c>
      <c r="DS393" s="3">
        <v>6166821</v>
      </c>
      <c r="DT393" s="3">
        <v>7751384</v>
      </c>
      <c r="DU393" s="3">
        <v>2986972</v>
      </c>
      <c r="DV393" s="3">
        <v>362832</v>
      </c>
      <c r="DW393" s="3">
        <v>4477764</v>
      </c>
      <c r="DX393" s="3">
        <v>0</v>
      </c>
      <c r="DY393" s="3">
        <v>796296</v>
      </c>
      <c r="DZ393" s="3">
        <v>22594598</v>
      </c>
      <c r="EA393" s="3">
        <v>167462</v>
      </c>
      <c r="EB393" s="3">
        <v>22158</v>
      </c>
      <c r="EC393" s="3">
        <v>39159466</v>
      </c>
      <c r="ED393" s="3">
        <v>76348146</v>
      </c>
      <c r="EE393" s="3">
        <v>30034041</v>
      </c>
      <c r="EF393" s="3">
        <v>257097</v>
      </c>
      <c r="EG393" s="3">
        <v>12901496</v>
      </c>
      <c r="EH393" s="3">
        <v>24780</v>
      </c>
      <c r="EI393" s="3">
        <v>5176086</v>
      </c>
      <c r="EJ393" s="3">
        <v>105237211</v>
      </c>
      <c r="EK393" s="3">
        <v>296112</v>
      </c>
      <c r="EL393" s="3">
        <v>2721634</v>
      </c>
      <c r="EM393" s="3">
        <v>232996603</v>
      </c>
      <c r="EN393" s="3">
        <v>64213153</v>
      </c>
      <c r="EO393" s="3">
        <v>27003207</v>
      </c>
      <c r="EP393" s="3">
        <v>0</v>
      </c>
      <c r="EQ393" s="3">
        <v>12448216</v>
      </c>
      <c r="ER393" s="3">
        <v>0</v>
      </c>
      <c r="ES393" s="3">
        <v>24756</v>
      </c>
      <c r="ET393" s="3">
        <v>3142185</v>
      </c>
      <c r="EU393" s="3">
        <v>67703398</v>
      </c>
      <c r="EV393" s="3">
        <v>983662</v>
      </c>
      <c r="EW393" s="3">
        <v>0</v>
      </c>
      <c r="EX393" s="3">
        <v>1489831</v>
      </c>
      <c r="EY393" s="3">
        <v>0</v>
      </c>
      <c r="EZ393" s="3">
        <v>2032437</v>
      </c>
      <c r="FA393" s="3">
        <v>0</v>
      </c>
      <c r="FB393" s="3">
        <v>0</v>
      </c>
      <c r="FC393" s="3">
        <v>0</v>
      </c>
      <c r="FD393" s="3">
        <v>0</v>
      </c>
      <c r="FE393" s="3">
        <v>19627136</v>
      </c>
      <c r="FF393" s="3">
        <v>5979098</v>
      </c>
      <c r="FG393" s="3">
        <v>613812</v>
      </c>
      <c r="FH393" s="3">
        <v>4178560</v>
      </c>
      <c r="FI393" s="3">
        <v>0</v>
      </c>
      <c r="FJ393" s="3">
        <v>2778850</v>
      </c>
      <c r="FK393" s="3">
        <v>59554345</v>
      </c>
      <c r="FL393" s="3">
        <v>0</v>
      </c>
      <c r="FM393" s="3">
        <v>383423</v>
      </c>
      <c r="FN393" s="3">
        <v>0</v>
      </c>
      <c r="FO393" s="3">
        <v>-5696942</v>
      </c>
      <c r="FP393" s="3">
        <v>28022</v>
      </c>
      <c r="FQ393" s="3">
        <v>3169020</v>
      </c>
      <c r="FR393" s="3">
        <v>0</v>
      </c>
      <c r="FS393" s="3">
        <v>0</v>
      </c>
      <c r="FT393" s="3">
        <v>11363342</v>
      </c>
      <c r="FU393" s="3">
        <v>2782785</v>
      </c>
      <c r="FV393" s="3">
        <v>38635082</v>
      </c>
      <c r="FW393" s="3">
        <v>0</v>
      </c>
      <c r="FX393" s="3">
        <v>0</v>
      </c>
      <c r="FY393" s="3">
        <v>91943</v>
      </c>
      <c r="FZ393" s="3">
        <v>0</v>
      </c>
      <c r="GA393" s="3">
        <v>13867123</v>
      </c>
      <c r="GB393" s="3">
        <v>4431156</v>
      </c>
      <c r="GC393" s="3">
        <v>15066591</v>
      </c>
      <c r="GD393" s="3">
        <v>3260669</v>
      </c>
      <c r="GE393" s="3">
        <v>27367618</v>
      </c>
      <c r="GF393" s="3">
        <v>14814187</v>
      </c>
      <c r="GG393" s="3">
        <v>4354015</v>
      </c>
      <c r="GH393" s="3">
        <v>470725</v>
      </c>
      <c r="GI393" s="3">
        <v>15929864</v>
      </c>
      <c r="GJ393" s="3">
        <v>17250065</v>
      </c>
      <c r="GK393" s="3">
        <v>4049934</v>
      </c>
      <c r="GL393" s="3">
        <v>187858</v>
      </c>
      <c r="GM393" s="3">
        <v>494332</v>
      </c>
      <c r="GN393" s="3">
        <v>511562</v>
      </c>
      <c r="GO393" s="3">
        <v>4068531</v>
      </c>
      <c r="GP393" s="3">
        <v>15193355</v>
      </c>
      <c r="GQ393" s="3">
        <v>0</v>
      </c>
      <c r="GR393" s="3">
        <v>22077916</v>
      </c>
      <c r="GS393" s="3">
        <v>1471907</v>
      </c>
      <c r="GT393" s="3">
        <v>0</v>
      </c>
      <c r="GU393" s="3">
        <v>0</v>
      </c>
      <c r="GV393" s="3">
        <v>38743178</v>
      </c>
      <c r="GW393" s="3">
        <v>6403952</v>
      </c>
      <c r="GX393" s="3">
        <v>3480</v>
      </c>
      <c r="GY393" s="3">
        <v>2062874</v>
      </c>
      <c r="GZ393" s="3">
        <v>30272872</v>
      </c>
      <c r="HA393" s="3">
        <v>38743178</v>
      </c>
      <c r="HB393" s="3">
        <v>500</v>
      </c>
      <c r="HC393" s="3">
        <v>30676713</v>
      </c>
      <c r="HD393" s="3">
        <v>-20772107</v>
      </c>
      <c r="HE393" s="3">
        <v>58426778</v>
      </c>
      <c r="HF393" s="3">
        <v>0</v>
      </c>
      <c r="HG393" s="3">
        <v>1771560</v>
      </c>
      <c r="HH393" s="3">
        <v>0</v>
      </c>
      <c r="HI393" s="3">
        <v>3545124</v>
      </c>
      <c r="HJ393" s="3">
        <v>385960</v>
      </c>
      <c r="HK393" s="3">
        <v>445221</v>
      </c>
      <c r="HL393" s="3">
        <v>213</v>
      </c>
      <c r="HM393" s="3">
        <v>0</v>
      </c>
      <c r="HN393" s="3">
        <v>27185</v>
      </c>
      <c r="HO393" s="3">
        <v>119063</v>
      </c>
      <c r="HP393" s="3">
        <v>162928</v>
      </c>
      <c r="HQ393" s="3">
        <v>0</v>
      </c>
      <c r="HR393" s="3">
        <v>3</v>
      </c>
      <c r="HS393" s="3">
        <v>26678</v>
      </c>
      <c r="HT393" s="3">
        <v>47516</v>
      </c>
      <c r="HU393" s="3">
        <v>0</v>
      </c>
      <c r="HV393" s="3">
        <v>0</v>
      </c>
      <c r="HW393" s="3">
        <v>2587</v>
      </c>
      <c r="HX393" s="3">
        <v>70547</v>
      </c>
      <c r="HY393" s="3">
        <v>16795</v>
      </c>
      <c r="HZ393" s="3">
        <v>157813</v>
      </c>
      <c r="IA393" s="3">
        <v>0</v>
      </c>
      <c r="IB393" s="3">
        <v>94494</v>
      </c>
      <c r="IC393" s="3">
        <v>25259</v>
      </c>
      <c r="ID393" s="3">
        <v>21052</v>
      </c>
      <c r="IE393" s="3">
        <v>27523188.382750012</v>
      </c>
      <c r="IF393" s="3">
        <v>10806761.481166899</v>
      </c>
      <c r="IG393" s="3">
        <v>202883.686162453</v>
      </c>
      <c r="IH393" s="3">
        <v>5687697.0291366903</v>
      </c>
      <c r="II393" s="3">
        <v>8109.7315065202502</v>
      </c>
      <c r="IJ393" s="3">
        <v>1954576.85530163</v>
      </c>
      <c r="IK393" s="3">
        <v>41835417.634494722</v>
      </c>
      <c r="IL393" s="3">
        <v>151713.50578707099</v>
      </c>
      <c r="IM393" s="3">
        <v>897958.69369403599</v>
      </c>
    </row>
    <row r="394" spans="1:247" x14ac:dyDescent="0.25">
      <c r="A394">
        <v>106341051</v>
      </c>
      <c r="B394" s="33" t="s">
        <v>1682</v>
      </c>
      <c r="C394" s="56">
        <v>45292</v>
      </c>
      <c r="D394" s="56">
        <v>45657</v>
      </c>
      <c r="E394">
        <v>366</v>
      </c>
      <c r="F394" s="33" t="s">
        <v>2705</v>
      </c>
      <c r="G394" t="s">
        <v>1093</v>
      </c>
      <c r="H394">
        <v>311</v>
      </c>
      <c r="I394" s="33" t="s">
        <v>1046</v>
      </c>
      <c r="J394" t="s">
        <v>1047</v>
      </c>
      <c r="K394" s="33" t="s">
        <v>1023</v>
      </c>
      <c r="L394" s="33" t="s">
        <v>811</v>
      </c>
      <c r="N394" t="s">
        <v>430</v>
      </c>
      <c r="O394" s="33" t="s">
        <v>1047</v>
      </c>
      <c r="P394" t="s">
        <v>1048</v>
      </c>
      <c r="Q394" t="s">
        <v>34</v>
      </c>
      <c r="R394" s="33" t="s">
        <v>2336</v>
      </c>
      <c r="S394" s="33" t="s">
        <v>1683</v>
      </c>
      <c r="T394" s="33" t="s">
        <v>1260</v>
      </c>
      <c r="U394" s="33">
        <v>95816</v>
      </c>
      <c r="V394" s="33" t="s">
        <v>1926</v>
      </c>
      <c r="W394">
        <v>0</v>
      </c>
      <c r="X394" s="3">
        <v>523</v>
      </c>
      <c r="Y394" s="3">
        <v>191418</v>
      </c>
      <c r="Z394" s="3">
        <v>523</v>
      </c>
      <c r="AA394" s="3">
        <v>191418</v>
      </c>
      <c r="AB394" s="3">
        <v>468</v>
      </c>
      <c r="AC394" s="3">
        <v>425.75136612021902</v>
      </c>
      <c r="AD394" s="3">
        <v>727.33464885781621</v>
      </c>
      <c r="AE394" s="3">
        <v>31521</v>
      </c>
      <c r="AF394" s="3">
        <v>24280</v>
      </c>
      <c r="AG394" s="3">
        <v>9621</v>
      </c>
      <c r="AH394" s="3">
        <v>34348</v>
      </c>
      <c r="AI394" s="3">
        <v>0</v>
      </c>
      <c r="AJ394" s="3">
        <v>19328</v>
      </c>
      <c r="AK394" s="3">
        <v>34642</v>
      </c>
      <c r="AL394" s="3">
        <v>605</v>
      </c>
      <c r="AM394" s="3">
        <v>1480</v>
      </c>
      <c r="AN394" s="3">
        <v>155825</v>
      </c>
      <c r="AO394" s="3">
        <v>266204.48148196097</v>
      </c>
      <c r="AP394" s="89">
        <v>58557.858772987973</v>
      </c>
      <c r="AQ394" s="89">
        <v>41859.922879310303</v>
      </c>
      <c r="AR394" s="89">
        <v>11859.2640352695</v>
      </c>
      <c r="AS394" s="89">
        <v>54423.822147531202</v>
      </c>
      <c r="AT394" s="89">
        <v>0</v>
      </c>
      <c r="AU394" s="89">
        <v>23871.776583681029</v>
      </c>
      <c r="AV394" s="89">
        <v>68922.92296647378</v>
      </c>
      <c r="AW394" s="89">
        <v>1291.1365477603499</v>
      </c>
      <c r="AX394" s="89">
        <v>3752.6700468508998</v>
      </c>
      <c r="AY394" s="3">
        <v>6215</v>
      </c>
      <c r="AZ394" s="3">
        <v>4621</v>
      </c>
      <c r="BA394" s="3">
        <v>1855</v>
      </c>
      <c r="BB394" s="3">
        <v>9299</v>
      </c>
      <c r="BC394" s="3">
        <v>0</v>
      </c>
      <c r="BD394" s="3">
        <v>1959</v>
      </c>
      <c r="BE394" s="3">
        <v>7605</v>
      </c>
      <c r="BF394" s="3">
        <v>203</v>
      </c>
      <c r="BG394" s="3">
        <v>417</v>
      </c>
      <c r="BH394" s="3">
        <v>32174</v>
      </c>
      <c r="BI394" s="3">
        <v>523</v>
      </c>
      <c r="BJ394" s="3">
        <v>0</v>
      </c>
      <c r="BK394" s="3">
        <v>0</v>
      </c>
      <c r="BL394" s="3">
        <v>0</v>
      </c>
      <c r="BM394" s="3">
        <v>0</v>
      </c>
      <c r="BN394" s="3">
        <v>0</v>
      </c>
      <c r="BO394" s="3">
        <v>191418</v>
      </c>
      <c r="BP394" s="3">
        <v>0</v>
      </c>
      <c r="BQ394" s="3">
        <v>0</v>
      </c>
      <c r="BR394" s="3">
        <v>0</v>
      </c>
      <c r="BS394" s="3">
        <v>0</v>
      </c>
      <c r="BT394" s="3">
        <v>0</v>
      </c>
      <c r="BU394" s="3">
        <v>155825</v>
      </c>
      <c r="BV394" s="3">
        <v>0</v>
      </c>
      <c r="BW394" s="3">
        <v>0</v>
      </c>
      <c r="BX394" s="3">
        <v>0</v>
      </c>
      <c r="BY394" s="3">
        <v>0</v>
      </c>
      <c r="BZ394" s="57">
        <v>0</v>
      </c>
      <c r="CA394" s="3">
        <v>0</v>
      </c>
      <c r="CB394" s="3">
        <v>32174</v>
      </c>
      <c r="CC394" s="3">
        <v>0</v>
      </c>
      <c r="CD394" s="3">
        <v>0</v>
      </c>
      <c r="CE394" s="3">
        <v>0</v>
      </c>
      <c r="CF394" s="3">
        <v>0</v>
      </c>
      <c r="CG394" s="3">
        <v>0</v>
      </c>
      <c r="CH394" s="3">
        <v>55</v>
      </c>
      <c r="CI394" s="3">
        <v>8945</v>
      </c>
      <c r="CJ394" s="3">
        <v>4478</v>
      </c>
      <c r="CK394" s="3">
        <v>22701</v>
      </c>
      <c r="CL394" s="3">
        <v>12355</v>
      </c>
      <c r="CM394" s="3">
        <v>5721</v>
      </c>
      <c r="CN394" s="3">
        <v>52970</v>
      </c>
      <c r="CO394" s="3">
        <v>0</v>
      </c>
      <c r="CP394" s="3">
        <v>10060</v>
      </c>
      <c r="CQ394" s="3">
        <v>38085</v>
      </c>
      <c r="CR394" s="3">
        <v>5112</v>
      </c>
      <c r="CS394" s="3">
        <v>5739</v>
      </c>
      <c r="CT394" s="3">
        <v>152743</v>
      </c>
      <c r="CU394" s="3">
        <v>112135</v>
      </c>
      <c r="CV394" s="3">
        <v>38319</v>
      </c>
      <c r="CW394" s="3">
        <v>0</v>
      </c>
      <c r="CX394" s="3">
        <v>9911</v>
      </c>
      <c r="CY394" s="3">
        <v>16001</v>
      </c>
      <c r="CZ394" s="3">
        <v>24</v>
      </c>
      <c r="DA394" s="3">
        <v>912925</v>
      </c>
      <c r="DB394" s="3">
        <v>767430</v>
      </c>
      <c r="DC394" s="3">
        <v>6644</v>
      </c>
      <c r="DD394" s="3">
        <v>8557</v>
      </c>
      <c r="DE394" s="3">
        <v>4067</v>
      </c>
      <c r="DF394" s="3">
        <v>1717</v>
      </c>
      <c r="DG394" s="3">
        <v>5938864943</v>
      </c>
      <c r="DH394" s="3">
        <v>4363065756</v>
      </c>
      <c r="DI394" s="3">
        <v>250906261</v>
      </c>
      <c r="DJ394" s="3">
        <v>1826705448</v>
      </c>
      <c r="DK394" s="3">
        <v>27326259</v>
      </c>
      <c r="DL394" s="3">
        <v>1854031707</v>
      </c>
      <c r="DM394" s="3">
        <v>1732552446</v>
      </c>
      <c r="DN394" s="3">
        <v>121479261</v>
      </c>
      <c r="DO394" s="3">
        <v>79666262</v>
      </c>
      <c r="DP394" s="3">
        <v>59612419</v>
      </c>
      <c r="DQ394" s="3">
        <v>0</v>
      </c>
      <c r="DR394" s="3">
        <v>0</v>
      </c>
      <c r="DS394" s="3">
        <v>141533104</v>
      </c>
      <c r="DT394" s="3">
        <v>781711490</v>
      </c>
      <c r="DU394" s="3">
        <v>553296400</v>
      </c>
      <c r="DV394" s="3">
        <v>190428139</v>
      </c>
      <c r="DW394" s="3">
        <v>680053197</v>
      </c>
      <c r="DX394" s="3">
        <v>0</v>
      </c>
      <c r="DY394" s="3">
        <v>428788445</v>
      </c>
      <c r="DZ394" s="3">
        <v>804087740</v>
      </c>
      <c r="EA394" s="3">
        <v>13101350</v>
      </c>
      <c r="EB394" s="3">
        <v>24897065</v>
      </c>
      <c r="EC394" s="3">
        <v>3476363826</v>
      </c>
      <c r="ED394" s="3">
        <v>670506112</v>
      </c>
      <c r="EE394" s="3">
        <v>400614005</v>
      </c>
      <c r="EF394" s="3">
        <v>44301887</v>
      </c>
      <c r="EG394" s="3">
        <v>397479534</v>
      </c>
      <c r="EH394" s="3">
        <v>0</v>
      </c>
      <c r="EI394" s="3">
        <v>100802923</v>
      </c>
      <c r="EJ394" s="3">
        <v>795706653</v>
      </c>
      <c r="EK394" s="3">
        <v>14858372</v>
      </c>
      <c r="EL394" s="3">
        <v>38231631</v>
      </c>
      <c r="EM394" s="3">
        <v>2462501117</v>
      </c>
      <c r="EN394" s="3">
        <v>1138686043</v>
      </c>
      <c r="EO394" s="3">
        <v>766645817</v>
      </c>
      <c r="EP394" s="3">
        <v>42140939</v>
      </c>
      <c r="EQ394" s="3">
        <v>757006230</v>
      </c>
      <c r="ER394" s="3">
        <v>0</v>
      </c>
      <c r="ES394" s="3">
        <v>0</v>
      </c>
      <c r="ET394" s="3">
        <v>400903030</v>
      </c>
      <c r="EU394" s="3">
        <v>1131901284</v>
      </c>
      <c r="EV394" s="3">
        <v>37823669</v>
      </c>
      <c r="EW394" s="3">
        <v>0</v>
      </c>
      <c r="EX394" s="3">
        <v>75023158</v>
      </c>
      <c r="EY394" s="3">
        <v>0</v>
      </c>
      <c r="EZ394" s="3">
        <v>12935586</v>
      </c>
      <c r="FA394" s="3">
        <v>78714736</v>
      </c>
      <c r="FB394" s="3">
        <v>0</v>
      </c>
      <c r="FC394" s="3">
        <v>0</v>
      </c>
      <c r="FD394" s="3">
        <v>172191525</v>
      </c>
      <c r="FE394" s="3">
        <v>309249277</v>
      </c>
      <c r="FF394" s="3">
        <v>265154163</v>
      </c>
      <c r="FG394" s="3">
        <v>186094873</v>
      </c>
      <c r="FH394" s="3">
        <v>311775374</v>
      </c>
      <c r="FI394" s="3">
        <v>0</v>
      </c>
      <c r="FJ394" s="3">
        <v>122258939</v>
      </c>
      <c r="FK394" s="3">
        <v>623131144</v>
      </c>
      <c r="FL394" s="3">
        <v>0</v>
      </c>
      <c r="FM394" s="3">
        <v>9041678</v>
      </c>
      <c r="FN394" s="3">
        <v>0</v>
      </c>
      <c r="FO394" s="3">
        <v>-168276536</v>
      </c>
      <c r="FP394" s="3">
        <v>2180138</v>
      </c>
      <c r="FQ394" s="3">
        <v>62354150</v>
      </c>
      <c r="FR394" s="3">
        <v>0</v>
      </c>
      <c r="FS394" s="3">
        <v>0</v>
      </c>
      <c r="FT394" s="3">
        <v>287987409</v>
      </c>
      <c r="FU394" s="3">
        <v>90900604</v>
      </c>
      <c r="FV394" s="3">
        <v>626204521</v>
      </c>
      <c r="FW394" s="3">
        <v>115396364</v>
      </c>
      <c r="FX394" s="3">
        <v>0</v>
      </c>
      <c r="FY394" s="3">
        <v>618153</v>
      </c>
      <c r="FZ394" s="3">
        <v>3751632</v>
      </c>
      <c r="GA394" s="3">
        <v>200165522</v>
      </c>
      <c r="GB394" s="3">
        <v>48814167</v>
      </c>
      <c r="GC394" s="3">
        <v>277494957</v>
      </c>
      <c r="GD394" s="3">
        <v>81219117</v>
      </c>
      <c r="GE394" s="3">
        <v>498448354</v>
      </c>
      <c r="GF394" s="3">
        <v>205969775</v>
      </c>
      <c r="GG394" s="3">
        <v>74053672</v>
      </c>
      <c r="GH394" s="3">
        <v>10792448</v>
      </c>
      <c r="GI394" s="3">
        <v>373800278</v>
      </c>
      <c r="GJ394" s="3">
        <v>358481854</v>
      </c>
      <c r="GK394" s="3">
        <v>74045382</v>
      </c>
      <c r="GL394" s="3">
        <v>12845154</v>
      </c>
      <c r="GM394" s="3">
        <v>4673808</v>
      </c>
      <c r="GN394" s="3">
        <v>21636355</v>
      </c>
      <c r="GO394" s="3">
        <v>97805366</v>
      </c>
      <c r="GP394" s="3">
        <v>597418486</v>
      </c>
      <c r="GQ394" s="3">
        <v>0</v>
      </c>
      <c r="GR394" s="3">
        <v>621675340</v>
      </c>
      <c r="GS394" s="3">
        <v>16837872</v>
      </c>
      <c r="GT394" s="3">
        <v>4687973</v>
      </c>
      <c r="GU394" s="3">
        <v>3022090</v>
      </c>
      <c r="GV394" s="3">
        <v>1243641761</v>
      </c>
      <c r="GW394" s="3">
        <v>45515594</v>
      </c>
      <c r="GX394" s="3">
        <v>38509</v>
      </c>
      <c r="GY394" s="3">
        <v>397741128</v>
      </c>
      <c r="GZ394" s="3">
        <v>800346530</v>
      </c>
      <c r="HA394" s="3">
        <v>1243641761</v>
      </c>
      <c r="HB394" s="3">
        <v>161645891</v>
      </c>
      <c r="HC394" s="3">
        <v>952881002</v>
      </c>
      <c r="HD394" s="3">
        <v>-747330077</v>
      </c>
      <c r="HE394" s="3">
        <v>1396032377</v>
      </c>
      <c r="HF394" s="3">
        <v>0</v>
      </c>
      <c r="HG394" s="3">
        <v>393731509</v>
      </c>
      <c r="HH394" s="3">
        <v>10433575</v>
      </c>
      <c r="HI394" s="3">
        <v>0</v>
      </c>
      <c r="HJ394" s="3">
        <v>7252094</v>
      </c>
      <c r="HK394" s="3">
        <v>8197827</v>
      </c>
      <c r="HL394" s="3">
        <v>3938</v>
      </c>
      <c r="HM394" s="3">
        <v>23</v>
      </c>
      <c r="HN394" s="3">
        <v>512156</v>
      </c>
      <c r="HO394" s="3">
        <v>2456421</v>
      </c>
      <c r="HP394" s="3">
        <v>2992405</v>
      </c>
      <c r="HQ394" s="3">
        <v>1348</v>
      </c>
      <c r="HR394" s="3">
        <v>9510</v>
      </c>
      <c r="HS394" s="3">
        <v>616022</v>
      </c>
      <c r="HT394" s="3">
        <v>580019</v>
      </c>
      <c r="HU394" s="3">
        <v>77027</v>
      </c>
      <c r="HV394" s="3">
        <v>0</v>
      </c>
      <c r="HW394" s="3">
        <v>7186</v>
      </c>
      <c r="HX394" s="3">
        <v>2468883</v>
      </c>
      <c r="HY394" s="3">
        <v>835111</v>
      </c>
      <c r="HZ394" s="3">
        <v>2169971</v>
      </c>
      <c r="IA394" s="3">
        <v>24896</v>
      </c>
      <c r="IB394" s="3">
        <v>1287297</v>
      </c>
      <c r="IC394" s="3">
        <v>128036</v>
      </c>
      <c r="ID394" s="3">
        <v>337900</v>
      </c>
      <c r="IE394" s="3">
        <v>416975214.610928</v>
      </c>
      <c r="IF394" s="3">
        <v>273896277.86956996</v>
      </c>
      <c r="IG394" s="3">
        <v>67398028.251539394</v>
      </c>
      <c r="IH394" s="3">
        <v>309391954.16736501</v>
      </c>
      <c r="II394" s="3">
        <v>0</v>
      </c>
      <c r="IJ394" s="3">
        <v>152061560.21230701</v>
      </c>
      <c r="IK394" s="3">
        <v>459348936.024351</v>
      </c>
      <c r="IL394" s="3">
        <v>8028074.4878424201</v>
      </c>
      <c r="IM394" s="3">
        <v>18126141.376096599</v>
      </c>
    </row>
    <row r="395" spans="1:247" x14ac:dyDescent="0.25">
      <c r="A395">
        <v>106311000</v>
      </c>
      <c r="B395" s="33" t="s">
        <v>1684</v>
      </c>
      <c r="C395" s="56">
        <v>45292</v>
      </c>
      <c r="D395" s="56">
        <v>45657</v>
      </c>
      <c r="E395">
        <v>366</v>
      </c>
      <c r="F395" s="33" t="s">
        <v>2700</v>
      </c>
      <c r="G395" t="s">
        <v>1093</v>
      </c>
      <c r="H395">
        <v>309</v>
      </c>
      <c r="I395" s="33" t="s">
        <v>1046</v>
      </c>
      <c r="J395" t="s">
        <v>1047</v>
      </c>
      <c r="K395" s="33" t="s">
        <v>1023</v>
      </c>
      <c r="L395" s="33" t="s">
        <v>811</v>
      </c>
      <c r="N395" t="s">
        <v>430</v>
      </c>
      <c r="O395" s="33" t="s">
        <v>1047</v>
      </c>
      <c r="P395" t="s">
        <v>406</v>
      </c>
      <c r="Q395" t="s">
        <v>34</v>
      </c>
      <c r="R395" s="33" t="s">
        <v>2337</v>
      </c>
      <c r="S395" s="33" t="s">
        <v>1685</v>
      </c>
      <c r="T395" s="33" t="s">
        <v>1686</v>
      </c>
      <c r="U395" s="33">
        <v>95661</v>
      </c>
      <c r="V395" s="33" t="s">
        <v>1781</v>
      </c>
      <c r="W395">
        <v>2</v>
      </c>
      <c r="X395" s="3">
        <v>382</v>
      </c>
      <c r="Y395" s="3">
        <v>139812</v>
      </c>
      <c r="Z395" s="3">
        <v>382</v>
      </c>
      <c r="AA395" s="3">
        <v>139812</v>
      </c>
      <c r="AB395" s="3">
        <v>398</v>
      </c>
      <c r="AC395" s="3">
        <v>360.046448087432</v>
      </c>
      <c r="AD395" s="3">
        <v>567.95156119992566</v>
      </c>
      <c r="AE395" s="3">
        <v>44947</v>
      </c>
      <c r="AF395" s="3">
        <v>29806</v>
      </c>
      <c r="AG395" s="3">
        <v>6512</v>
      </c>
      <c r="AH395" s="3">
        <v>17583</v>
      </c>
      <c r="AI395" s="3">
        <v>3</v>
      </c>
      <c r="AJ395" s="3">
        <v>7800</v>
      </c>
      <c r="AK395" s="3">
        <v>23388</v>
      </c>
      <c r="AL395" s="3">
        <v>271</v>
      </c>
      <c r="AM395" s="3">
        <v>1467</v>
      </c>
      <c r="AN395" s="3">
        <v>131777</v>
      </c>
      <c r="AO395" s="3">
        <v>207870.27139917301</v>
      </c>
      <c r="AP395" s="89">
        <v>64553.091201467301</v>
      </c>
      <c r="AQ395" s="89">
        <v>42715.082811588501</v>
      </c>
      <c r="AR395" s="89">
        <v>8104.9439297444897</v>
      </c>
      <c r="AS395" s="89">
        <v>30789.0114820296</v>
      </c>
      <c r="AT395" s="89">
        <v>3</v>
      </c>
      <c r="AU395" s="89">
        <v>11290.0720458341</v>
      </c>
      <c r="AV395" s="89">
        <v>44469.337329080103</v>
      </c>
      <c r="AW395" s="89">
        <v>549.63326427639151</v>
      </c>
      <c r="AX395" s="89">
        <v>3622.1782044473698</v>
      </c>
      <c r="AY395" s="3">
        <v>8780</v>
      </c>
      <c r="AZ395" s="3">
        <v>5692</v>
      </c>
      <c r="BA395" s="3">
        <v>1153</v>
      </c>
      <c r="BB395" s="3">
        <v>3872</v>
      </c>
      <c r="BC395" s="3">
        <v>1</v>
      </c>
      <c r="BD395" s="3">
        <v>1507</v>
      </c>
      <c r="BE395" s="3">
        <v>7144</v>
      </c>
      <c r="BF395" s="3">
        <v>92</v>
      </c>
      <c r="BG395" s="3">
        <v>467</v>
      </c>
      <c r="BH395" s="3">
        <v>28708</v>
      </c>
      <c r="BI395" s="3">
        <v>353</v>
      </c>
      <c r="BJ395" s="3">
        <v>0</v>
      </c>
      <c r="BK395" s="3">
        <v>0</v>
      </c>
      <c r="BL395" s="3">
        <v>29</v>
      </c>
      <c r="BM395" s="3">
        <v>0</v>
      </c>
      <c r="BN395" s="3">
        <v>0</v>
      </c>
      <c r="BO395" s="3">
        <v>129198</v>
      </c>
      <c r="BP395" s="3">
        <v>0</v>
      </c>
      <c r="BQ395" s="3">
        <v>0</v>
      </c>
      <c r="BR395" s="3">
        <v>10614</v>
      </c>
      <c r="BS395" s="3">
        <v>0</v>
      </c>
      <c r="BT395" s="3">
        <v>0</v>
      </c>
      <c r="BU395" s="3">
        <v>121740</v>
      </c>
      <c r="BV395" s="3">
        <v>0</v>
      </c>
      <c r="BW395" s="3">
        <v>0</v>
      </c>
      <c r="BX395" s="3">
        <v>10037</v>
      </c>
      <c r="BY395" s="3">
        <v>0</v>
      </c>
      <c r="BZ395" s="57">
        <v>0</v>
      </c>
      <c r="CA395" s="3">
        <v>0</v>
      </c>
      <c r="CB395" s="3">
        <v>28000</v>
      </c>
      <c r="CC395" s="3">
        <v>0</v>
      </c>
      <c r="CD395" s="3">
        <v>0</v>
      </c>
      <c r="CE395" s="3">
        <v>708</v>
      </c>
      <c r="CF395" s="3">
        <v>0</v>
      </c>
      <c r="CG395" s="3">
        <v>0</v>
      </c>
      <c r="CH395" s="3">
        <v>42</v>
      </c>
      <c r="CI395" s="3">
        <v>3457</v>
      </c>
      <c r="CJ395" s="3">
        <v>1540</v>
      </c>
      <c r="CK395" s="3">
        <v>25570</v>
      </c>
      <c r="CL395" s="3">
        <v>14225</v>
      </c>
      <c r="CM395" s="3">
        <v>3778</v>
      </c>
      <c r="CN395" s="3">
        <v>31186</v>
      </c>
      <c r="CO395" s="3">
        <v>0</v>
      </c>
      <c r="CP395" s="3">
        <v>5879</v>
      </c>
      <c r="CQ395" s="3">
        <v>39390</v>
      </c>
      <c r="CR395" s="3">
        <v>1912</v>
      </c>
      <c r="CS395" s="3">
        <v>4183</v>
      </c>
      <c r="CT395" s="3">
        <v>126123</v>
      </c>
      <c r="CU395" s="3">
        <v>113939</v>
      </c>
      <c r="CV395" s="3">
        <v>15168</v>
      </c>
      <c r="CW395" s="3">
        <v>0</v>
      </c>
      <c r="CX395" s="3">
        <v>6333</v>
      </c>
      <c r="CY395" s="3">
        <v>11540</v>
      </c>
      <c r="CZ395" s="3">
        <v>15</v>
      </c>
      <c r="DA395" s="3">
        <v>737644</v>
      </c>
      <c r="DB395" s="3">
        <v>684486</v>
      </c>
      <c r="DC395" s="3">
        <v>5970</v>
      </c>
      <c r="DD395" s="3">
        <v>8428</v>
      </c>
      <c r="DE395" s="3">
        <v>1651</v>
      </c>
      <c r="DF395" s="3">
        <v>688</v>
      </c>
      <c r="DG395" s="3">
        <v>4153460062</v>
      </c>
      <c r="DH395" s="3">
        <v>3155517775</v>
      </c>
      <c r="DI395" s="3">
        <v>148981365</v>
      </c>
      <c r="DJ395" s="3">
        <v>1146923652</v>
      </c>
      <c r="DK395" s="3">
        <v>6255388</v>
      </c>
      <c r="DL395" s="3">
        <v>1153179040</v>
      </c>
      <c r="DM395" s="3">
        <v>1073341756</v>
      </c>
      <c r="DN395" s="3">
        <v>79837284</v>
      </c>
      <c r="DO395" s="3">
        <v>43845435</v>
      </c>
      <c r="DP395" s="3">
        <v>19205131</v>
      </c>
      <c r="DQ395" s="3">
        <v>0</v>
      </c>
      <c r="DR395" s="3">
        <v>0</v>
      </c>
      <c r="DS395" s="3">
        <v>104477588</v>
      </c>
      <c r="DT395" s="3">
        <v>859593023</v>
      </c>
      <c r="DU395" s="3">
        <v>561358837</v>
      </c>
      <c r="DV395" s="3">
        <v>122475454</v>
      </c>
      <c r="DW395" s="3">
        <v>339453488</v>
      </c>
      <c r="DX395" s="3">
        <v>28255</v>
      </c>
      <c r="DY395" s="3">
        <v>165740048</v>
      </c>
      <c r="DZ395" s="3">
        <v>550650510</v>
      </c>
      <c r="EA395" s="3">
        <v>5996018</v>
      </c>
      <c r="EB395" s="3">
        <v>27743247</v>
      </c>
      <c r="EC395" s="3">
        <v>2633038880</v>
      </c>
      <c r="ED395" s="3">
        <v>374958489</v>
      </c>
      <c r="EE395" s="3">
        <v>243126475</v>
      </c>
      <c r="EF395" s="3">
        <v>29959541</v>
      </c>
      <c r="EG395" s="3">
        <v>254952321</v>
      </c>
      <c r="EH395" s="3">
        <v>0</v>
      </c>
      <c r="EI395" s="3">
        <v>74159578</v>
      </c>
      <c r="EJ395" s="3">
        <v>496342105</v>
      </c>
      <c r="EK395" s="3">
        <v>6164908</v>
      </c>
      <c r="EL395" s="3">
        <v>40757765</v>
      </c>
      <c r="EM395" s="3">
        <v>1520421182</v>
      </c>
      <c r="EN395" s="3">
        <v>977562468</v>
      </c>
      <c r="EO395" s="3">
        <v>651462499</v>
      </c>
      <c r="EP395" s="3">
        <v>85976311</v>
      </c>
      <c r="EQ395" s="3">
        <v>451874595</v>
      </c>
      <c r="ER395" s="3">
        <v>0</v>
      </c>
      <c r="ES395" s="3">
        <v>1276</v>
      </c>
      <c r="ET395" s="3">
        <v>170151357</v>
      </c>
      <c r="EU395" s="3">
        <v>719722420</v>
      </c>
      <c r="EV395" s="3">
        <v>38370196</v>
      </c>
      <c r="EW395" s="3">
        <v>0</v>
      </c>
      <c r="EX395" s="3">
        <v>45432032</v>
      </c>
      <c r="EY395" s="3">
        <v>0</v>
      </c>
      <c r="EZ395" s="3">
        <v>14964621</v>
      </c>
      <c r="FA395" s="3">
        <v>59266257</v>
      </c>
      <c r="FB395" s="3">
        <v>0</v>
      </c>
      <c r="FC395" s="3">
        <v>0</v>
      </c>
      <c r="FD395" s="3">
        <v>89715108</v>
      </c>
      <c r="FE395" s="3">
        <v>254143655</v>
      </c>
      <c r="FF395" s="3">
        <v>211126493</v>
      </c>
      <c r="FG395" s="3">
        <v>63690031</v>
      </c>
      <c r="FH395" s="3">
        <v>137648092</v>
      </c>
      <c r="FI395" s="3">
        <v>26979</v>
      </c>
      <c r="FJ395" s="3">
        <v>64903525</v>
      </c>
      <c r="FK395" s="3">
        <v>403994563</v>
      </c>
      <c r="FL395" s="3">
        <v>0</v>
      </c>
      <c r="FM395" s="3">
        <v>11390314</v>
      </c>
      <c r="FN395" s="3">
        <v>0</v>
      </c>
      <c r="FO395" s="3">
        <v>-124337780</v>
      </c>
      <c r="FP395" s="3">
        <v>750134</v>
      </c>
      <c r="FQ395" s="3">
        <v>39043872</v>
      </c>
      <c r="FR395" s="3">
        <v>0</v>
      </c>
      <c r="FS395" s="3">
        <v>0</v>
      </c>
      <c r="FT395" s="3">
        <v>229696095</v>
      </c>
      <c r="FU395" s="3">
        <v>75269744</v>
      </c>
      <c r="FV395" s="3">
        <v>301033465</v>
      </c>
      <c r="FW395" s="3">
        <v>69023086</v>
      </c>
      <c r="FX395" s="3">
        <v>0</v>
      </c>
      <c r="FY395" s="3">
        <v>1100882</v>
      </c>
      <c r="FZ395" s="3">
        <v>17672706</v>
      </c>
      <c r="GA395" s="3">
        <v>137918581</v>
      </c>
      <c r="GB395" s="3">
        <v>40445278</v>
      </c>
      <c r="GC395" s="3">
        <v>158421781</v>
      </c>
      <c r="GD395" s="3">
        <v>42760138</v>
      </c>
      <c r="GE395" s="3">
        <v>371158436</v>
      </c>
      <c r="GF395" s="3">
        <v>174715795</v>
      </c>
      <c r="GG395" s="3">
        <v>58866282</v>
      </c>
      <c r="GH395" s="3">
        <v>6685719</v>
      </c>
      <c r="GI395" s="3">
        <v>130714878</v>
      </c>
      <c r="GJ395" s="3">
        <v>224470096</v>
      </c>
      <c r="GK395" s="3">
        <v>50393980</v>
      </c>
      <c r="GL395" s="3">
        <v>8481595</v>
      </c>
      <c r="GM395" s="3">
        <v>3973736</v>
      </c>
      <c r="GN395" s="3">
        <v>7419109</v>
      </c>
      <c r="GO395" s="3">
        <v>36462130</v>
      </c>
      <c r="GP395" s="3">
        <v>156424214</v>
      </c>
      <c r="GQ395" s="3">
        <v>0</v>
      </c>
      <c r="GR395" s="3">
        <v>384454453</v>
      </c>
      <c r="GS395" s="3">
        <v>35293878</v>
      </c>
      <c r="GT395" s="3">
        <v>13990644</v>
      </c>
      <c r="GU395" s="3">
        <v>0</v>
      </c>
      <c r="GV395" s="3">
        <v>590163189</v>
      </c>
      <c r="GW395" s="3">
        <v>33494882</v>
      </c>
      <c r="GX395" s="3">
        <v>22553</v>
      </c>
      <c r="GY395" s="3">
        <v>112898201</v>
      </c>
      <c r="GZ395" s="3">
        <v>443747553</v>
      </c>
      <c r="HA395" s="3">
        <v>590163189</v>
      </c>
      <c r="HB395" s="3">
        <v>911385</v>
      </c>
      <c r="HC395" s="3">
        <v>611004236</v>
      </c>
      <c r="HD395" s="3">
        <v>-483515096</v>
      </c>
      <c r="HE395" s="3">
        <v>768714834</v>
      </c>
      <c r="HF395" s="3">
        <v>0</v>
      </c>
      <c r="HG395" s="3">
        <v>110335490</v>
      </c>
      <c r="HH395" s="3">
        <v>0</v>
      </c>
      <c r="HI395" s="3">
        <v>0</v>
      </c>
      <c r="HJ395" s="3">
        <v>5875443</v>
      </c>
      <c r="HK395" s="3">
        <v>6646824</v>
      </c>
      <c r="HL395" s="3">
        <v>3194</v>
      </c>
      <c r="HM395" s="3">
        <v>69</v>
      </c>
      <c r="HN395" s="3">
        <v>484517</v>
      </c>
      <c r="HO395" s="3">
        <v>1545604</v>
      </c>
      <c r="HP395" s="3">
        <v>2454147</v>
      </c>
      <c r="HQ395" s="3">
        <v>17352</v>
      </c>
      <c r="HR395" s="3">
        <v>421320</v>
      </c>
      <c r="HS395" s="3">
        <v>304557</v>
      </c>
      <c r="HT395" s="3">
        <v>629398</v>
      </c>
      <c r="HU395" s="3">
        <v>14221</v>
      </c>
      <c r="HV395" s="3">
        <v>0</v>
      </c>
      <c r="HW395" s="3">
        <v>4327</v>
      </c>
      <c r="HX395" s="3">
        <v>2012903</v>
      </c>
      <c r="HY395" s="3">
        <v>627253</v>
      </c>
      <c r="HZ395" s="3">
        <v>1600357</v>
      </c>
      <c r="IA395" s="3">
        <v>168319</v>
      </c>
      <c r="IB395" s="3">
        <v>1009362</v>
      </c>
      <c r="IC395" s="3">
        <v>170602</v>
      </c>
      <c r="ID395" s="3">
        <v>286647</v>
      </c>
      <c r="IE395" s="3">
        <v>317174854.069655</v>
      </c>
      <c r="IF395" s="3">
        <v>206684378.055163</v>
      </c>
      <c r="IG395" s="3">
        <v>39162843.206038304</v>
      </c>
      <c r="IH395" s="3">
        <v>152711793.63128102</v>
      </c>
      <c r="II395" s="3">
        <v>7259.1345234512091</v>
      </c>
      <c r="IJ395" s="3">
        <v>61633822.589263253</v>
      </c>
      <c r="IK395" s="3">
        <v>268988152.09148699</v>
      </c>
      <c r="IL395" s="3">
        <v>3124324.8191022999</v>
      </c>
      <c r="IM395" s="3">
        <v>17598940.403487701</v>
      </c>
    </row>
    <row r="396" spans="1:247" x14ac:dyDescent="0.25">
      <c r="A396">
        <v>106494106</v>
      </c>
      <c r="B396" s="33" t="s">
        <v>1844</v>
      </c>
      <c r="C396" s="56">
        <v>45292</v>
      </c>
      <c r="D396" s="56">
        <v>45657</v>
      </c>
      <c r="E396">
        <v>366</v>
      </c>
      <c r="F396" s="33" t="s">
        <v>2533</v>
      </c>
      <c r="G396" t="s">
        <v>1252</v>
      </c>
      <c r="H396">
        <v>401</v>
      </c>
      <c r="I396" s="33" t="s">
        <v>1046</v>
      </c>
      <c r="J396" t="s">
        <v>1047</v>
      </c>
      <c r="K396" s="33" t="s">
        <v>1023</v>
      </c>
      <c r="L396" s="33" t="s">
        <v>811</v>
      </c>
      <c r="N396" t="s">
        <v>430</v>
      </c>
      <c r="O396" s="33" t="s">
        <v>1047</v>
      </c>
      <c r="P396" t="s">
        <v>1042</v>
      </c>
      <c r="Q396" t="s">
        <v>34</v>
      </c>
      <c r="R396" s="33" t="s">
        <v>2338</v>
      </c>
      <c r="S396" s="33" t="s">
        <v>2931</v>
      </c>
      <c r="T396" s="33" t="s">
        <v>1329</v>
      </c>
      <c r="U396" s="33">
        <v>95405</v>
      </c>
      <c r="V396" s="33" t="s">
        <v>3257</v>
      </c>
      <c r="W396">
        <v>0</v>
      </c>
      <c r="X396" s="3">
        <v>124</v>
      </c>
      <c r="Y396" s="3">
        <v>45384</v>
      </c>
      <c r="Z396" s="3">
        <v>124</v>
      </c>
      <c r="AA396" s="3">
        <v>45384</v>
      </c>
      <c r="AB396" s="3">
        <v>108</v>
      </c>
      <c r="AC396" s="3">
        <v>98.300546448087402</v>
      </c>
      <c r="AD396" s="3">
        <v>196.64699914984411</v>
      </c>
      <c r="AE396" s="3">
        <v>13137</v>
      </c>
      <c r="AF396" s="3">
        <v>4623</v>
      </c>
      <c r="AG396" s="3">
        <v>2010</v>
      </c>
      <c r="AH396" s="3">
        <v>8473</v>
      </c>
      <c r="AI396" s="3">
        <v>20</v>
      </c>
      <c r="AJ396" s="3">
        <v>1587</v>
      </c>
      <c r="AK396" s="3">
        <v>5570</v>
      </c>
      <c r="AL396" s="3">
        <v>28</v>
      </c>
      <c r="AM396" s="3">
        <v>530</v>
      </c>
      <c r="AN396" s="3">
        <v>35978</v>
      </c>
      <c r="AO396" s="3">
        <v>71972.801688842897</v>
      </c>
      <c r="AP396" s="89">
        <v>24881.388400838699</v>
      </c>
      <c r="AQ396" s="89">
        <v>8490.7132672849693</v>
      </c>
      <c r="AR396" s="89">
        <v>2754.4325280327898</v>
      </c>
      <c r="AS396" s="89">
        <v>16246.0418191396</v>
      </c>
      <c r="AT396" s="89">
        <v>30.906813657206701</v>
      </c>
      <c r="AU396" s="89">
        <v>3162.7680760319099</v>
      </c>
      <c r="AV396" s="89">
        <v>14328.583471959217</v>
      </c>
      <c r="AW396" s="89">
        <v>138.012470634729</v>
      </c>
      <c r="AX396" s="89">
        <v>1653.65450336449</v>
      </c>
      <c r="AY396" s="3">
        <v>2983</v>
      </c>
      <c r="AZ396" s="3">
        <v>989</v>
      </c>
      <c r="BA396" s="3">
        <v>379</v>
      </c>
      <c r="BB396" s="3">
        <v>2153</v>
      </c>
      <c r="BC396" s="3">
        <v>4</v>
      </c>
      <c r="BD396" s="3">
        <v>414</v>
      </c>
      <c r="BE396" s="3">
        <v>1697</v>
      </c>
      <c r="BF396" s="3">
        <v>13</v>
      </c>
      <c r="BG396" s="3">
        <v>175</v>
      </c>
      <c r="BH396" s="3">
        <v>8807</v>
      </c>
      <c r="BI396" s="3">
        <v>124</v>
      </c>
      <c r="BJ396" s="3">
        <v>0</v>
      </c>
      <c r="BK396" s="3">
        <v>0</v>
      </c>
      <c r="BL396" s="3">
        <v>0</v>
      </c>
      <c r="BM396" s="3">
        <v>0</v>
      </c>
      <c r="BN396" s="3">
        <v>0</v>
      </c>
      <c r="BO396" s="3">
        <v>45384</v>
      </c>
      <c r="BP396" s="3">
        <v>0</v>
      </c>
      <c r="BQ396" s="3">
        <v>0</v>
      </c>
      <c r="BR396" s="3">
        <v>0</v>
      </c>
      <c r="BS396" s="3">
        <v>0</v>
      </c>
      <c r="BT396" s="3">
        <v>0</v>
      </c>
      <c r="BU396" s="3">
        <v>35978</v>
      </c>
      <c r="BV396" s="3">
        <v>0</v>
      </c>
      <c r="BW396" s="3">
        <v>0</v>
      </c>
      <c r="BX396" s="3">
        <v>0</v>
      </c>
      <c r="BY396" s="3">
        <v>0</v>
      </c>
      <c r="BZ396" s="57">
        <v>0</v>
      </c>
      <c r="CA396" s="3">
        <v>0</v>
      </c>
      <c r="CB396" s="3">
        <v>8807</v>
      </c>
      <c r="CC396" s="3">
        <v>0</v>
      </c>
      <c r="CD396" s="3">
        <v>0</v>
      </c>
      <c r="CE396" s="3">
        <v>0</v>
      </c>
      <c r="CF396" s="3">
        <v>0</v>
      </c>
      <c r="CG396" s="3">
        <v>0</v>
      </c>
      <c r="CH396" s="3">
        <v>20</v>
      </c>
      <c r="CI396" s="3">
        <v>2380</v>
      </c>
      <c r="CJ396" s="3">
        <v>910</v>
      </c>
      <c r="CK396" s="3">
        <v>13532</v>
      </c>
      <c r="CL396" s="3">
        <v>4371</v>
      </c>
      <c r="CM396" s="3">
        <v>1573</v>
      </c>
      <c r="CN396" s="3">
        <v>19911</v>
      </c>
      <c r="CO396" s="3">
        <v>10</v>
      </c>
      <c r="CP396" s="3">
        <v>2818</v>
      </c>
      <c r="CQ396" s="3">
        <v>17328</v>
      </c>
      <c r="CR396" s="3">
        <v>511</v>
      </c>
      <c r="CS396" s="3">
        <v>2123</v>
      </c>
      <c r="CT396" s="3">
        <v>62177</v>
      </c>
      <c r="CU396" s="3">
        <v>42587</v>
      </c>
      <c r="CV396" s="3">
        <v>19742</v>
      </c>
      <c r="CW396" s="3">
        <v>0</v>
      </c>
      <c r="CX396" s="3">
        <v>2501</v>
      </c>
      <c r="CY396" s="3">
        <v>1799</v>
      </c>
      <c r="CZ396" s="3">
        <v>6</v>
      </c>
      <c r="DA396" s="3">
        <v>234662</v>
      </c>
      <c r="DB396" s="3">
        <v>300503</v>
      </c>
      <c r="DC396" s="3">
        <v>1811</v>
      </c>
      <c r="DD396" s="3">
        <v>2797</v>
      </c>
      <c r="DE396" s="3">
        <v>987</v>
      </c>
      <c r="DF396" s="3">
        <v>483</v>
      </c>
      <c r="DG396" s="3">
        <v>1611536085</v>
      </c>
      <c r="DH396" s="3">
        <v>1162675590</v>
      </c>
      <c r="DI396" s="3">
        <v>44464202</v>
      </c>
      <c r="DJ396" s="3">
        <v>493324697</v>
      </c>
      <c r="DK396" s="3">
        <v>9985520</v>
      </c>
      <c r="DL396" s="3">
        <v>503310217</v>
      </c>
      <c r="DM396" s="3">
        <v>501574784</v>
      </c>
      <c r="DN396" s="3">
        <v>1735433</v>
      </c>
      <c r="DO396" s="3">
        <v>21095231</v>
      </c>
      <c r="DP396" s="3">
        <v>8196771</v>
      </c>
      <c r="DQ396" s="3">
        <v>0</v>
      </c>
      <c r="DR396" s="3">
        <v>0</v>
      </c>
      <c r="DS396" s="3">
        <v>14633893</v>
      </c>
      <c r="DT396" s="3">
        <v>302021284</v>
      </c>
      <c r="DU396" s="3">
        <v>100557929</v>
      </c>
      <c r="DV396" s="3">
        <v>39113844</v>
      </c>
      <c r="DW396" s="3">
        <v>178390136</v>
      </c>
      <c r="DX396" s="3">
        <v>334534</v>
      </c>
      <c r="DY396" s="3">
        <v>40917664</v>
      </c>
      <c r="DZ396" s="3">
        <v>135297004</v>
      </c>
      <c r="EA396" s="3">
        <v>637658</v>
      </c>
      <c r="EB396" s="3">
        <v>8309887</v>
      </c>
      <c r="EC396" s="3">
        <v>805579940</v>
      </c>
      <c r="ED396" s="3">
        <v>270004968</v>
      </c>
      <c r="EE396" s="3">
        <v>84129188</v>
      </c>
      <c r="EF396" s="3">
        <v>14486377</v>
      </c>
      <c r="EG396" s="3">
        <v>163653250</v>
      </c>
      <c r="EH396" s="3">
        <v>182435</v>
      </c>
      <c r="EI396" s="3">
        <v>40628071</v>
      </c>
      <c r="EJ396" s="3">
        <v>212748672</v>
      </c>
      <c r="EK396" s="3">
        <v>2505369</v>
      </c>
      <c r="EL396" s="3">
        <v>17617815</v>
      </c>
      <c r="EM396" s="3">
        <v>805956145</v>
      </c>
      <c r="EN396" s="3">
        <v>452472069</v>
      </c>
      <c r="EO396" s="3">
        <v>145978698</v>
      </c>
      <c r="EP396" s="3">
        <v>-998385</v>
      </c>
      <c r="EQ396" s="3">
        <v>226351118</v>
      </c>
      <c r="ER396" s="3">
        <v>0</v>
      </c>
      <c r="ES396" s="3">
        <v>411758</v>
      </c>
      <c r="ET396" s="3">
        <v>51640603</v>
      </c>
      <c r="EU396" s="3">
        <v>249075802</v>
      </c>
      <c r="EV396" s="3">
        <v>15701738</v>
      </c>
      <c r="EW396" s="3">
        <v>0</v>
      </c>
      <c r="EX396" s="3">
        <v>17690423</v>
      </c>
      <c r="EY396" s="3">
        <v>0</v>
      </c>
      <c r="EZ396" s="3">
        <v>4351766</v>
      </c>
      <c r="FA396" s="3">
        <v>10033905</v>
      </c>
      <c r="FB396" s="3">
        <v>0</v>
      </c>
      <c r="FC396" s="3">
        <v>0</v>
      </c>
      <c r="FD396" s="3">
        <v>34430297</v>
      </c>
      <c r="FE396" s="3">
        <v>117915320</v>
      </c>
      <c r="FF396" s="3">
        <v>48185410</v>
      </c>
      <c r="FG396" s="3">
        <v>53316328</v>
      </c>
      <c r="FH396" s="3">
        <v>112821425</v>
      </c>
      <c r="FI396" s="3">
        <v>104159</v>
      </c>
      <c r="FJ396" s="3">
        <v>28316812</v>
      </c>
      <c r="FK396" s="3">
        <v>129817237</v>
      </c>
      <c r="FL396" s="3">
        <v>1042847</v>
      </c>
      <c r="FM396" s="3">
        <v>1805159</v>
      </c>
      <c r="FN396" s="3">
        <v>0</v>
      </c>
      <c r="FO396" s="3">
        <v>-899207</v>
      </c>
      <c r="FP396" s="3">
        <v>1417936</v>
      </c>
      <c r="FQ396" s="3">
        <v>17695701</v>
      </c>
      <c r="FR396" s="3">
        <v>0</v>
      </c>
      <c r="FS396" s="3">
        <v>0</v>
      </c>
      <c r="FT396" s="3">
        <v>74411073</v>
      </c>
      <c r="FU396" s="3">
        <v>36791658</v>
      </c>
      <c r="FV396" s="3">
        <v>164364082</v>
      </c>
      <c r="FW396" s="3">
        <v>16010428</v>
      </c>
      <c r="FX396" s="3">
        <v>11783008</v>
      </c>
      <c r="FY396" s="3">
        <v>515760</v>
      </c>
      <c r="FZ396" s="3">
        <v>9464459</v>
      </c>
      <c r="GA396" s="3">
        <v>55780668</v>
      </c>
      <c r="GB396" s="3">
        <v>15216439</v>
      </c>
      <c r="GC396" s="3">
        <v>88122435</v>
      </c>
      <c r="GD396" s="3">
        <v>29114774</v>
      </c>
      <c r="GE396" s="3">
        <v>134626781</v>
      </c>
      <c r="GF396" s="3">
        <v>60608657</v>
      </c>
      <c r="GG396" s="3">
        <v>28497807</v>
      </c>
      <c r="GH396" s="3">
        <v>5936993</v>
      </c>
      <c r="GI396" s="3">
        <v>88792047</v>
      </c>
      <c r="GJ396" s="3">
        <v>90997216</v>
      </c>
      <c r="GK396" s="3">
        <v>27434399</v>
      </c>
      <c r="GL396" s="3">
        <v>2815962</v>
      </c>
      <c r="GM396" s="3">
        <v>1861102</v>
      </c>
      <c r="GN396" s="3">
        <v>7056520</v>
      </c>
      <c r="GO396" s="3">
        <v>52947300</v>
      </c>
      <c r="GP396" s="3">
        <v>140699559</v>
      </c>
      <c r="GQ396" s="3">
        <v>0</v>
      </c>
      <c r="GR396" s="3">
        <v>328123235</v>
      </c>
      <c r="GS396" s="3">
        <v>104306</v>
      </c>
      <c r="GT396" s="3">
        <v>323514</v>
      </c>
      <c r="GU396" s="3">
        <v>459253</v>
      </c>
      <c r="GV396" s="3">
        <v>469709867</v>
      </c>
      <c r="GW396" s="3">
        <v>13917374</v>
      </c>
      <c r="GX396" s="3">
        <v>2734</v>
      </c>
      <c r="GY396" s="3">
        <v>1379116</v>
      </c>
      <c r="GZ396" s="3">
        <v>454410643</v>
      </c>
      <c r="HA396" s="3">
        <v>469709867</v>
      </c>
      <c r="HB396" s="3">
        <v>0</v>
      </c>
      <c r="HC396" s="3">
        <v>230505530</v>
      </c>
      <c r="HD396" s="3">
        <v>-175778566</v>
      </c>
      <c r="HE396" s="3">
        <v>513333864</v>
      </c>
      <c r="HF396" s="3">
        <v>0</v>
      </c>
      <c r="HG396" s="3">
        <v>0</v>
      </c>
      <c r="HH396" s="3">
        <v>0</v>
      </c>
      <c r="HI396" s="3">
        <v>0</v>
      </c>
      <c r="HJ396" s="3">
        <v>2063566</v>
      </c>
      <c r="HK396" s="3">
        <v>2296063</v>
      </c>
      <c r="HL396" s="3">
        <v>1098</v>
      </c>
      <c r="HM396" s="3">
        <v>35</v>
      </c>
      <c r="HN396" s="3">
        <v>115685</v>
      </c>
      <c r="HO396" s="3">
        <v>546772</v>
      </c>
      <c r="HP396" s="3">
        <v>897324</v>
      </c>
      <c r="HQ396" s="3">
        <v>0</v>
      </c>
      <c r="HR396" s="3">
        <v>122096</v>
      </c>
      <c r="HS396" s="3">
        <v>115305</v>
      </c>
      <c r="HT396" s="3">
        <v>176189</v>
      </c>
      <c r="HU396" s="3">
        <v>78914</v>
      </c>
      <c r="HV396" s="3">
        <v>7305</v>
      </c>
      <c r="HW396" s="3">
        <v>3976</v>
      </c>
      <c r="HX396" s="3">
        <v>577507</v>
      </c>
      <c r="HY396" s="3">
        <v>282997</v>
      </c>
      <c r="HZ396" s="3">
        <v>630053</v>
      </c>
      <c r="IA396" s="3">
        <v>70604</v>
      </c>
      <c r="IB396" s="3">
        <v>344298</v>
      </c>
      <c r="IC396" s="3">
        <v>47634</v>
      </c>
      <c r="ID396" s="3">
        <v>110473</v>
      </c>
      <c r="IE396" s="3">
        <v>174493122.94447228</v>
      </c>
      <c r="IF396" s="3">
        <v>56337679.783516541</v>
      </c>
      <c r="IG396" s="3">
        <v>16350420.841881</v>
      </c>
      <c r="IH396" s="3">
        <v>104338250.90538301</v>
      </c>
      <c r="II396" s="3">
        <v>157698.24367340599</v>
      </c>
      <c r="IJ396" s="3">
        <v>24875029.621808998</v>
      </c>
      <c r="IK396" s="3">
        <v>106169212.899271</v>
      </c>
      <c r="IL396" s="3">
        <v>958761.23658883374</v>
      </c>
      <c r="IM396" s="3">
        <v>7909087.52340555</v>
      </c>
    </row>
    <row r="397" spans="1:247" x14ac:dyDescent="0.25">
      <c r="A397">
        <v>106481094</v>
      </c>
      <c r="B397" s="33" t="s">
        <v>1687</v>
      </c>
      <c r="C397" s="56">
        <v>45292</v>
      </c>
      <c r="D397" s="56">
        <v>45657</v>
      </c>
      <c r="E397">
        <v>366</v>
      </c>
      <c r="F397" s="33" t="s">
        <v>2688</v>
      </c>
      <c r="G397" t="s">
        <v>1252</v>
      </c>
      <c r="H397">
        <v>409</v>
      </c>
      <c r="I397" s="33" t="s">
        <v>1046</v>
      </c>
      <c r="J397" t="s">
        <v>1047</v>
      </c>
      <c r="K397" s="33" t="s">
        <v>1023</v>
      </c>
      <c r="L397" s="33" t="s">
        <v>811</v>
      </c>
      <c r="N397" t="s">
        <v>1032</v>
      </c>
      <c r="O397" s="33" t="s">
        <v>1047</v>
      </c>
      <c r="P397" t="s">
        <v>1042</v>
      </c>
      <c r="Q397" t="s">
        <v>34</v>
      </c>
      <c r="R397" s="33" t="s">
        <v>2339</v>
      </c>
      <c r="S397" s="33" t="s">
        <v>1688</v>
      </c>
      <c r="T397" s="33" t="s">
        <v>1345</v>
      </c>
      <c r="U397" s="33">
        <v>94589</v>
      </c>
      <c r="V397" s="33" t="s">
        <v>3124</v>
      </c>
      <c r="W397">
        <v>0</v>
      </c>
      <c r="X397" s="3">
        <v>106</v>
      </c>
      <c r="Y397" s="3">
        <v>38796</v>
      </c>
      <c r="Z397" s="3">
        <v>106</v>
      </c>
      <c r="AA397" s="3">
        <v>38796</v>
      </c>
      <c r="AB397" s="3">
        <v>57</v>
      </c>
      <c r="AC397" s="3">
        <v>51.898907103825103</v>
      </c>
      <c r="AD397" s="3">
        <v>104.490294166092</v>
      </c>
      <c r="AE397" s="3">
        <v>6638</v>
      </c>
      <c r="AF397" s="3">
        <v>3259</v>
      </c>
      <c r="AG397" s="3">
        <v>1513</v>
      </c>
      <c r="AH397" s="3">
        <v>4784</v>
      </c>
      <c r="AI397" s="3">
        <v>0</v>
      </c>
      <c r="AJ397" s="3">
        <v>897</v>
      </c>
      <c r="AK397" s="3">
        <v>1594</v>
      </c>
      <c r="AL397" s="3">
        <v>20</v>
      </c>
      <c r="AM397" s="3">
        <v>290</v>
      </c>
      <c r="AN397" s="3">
        <v>18995</v>
      </c>
      <c r="AO397" s="3">
        <v>38243.447664789674</v>
      </c>
      <c r="AP397" s="89">
        <v>11541.981833773063</v>
      </c>
      <c r="AQ397" s="89">
        <v>5224.5122434290297</v>
      </c>
      <c r="AR397" s="89">
        <v>2152.8922563328174</v>
      </c>
      <c r="AS397" s="89">
        <v>11797.3964509366</v>
      </c>
      <c r="AT397" s="89">
        <v>0</v>
      </c>
      <c r="AU397" s="89">
        <v>1568.74941409045</v>
      </c>
      <c r="AV397" s="89">
        <v>4602.57851603776</v>
      </c>
      <c r="AW397" s="89">
        <v>127.7380861187</v>
      </c>
      <c r="AX397" s="89">
        <v>1071.24207808867</v>
      </c>
      <c r="AY397" s="3">
        <v>1353</v>
      </c>
      <c r="AZ397" s="3">
        <v>579</v>
      </c>
      <c r="BA397" s="3">
        <v>276</v>
      </c>
      <c r="BB397" s="3">
        <v>986</v>
      </c>
      <c r="BC397" s="3">
        <v>0</v>
      </c>
      <c r="BD397" s="3">
        <v>153</v>
      </c>
      <c r="BE397" s="3">
        <v>393</v>
      </c>
      <c r="BF397" s="3">
        <v>10</v>
      </c>
      <c r="BG397" s="3">
        <v>100</v>
      </c>
      <c r="BH397" s="3">
        <v>3850</v>
      </c>
      <c r="BI397" s="3">
        <v>106</v>
      </c>
      <c r="BJ397" s="3">
        <v>0</v>
      </c>
      <c r="BK397" s="3">
        <v>0</v>
      </c>
      <c r="BL397" s="3">
        <v>0</v>
      </c>
      <c r="BM397" s="3">
        <v>0</v>
      </c>
      <c r="BN397" s="3">
        <v>0</v>
      </c>
      <c r="BO397" s="3">
        <v>38796</v>
      </c>
      <c r="BP397" s="3">
        <v>0</v>
      </c>
      <c r="BQ397" s="3">
        <v>0</v>
      </c>
      <c r="BR397" s="3">
        <v>0</v>
      </c>
      <c r="BS397" s="3">
        <v>0</v>
      </c>
      <c r="BT397" s="3">
        <v>0</v>
      </c>
      <c r="BU397" s="3">
        <v>18995</v>
      </c>
      <c r="BV397" s="3">
        <v>0</v>
      </c>
      <c r="BW397" s="3">
        <v>0</v>
      </c>
      <c r="BX397" s="3">
        <v>0</v>
      </c>
      <c r="BY397" s="3">
        <v>0</v>
      </c>
      <c r="BZ397" s="57">
        <v>0</v>
      </c>
      <c r="CA397" s="3">
        <v>0</v>
      </c>
      <c r="CB397" s="3">
        <v>3850</v>
      </c>
      <c r="CC397" s="3">
        <v>0</v>
      </c>
      <c r="CD397" s="3">
        <v>0</v>
      </c>
      <c r="CE397" s="3">
        <v>0</v>
      </c>
      <c r="CF397" s="3">
        <v>0</v>
      </c>
      <c r="CG397" s="3">
        <v>0</v>
      </c>
      <c r="CH397" s="3">
        <v>0</v>
      </c>
      <c r="CI397" s="3">
        <v>0</v>
      </c>
      <c r="CJ397" s="3">
        <v>0</v>
      </c>
      <c r="CK397" s="3">
        <v>5791</v>
      </c>
      <c r="CL397" s="3">
        <v>2430</v>
      </c>
      <c r="CM397" s="3">
        <v>1520</v>
      </c>
      <c r="CN397" s="3">
        <v>17207</v>
      </c>
      <c r="CO397" s="3">
        <v>3</v>
      </c>
      <c r="CP397" s="3">
        <v>1053</v>
      </c>
      <c r="CQ397" s="3">
        <v>5135</v>
      </c>
      <c r="CR397" s="3">
        <v>650</v>
      </c>
      <c r="CS397" s="3">
        <v>1938</v>
      </c>
      <c r="CT397" s="3">
        <v>35727</v>
      </c>
      <c r="CU397" s="3">
        <v>32532</v>
      </c>
      <c r="CV397" s="3">
        <v>759</v>
      </c>
      <c r="CW397" s="3">
        <v>0</v>
      </c>
      <c r="CX397" s="3">
        <v>3891</v>
      </c>
      <c r="CY397" s="3">
        <v>20</v>
      </c>
      <c r="CZ397" s="3">
        <v>4</v>
      </c>
      <c r="DA397" s="3">
        <v>100602</v>
      </c>
      <c r="DB397" s="3">
        <v>76937</v>
      </c>
      <c r="DC397" s="3">
        <v>1046</v>
      </c>
      <c r="DD397" s="3">
        <v>1291</v>
      </c>
      <c r="DE397" s="3">
        <v>0</v>
      </c>
      <c r="DF397" s="3">
        <v>0</v>
      </c>
      <c r="DG397" s="3">
        <v>693502462</v>
      </c>
      <c r="DH397" s="3">
        <v>512611351</v>
      </c>
      <c r="DI397" s="3">
        <v>1590689</v>
      </c>
      <c r="DJ397" s="3">
        <v>182481800</v>
      </c>
      <c r="DK397" s="3">
        <v>547937</v>
      </c>
      <c r="DL397" s="3">
        <v>183029737</v>
      </c>
      <c r="DM397" s="3">
        <v>186534847</v>
      </c>
      <c r="DN397" s="3">
        <v>-3505110</v>
      </c>
      <c r="DO397" s="3">
        <v>8741004</v>
      </c>
      <c r="DP397" s="3">
        <v>4177531</v>
      </c>
      <c r="DQ397" s="3">
        <v>0</v>
      </c>
      <c r="DR397" s="3">
        <v>0</v>
      </c>
      <c r="DS397" s="3">
        <v>1058363</v>
      </c>
      <c r="DT397" s="3">
        <v>123525045</v>
      </c>
      <c r="DU397" s="3">
        <v>57911023</v>
      </c>
      <c r="DV397" s="3">
        <v>24792362</v>
      </c>
      <c r="DW397" s="3">
        <v>85499909</v>
      </c>
      <c r="DX397" s="3">
        <v>0</v>
      </c>
      <c r="DY397" s="3">
        <v>15318064</v>
      </c>
      <c r="DZ397" s="3">
        <v>32839380</v>
      </c>
      <c r="EA397" s="3">
        <v>469956</v>
      </c>
      <c r="EB397" s="3">
        <v>4097496</v>
      </c>
      <c r="EC397" s="3">
        <v>344453235</v>
      </c>
      <c r="ED397" s="3">
        <v>91257092</v>
      </c>
      <c r="EE397" s="3">
        <v>34926304</v>
      </c>
      <c r="EF397" s="3">
        <v>10485420</v>
      </c>
      <c r="EG397" s="3">
        <v>125343804</v>
      </c>
      <c r="EH397" s="3">
        <v>12795</v>
      </c>
      <c r="EI397" s="3">
        <v>11471461</v>
      </c>
      <c r="EJ397" s="3">
        <v>61982342</v>
      </c>
      <c r="EK397" s="3">
        <v>2531608</v>
      </c>
      <c r="EL397" s="3">
        <v>11038401</v>
      </c>
      <c r="EM397" s="3">
        <v>349049227</v>
      </c>
      <c r="EN397" s="3">
        <v>173343360</v>
      </c>
      <c r="EO397" s="3">
        <v>74106159</v>
      </c>
      <c r="EP397" s="3">
        <v>10488168</v>
      </c>
      <c r="EQ397" s="3">
        <v>154267489</v>
      </c>
      <c r="ER397" s="3">
        <v>-2118467</v>
      </c>
      <c r="ES397" s="3">
        <v>0</v>
      </c>
      <c r="ET397" s="3">
        <v>18701706</v>
      </c>
      <c r="EU397" s="3">
        <v>62770428</v>
      </c>
      <c r="EV397" s="3">
        <v>9578250</v>
      </c>
      <c r="EW397" s="3">
        <v>0</v>
      </c>
      <c r="EX397" s="3">
        <v>9525524</v>
      </c>
      <c r="EY397" s="3">
        <v>0</v>
      </c>
      <c r="EZ397" s="3">
        <v>1948734</v>
      </c>
      <c r="FA397" s="3">
        <v>0</v>
      </c>
      <c r="FB397" s="3">
        <v>0</v>
      </c>
      <c r="FC397" s="3">
        <v>0</v>
      </c>
      <c r="FD397" s="3">
        <v>1590689</v>
      </c>
      <c r="FE397" s="3">
        <v>40052223</v>
      </c>
      <c r="FF397" s="3">
        <v>18626136</v>
      </c>
      <c r="FG397" s="3">
        <v>24792007</v>
      </c>
      <c r="FH397" s="3">
        <v>56753073</v>
      </c>
      <c r="FI397" s="3">
        <v>0</v>
      </c>
      <c r="FJ397" s="3">
        <v>7625737</v>
      </c>
      <c r="FK397" s="3">
        <v>31664006</v>
      </c>
      <c r="FL397" s="3">
        <v>0</v>
      </c>
      <c r="FM397" s="3">
        <v>2968618</v>
      </c>
      <c r="FN397" s="3">
        <v>0</v>
      </c>
      <c r="FO397" s="3">
        <v>10717889</v>
      </c>
      <c r="FP397" s="3">
        <v>80176</v>
      </c>
      <c r="FQ397" s="3">
        <v>6743198</v>
      </c>
      <c r="FR397" s="3">
        <v>0</v>
      </c>
      <c r="FS397" s="3">
        <v>0</v>
      </c>
      <c r="FT397" s="3">
        <v>36038815</v>
      </c>
      <c r="FU397" s="3">
        <v>17844567</v>
      </c>
      <c r="FV397" s="3">
        <v>57937756</v>
      </c>
      <c r="FW397" s="3">
        <v>1115155</v>
      </c>
      <c r="FX397" s="3">
        <v>0</v>
      </c>
      <c r="FY397" s="3">
        <v>195249</v>
      </c>
      <c r="FZ397" s="3">
        <v>0</v>
      </c>
      <c r="GA397" s="3">
        <v>27801523</v>
      </c>
      <c r="GB397" s="3">
        <v>6691203</v>
      </c>
      <c r="GC397" s="3">
        <v>33700650</v>
      </c>
      <c r="GD397" s="3">
        <v>5209929</v>
      </c>
      <c r="GE397" s="3">
        <v>69192672</v>
      </c>
      <c r="GF397" s="3">
        <v>28385276</v>
      </c>
      <c r="GG397" s="3">
        <v>10185609</v>
      </c>
      <c r="GH397" s="3">
        <v>1170142</v>
      </c>
      <c r="GI397" s="3">
        <v>22744034</v>
      </c>
      <c r="GJ397" s="3">
        <v>32282099</v>
      </c>
      <c r="GK397" s="3">
        <v>7057585</v>
      </c>
      <c r="GL397" s="3">
        <v>544825</v>
      </c>
      <c r="GM397" s="3">
        <v>782633</v>
      </c>
      <c r="GN397" s="3">
        <v>568498</v>
      </c>
      <c r="GO397" s="3">
        <v>13621474</v>
      </c>
      <c r="GP397" s="3">
        <v>54606506</v>
      </c>
      <c r="GQ397" s="3">
        <v>0</v>
      </c>
      <c r="GR397" s="3">
        <v>34549164</v>
      </c>
      <c r="GS397" s="3">
        <v>17652284</v>
      </c>
      <c r="GT397" s="3">
        <v>125724</v>
      </c>
      <c r="GU397" s="3">
        <v>0</v>
      </c>
      <c r="GV397" s="3">
        <v>106933678</v>
      </c>
      <c r="GW397" s="3">
        <v>6444323</v>
      </c>
      <c r="GX397" s="3">
        <v>1860</v>
      </c>
      <c r="GY397" s="3">
        <v>477560</v>
      </c>
      <c r="GZ397" s="3">
        <v>100009935</v>
      </c>
      <c r="HA397" s="3">
        <v>106933678</v>
      </c>
      <c r="HB397" s="3">
        <v>160562</v>
      </c>
      <c r="HC397" s="3">
        <v>103402960</v>
      </c>
      <c r="HD397" s="3">
        <v>-81387536</v>
      </c>
      <c r="HE397" s="3">
        <v>150654308</v>
      </c>
      <c r="HF397" s="3">
        <v>0</v>
      </c>
      <c r="HG397" s="3">
        <v>0</v>
      </c>
      <c r="HH397" s="3">
        <v>0</v>
      </c>
      <c r="HI397" s="3">
        <v>0</v>
      </c>
      <c r="HJ397" s="3">
        <v>1012492</v>
      </c>
      <c r="HK397" s="3">
        <v>1146164</v>
      </c>
      <c r="HL397" s="3">
        <v>550</v>
      </c>
      <c r="HM397" s="3">
        <v>0</v>
      </c>
      <c r="HN397" s="3">
        <v>65364</v>
      </c>
      <c r="HO397" s="3">
        <v>283744</v>
      </c>
      <c r="HP397" s="3">
        <v>405421</v>
      </c>
      <c r="HQ397" s="3">
        <v>0</v>
      </c>
      <c r="HR397" s="3">
        <v>63093</v>
      </c>
      <c r="HS397" s="3">
        <v>74247</v>
      </c>
      <c r="HT397" s="3">
        <v>118331</v>
      </c>
      <c r="HU397" s="3">
        <v>0</v>
      </c>
      <c r="HV397" s="3">
        <v>0</v>
      </c>
      <c r="HW397" s="3">
        <v>2292</v>
      </c>
      <c r="HX397" s="3">
        <v>299434</v>
      </c>
      <c r="HY397" s="3">
        <v>121401</v>
      </c>
      <c r="HZ397" s="3">
        <v>278334</v>
      </c>
      <c r="IA397" s="3">
        <v>0</v>
      </c>
      <c r="IB397" s="3">
        <v>218883</v>
      </c>
      <c r="IC397" s="3">
        <v>30644</v>
      </c>
      <c r="ID397" s="3">
        <v>63796</v>
      </c>
      <c r="IE397" s="3">
        <v>57601332.616215996</v>
      </c>
      <c r="IF397" s="3">
        <v>24897572.146455579</v>
      </c>
      <c r="IG397" s="3">
        <v>9460969.5355827305</v>
      </c>
      <c r="IH397" s="3">
        <v>56545106.647071801</v>
      </c>
      <c r="II397" s="3">
        <v>3431.4261936246735</v>
      </c>
      <c r="IJ397" s="3">
        <v>7184546.9167458415</v>
      </c>
      <c r="IK397" s="3">
        <v>25429756.982836813</v>
      </c>
      <c r="IL397" s="3">
        <v>804974.23457919899</v>
      </c>
      <c r="IM397" s="3">
        <v>4059219.4943184899</v>
      </c>
    </row>
    <row r="398" spans="1:247" x14ac:dyDescent="0.25">
      <c r="A398">
        <v>106514030</v>
      </c>
      <c r="B398" s="33" t="s">
        <v>1980</v>
      </c>
      <c r="C398" s="56">
        <v>45292</v>
      </c>
      <c r="D398" s="56">
        <v>45657</v>
      </c>
      <c r="E398">
        <v>366</v>
      </c>
      <c r="F398" s="33" t="s">
        <v>2722</v>
      </c>
      <c r="G398" t="s">
        <v>1093</v>
      </c>
      <c r="H398">
        <v>227</v>
      </c>
      <c r="I398" s="33" t="s">
        <v>1024</v>
      </c>
      <c r="J398" t="s">
        <v>1047</v>
      </c>
      <c r="K398" s="33" t="s">
        <v>1023</v>
      </c>
      <c r="L398" s="33" t="s">
        <v>811</v>
      </c>
      <c r="N398" t="s">
        <v>430</v>
      </c>
      <c r="O398" s="33" t="s">
        <v>2525</v>
      </c>
      <c r="P398" t="s">
        <v>1080</v>
      </c>
      <c r="Q398" t="s">
        <v>34</v>
      </c>
      <c r="R398" s="33" t="s">
        <v>2340</v>
      </c>
      <c r="S398" s="33" t="s">
        <v>3258</v>
      </c>
      <c r="T398" s="33" t="s">
        <v>1459</v>
      </c>
      <c r="U398" s="33">
        <v>95991</v>
      </c>
      <c r="V398" s="33" t="s">
        <v>3259</v>
      </c>
      <c r="W398">
        <v>0</v>
      </c>
      <c r="X398" s="3">
        <v>14</v>
      </c>
      <c r="Y398" s="3">
        <v>5124</v>
      </c>
      <c r="Z398" s="3">
        <v>14</v>
      </c>
      <c r="AA398" s="3">
        <v>5124</v>
      </c>
      <c r="AB398" s="3">
        <v>2</v>
      </c>
      <c r="AC398" s="3">
        <v>1.9071038251366099</v>
      </c>
      <c r="AD398" s="3">
        <v>9.3876432676651529</v>
      </c>
      <c r="AE398" s="3">
        <v>320</v>
      </c>
      <c r="AF398" s="3">
        <v>94</v>
      </c>
      <c r="AG398" s="3">
        <v>36</v>
      </c>
      <c r="AH398" s="3">
        <v>53</v>
      </c>
      <c r="AI398" s="3">
        <v>0</v>
      </c>
      <c r="AJ398" s="3">
        <v>48</v>
      </c>
      <c r="AK398" s="3">
        <v>139</v>
      </c>
      <c r="AL398" s="3">
        <v>0</v>
      </c>
      <c r="AM398" s="3">
        <v>8</v>
      </c>
      <c r="AN398" s="3">
        <v>698</v>
      </c>
      <c r="AO398" s="3">
        <v>3435.8774359654458</v>
      </c>
      <c r="AP398" s="89">
        <v>1238.15330942642</v>
      </c>
      <c r="AQ398" s="89">
        <v>278.56428342417439</v>
      </c>
      <c r="AR398" s="89">
        <v>83.152736050798296</v>
      </c>
      <c r="AS398" s="89">
        <v>419.70158732221603</v>
      </c>
      <c r="AT398" s="89">
        <v>0</v>
      </c>
      <c r="AU398" s="89">
        <v>286.93378907281902</v>
      </c>
      <c r="AV398" s="89">
        <v>1075.3657605437299</v>
      </c>
      <c r="AW398" s="89">
        <v>0</v>
      </c>
      <c r="AX398" s="89">
        <v>23.717584014189502</v>
      </c>
      <c r="AY398" s="3">
        <v>136</v>
      </c>
      <c r="AZ398" s="3">
        <v>23</v>
      </c>
      <c r="BA398" s="3">
        <v>3</v>
      </c>
      <c r="BB398" s="3">
        <v>28</v>
      </c>
      <c r="BC398" s="3">
        <v>0</v>
      </c>
      <c r="BD398" s="3">
        <v>17</v>
      </c>
      <c r="BE398" s="3">
        <v>60</v>
      </c>
      <c r="BF398" s="3">
        <v>0</v>
      </c>
      <c r="BG398" s="3">
        <v>7</v>
      </c>
      <c r="BH398" s="3">
        <v>274</v>
      </c>
      <c r="BI398" s="3">
        <v>14</v>
      </c>
      <c r="BJ398" s="3">
        <v>0</v>
      </c>
      <c r="BK398" s="3">
        <v>0</v>
      </c>
      <c r="BL398" s="3">
        <v>0</v>
      </c>
      <c r="BM398" s="3">
        <v>0</v>
      </c>
      <c r="BN398" s="3">
        <v>0</v>
      </c>
      <c r="BO398" s="3">
        <v>5124</v>
      </c>
      <c r="BP398" s="3">
        <v>0</v>
      </c>
      <c r="BQ398" s="3">
        <v>0</v>
      </c>
      <c r="BR398" s="3">
        <v>0</v>
      </c>
      <c r="BS398" s="3">
        <v>0</v>
      </c>
      <c r="BT398" s="3">
        <v>0</v>
      </c>
      <c r="BU398" s="3">
        <v>698</v>
      </c>
      <c r="BV398" s="3">
        <v>0</v>
      </c>
      <c r="BW398" s="3">
        <v>0</v>
      </c>
      <c r="BX398" s="3">
        <v>0</v>
      </c>
      <c r="BY398" s="3">
        <v>0</v>
      </c>
      <c r="BZ398" s="57">
        <v>0</v>
      </c>
      <c r="CA398" s="3">
        <v>0</v>
      </c>
      <c r="CB398" s="3">
        <v>274</v>
      </c>
      <c r="CC398" s="3">
        <v>0</v>
      </c>
      <c r="CD398" s="3">
        <v>0</v>
      </c>
      <c r="CE398" s="3">
        <v>0</v>
      </c>
      <c r="CF398" s="3">
        <v>0</v>
      </c>
      <c r="CG398" s="3">
        <v>0</v>
      </c>
      <c r="CH398" s="3">
        <v>0</v>
      </c>
      <c r="CI398" s="3">
        <v>0</v>
      </c>
      <c r="CJ398" s="3">
        <v>0</v>
      </c>
      <c r="CK398" s="3">
        <v>812</v>
      </c>
      <c r="CL398" s="3">
        <v>127</v>
      </c>
      <c r="CM398" s="3">
        <v>13</v>
      </c>
      <c r="CN398" s="3">
        <v>293</v>
      </c>
      <c r="CO398" s="3">
        <v>0</v>
      </c>
      <c r="CP398" s="3">
        <v>220</v>
      </c>
      <c r="CQ398" s="3">
        <v>862</v>
      </c>
      <c r="CR398" s="3">
        <v>38</v>
      </c>
      <c r="CS398" s="3">
        <v>16</v>
      </c>
      <c r="CT398" s="3">
        <v>2381</v>
      </c>
      <c r="CU398" s="3">
        <v>0</v>
      </c>
      <c r="CV398" s="3">
        <v>0</v>
      </c>
      <c r="CW398" s="3">
        <v>0</v>
      </c>
      <c r="CX398" s="3">
        <v>402</v>
      </c>
      <c r="CY398" s="3">
        <v>0</v>
      </c>
      <c r="CZ398" s="3">
        <v>4</v>
      </c>
      <c r="DA398" s="3">
        <v>38333</v>
      </c>
      <c r="DB398" s="3">
        <v>191351</v>
      </c>
      <c r="DC398" s="3">
        <v>216</v>
      </c>
      <c r="DD398" s="3">
        <v>1874</v>
      </c>
      <c r="DE398" s="3">
        <v>0</v>
      </c>
      <c r="DF398" s="3">
        <v>0</v>
      </c>
      <c r="DG398" s="3">
        <v>127535163</v>
      </c>
      <c r="DH398" s="3">
        <v>88211144</v>
      </c>
      <c r="DI398" s="3">
        <v>0</v>
      </c>
      <c r="DJ398" s="3">
        <v>39324019</v>
      </c>
      <c r="DK398" s="3">
        <v>13576374</v>
      </c>
      <c r="DL398" s="3">
        <v>52900393</v>
      </c>
      <c r="DM398" s="3">
        <v>51245396</v>
      </c>
      <c r="DN398" s="3">
        <v>1654997</v>
      </c>
      <c r="DO398" s="3">
        <v>1859061</v>
      </c>
      <c r="DP398" s="3">
        <v>776139</v>
      </c>
      <c r="DQ398" s="3">
        <v>0</v>
      </c>
      <c r="DR398" s="3">
        <v>0</v>
      </c>
      <c r="DS398" s="3">
        <v>2737919</v>
      </c>
      <c r="DT398" s="3">
        <v>13616423</v>
      </c>
      <c r="DU398" s="3">
        <v>2713530</v>
      </c>
      <c r="DV398" s="3">
        <v>304892</v>
      </c>
      <c r="DW398" s="3">
        <v>1846758</v>
      </c>
      <c r="DX398" s="3">
        <v>0</v>
      </c>
      <c r="DY398" s="3">
        <v>1968376</v>
      </c>
      <c r="DZ398" s="3">
        <v>4928875</v>
      </c>
      <c r="EA398" s="3">
        <v>0</v>
      </c>
      <c r="EB398" s="3">
        <v>529970</v>
      </c>
      <c r="EC398" s="3">
        <v>25908824</v>
      </c>
      <c r="ED398" s="3">
        <v>39068637</v>
      </c>
      <c r="EE398" s="3">
        <v>5327880</v>
      </c>
      <c r="EF398" s="3">
        <v>399347</v>
      </c>
      <c r="EG398" s="3">
        <v>12777530</v>
      </c>
      <c r="EH398" s="3">
        <v>0</v>
      </c>
      <c r="EI398" s="3">
        <v>9798157</v>
      </c>
      <c r="EJ398" s="3">
        <v>33203092</v>
      </c>
      <c r="EK398" s="3">
        <v>10465</v>
      </c>
      <c r="EL398" s="3">
        <v>1041231</v>
      </c>
      <c r="EM398" s="3">
        <v>101626339</v>
      </c>
      <c r="EN398" s="3">
        <v>40801028</v>
      </c>
      <c r="EO398" s="3">
        <v>5868057</v>
      </c>
      <c r="EP398" s="3">
        <v>570058</v>
      </c>
      <c r="EQ398" s="3">
        <v>11815978</v>
      </c>
      <c r="ER398" s="3">
        <v>0</v>
      </c>
      <c r="ES398" s="3">
        <v>0</v>
      </c>
      <c r="ET398" s="3">
        <v>8911181</v>
      </c>
      <c r="EU398" s="3">
        <v>17430246</v>
      </c>
      <c r="EV398" s="3">
        <v>586922</v>
      </c>
      <c r="EW398" s="3">
        <v>0</v>
      </c>
      <c r="EX398" s="3">
        <v>733760</v>
      </c>
      <c r="EY398" s="3">
        <v>0</v>
      </c>
      <c r="EZ398" s="3">
        <v>1493914</v>
      </c>
      <c r="FA398" s="3">
        <v>0</v>
      </c>
      <c r="FB398" s="3">
        <v>0</v>
      </c>
      <c r="FC398" s="3">
        <v>0</v>
      </c>
      <c r="FD398" s="3">
        <v>0</v>
      </c>
      <c r="FE398" s="3">
        <v>11642532</v>
      </c>
      <c r="FF398" s="3">
        <v>2169077</v>
      </c>
      <c r="FG398" s="3">
        <v>76647</v>
      </c>
      <c r="FH398" s="3">
        <v>2160236</v>
      </c>
      <c r="FI398" s="3">
        <v>0</v>
      </c>
      <c r="FJ398" s="3">
        <v>2730516</v>
      </c>
      <c r="FK398" s="3">
        <v>20461793</v>
      </c>
      <c r="FL398" s="3">
        <v>4119</v>
      </c>
      <c r="FM398" s="3">
        <v>79099</v>
      </c>
      <c r="FN398" s="3">
        <v>0</v>
      </c>
      <c r="FO398" s="3">
        <v>910123</v>
      </c>
      <c r="FP398" s="3">
        <v>7207</v>
      </c>
      <c r="FQ398" s="3">
        <v>1708664</v>
      </c>
      <c r="FR398" s="3">
        <v>0</v>
      </c>
      <c r="FS398" s="3">
        <v>0</v>
      </c>
      <c r="FT398" s="3">
        <v>6583756</v>
      </c>
      <c r="FU398" s="3">
        <v>124211</v>
      </c>
      <c r="FV398" s="3">
        <v>25749822</v>
      </c>
      <c r="FW398" s="3">
        <v>0</v>
      </c>
      <c r="FX398" s="3">
        <v>0</v>
      </c>
      <c r="FY398" s="3">
        <v>22287</v>
      </c>
      <c r="FZ398" s="3">
        <v>0</v>
      </c>
      <c r="GA398" s="3">
        <v>9098697</v>
      </c>
      <c r="GB398" s="3">
        <v>1761779</v>
      </c>
      <c r="GC398" s="3">
        <v>4518986</v>
      </c>
      <c r="GD398" s="3">
        <v>3385858</v>
      </c>
      <c r="GE398" s="3">
        <v>9576442</v>
      </c>
      <c r="GF398" s="3">
        <v>4154330</v>
      </c>
      <c r="GG398" s="3">
        <v>343160</v>
      </c>
      <c r="GH398" s="3">
        <v>443248</v>
      </c>
      <c r="GI398" s="3">
        <v>10421441</v>
      </c>
      <c r="GJ398" s="3">
        <v>19636855</v>
      </c>
      <c r="GK398" s="3">
        <v>1465967</v>
      </c>
      <c r="GL398" s="3">
        <v>3316321</v>
      </c>
      <c r="GM398" s="3">
        <v>52155</v>
      </c>
      <c r="GN398" s="3">
        <v>108045</v>
      </c>
      <c r="GO398" s="3">
        <v>1727432</v>
      </c>
      <c r="GP398" s="3">
        <v>17406872</v>
      </c>
      <c r="GQ398" s="3">
        <v>0</v>
      </c>
      <c r="GR398" s="3">
        <v>3731300</v>
      </c>
      <c r="GS398" s="3">
        <v>67244</v>
      </c>
      <c r="GT398" s="3">
        <v>2</v>
      </c>
      <c r="GU398" s="3">
        <v>0</v>
      </c>
      <c r="GV398" s="3">
        <v>21205418</v>
      </c>
      <c r="GW398" s="3">
        <v>3987670</v>
      </c>
      <c r="GX398" s="3">
        <v>3900</v>
      </c>
      <c r="GY398" s="3">
        <v>292</v>
      </c>
      <c r="GZ398" s="3">
        <v>17213556</v>
      </c>
      <c r="HA398" s="3">
        <v>21205418</v>
      </c>
      <c r="HB398" s="3">
        <v>12634524</v>
      </c>
      <c r="HC398" s="3">
        <v>16530439</v>
      </c>
      <c r="HD398" s="3">
        <v>-12230583</v>
      </c>
      <c r="HE398" s="3">
        <v>10062347</v>
      </c>
      <c r="HF398" s="3">
        <v>0</v>
      </c>
      <c r="HG398" s="3">
        <v>0</v>
      </c>
      <c r="HH398" s="3">
        <v>20035</v>
      </c>
      <c r="HI398" s="3">
        <v>2727957</v>
      </c>
      <c r="HJ398" s="3">
        <v>156934</v>
      </c>
      <c r="HK398" s="3">
        <v>176530</v>
      </c>
      <c r="HL398" s="3">
        <v>85</v>
      </c>
      <c r="HM398" s="3">
        <v>0</v>
      </c>
      <c r="HN398" s="3">
        <v>18201</v>
      </c>
      <c r="HO398" s="3">
        <v>51643</v>
      </c>
      <c r="HP398" s="3">
        <v>63175</v>
      </c>
      <c r="HQ398" s="3">
        <v>1261</v>
      </c>
      <c r="HR398" s="3">
        <v>0</v>
      </c>
      <c r="HS398" s="3">
        <v>10563</v>
      </c>
      <c r="HT398" s="3">
        <v>11976</v>
      </c>
      <c r="HU398" s="3">
        <v>0</v>
      </c>
      <c r="HV398" s="3">
        <v>0</v>
      </c>
      <c r="HW398" s="3">
        <v>115</v>
      </c>
      <c r="HX398" s="3">
        <v>26410</v>
      </c>
      <c r="HY398" s="3">
        <v>512</v>
      </c>
      <c r="HZ398" s="3">
        <v>72501</v>
      </c>
      <c r="IA398" s="3">
        <v>0</v>
      </c>
      <c r="IB398" s="3">
        <v>36555</v>
      </c>
      <c r="IC398" s="3">
        <v>9223</v>
      </c>
      <c r="ID398" s="3">
        <v>11733</v>
      </c>
      <c r="IE398" s="3">
        <v>15561156.919612201</v>
      </c>
      <c r="IF398" s="3">
        <v>2375125.7541500102</v>
      </c>
      <c r="IG398" s="3">
        <v>208005.335628559</v>
      </c>
      <c r="IH398" s="3">
        <v>4319456.7948788833</v>
      </c>
      <c r="II398" s="3">
        <v>0</v>
      </c>
      <c r="IJ398" s="3">
        <v>3475384.9841453214</v>
      </c>
      <c r="IK398" s="3">
        <v>11262728.4118206</v>
      </c>
      <c r="IL398" s="3">
        <v>3090.9617862016598</v>
      </c>
      <c r="IM398" s="3">
        <v>464072.83797819703</v>
      </c>
    </row>
    <row r="399" spans="1:247" x14ac:dyDescent="0.25">
      <c r="A399">
        <v>106391056</v>
      </c>
      <c r="B399" s="33" t="s">
        <v>1689</v>
      </c>
      <c r="C399" s="56">
        <v>45292</v>
      </c>
      <c r="D399" s="56">
        <v>45657</v>
      </c>
      <c r="E399">
        <v>366</v>
      </c>
      <c r="F399" s="33" t="s">
        <v>2682</v>
      </c>
      <c r="G399" t="s">
        <v>1179</v>
      </c>
      <c r="H399">
        <v>509</v>
      </c>
      <c r="I399" s="33" t="s">
        <v>1046</v>
      </c>
      <c r="J399" t="s">
        <v>1047</v>
      </c>
      <c r="K399" s="33" t="s">
        <v>1023</v>
      </c>
      <c r="L399" s="33" t="s">
        <v>811</v>
      </c>
      <c r="N399" t="s">
        <v>430</v>
      </c>
      <c r="O399" s="33" t="s">
        <v>2380</v>
      </c>
      <c r="P399" t="s">
        <v>407</v>
      </c>
      <c r="Q399" t="s">
        <v>34</v>
      </c>
      <c r="R399" s="33" t="s">
        <v>2341</v>
      </c>
      <c r="S399" s="33" t="s">
        <v>3260</v>
      </c>
      <c r="T399" s="33" t="s">
        <v>1690</v>
      </c>
      <c r="U399" s="33">
        <v>95376</v>
      </c>
      <c r="V399" s="33" t="s">
        <v>2654</v>
      </c>
      <c r="W399">
        <v>0</v>
      </c>
      <c r="X399" s="3">
        <v>77</v>
      </c>
      <c r="Y399" s="3">
        <v>28182</v>
      </c>
      <c r="Z399" s="3">
        <v>77</v>
      </c>
      <c r="AA399" s="3">
        <v>28182</v>
      </c>
      <c r="AB399" s="3">
        <v>37</v>
      </c>
      <c r="AC399" s="3">
        <v>33.759562841530098</v>
      </c>
      <c r="AD399" s="3">
        <v>94.328238638475881</v>
      </c>
      <c r="AE399" s="3">
        <v>3702</v>
      </c>
      <c r="AF399" s="3">
        <v>2468</v>
      </c>
      <c r="AG399" s="3">
        <v>929</v>
      </c>
      <c r="AH399" s="3">
        <v>2027</v>
      </c>
      <c r="AI399" s="3">
        <v>0</v>
      </c>
      <c r="AJ399" s="3">
        <v>551</v>
      </c>
      <c r="AK399" s="3">
        <v>2440</v>
      </c>
      <c r="AL399" s="3">
        <v>23</v>
      </c>
      <c r="AM399" s="3">
        <v>216</v>
      </c>
      <c r="AN399" s="3">
        <v>12356</v>
      </c>
      <c r="AO399" s="3">
        <v>34524.135341682173</v>
      </c>
      <c r="AP399" s="89">
        <v>7329.4233137333094</v>
      </c>
      <c r="AQ399" s="89">
        <v>4973.6816549060604</v>
      </c>
      <c r="AR399" s="89">
        <v>1691.1955272521902</v>
      </c>
      <c r="AS399" s="89">
        <v>7967.68370685438</v>
      </c>
      <c r="AT399" s="89">
        <v>0</v>
      </c>
      <c r="AU399" s="89">
        <v>1722.98844514702</v>
      </c>
      <c r="AV399" s="89">
        <v>9275.4338649451238</v>
      </c>
      <c r="AW399" s="89">
        <v>157.68692036189</v>
      </c>
      <c r="AX399" s="89">
        <v>1322.9273157023399</v>
      </c>
      <c r="AY399" s="3">
        <v>982</v>
      </c>
      <c r="AZ399" s="3">
        <v>642</v>
      </c>
      <c r="BA399" s="3">
        <v>259</v>
      </c>
      <c r="BB399" s="3">
        <v>622</v>
      </c>
      <c r="BC399" s="3">
        <v>0</v>
      </c>
      <c r="BD399" s="3">
        <v>181</v>
      </c>
      <c r="BE399" s="3">
        <v>944</v>
      </c>
      <c r="BF399" s="3">
        <v>7</v>
      </c>
      <c r="BG399" s="3">
        <v>81</v>
      </c>
      <c r="BH399" s="3">
        <v>3718</v>
      </c>
      <c r="BI399" s="3">
        <v>77</v>
      </c>
      <c r="BJ399" s="3">
        <v>0</v>
      </c>
      <c r="BK399" s="3">
        <v>0</v>
      </c>
      <c r="BL399" s="3">
        <v>0</v>
      </c>
      <c r="BM399" s="3">
        <v>0</v>
      </c>
      <c r="BN399" s="3">
        <v>0</v>
      </c>
      <c r="BO399" s="3">
        <v>28182</v>
      </c>
      <c r="BP399" s="3">
        <v>0</v>
      </c>
      <c r="BQ399" s="3">
        <v>0</v>
      </c>
      <c r="BR399" s="3">
        <v>0</v>
      </c>
      <c r="BS399" s="3">
        <v>0</v>
      </c>
      <c r="BT399" s="3">
        <v>0</v>
      </c>
      <c r="BU399" s="3">
        <v>12356</v>
      </c>
      <c r="BV399" s="3">
        <v>0</v>
      </c>
      <c r="BW399" s="3">
        <v>0</v>
      </c>
      <c r="BX399" s="3">
        <v>0</v>
      </c>
      <c r="BY399" s="3">
        <v>0</v>
      </c>
      <c r="BZ399" s="57">
        <v>0</v>
      </c>
      <c r="CA399" s="3">
        <v>0</v>
      </c>
      <c r="CB399" s="3">
        <v>3718</v>
      </c>
      <c r="CC399" s="3">
        <v>0</v>
      </c>
      <c r="CD399" s="3">
        <v>0</v>
      </c>
      <c r="CE399" s="3">
        <v>0</v>
      </c>
      <c r="CF399" s="3">
        <v>0</v>
      </c>
      <c r="CG399" s="3">
        <v>0</v>
      </c>
      <c r="CH399" s="3">
        <v>16</v>
      </c>
      <c r="CI399" s="3">
        <v>0</v>
      </c>
      <c r="CJ399" s="3">
        <v>0</v>
      </c>
      <c r="CK399" s="3">
        <v>5074</v>
      </c>
      <c r="CL399" s="3">
        <v>3446</v>
      </c>
      <c r="CM399" s="3">
        <v>2393</v>
      </c>
      <c r="CN399" s="3">
        <v>20187</v>
      </c>
      <c r="CO399" s="3">
        <v>0</v>
      </c>
      <c r="CP399" s="3">
        <v>3070</v>
      </c>
      <c r="CQ399" s="3">
        <v>13319</v>
      </c>
      <c r="CR399" s="3">
        <v>300</v>
      </c>
      <c r="CS399" s="3">
        <v>2389</v>
      </c>
      <c r="CT399" s="3">
        <v>50178</v>
      </c>
      <c r="CU399" s="3">
        <v>42074</v>
      </c>
      <c r="CV399" s="3">
        <v>3184</v>
      </c>
      <c r="CW399" s="3">
        <v>0</v>
      </c>
      <c r="CX399" s="3">
        <v>5276</v>
      </c>
      <c r="CY399" s="3">
        <v>157</v>
      </c>
      <c r="CZ399" s="3">
        <v>4</v>
      </c>
      <c r="DA399" s="3">
        <v>84462</v>
      </c>
      <c r="DB399" s="3">
        <v>127825</v>
      </c>
      <c r="DC399" s="3">
        <v>642</v>
      </c>
      <c r="DD399" s="3">
        <v>1424</v>
      </c>
      <c r="DE399" s="3">
        <v>296</v>
      </c>
      <c r="DF399" s="3">
        <v>113</v>
      </c>
      <c r="DG399" s="3">
        <v>751234274</v>
      </c>
      <c r="DH399" s="3">
        <v>535305388</v>
      </c>
      <c r="DI399" s="3">
        <v>4790894</v>
      </c>
      <c r="DJ399" s="3">
        <v>220719780</v>
      </c>
      <c r="DK399" s="3">
        <v>653470</v>
      </c>
      <c r="DL399" s="3">
        <v>221373250</v>
      </c>
      <c r="DM399" s="3">
        <v>172030514</v>
      </c>
      <c r="DN399" s="3">
        <v>49342736</v>
      </c>
      <c r="DO399" s="3">
        <v>7497980</v>
      </c>
      <c r="DP399" s="3">
        <v>2823143</v>
      </c>
      <c r="DQ399" s="3">
        <v>0</v>
      </c>
      <c r="DR399" s="3">
        <v>0</v>
      </c>
      <c r="DS399" s="3">
        <v>54017573</v>
      </c>
      <c r="DT399" s="3">
        <v>81426770</v>
      </c>
      <c r="DU399" s="3">
        <v>51523263</v>
      </c>
      <c r="DV399" s="3">
        <v>18620008</v>
      </c>
      <c r="DW399" s="3">
        <v>42310958</v>
      </c>
      <c r="DX399" s="3">
        <v>0</v>
      </c>
      <c r="DY399" s="3">
        <v>12879610</v>
      </c>
      <c r="DZ399" s="3">
        <v>58091764</v>
      </c>
      <c r="EA399" s="3">
        <v>423001</v>
      </c>
      <c r="EB399" s="3">
        <v>3587281</v>
      </c>
      <c r="EC399" s="3">
        <v>268862655</v>
      </c>
      <c r="ED399" s="3">
        <v>79786430</v>
      </c>
      <c r="EE399" s="3">
        <v>52309925</v>
      </c>
      <c r="EF399" s="3">
        <v>15276735</v>
      </c>
      <c r="EG399" s="3">
        <v>124003956</v>
      </c>
      <c r="EH399" s="3">
        <v>0</v>
      </c>
      <c r="EI399" s="3">
        <v>27395198</v>
      </c>
      <c r="EJ399" s="3">
        <v>162738693</v>
      </c>
      <c r="EK399" s="3">
        <v>2477074</v>
      </c>
      <c r="EL399" s="3">
        <v>18383608</v>
      </c>
      <c r="EM399" s="3">
        <v>482371619</v>
      </c>
      <c r="EN399" s="3">
        <v>134723460</v>
      </c>
      <c r="EO399" s="3">
        <v>87283832</v>
      </c>
      <c r="EP399" s="3">
        <v>13613880</v>
      </c>
      <c r="EQ399" s="3">
        <v>134422981</v>
      </c>
      <c r="ER399" s="3">
        <v>0</v>
      </c>
      <c r="ES399" s="3">
        <v>0</v>
      </c>
      <c r="ET399" s="3">
        <v>28210870</v>
      </c>
      <c r="EU399" s="3">
        <v>109133383</v>
      </c>
      <c r="EV399" s="3">
        <v>11454195</v>
      </c>
      <c r="EW399" s="3">
        <v>0</v>
      </c>
      <c r="EX399" s="3">
        <v>11635573</v>
      </c>
      <c r="EY399" s="3">
        <v>0</v>
      </c>
      <c r="EZ399" s="3">
        <v>4827214</v>
      </c>
      <c r="FA399" s="3">
        <v>618985</v>
      </c>
      <c r="FB399" s="3">
        <v>0</v>
      </c>
      <c r="FC399" s="3">
        <v>0</v>
      </c>
      <c r="FD399" s="3">
        <v>4171909</v>
      </c>
      <c r="FE399" s="3">
        <v>26036469</v>
      </c>
      <c r="FF399" s="3">
        <v>16970951</v>
      </c>
      <c r="FG399" s="3">
        <v>19683754</v>
      </c>
      <c r="FH399" s="3">
        <v>31252804</v>
      </c>
      <c r="FI399" s="3">
        <v>0</v>
      </c>
      <c r="FJ399" s="3">
        <v>11370695</v>
      </c>
      <c r="FK399" s="3">
        <v>110927264</v>
      </c>
      <c r="FL399" s="3">
        <v>863057</v>
      </c>
      <c r="FM399" s="3">
        <v>3614786</v>
      </c>
      <c r="FN399" s="3">
        <v>0</v>
      </c>
      <c r="FO399" s="3">
        <v>-42728897</v>
      </c>
      <c r="FP399" s="3">
        <v>792940</v>
      </c>
      <c r="FQ399" s="3">
        <v>6212011</v>
      </c>
      <c r="FR399" s="3">
        <v>0</v>
      </c>
      <c r="FS399" s="3">
        <v>0</v>
      </c>
      <c r="FT399" s="3">
        <v>24726785</v>
      </c>
      <c r="FU399" s="3">
        <v>21211679</v>
      </c>
      <c r="FV399" s="3">
        <v>53184775</v>
      </c>
      <c r="FW399" s="3">
        <v>2139996</v>
      </c>
      <c r="FX399" s="3">
        <v>0</v>
      </c>
      <c r="FY399" s="3">
        <v>179612</v>
      </c>
      <c r="FZ399" s="3">
        <v>0</v>
      </c>
      <c r="GA399" s="3">
        <v>26490810</v>
      </c>
      <c r="GB399" s="3">
        <v>8573268</v>
      </c>
      <c r="GC399" s="3">
        <v>30258258</v>
      </c>
      <c r="GD399" s="3">
        <v>5265331</v>
      </c>
      <c r="GE399" s="3">
        <v>59230241</v>
      </c>
      <c r="GF399" s="3">
        <v>28871977</v>
      </c>
      <c r="GG399" s="3">
        <v>5981250</v>
      </c>
      <c r="GH399" s="3">
        <v>7550234</v>
      </c>
      <c r="GI399" s="3">
        <v>21571672</v>
      </c>
      <c r="GJ399" s="3">
        <v>27907939</v>
      </c>
      <c r="GK399" s="3">
        <v>7018529</v>
      </c>
      <c r="GL399" s="3">
        <v>507709</v>
      </c>
      <c r="GM399" s="3">
        <v>806055</v>
      </c>
      <c r="GN399" s="3">
        <v>922057</v>
      </c>
      <c r="GO399" s="3">
        <v>11662851</v>
      </c>
      <c r="GP399" s="3">
        <v>45111257</v>
      </c>
      <c r="GQ399" s="3">
        <v>0</v>
      </c>
      <c r="GR399" s="3">
        <v>44930165</v>
      </c>
      <c r="GS399" s="3">
        <v>985060</v>
      </c>
      <c r="GT399" s="3">
        <v>0</v>
      </c>
      <c r="GU399" s="3">
        <v>0</v>
      </c>
      <c r="GV399" s="3">
        <v>91026482</v>
      </c>
      <c r="GW399" s="3">
        <v>4966866</v>
      </c>
      <c r="GX399" s="3">
        <v>20832</v>
      </c>
      <c r="GY399" s="3">
        <v>515149</v>
      </c>
      <c r="GZ399" s="3">
        <v>85523635</v>
      </c>
      <c r="HA399" s="3">
        <v>91026482</v>
      </c>
      <c r="HB399" s="3">
        <v>350988</v>
      </c>
      <c r="HC399" s="3">
        <v>127017799</v>
      </c>
      <c r="HD399" s="3">
        <v>-101309898</v>
      </c>
      <c r="HE399" s="3">
        <v>135175431</v>
      </c>
      <c r="HF399" s="3">
        <v>0</v>
      </c>
      <c r="HG399" s="3">
        <v>0</v>
      </c>
      <c r="HH399" s="3">
        <v>0</v>
      </c>
      <c r="HI399" s="3">
        <v>0</v>
      </c>
      <c r="HJ399" s="3">
        <v>964272</v>
      </c>
      <c r="HK399" s="3">
        <v>1103701</v>
      </c>
      <c r="HL399" s="3">
        <v>530</v>
      </c>
      <c r="HM399" s="3">
        <v>0</v>
      </c>
      <c r="HN399" s="3">
        <v>81545</v>
      </c>
      <c r="HO399" s="3">
        <v>336175</v>
      </c>
      <c r="HP399" s="3">
        <v>340867</v>
      </c>
      <c r="HQ399" s="3">
        <v>9607</v>
      </c>
      <c r="HR399" s="3">
        <v>5169</v>
      </c>
      <c r="HS399" s="3">
        <v>112655</v>
      </c>
      <c r="HT399" s="3">
        <v>76263</v>
      </c>
      <c r="HU399" s="3">
        <v>0</v>
      </c>
      <c r="HV399" s="3">
        <v>1624</v>
      </c>
      <c r="HW399" s="3">
        <v>367</v>
      </c>
      <c r="HX399" s="3">
        <v>210754</v>
      </c>
      <c r="HY399" s="3">
        <v>158393</v>
      </c>
      <c r="HZ399" s="3">
        <v>288937</v>
      </c>
      <c r="IA399" s="3">
        <v>0</v>
      </c>
      <c r="IB399" s="3">
        <v>171207</v>
      </c>
      <c r="IC399" s="3">
        <v>51795</v>
      </c>
      <c r="ID399" s="3">
        <v>83186</v>
      </c>
      <c r="IE399" s="3">
        <v>36777131.483461574</v>
      </c>
      <c r="IF399" s="3">
        <v>23687184.470148701</v>
      </c>
      <c r="IG399" s="3">
        <v>7732772.3422902497</v>
      </c>
      <c r="IH399" s="3">
        <v>37940971.706030302</v>
      </c>
      <c r="II399" s="3">
        <v>0</v>
      </c>
      <c r="IJ399" s="3">
        <v>9187783.0679322202</v>
      </c>
      <c r="IK399" s="3">
        <v>50377455.1503345</v>
      </c>
      <c r="IL399" s="3">
        <v>661586.26952941716</v>
      </c>
      <c r="IM399" s="3">
        <v>5012159.5102729797</v>
      </c>
    </row>
    <row r="400" spans="1:247" x14ac:dyDescent="0.25">
      <c r="A400">
        <v>106291053</v>
      </c>
      <c r="B400" s="33" t="s">
        <v>1692</v>
      </c>
      <c r="C400" s="56">
        <v>45108</v>
      </c>
      <c r="D400" s="56">
        <v>45473</v>
      </c>
      <c r="E400">
        <v>366</v>
      </c>
      <c r="F400" s="33" t="s">
        <v>2725</v>
      </c>
      <c r="G400" t="s">
        <v>1093</v>
      </c>
      <c r="H400">
        <v>302</v>
      </c>
      <c r="I400" s="33" t="s">
        <v>1037</v>
      </c>
      <c r="J400" t="s">
        <v>3050</v>
      </c>
      <c r="K400" s="33" t="s">
        <v>1023</v>
      </c>
      <c r="L400" s="33" t="s">
        <v>811</v>
      </c>
      <c r="M400" t="s">
        <v>1792</v>
      </c>
      <c r="N400" t="s">
        <v>430</v>
      </c>
      <c r="O400" s="33" t="s">
        <v>1693</v>
      </c>
      <c r="P400" t="s">
        <v>407</v>
      </c>
      <c r="Q400" t="s">
        <v>1039</v>
      </c>
      <c r="R400" s="33" t="s">
        <v>2342</v>
      </c>
      <c r="S400" s="33" t="s">
        <v>1694</v>
      </c>
      <c r="T400" s="33" t="s">
        <v>1695</v>
      </c>
      <c r="U400" s="33">
        <v>96160</v>
      </c>
      <c r="V400" s="33" t="s">
        <v>3261</v>
      </c>
      <c r="W400">
        <v>3</v>
      </c>
      <c r="X400" s="3">
        <v>62</v>
      </c>
      <c r="Y400" s="3">
        <v>22692</v>
      </c>
      <c r="Z400" s="3">
        <v>62</v>
      </c>
      <c r="AA400" s="3">
        <v>22692</v>
      </c>
      <c r="AB400" s="3">
        <v>50</v>
      </c>
      <c r="AC400" s="3">
        <v>45.16393442622951</v>
      </c>
      <c r="AD400" s="3">
        <v>285.39339962363954</v>
      </c>
      <c r="AE400" s="3">
        <v>4469</v>
      </c>
      <c r="AF400" s="3">
        <v>352</v>
      </c>
      <c r="AG400" s="3">
        <v>8910</v>
      </c>
      <c r="AH400" s="3">
        <v>731</v>
      </c>
      <c r="AI400" s="3">
        <v>0</v>
      </c>
      <c r="AJ400" s="3">
        <v>592</v>
      </c>
      <c r="AK400" s="3">
        <v>1385</v>
      </c>
      <c r="AL400" s="3">
        <v>10</v>
      </c>
      <c r="AM400" s="3">
        <v>81</v>
      </c>
      <c r="AN400" s="3">
        <v>16530</v>
      </c>
      <c r="AO400" s="3">
        <v>104453.98426225199</v>
      </c>
      <c r="AP400" s="89">
        <v>27882.231311366675</v>
      </c>
      <c r="AQ400" s="89">
        <v>1457.9453464777343</v>
      </c>
      <c r="AR400" s="89">
        <v>19000.086346960001</v>
      </c>
      <c r="AS400" s="89">
        <v>3824.9744273972456</v>
      </c>
      <c r="AT400" s="89">
        <v>0</v>
      </c>
      <c r="AU400" s="89">
        <v>4304.9755150291003</v>
      </c>
      <c r="AV400" s="89">
        <v>13391.2447807998</v>
      </c>
      <c r="AW400" s="89">
        <v>36.6063899559636</v>
      </c>
      <c r="AX400" s="89">
        <v>837.52007608784504</v>
      </c>
      <c r="AY400" s="3">
        <v>570</v>
      </c>
      <c r="AZ400" s="3">
        <v>76</v>
      </c>
      <c r="BA400" s="3">
        <v>147</v>
      </c>
      <c r="BB400" s="3">
        <v>258</v>
      </c>
      <c r="BC400" s="3">
        <v>0</v>
      </c>
      <c r="BD400" s="3">
        <v>121</v>
      </c>
      <c r="BE400" s="3">
        <v>373</v>
      </c>
      <c r="BF400" s="3">
        <v>1</v>
      </c>
      <c r="BG400" s="3">
        <v>26</v>
      </c>
      <c r="BH400" s="3">
        <v>1572</v>
      </c>
      <c r="BI400" s="3">
        <v>25</v>
      </c>
      <c r="BJ400" s="3">
        <v>0</v>
      </c>
      <c r="BK400" s="3">
        <v>0</v>
      </c>
      <c r="BL400" s="3">
        <v>0</v>
      </c>
      <c r="BM400" s="3">
        <v>37</v>
      </c>
      <c r="BN400" s="3">
        <v>0</v>
      </c>
      <c r="BO400" s="3">
        <v>9150</v>
      </c>
      <c r="BP400" s="3">
        <v>0</v>
      </c>
      <c r="BQ400" s="3">
        <v>0</v>
      </c>
      <c r="BR400" s="3">
        <v>0</v>
      </c>
      <c r="BS400" s="3">
        <v>13542</v>
      </c>
      <c r="BT400" s="3">
        <v>0</v>
      </c>
      <c r="BU400" s="3">
        <v>5582</v>
      </c>
      <c r="BV400" s="3">
        <v>0</v>
      </c>
      <c r="BW400" s="3">
        <v>0</v>
      </c>
      <c r="BX400" s="3">
        <v>0</v>
      </c>
      <c r="BY400" s="3">
        <v>10948</v>
      </c>
      <c r="BZ400" s="57">
        <v>0.66231094978826399</v>
      </c>
      <c r="CA400" s="3">
        <v>0</v>
      </c>
      <c r="CB400" s="3">
        <v>1534</v>
      </c>
      <c r="CC400" s="3">
        <v>0</v>
      </c>
      <c r="CD400" s="3">
        <v>0</v>
      </c>
      <c r="CE400" s="3">
        <v>0</v>
      </c>
      <c r="CF400" s="3">
        <v>38</v>
      </c>
      <c r="CG400" s="3">
        <v>0</v>
      </c>
      <c r="CH400" s="3">
        <v>10</v>
      </c>
      <c r="CI400" s="3">
        <v>488</v>
      </c>
      <c r="CJ400" s="3">
        <v>380</v>
      </c>
      <c r="CK400" s="3">
        <v>45463</v>
      </c>
      <c r="CL400" s="3">
        <v>8206</v>
      </c>
      <c r="CM400" s="3">
        <v>3867</v>
      </c>
      <c r="CN400" s="3">
        <v>22100</v>
      </c>
      <c r="CO400" s="3">
        <v>0</v>
      </c>
      <c r="CP400" s="3">
        <v>16403</v>
      </c>
      <c r="CQ400" s="3">
        <v>68334</v>
      </c>
      <c r="CR400" s="3">
        <v>75</v>
      </c>
      <c r="CS400" s="3">
        <v>2423</v>
      </c>
      <c r="CT400" s="3">
        <v>166871</v>
      </c>
      <c r="CU400" s="3">
        <v>14031</v>
      </c>
      <c r="CV400" s="3">
        <v>101495</v>
      </c>
      <c r="CW400" s="3">
        <v>3161</v>
      </c>
      <c r="CX400" s="3">
        <v>45000</v>
      </c>
      <c r="CY400" s="3">
        <v>0</v>
      </c>
      <c r="CZ400" s="3">
        <v>4</v>
      </c>
      <c r="DA400" s="3">
        <v>53663</v>
      </c>
      <c r="DB400" s="3">
        <v>242928</v>
      </c>
      <c r="DC400" s="3">
        <v>457</v>
      </c>
      <c r="DD400" s="3">
        <v>2186</v>
      </c>
      <c r="DE400" s="3">
        <v>253</v>
      </c>
      <c r="DF400" s="3">
        <v>114</v>
      </c>
      <c r="DG400" s="3">
        <v>600071729</v>
      </c>
      <c r="DH400" s="3">
        <v>312186269</v>
      </c>
      <c r="DI400" s="3">
        <v>0</v>
      </c>
      <c r="DJ400" s="3">
        <v>287885460</v>
      </c>
      <c r="DK400" s="3">
        <v>7081157</v>
      </c>
      <c r="DL400" s="3">
        <v>294966617</v>
      </c>
      <c r="DM400" s="3">
        <v>285668330</v>
      </c>
      <c r="DN400" s="3">
        <v>9298287</v>
      </c>
      <c r="DO400" s="3">
        <v>30186019</v>
      </c>
      <c r="DP400" s="3">
        <v>12326771</v>
      </c>
      <c r="DQ400" s="3">
        <v>0</v>
      </c>
      <c r="DR400" s="3">
        <v>0</v>
      </c>
      <c r="DS400" s="3">
        <v>27157535</v>
      </c>
      <c r="DT400" s="3">
        <v>33647538</v>
      </c>
      <c r="DU400" s="3">
        <v>5566375</v>
      </c>
      <c r="DV400" s="3">
        <v>12563268</v>
      </c>
      <c r="DW400" s="3">
        <v>13853889</v>
      </c>
      <c r="DX400" s="3">
        <v>0</v>
      </c>
      <c r="DY400" s="3">
        <v>6511137</v>
      </c>
      <c r="DZ400" s="3">
        <v>22136773</v>
      </c>
      <c r="EA400" s="3">
        <v>96057</v>
      </c>
      <c r="EB400" s="3">
        <v>587216</v>
      </c>
      <c r="EC400" s="3">
        <v>94962253</v>
      </c>
      <c r="ED400" s="3">
        <v>176280508</v>
      </c>
      <c r="EE400" s="3">
        <v>17488939</v>
      </c>
      <c r="EF400" s="3">
        <v>14227212</v>
      </c>
      <c r="EG400" s="3">
        <v>58636906</v>
      </c>
      <c r="EH400" s="3">
        <v>0</v>
      </c>
      <c r="EI400" s="3">
        <v>40837318</v>
      </c>
      <c r="EJ400" s="3">
        <v>191898567</v>
      </c>
      <c r="EK400" s="3">
        <v>255573</v>
      </c>
      <c r="EL400" s="3">
        <v>5484453</v>
      </c>
      <c r="EM400" s="3">
        <v>505109476</v>
      </c>
      <c r="EN400" s="3">
        <v>148178189</v>
      </c>
      <c r="EO400" s="3">
        <v>14893059</v>
      </c>
      <c r="EP400" s="3">
        <v>9760443</v>
      </c>
      <c r="EQ400" s="3">
        <v>50276298</v>
      </c>
      <c r="ER400" s="3">
        <v>0</v>
      </c>
      <c r="ES400" s="3">
        <v>0</v>
      </c>
      <c r="ET400" s="3">
        <v>12749044</v>
      </c>
      <c r="EU400" s="3">
        <v>64573896</v>
      </c>
      <c r="EV400" s="3">
        <v>6001367</v>
      </c>
      <c r="EW400" s="3">
        <v>0</v>
      </c>
      <c r="EX400" s="3">
        <v>372274</v>
      </c>
      <c r="EY400" s="3">
        <v>0</v>
      </c>
      <c r="EZ400" s="3">
        <v>5381699</v>
      </c>
      <c r="FA400" s="3">
        <v>0</v>
      </c>
      <c r="FB400" s="3">
        <v>0</v>
      </c>
      <c r="FC400" s="3">
        <v>0</v>
      </c>
      <c r="FD400" s="3">
        <v>0</v>
      </c>
      <c r="FE400" s="3">
        <v>59089999</v>
      </c>
      <c r="FF400" s="3">
        <v>8162255</v>
      </c>
      <c r="FG400" s="3">
        <v>16154973</v>
      </c>
      <c r="FH400" s="3">
        <v>22214497</v>
      </c>
      <c r="FI400" s="3">
        <v>0</v>
      </c>
      <c r="FJ400" s="3">
        <v>32677404</v>
      </c>
      <c r="FK400" s="3">
        <v>147409402</v>
      </c>
      <c r="FL400" s="3">
        <v>6966</v>
      </c>
      <c r="FM400" s="3">
        <v>2169964</v>
      </c>
      <c r="FN400" s="3">
        <v>0</v>
      </c>
      <c r="FO400" s="3">
        <v>0</v>
      </c>
      <c r="FP400" s="3">
        <v>706721</v>
      </c>
      <c r="FQ400" s="3">
        <v>1856486</v>
      </c>
      <c r="FR400" s="3">
        <v>16385194</v>
      </c>
      <c r="FS400" s="3">
        <v>0</v>
      </c>
      <c r="FT400" s="3">
        <v>15134970</v>
      </c>
      <c r="FU400" s="3">
        <v>73440632</v>
      </c>
      <c r="FV400" s="3">
        <v>88823622</v>
      </c>
      <c r="FW400" s="3">
        <v>0</v>
      </c>
      <c r="FX400" s="3">
        <v>0</v>
      </c>
      <c r="FY400" s="3">
        <v>0</v>
      </c>
      <c r="FZ400" s="3">
        <v>0</v>
      </c>
      <c r="GA400" s="3">
        <v>31659273</v>
      </c>
      <c r="GB400" s="3">
        <v>12807975</v>
      </c>
      <c r="GC400" s="3">
        <v>39506741</v>
      </c>
      <c r="GD400" s="3">
        <v>24295117</v>
      </c>
      <c r="GE400" s="3">
        <v>123657333</v>
      </c>
      <c r="GF400" s="3">
        <v>59675456</v>
      </c>
      <c r="GG400" s="3">
        <v>3708089</v>
      </c>
      <c r="GH400" s="3">
        <v>3184217</v>
      </c>
      <c r="GI400" s="3">
        <v>39290249</v>
      </c>
      <c r="GJ400" s="3">
        <v>21211226</v>
      </c>
      <c r="GK400" s="3">
        <v>18657837</v>
      </c>
      <c r="GL400" s="3">
        <v>1599132</v>
      </c>
      <c r="GM400" s="3">
        <v>1659039</v>
      </c>
      <c r="GN400" s="3">
        <v>5619770</v>
      </c>
      <c r="GO400" s="3">
        <v>7405982</v>
      </c>
      <c r="GP400" s="3">
        <v>136845954</v>
      </c>
      <c r="GQ400" s="3">
        <v>123779936</v>
      </c>
      <c r="GR400" s="3">
        <v>168288678</v>
      </c>
      <c r="GS400" s="3">
        <v>9259022</v>
      </c>
      <c r="GT400" s="3">
        <v>1716972</v>
      </c>
      <c r="GU400" s="3">
        <v>38106894</v>
      </c>
      <c r="GV400" s="3">
        <v>477997456</v>
      </c>
      <c r="GW400" s="3">
        <v>66824646</v>
      </c>
      <c r="GX400" s="3">
        <v>0</v>
      </c>
      <c r="GY400" s="3">
        <v>143572149</v>
      </c>
      <c r="GZ400" s="3">
        <v>267600661</v>
      </c>
      <c r="HA400" s="3">
        <v>477997456</v>
      </c>
      <c r="HB400" s="3">
        <v>50462541</v>
      </c>
      <c r="HC400" s="3">
        <v>121531218</v>
      </c>
      <c r="HD400" s="3">
        <v>-73699077</v>
      </c>
      <c r="HE400" s="3">
        <v>367753291</v>
      </c>
      <c r="HF400" s="3">
        <v>0</v>
      </c>
      <c r="HG400" s="3">
        <v>108227069</v>
      </c>
      <c r="HH400" s="3">
        <v>0</v>
      </c>
      <c r="HI400" s="3">
        <v>0</v>
      </c>
      <c r="HJ400" s="3">
        <v>1920216</v>
      </c>
      <c r="HK400" s="3">
        <v>2259926</v>
      </c>
      <c r="HL400" s="3">
        <v>1082</v>
      </c>
      <c r="HM400" s="3">
        <v>0</v>
      </c>
      <c r="HN400" s="3">
        <v>209358</v>
      </c>
      <c r="HO400" s="3">
        <v>604615</v>
      </c>
      <c r="HP400" s="3">
        <v>318120</v>
      </c>
      <c r="HQ400" s="3">
        <v>9120</v>
      </c>
      <c r="HR400" s="3">
        <v>27038</v>
      </c>
      <c r="HS400" s="3">
        <v>508466</v>
      </c>
      <c r="HT400" s="3">
        <v>72796</v>
      </c>
      <c r="HU400" s="3">
        <v>162364</v>
      </c>
      <c r="HV400" s="3">
        <v>5895</v>
      </c>
      <c r="HW400" s="3">
        <v>2444</v>
      </c>
      <c r="HX400" s="3">
        <v>156193</v>
      </c>
      <c r="HY400" s="3">
        <v>565854</v>
      </c>
      <c r="HZ400" s="3">
        <v>485300</v>
      </c>
      <c r="IA400" s="3">
        <v>0</v>
      </c>
      <c r="IB400" s="3">
        <v>203333</v>
      </c>
      <c r="IC400" s="3">
        <v>111667</v>
      </c>
      <c r="ID400" s="3">
        <v>338036</v>
      </c>
      <c r="IE400" s="3">
        <v>97460450.213201001</v>
      </c>
      <c r="IF400" s="3">
        <v>10703578.3215298</v>
      </c>
      <c r="IG400" s="3">
        <v>12437653.243472565</v>
      </c>
      <c r="IH400" s="3">
        <v>33654319.428157121</v>
      </c>
      <c r="II400" s="3">
        <v>0</v>
      </c>
      <c r="IJ400" s="3">
        <v>21981825.816639524</v>
      </c>
      <c r="IK400" s="3">
        <v>99367287.960826099</v>
      </c>
      <c r="IL400" s="3">
        <v>163246.49689002399</v>
      </c>
      <c r="IM400" s="3">
        <v>2818811.5192837841</v>
      </c>
    </row>
    <row r="401" spans="1:247" x14ac:dyDescent="0.25">
      <c r="A401">
        <v>106190782</v>
      </c>
      <c r="B401" s="33" t="s">
        <v>1696</v>
      </c>
      <c r="C401" s="56">
        <v>45108</v>
      </c>
      <c r="D401" s="56">
        <v>45473</v>
      </c>
      <c r="E401">
        <v>366</v>
      </c>
      <c r="F401" s="33" t="s">
        <v>2532</v>
      </c>
      <c r="G401" t="s">
        <v>475</v>
      </c>
      <c r="H401">
        <v>905</v>
      </c>
      <c r="I401" s="33" t="s">
        <v>1046</v>
      </c>
      <c r="J401" t="s">
        <v>3050</v>
      </c>
      <c r="K401" s="33" t="s">
        <v>1023</v>
      </c>
      <c r="L401" s="33" t="s">
        <v>1025</v>
      </c>
      <c r="N401" t="s">
        <v>430</v>
      </c>
      <c r="O401" s="33" t="s">
        <v>1697</v>
      </c>
      <c r="P401" t="s">
        <v>407</v>
      </c>
      <c r="Q401" t="s">
        <v>34</v>
      </c>
      <c r="R401" s="33" t="s">
        <v>2343</v>
      </c>
      <c r="S401" s="33" t="s">
        <v>1698</v>
      </c>
      <c r="T401" s="33" t="s">
        <v>1527</v>
      </c>
      <c r="U401" s="33">
        <v>91356</v>
      </c>
      <c r="V401" s="33" t="s">
        <v>1845</v>
      </c>
      <c r="W401">
        <v>0</v>
      </c>
      <c r="X401" s="3">
        <v>60</v>
      </c>
      <c r="Y401" s="3">
        <v>21960</v>
      </c>
      <c r="Z401" s="3">
        <v>60</v>
      </c>
      <c r="AA401" s="3">
        <v>21960</v>
      </c>
      <c r="AB401" s="3">
        <v>45</v>
      </c>
      <c r="AC401" s="3">
        <v>43.786885245901601</v>
      </c>
      <c r="AD401" s="3">
        <v>43.786885245901601</v>
      </c>
      <c r="AE401" s="3">
        <v>780</v>
      </c>
      <c r="AF401" s="3">
        <v>0</v>
      </c>
      <c r="AG401" s="3">
        <v>12084</v>
      </c>
      <c r="AH401" s="3">
        <v>0</v>
      </c>
      <c r="AI401" s="3">
        <v>1171</v>
      </c>
      <c r="AJ401" s="3">
        <v>1957</v>
      </c>
      <c r="AK401" s="3">
        <v>0</v>
      </c>
      <c r="AL401" s="3">
        <v>0</v>
      </c>
      <c r="AM401" s="3">
        <v>34</v>
      </c>
      <c r="AN401" s="3">
        <v>16026</v>
      </c>
      <c r="AO401" s="3">
        <v>16026</v>
      </c>
      <c r="AP401" s="89">
        <v>780</v>
      </c>
      <c r="AQ401" s="89">
        <v>0</v>
      </c>
      <c r="AR401" s="89">
        <v>12084</v>
      </c>
      <c r="AS401" s="89">
        <v>0</v>
      </c>
      <c r="AT401" s="89">
        <v>1171</v>
      </c>
      <c r="AU401" s="89">
        <v>1957</v>
      </c>
      <c r="AV401" s="89">
        <v>0</v>
      </c>
      <c r="AW401" s="89">
        <v>0</v>
      </c>
      <c r="AX401" s="89">
        <v>34</v>
      </c>
      <c r="AY401" s="3">
        <v>137</v>
      </c>
      <c r="AZ401" s="3">
        <v>0</v>
      </c>
      <c r="BA401" s="3">
        <v>2083</v>
      </c>
      <c r="BB401" s="3">
        <v>0</v>
      </c>
      <c r="BC401" s="3">
        <v>152</v>
      </c>
      <c r="BD401" s="3">
        <v>401</v>
      </c>
      <c r="BE401" s="3">
        <v>0</v>
      </c>
      <c r="BF401" s="3">
        <v>0</v>
      </c>
      <c r="BG401" s="3">
        <v>8</v>
      </c>
      <c r="BH401" s="3">
        <v>2781</v>
      </c>
      <c r="BI401" s="3">
        <v>0</v>
      </c>
      <c r="BJ401" s="3">
        <v>3</v>
      </c>
      <c r="BK401" s="3">
        <v>57</v>
      </c>
      <c r="BL401" s="3">
        <v>0</v>
      </c>
      <c r="BM401" s="3">
        <v>0</v>
      </c>
      <c r="BN401" s="3">
        <v>0</v>
      </c>
      <c r="BO401" s="3">
        <v>0</v>
      </c>
      <c r="BP401" s="3">
        <v>1098</v>
      </c>
      <c r="BQ401" s="3">
        <v>20862</v>
      </c>
      <c r="BR401" s="3">
        <v>0</v>
      </c>
      <c r="BS401" s="3">
        <v>0</v>
      </c>
      <c r="BT401" s="3">
        <v>0</v>
      </c>
      <c r="BU401" s="3">
        <v>0</v>
      </c>
      <c r="BV401" s="3">
        <v>1025</v>
      </c>
      <c r="BW401" s="3">
        <v>15001</v>
      </c>
      <c r="BX401" s="3">
        <v>0</v>
      </c>
      <c r="BY401" s="3">
        <v>0</v>
      </c>
      <c r="BZ401" s="57">
        <v>0</v>
      </c>
      <c r="CA401" s="3">
        <v>0</v>
      </c>
      <c r="CB401" s="3">
        <v>0</v>
      </c>
      <c r="CC401" s="3">
        <v>131</v>
      </c>
      <c r="CD401" s="3">
        <v>2650</v>
      </c>
      <c r="CE401" s="3">
        <v>0</v>
      </c>
      <c r="CF401" s="3">
        <v>0</v>
      </c>
      <c r="CG401" s="3">
        <v>0</v>
      </c>
      <c r="CH401" s="3">
        <v>0</v>
      </c>
      <c r="CI401" s="3">
        <v>0</v>
      </c>
      <c r="CJ401" s="3">
        <v>0</v>
      </c>
      <c r="CK401" s="3">
        <v>0</v>
      </c>
      <c r="CL401" s="3">
        <v>0</v>
      </c>
      <c r="CM401" s="3">
        <v>0</v>
      </c>
      <c r="CN401" s="3">
        <v>0</v>
      </c>
      <c r="CO401" s="3">
        <v>0</v>
      </c>
      <c r="CP401" s="3">
        <v>0</v>
      </c>
      <c r="CQ401" s="3">
        <v>0</v>
      </c>
      <c r="CR401" s="3">
        <v>0</v>
      </c>
      <c r="CS401" s="3">
        <v>0</v>
      </c>
      <c r="CT401" s="3">
        <v>0</v>
      </c>
      <c r="CU401" s="3">
        <v>0</v>
      </c>
      <c r="CV401" s="3">
        <v>0</v>
      </c>
      <c r="CW401" s="3">
        <v>0</v>
      </c>
      <c r="CX401" s="3">
        <v>0</v>
      </c>
      <c r="CY401" s="3">
        <v>0</v>
      </c>
      <c r="CZ401" s="3">
        <v>0</v>
      </c>
      <c r="DA401" s="3">
        <v>0</v>
      </c>
      <c r="DB401" s="3">
        <v>0</v>
      </c>
      <c r="DC401" s="3">
        <v>0</v>
      </c>
      <c r="DD401" s="3">
        <v>0</v>
      </c>
      <c r="DE401" s="3">
        <v>0</v>
      </c>
      <c r="DF401" s="3">
        <v>0</v>
      </c>
      <c r="DG401" s="3">
        <v>31040550</v>
      </c>
      <c r="DH401" s="3">
        <v>14851918</v>
      </c>
      <c r="DI401" s="3">
        <v>0</v>
      </c>
      <c r="DJ401" s="3">
        <v>16188632</v>
      </c>
      <c r="DK401" s="3">
        <v>0</v>
      </c>
      <c r="DL401" s="3">
        <v>16188632</v>
      </c>
      <c r="DM401" s="3">
        <v>16446223</v>
      </c>
      <c r="DN401" s="3">
        <v>-257591</v>
      </c>
      <c r="DO401" s="3">
        <v>166072509</v>
      </c>
      <c r="DP401" s="3">
        <v>128221524</v>
      </c>
      <c r="DQ401" s="3">
        <v>0</v>
      </c>
      <c r="DR401" s="3">
        <v>0</v>
      </c>
      <c r="DS401" s="3">
        <v>37593394</v>
      </c>
      <c r="DT401" s="3">
        <v>1794000</v>
      </c>
      <c r="DU401" s="3">
        <v>0</v>
      </c>
      <c r="DV401" s="3">
        <v>22971600</v>
      </c>
      <c r="DW401" s="3">
        <v>0</v>
      </c>
      <c r="DX401" s="3">
        <v>3096150</v>
      </c>
      <c r="DY401" s="3">
        <v>3131200</v>
      </c>
      <c r="DZ401" s="3">
        <v>0</v>
      </c>
      <c r="EA401" s="3">
        <v>0</v>
      </c>
      <c r="EB401" s="3">
        <v>47600</v>
      </c>
      <c r="EC401" s="3">
        <v>31040550</v>
      </c>
      <c r="ED401" s="3">
        <v>0</v>
      </c>
      <c r="EE401" s="3">
        <v>0</v>
      </c>
      <c r="EF401" s="3">
        <v>0</v>
      </c>
      <c r="EG401" s="3">
        <v>0</v>
      </c>
      <c r="EH401" s="3">
        <v>0</v>
      </c>
      <c r="EI401" s="3">
        <v>0</v>
      </c>
      <c r="EJ401" s="3">
        <v>0</v>
      </c>
      <c r="EK401" s="3">
        <v>0</v>
      </c>
      <c r="EL401" s="3">
        <v>0</v>
      </c>
      <c r="EM401" s="3">
        <v>0</v>
      </c>
      <c r="EN401" s="3">
        <v>931999</v>
      </c>
      <c r="EO401" s="3">
        <v>0</v>
      </c>
      <c r="EP401" s="3">
        <v>10573500</v>
      </c>
      <c r="EQ401" s="3">
        <v>0</v>
      </c>
      <c r="ER401" s="3">
        <v>0</v>
      </c>
      <c r="ES401" s="3">
        <v>1676525</v>
      </c>
      <c r="ET401" s="3">
        <v>1647794</v>
      </c>
      <c r="EU401" s="3">
        <v>0</v>
      </c>
      <c r="EV401" s="3">
        <v>0</v>
      </c>
      <c r="EW401" s="3">
        <v>0</v>
      </c>
      <c r="EX401" s="3">
        <v>22100</v>
      </c>
      <c r="EY401" s="3">
        <v>0</v>
      </c>
      <c r="EZ401" s="3">
        <v>0</v>
      </c>
      <c r="FA401" s="3">
        <v>0</v>
      </c>
      <c r="FB401" s="3">
        <v>0</v>
      </c>
      <c r="FC401" s="3">
        <v>0</v>
      </c>
      <c r="FD401" s="3">
        <v>0</v>
      </c>
      <c r="FE401" s="3">
        <v>862001</v>
      </c>
      <c r="FF401" s="3">
        <v>0</v>
      </c>
      <c r="FG401" s="3">
        <v>12398100</v>
      </c>
      <c r="FH401" s="3">
        <v>0</v>
      </c>
      <c r="FI401" s="3">
        <v>1419625</v>
      </c>
      <c r="FJ401" s="3">
        <v>1483406</v>
      </c>
      <c r="FK401" s="3">
        <v>0</v>
      </c>
      <c r="FL401" s="3">
        <v>0</v>
      </c>
      <c r="FM401" s="3">
        <v>25500</v>
      </c>
      <c r="FN401" s="3">
        <v>0</v>
      </c>
      <c r="FO401" s="3">
        <v>0</v>
      </c>
      <c r="FP401" s="3">
        <v>0</v>
      </c>
      <c r="FQ401" s="3">
        <v>0</v>
      </c>
      <c r="FR401" s="3">
        <v>0</v>
      </c>
      <c r="FS401" s="3">
        <v>0</v>
      </c>
      <c r="FT401" s="3">
        <v>14298321</v>
      </c>
      <c r="FU401" s="3">
        <v>0</v>
      </c>
      <c r="FV401" s="3">
        <v>12000</v>
      </c>
      <c r="FW401" s="3">
        <v>0</v>
      </c>
      <c r="FX401" s="3">
        <v>0</v>
      </c>
      <c r="FY401" s="3">
        <v>0</v>
      </c>
      <c r="FZ401" s="3">
        <v>0</v>
      </c>
      <c r="GA401" s="3">
        <v>1253258</v>
      </c>
      <c r="GB401" s="3">
        <v>424511</v>
      </c>
      <c r="GC401" s="3">
        <v>198156</v>
      </c>
      <c r="GD401" s="3">
        <v>259977</v>
      </c>
      <c r="GE401" s="3">
        <v>7770677</v>
      </c>
      <c r="GF401" s="3">
        <v>1305473</v>
      </c>
      <c r="GG401" s="3">
        <v>0</v>
      </c>
      <c r="GH401" s="3">
        <v>3490817</v>
      </c>
      <c r="GI401" s="3">
        <v>1044164</v>
      </c>
      <c r="GJ401" s="3">
        <v>22139</v>
      </c>
      <c r="GK401" s="3">
        <v>97946</v>
      </c>
      <c r="GL401" s="3">
        <v>819537</v>
      </c>
      <c r="GM401" s="3">
        <v>10850</v>
      </c>
      <c r="GN401" s="3">
        <v>37805</v>
      </c>
      <c r="GO401" s="3">
        <v>1846815</v>
      </c>
      <c r="GP401" s="3">
        <v>80075803</v>
      </c>
      <c r="GQ401" s="3">
        <v>0</v>
      </c>
      <c r="GR401" s="3">
        <v>32665695</v>
      </c>
      <c r="GS401" s="3">
        <v>0</v>
      </c>
      <c r="GT401" s="3">
        <v>81738503</v>
      </c>
      <c r="GU401" s="3">
        <v>0</v>
      </c>
      <c r="GV401" s="3">
        <v>194480001</v>
      </c>
      <c r="GW401" s="3">
        <v>26580846</v>
      </c>
      <c r="GX401" s="3">
        <v>1527614</v>
      </c>
      <c r="GY401" s="3">
        <v>85773664</v>
      </c>
      <c r="GZ401" s="3">
        <v>80597877</v>
      </c>
      <c r="HA401" s="3">
        <v>194480001</v>
      </c>
      <c r="HB401" s="3">
        <v>33725976</v>
      </c>
      <c r="HC401" s="3">
        <v>29083908</v>
      </c>
      <c r="HD401" s="3">
        <v>-261126</v>
      </c>
      <c r="HE401" s="3">
        <v>53356010</v>
      </c>
      <c r="HF401" s="3">
        <v>0</v>
      </c>
      <c r="HG401" s="3">
        <v>11939307</v>
      </c>
      <c r="HH401" s="3">
        <v>0</v>
      </c>
      <c r="HI401" s="3">
        <v>0</v>
      </c>
      <c r="HJ401" s="3">
        <v>2643055</v>
      </c>
      <c r="HK401" s="3">
        <v>2790120</v>
      </c>
      <c r="HL401" s="3">
        <v>1341</v>
      </c>
      <c r="HM401" s="3">
        <v>0</v>
      </c>
      <c r="HN401" s="3">
        <v>2452322</v>
      </c>
      <c r="HO401" s="3">
        <v>126670</v>
      </c>
      <c r="HP401" s="3">
        <v>17784</v>
      </c>
      <c r="HQ401" s="3">
        <v>15808</v>
      </c>
      <c r="HR401" s="3">
        <v>0</v>
      </c>
      <c r="HS401" s="3">
        <v>12933</v>
      </c>
      <c r="HT401" s="3">
        <v>17538</v>
      </c>
      <c r="HU401" s="3">
        <v>0</v>
      </c>
      <c r="HV401" s="3">
        <v>0</v>
      </c>
      <c r="HW401" s="3">
        <v>0</v>
      </c>
      <c r="HX401" s="3">
        <v>161518</v>
      </c>
      <c r="HY401" s="3">
        <v>0</v>
      </c>
      <c r="HZ401" s="3">
        <v>0</v>
      </c>
      <c r="IA401" s="3">
        <v>0</v>
      </c>
      <c r="IB401" s="3">
        <v>21722</v>
      </c>
      <c r="IC401" s="3">
        <v>6360</v>
      </c>
      <c r="ID401" s="3">
        <v>3455</v>
      </c>
      <c r="IE401" s="3">
        <v>950515.50510541897</v>
      </c>
      <c r="IF401" s="3">
        <v>0</v>
      </c>
      <c r="IG401" s="3">
        <v>12171049.0396208</v>
      </c>
      <c r="IH401" s="3">
        <v>0</v>
      </c>
      <c r="II401" s="3">
        <v>1640433.99171245</v>
      </c>
      <c r="IJ401" s="3">
        <v>1659004.54269013</v>
      </c>
      <c r="IK401" s="3">
        <v>0</v>
      </c>
      <c r="IL401" s="3">
        <v>0</v>
      </c>
      <c r="IM401" s="3">
        <v>25219.920871247501</v>
      </c>
    </row>
    <row r="402" spans="1:247" x14ac:dyDescent="0.25">
      <c r="A402">
        <v>106094002</v>
      </c>
      <c r="B402" s="33" t="s">
        <v>2613</v>
      </c>
      <c r="C402" s="56">
        <v>45108</v>
      </c>
      <c r="D402" s="56">
        <v>45473</v>
      </c>
      <c r="E402">
        <v>366</v>
      </c>
      <c r="F402" s="33" t="s">
        <v>2695</v>
      </c>
      <c r="G402" t="s">
        <v>1093</v>
      </c>
      <c r="H402">
        <v>304</v>
      </c>
      <c r="I402" s="33" t="s">
        <v>1024</v>
      </c>
      <c r="J402" t="s">
        <v>1375</v>
      </c>
      <c r="K402" s="33" t="s">
        <v>1107</v>
      </c>
      <c r="L402" s="33" t="s">
        <v>653</v>
      </c>
      <c r="N402" t="s">
        <v>1032</v>
      </c>
      <c r="O402" s="33" t="s">
        <v>1375</v>
      </c>
      <c r="P402" t="s">
        <v>1080</v>
      </c>
      <c r="Q402" t="s">
        <v>34</v>
      </c>
      <c r="R402" s="33" t="s">
        <v>2559</v>
      </c>
      <c r="S402" s="33" t="s">
        <v>1825</v>
      </c>
      <c r="T402" s="33" t="s">
        <v>1215</v>
      </c>
      <c r="U402" s="33">
        <v>95667</v>
      </c>
      <c r="V402" s="33" t="s">
        <v>2886</v>
      </c>
      <c r="W402">
        <v>0</v>
      </c>
      <c r="X402" s="3">
        <v>16</v>
      </c>
      <c r="Y402" s="3">
        <v>5856</v>
      </c>
      <c r="Z402" s="3">
        <v>16</v>
      </c>
      <c r="AA402" s="3">
        <v>5856</v>
      </c>
      <c r="AB402" s="3">
        <v>12</v>
      </c>
      <c r="AC402" s="3">
        <v>11.71584699453552</v>
      </c>
      <c r="AD402" s="3">
        <v>11.71584699453552</v>
      </c>
      <c r="AE402" s="3">
        <v>0</v>
      </c>
      <c r="AF402" s="3">
        <v>0</v>
      </c>
      <c r="AG402" s="3">
        <v>0</v>
      </c>
      <c r="AH402" s="3">
        <v>0</v>
      </c>
      <c r="AI402" s="3">
        <v>523</v>
      </c>
      <c r="AJ402" s="3">
        <v>3765</v>
      </c>
      <c r="AK402" s="3">
        <v>0</v>
      </c>
      <c r="AL402" s="3">
        <v>0</v>
      </c>
      <c r="AM402" s="3">
        <v>0</v>
      </c>
      <c r="AN402" s="3">
        <v>4288</v>
      </c>
      <c r="AO402" s="3">
        <v>4288</v>
      </c>
      <c r="AP402" s="89">
        <v>0</v>
      </c>
      <c r="AQ402" s="89">
        <v>0</v>
      </c>
      <c r="AR402" s="89">
        <v>0</v>
      </c>
      <c r="AS402" s="89">
        <v>0</v>
      </c>
      <c r="AT402" s="89">
        <v>523</v>
      </c>
      <c r="AU402" s="89">
        <v>3765</v>
      </c>
      <c r="AV402" s="89">
        <v>0</v>
      </c>
      <c r="AW402" s="89">
        <v>0</v>
      </c>
      <c r="AX402" s="89">
        <v>0</v>
      </c>
      <c r="AY402" s="3">
        <v>0</v>
      </c>
      <c r="AZ402" s="3">
        <v>0</v>
      </c>
      <c r="BA402" s="3">
        <v>0</v>
      </c>
      <c r="BB402" s="3">
        <v>0</v>
      </c>
      <c r="BC402" s="3">
        <v>42</v>
      </c>
      <c r="BD402" s="3">
        <v>305</v>
      </c>
      <c r="BE402" s="3">
        <v>0</v>
      </c>
      <c r="BF402" s="3">
        <v>0</v>
      </c>
      <c r="BG402" s="3">
        <v>0</v>
      </c>
      <c r="BH402" s="3">
        <v>347</v>
      </c>
      <c r="BI402" s="3">
        <v>0</v>
      </c>
      <c r="BJ402" s="3">
        <v>16</v>
      </c>
      <c r="BK402" s="3">
        <v>0</v>
      </c>
      <c r="BL402" s="3">
        <v>0</v>
      </c>
      <c r="BM402" s="3">
        <v>0</v>
      </c>
      <c r="BN402" s="3">
        <v>0</v>
      </c>
      <c r="BO402" s="3">
        <v>0</v>
      </c>
      <c r="BP402" s="3">
        <v>5856</v>
      </c>
      <c r="BQ402" s="3">
        <v>0</v>
      </c>
      <c r="BR402" s="3">
        <v>0</v>
      </c>
      <c r="BS402" s="3">
        <v>0</v>
      </c>
      <c r="BT402" s="3">
        <v>0</v>
      </c>
      <c r="BU402" s="3">
        <v>0</v>
      </c>
      <c r="BV402" s="3">
        <v>4288</v>
      </c>
      <c r="BW402" s="3">
        <v>0</v>
      </c>
      <c r="BX402" s="3">
        <v>0</v>
      </c>
      <c r="BY402" s="3">
        <v>0</v>
      </c>
      <c r="BZ402" s="57">
        <v>0</v>
      </c>
      <c r="CA402" s="3">
        <v>0</v>
      </c>
      <c r="CB402" s="3">
        <v>0</v>
      </c>
      <c r="CC402" s="3">
        <v>347</v>
      </c>
      <c r="CD402" s="3">
        <v>0</v>
      </c>
      <c r="CE402" s="3">
        <v>0</v>
      </c>
      <c r="CF402" s="3">
        <v>0</v>
      </c>
      <c r="CG402" s="3">
        <v>0</v>
      </c>
      <c r="CH402" s="3">
        <v>0</v>
      </c>
      <c r="CI402" s="3">
        <v>0</v>
      </c>
      <c r="CJ402" s="3">
        <v>0</v>
      </c>
      <c r="CK402" s="3">
        <v>0</v>
      </c>
      <c r="CL402" s="3">
        <v>0</v>
      </c>
      <c r="CM402" s="3">
        <v>0</v>
      </c>
      <c r="CN402" s="3">
        <v>0</v>
      </c>
      <c r="CO402" s="3">
        <v>0</v>
      </c>
      <c r="CP402" s="3">
        <v>0</v>
      </c>
      <c r="CQ402" s="3">
        <v>0</v>
      </c>
      <c r="CR402" s="3">
        <v>0</v>
      </c>
      <c r="CS402" s="3">
        <v>0</v>
      </c>
      <c r="CT402" s="3">
        <v>0</v>
      </c>
      <c r="CU402" s="3">
        <v>0</v>
      </c>
      <c r="CV402" s="3">
        <v>0</v>
      </c>
      <c r="CW402" s="3">
        <v>0</v>
      </c>
      <c r="CX402" s="3">
        <v>0</v>
      </c>
      <c r="CY402" s="3">
        <v>0</v>
      </c>
      <c r="CZ402" s="3">
        <v>0</v>
      </c>
      <c r="DA402" s="3">
        <v>0</v>
      </c>
      <c r="DB402" s="3">
        <v>0</v>
      </c>
      <c r="DC402" s="3">
        <v>0</v>
      </c>
      <c r="DD402" s="3">
        <v>0</v>
      </c>
      <c r="DE402" s="3">
        <v>0</v>
      </c>
      <c r="DF402" s="3">
        <v>0</v>
      </c>
      <c r="DG402" s="3">
        <v>6076240</v>
      </c>
      <c r="DH402" s="3">
        <v>188169</v>
      </c>
      <c r="DI402" s="3">
        <v>0</v>
      </c>
      <c r="DJ402" s="3">
        <v>5888071</v>
      </c>
      <c r="DK402" s="3">
        <v>0</v>
      </c>
      <c r="DL402" s="3">
        <v>5888071</v>
      </c>
      <c r="DM402" s="3">
        <v>5752210</v>
      </c>
      <c r="DN402" s="3">
        <v>135861</v>
      </c>
      <c r="DO402" s="3">
        <v>0</v>
      </c>
      <c r="DP402" s="3">
        <v>451</v>
      </c>
      <c r="DQ402" s="3">
        <v>0</v>
      </c>
      <c r="DR402" s="3">
        <v>0</v>
      </c>
      <c r="DS402" s="3">
        <v>135410</v>
      </c>
      <c r="DT402" s="3">
        <v>0</v>
      </c>
      <c r="DU402" s="3">
        <v>0</v>
      </c>
      <c r="DV402" s="3">
        <v>0</v>
      </c>
      <c r="DW402" s="3">
        <v>0</v>
      </c>
      <c r="DX402" s="3">
        <v>741109</v>
      </c>
      <c r="DY402" s="3">
        <v>5335131</v>
      </c>
      <c r="DZ402" s="3">
        <v>0</v>
      </c>
      <c r="EA402" s="3">
        <v>0</v>
      </c>
      <c r="EB402" s="3">
        <v>0</v>
      </c>
      <c r="EC402" s="3">
        <v>6076240</v>
      </c>
      <c r="ED402" s="3">
        <v>0</v>
      </c>
      <c r="EE402" s="3">
        <v>0</v>
      </c>
      <c r="EF402" s="3">
        <v>0</v>
      </c>
      <c r="EG402" s="3">
        <v>0</v>
      </c>
      <c r="EH402" s="3">
        <v>0</v>
      </c>
      <c r="EI402" s="3">
        <v>0</v>
      </c>
      <c r="EJ402" s="3">
        <v>0</v>
      </c>
      <c r="EK402" s="3">
        <v>0</v>
      </c>
      <c r="EL402" s="3">
        <v>0</v>
      </c>
      <c r="EM402" s="3">
        <v>0</v>
      </c>
      <c r="EN402" s="3">
        <v>0</v>
      </c>
      <c r="EO402" s="3">
        <v>0</v>
      </c>
      <c r="EP402" s="3">
        <v>0</v>
      </c>
      <c r="EQ402" s="3">
        <v>0</v>
      </c>
      <c r="ER402" s="3">
        <v>-38071</v>
      </c>
      <c r="ES402" s="3">
        <v>27594</v>
      </c>
      <c r="ET402" s="3">
        <v>198646</v>
      </c>
      <c r="EU402" s="3">
        <v>0</v>
      </c>
      <c r="EV402" s="3">
        <v>0</v>
      </c>
      <c r="EW402" s="3">
        <v>0</v>
      </c>
      <c r="EX402" s="3">
        <v>0</v>
      </c>
      <c r="EY402" s="3">
        <v>0</v>
      </c>
      <c r="EZ402" s="3">
        <v>0</v>
      </c>
      <c r="FA402" s="3">
        <v>0</v>
      </c>
      <c r="FB402" s="3">
        <v>0</v>
      </c>
      <c r="FC402" s="3">
        <v>0</v>
      </c>
      <c r="FD402" s="3">
        <v>0</v>
      </c>
      <c r="FE402" s="3">
        <v>0</v>
      </c>
      <c r="FF402" s="3">
        <v>0</v>
      </c>
      <c r="FG402" s="3">
        <v>0</v>
      </c>
      <c r="FH402" s="3">
        <v>38071</v>
      </c>
      <c r="FI402" s="3">
        <v>713515</v>
      </c>
      <c r="FJ402" s="3">
        <v>5136485</v>
      </c>
      <c r="FK402" s="3">
        <v>0</v>
      </c>
      <c r="FL402" s="3">
        <v>0</v>
      </c>
      <c r="FM402" s="3">
        <v>0</v>
      </c>
      <c r="FN402" s="3">
        <v>0</v>
      </c>
      <c r="FO402" s="3">
        <v>0</v>
      </c>
      <c r="FP402" s="3">
        <v>0</v>
      </c>
      <c r="FQ402" s="3">
        <v>0</v>
      </c>
      <c r="FR402" s="3">
        <v>0</v>
      </c>
      <c r="FS402" s="3">
        <v>0</v>
      </c>
      <c r="FT402" s="3">
        <v>3520780</v>
      </c>
      <c r="FU402" s="3">
        <v>0</v>
      </c>
      <c r="FV402" s="3">
        <v>0</v>
      </c>
      <c r="FW402" s="3">
        <v>0</v>
      </c>
      <c r="FX402" s="3">
        <v>0</v>
      </c>
      <c r="FY402" s="3">
        <v>0</v>
      </c>
      <c r="FZ402" s="3">
        <v>0</v>
      </c>
      <c r="GA402" s="3">
        <v>729452</v>
      </c>
      <c r="GB402" s="3">
        <v>93684</v>
      </c>
      <c r="GC402" s="3">
        <v>1333156</v>
      </c>
      <c r="GD402" s="3">
        <v>75138</v>
      </c>
      <c r="GE402" s="3">
        <v>2861726</v>
      </c>
      <c r="GF402" s="3">
        <v>711115</v>
      </c>
      <c r="GG402" s="3">
        <v>0</v>
      </c>
      <c r="GH402" s="3">
        <v>545448</v>
      </c>
      <c r="GI402" s="3">
        <v>229112</v>
      </c>
      <c r="GJ402" s="3">
        <v>1144463</v>
      </c>
      <c r="GK402" s="3">
        <v>7138</v>
      </c>
      <c r="GL402" s="3">
        <v>13248</v>
      </c>
      <c r="GM402" s="3">
        <v>58305</v>
      </c>
      <c r="GN402" s="3">
        <v>0</v>
      </c>
      <c r="GO402" s="3">
        <v>181655</v>
      </c>
      <c r="GP402" s="3">
        <v>2566127</v>
      </c>
      <c r="GQ402" s="3">
        <v>0</v>
      </c>
      <c r="GR402" s="3">
        <v>5678</v>
      </c>
      <c r="GS402" s="3">
        <v>5848</v>
      </c>
      <c r="GT402" s="3">
        <v>4108</v>
      </c>
      <c r="GU402" s="3">
        <v>0</v>
      </c>
      <c r="GV402" s="3">
        <v>2581761</v>
      </c>
      <c r="GW402" s="3">
        <v>754150</v>
      </c>
      <c r="GX402" s="3">
        <v>0</v>
      </c>
      <c r="GY402" s="3">
        <v>3623</v>
      </c>
      <c r="GZ402" s="3">
        <v>1823988</v>
      </c>
      <c r="HA402" s="3">
        <v>2581761</v>
      </c>
      <c r="HB402" s="3">
        <v>0</v>
      </c>
      <c r="HC402" s="3">
        <v>1569772</v>
      </c>
      <c r="HD402" s="3">
        <v>0</v>
      </c>
      <c r="HE402" s="3">
        <v>20068</v>
      </c>
      <c r="HF402" s="3">
        <v>0</v>
      </c>
      <c r="HG402" s="3">
        <v>0</v>
      </c>
      <c r="HH402" s="3">
        <v>996355</v>
      </c>
      <c r="HI402" s="3">
        <v>0</v>
      </c>
      <c r="HJ402" s="3">
        <v>61345</v>
      </c>
      <c r="HK402" s="3">
        <v>70422</v>
      </c>
      <c r="HL402" s="3">
        <v>33</v>
      </c>
      <c r="HM402" s="3">
        <v>0</v>
      </c>
      <c r="HN402" s="3">
        <v>6986</v>
      </c>
      <c r="HO402" s="3">
        <v>7307</v>
      </c>
      <c r="HP402" s="3">
        <v>9504</v>
      </c>
      <c r="HQ402" s="3">
        <v>7822</v>
      </c>
      <c r="HR402" s="3">
        <v>16598</v>
      </c>
      <c r="HS402" s="3">
        <v>10959</v>
      </c>
      <c r="HT402" s="3">
        <v>0</v>
      </c>
      <c r="HU402" s="3">
        <v>0</v>
      </c>
      <c r="HV402" s="3">
        <v>0</v>
      </c>
      <c r="HW402" s="3">
        <v>2169</v>
      </c>
      <c r="HX402" s="3">
        <v>44644</v>
      </c>
      <c r="HY402" s="3">
        <v>0</v>
      </c>
      <c r="HZ402" s="3">
        <v>0</v>
      </c>
      <c r="IA402" s="3">
        <v>0</v>
      </c>
      <c r="IB402" s="3">
        <v>8399</v>
      </c>
      <c r="IC402" s="3">
        <v>1782</v>
      </c>
      <c r="ID402" s="3">
        <v>6520</v>
      </c>
      <c r="IE402" s="3">
        <v>0</v>
      </c>
      <c r="IF402" s="3">
        <v>0</v>
      </c>
      <c r="IG402" s="3">
        <v>0</v>
      </c>
      <c r="IH402" s="3">
        <v>0</v>
      </c>
      <c r="II402" s="3">
        <v>701587.59378990903</v>
      </c>
      <c r="IJ402" s="3">
        <v>5050622.40621009</v>
      </c>
      <c r="IK402" s="3">
        <v>0</v>
      </c>
      <c r="IL402" s="3">
        <v>0</v>
      </c>
      <c r="IM402" s="3">
        <v>0</v>
      </c>
    </row>
    <row r="403" spans="1:247" x14ac:dyDescent="0.25">
      <c r="A403">
        <v>106014207</v>
      </c>
      <c r="B403" s="33" t="s">
        <v>1981</v>
      </c>
      <c r="C403" s="56">
        <v>45108</v>
      </c>
      <c r="D403" s="56">
        <v>45473</v>
      </c>
      <c r="E403">
        <v>366</v>
      </c>
      <c r="F403" s="33" t="s">
        <v>2690</v>
      </c>
      <c r="G403" t="s">
        <v>1030</v>
      </c>
      <c r="H403">
        <v>417</v>
      </c>
      <c r="I403" s="33" t="s">
        <v>1024</v>
      </c>
      <c r="J403" t="s">
        <v>1375</v>
      </c>
      <c r="K403" s="33" t="s">
        <v>1107</v>
      </c>
      <c r="L403" s="33" t="s">
        <v>653</v>
      </c>
      <c r="N403" t="s">
        <v>430</v>
      </c>
      <c r="O403" s="33" t="s">
        <v>1375</v>
      </c>
      <c r="P403" t="s">
        <v>1080</v>
      </c>
      <c r="Q403" t="s">
        <v>34</v>
      </c>
      <c r="R403" s="33" t="s">
        <v>2344</v>
      </c>
      <c r="S403" s="33" t="s">
        <v>2932</v>
      </c>
      <c r="T403" s="33" t="s">
        <v>1035</v>
      </c>
      <c r="U403" s="33">
        <v>94601</v>
      </c>
      <c r="V403" s="33" t="s">
        <v>2887</v>
      </c>
      <c r="W403">
        <v>0</v>
      </c>
      <c r="X403" s="3">
        <v>26</v>
      </c>
      <c r="Y403" s="3">
        <v>9516</v>
      </c>
      <c r="Z403" s="3">
        <v>26</v>
      </c>
      <c r="AA403" s="3">
        <v>9516</v>
      </c>
      <c r="AB403" s="3">
        <v>20</v>
      </c>
      <c r="AC403" s="3">
        <v>18.2459016393443</v>
      </c>
      <c r="AD403" s="3">
        <v>18.2459016393443</v>
      </c>
      <c r="AE403" s="3">
        <v>76</v>
      </c>
      <c r="AF403" s="3">
        <v>0</v>
      </c>
      <c r="AG403" s="3">
        <v>0</v>
      </c>
      <c r="AH403" s="3">
        <v>210</v>
      </c>
      <c r="AI403" s="3">
        <v>0</v>
      </c>
      <c r="AJ403" s="3">
        <v>0</v>
      </c>
      <c r="AK403" s="3">
        <v>6392</v>
      </c>
      <c r="AL403" s="3">
        <v>0</v>
      </c>
      <c r="AM403" s="3">
        <v>0</v>
      </c>
      <c r="AN403" s="3">
        <v>6678</v>
      </c>
      <c r="AO403" s="3">
        <v>6678</v>
      </c>
      <c r="AP403" s="89">
        <v>76</v>
      </c>
      <c r="AQ403" s="89">
        <v>0</v>
      </c>
      <c r="AR403" s="89">
        <v>0</v>
      </c>
      <c r="AS403" s="89">
        <v>210</v>
      </c>
      <c r="AT403" s="89">
        <v>0</v>
      </c>
      <c r="AU403" s="89">
        <v>0</v>
      </c>
      <c r="AV403" s="89">
        <v>6392</v>
      </c>
      <c r="AW403" s="89">
        <v>0</v>
      </c>
      <c r="AX403" s="89">
        <v>0</v>
      </c>
      <c r="AY403" s="3">
        <v>11</v>
      </c>
      <c r="AZ403" s="3">
        <v>0</v>
      </c>
      <c r="BA403" s="3">
        <v>0</v>
      </c>
      <c r="BB403" s="3">
        <v>37</v>
      </c>
      <c r="BC403" s="3">
        <v>0</v>
      </c>
      <c r="BD403" s="3">
        <v>0</v>
      </c>
      <c r="BE403" s="3">
        <v>1117</v>
      </c>
      <c r="BF403" s="3">
        <v>0</v>
      </c>
      <c r="BG403" s="3">
        <v>0</v>
      </c>
      <c r="BH403" s="3">
        <v>1165</v>
      </c>
      <c r="BI403" s="3">
        <v>0</v>
      </c>
      <c r="BJ403" s="3">
        <v>26</v>
      </c>
      <c r="BK403" s="3">
        <v>0</v>
      </c>
      <c r="BL403" s="3">
        <v>0</v>
      </c>
      <c r="BM403" s="3">
        <v>0</v>
      </c>
      <c r="BN403" s="3">
        <v>0</v>
      </c>
      <c r="BO403" s="3">
        <v>0</v>
      </c>
      <c r="BP403" s="3">
        <v>9516</v>
      </c>
      <c r="BQ403" s="3">
        <v>0</v>
      </c>
      <c r="BR403" s="3">
        <v>0</v>
      </c>
      <c r="BS403" s="3">
        <v>0</v>
      </c>
      <c r="BT403" s="3">
        <v>0</v>
      </c>
      <c r="BU403" s="3">
        <v>0</v>
      </c>
      <c r="BV403" s="3">
        <v>6678</v>
      </c>
      <c r="BW403" s="3">
        <v>0</v>
      </c>
      <c r="BX403" s="3">
        <v>0</v>
      </c>
      <c r="BY403" s="3">
        <v>0</v>
      </c>
      <c r="BZ403" s="57">
        <v>0</v>
      </c>
      <c r="CA403" s="3">
        <v>0</v>
      </c>
      <c r="CB403" s="3">
        <v>0</v>
      </c>
      <c r="CC403" s="3">
        <v>1165</v>
      </c>
      <c r="CD403" s="3">
        <v>0</v>
      </c>
      <c r="CE403" s="3">
        <v>0</v>
      </c>
      <c r="CF403" s="3">
        <v>0</v>
      </c>
      <c r="CG403" s="3">
        <v>0</v>
      </c>
      <c r="CH403" s="3">
        <v>0</v>
      </c>
      <c r="CI403" s="3">
        <v>0</v>
      </c>
      <c r="CJ403" s="3">
        <v>0</v>
      </c>
      <c r="CK403" s="3">
        <v>0</v>
      </c>
      <c r="CL403" s="3">
        <v>0</v>
      </c>
      <c r="CM403" s="3">
        <v>0</v>
      </c>
      <c r="CN403" s="3">
        <v>0</v>
      </c>
      <c r="CO403" s="3">
        <v>0</v>
      </c>
      <c r="CP403" s="3">
        <v>0</v>
      </c>
      <c r="CQ403" s="3">
        <v>0</v>
      </c>
      <c r="CR403" s="3">
        <v>0</v>
      </c>
      <c r="CS403" s="3">
        <v>0</v>
      </c>
      <c r="CT403" s="3">
        <v>0</v>
      </c>
      <c r="CU403" s="3">
        <v>0</v>
      </c>
      <c r="CV403" s="3">
        <v>0</v>
      </c>
      <c r="CW403" s="3">
        <v>0</v>
      </c>
      <c r="CX403" s="3">
        <v>0</v>
      </c>
      <c r="CY403" s="3">
        <v>0</v>
      </c>
      <c r="CZ403" s="3">
        <v>0</v>
      </c>
      <c r="DA403" s="3">
        <v>0</v>
      </c>
      <c r="DB403" s="3">
        <v>0</v>
      </c>
      <c r="DC403" s="3">
        <v>0</v>
      </c>
      <c r="DD403" s="3">
        <v>0</v>
      </c>
      <c r="DE403" s="3">
        <v>0</v>
      </c>
      <c r="DF403" s="3">
        <v>0</v>
      </c>
      <c r="DG403" s="3">
        <v>17196101</v>
      </c>
      <c r="DH403" s="3">
        <v>4684993</v>
      </c>
      <c r="DI403" s="3">
        <v>0</v>
      </c>
      <c r="DJ403" s="3">
        <v>12511108</v>
      </c>
      <c r="DK403" s="3">
        <v>1007</v>
      </c>
      <c r="DL403" s="3">
        <v>12512115</v>
      </c>
      <c r="DM403" s="3">
        <v>12614438</v>
      </c>
      <c r="DN403" s="3">
        <v>-102323</v>
      </c>
      <c r="DO403" s="3">
        <v>0</v>
      </c>
      <c r="DP403" s="3">
        <v>0</v>
      </c>
      <c r="DQ403" s="3">
        <v>0</v>
      </c>
      <c r="DR403" s="3">
        <v>0</v>
      </c>
      <c r="DS403" s="3">
        <v>-102323</v>
      </c>
      <c r="DT403" s="3">
        <v>255465</v>
      </c>
      <c r="DU403" s="3">
        <v>0</v>
      </c>
      <c r="DV403" s="3">
        <v>0</v>
      </c>
      <c r="DW403" s="3">
        <v>540758</v>
      </c>
      <c r="DX403" s="3">
        <v>0</v>
      </c>
      <c r="DY403" s="3">
        <v>0</v>
      </c>
      <c r="DZ403" s="3">
        <v>16399878</v>
      </c>
      <c r="EA403" s="3">
        <v>0</v>
      </c>
      <c r="EB403" s="3">
        <v>0</v>
      </c>
      <c r="EC403" s="3">
        <v>17196101</v>
      </c>
      <c r="ED403" s="3">
        <v>0</v>
      </c>
      <c r="EE403" s="3">
        <v>0</v>
      </c>
      <c r="EF403" s="3">
        <v>0</v>
      </c>
      <c r="EG403" s="3">
        <v>0</v>
      </c>
      <c r="EH403" s="3">
        <v>0</v>
      </c>
      <c r="EI403" s="3">
        <v>0</v>
      </c>
      <c r="EJ403" s="3">
        <v>0</v>
      </c>
      <c r="EK403" s="3">
        <v>0</v>
      </c>
      <c r="EL403" s="3">
        <v>0</v>
      </c>
      <c r="EM403" s="3">
        <v>0</v>
      </c>
      <c r="EN403" s="3">
        <v>70471</v>
      </c>
      <c r="EO403" s="3">
        <v>0</v>
      </c>
      <c r="EP403" s="3">
        <v>0</v>
      </c>
      <c r="EQ403" s="3">
        <v>81220</v>
      </c>
      <c r="ER403" s="3">
        <v>0</v>
      </c>
      <c r="ES403" s="3">
        <v>0</v>
      </c>
      <c r="ET403" s="3">
        <v>0</v>
      </c>
      <c r="EU403" s="3">
        <v>4123665</v>
      </c>
      <c r="EV403" s="3">
        <v>409637</v>
      </c>
      <c r="EW403" s="3">
        <v>0</v>
      </c>
      <c r="EX403" s="3">
        <v>0</v>
      </c>
      <c r="EY403" s="3">
        <v>0</v>
      </c>
      <c r="EZ403" s="3">
        <v>0</v>
      </c>
      <c r="FA403" s="3">
        <v>0</v>
      </c>
      <c r="FB403" s="3">
        <v>0</v>
      </c>
      <c r="FC403" s="3">
        <v>0</v>
      </c>
      <c r="FD403" s="3">
        <v>0</v>
      </c>
      <c r="FE403" s="3">
        <v>184994</v>
      </c>
      <c r="FF403" s="3">
        <v>0</v>
      </c>
      <c r="FG403" s="3">
        <v>0</v>
      </c>
      <c r="FH403" s="3">
        <v>459538</v>
      </c>
      <c r="FI403" s="3">
        <v>0</v>
      </c>
      <c r="FJ403" s="3">
        <v>0</v>
      </c>
      <c r="FK403" s="3">
        <v>11866576</v>
      </c>
      <c r="FL403" s="3">
        <v>0</v>
      </c>
      <c r="FM403" s="3">
        <v>0</v>
      </c>
      <c r="FN403" s="3">
        <v>0</v>
      </c>
      <c r="FO403" s="3">
        <v>0</v>
      </c>
      <c r="FP403" s="3">
        <v>0</v>
      </c>
      <c r="FQ403" s="3">
        <v>0</v>
      </c>
      <c r="FR403" s="3">
        <v>0</v>
      </c>
      <c r="FS403" s="3">
        <v>0</v>
      </c>
      <c r="FT403" s="3">
        <v>7253339</v>
      </c>
      <c r="FU403" s="3">
        <v>0</v>
      </c>
      <c r="FV403" s="3">
        <v>0</v>
      </c>
      <c r="FW403" s="3">
        <v>0</v>
      </c>
      <c r="FX403" s="3">
        <v>0</v>
      </c>
      <c r="FY403" s="3">
        <v>0</v>
      </c>
      <c r="FZ403" s="3">
        <v>0</v>
      </c>
      <c r="GA403" s="3">
        <v>2034269</v>
      </c>
      <c r="GB403" s="3">
        <v>124858</v>
      </c>
      <c r="GC403" s="3">
        <v>2460545</v>
      </c>
      <c r="GD403" s="3">
        <v>741427</v>
      </c>
      <c r="GE403" s="3">
        <v>6640224</v>
      </c>
      <c r="GF403" s="3">
        <v>1512584</v>
      </c>
      <c r="GG403" s="3">
        <v>0</v>
      </c>
      <c r="GH403" s="3">
        <v>40000</v>
      </c>
      <c r="GI403" s="3">
        <v>520917</v>
      </c>
      <c r="GJ403" s="3">
        <v>1947659</v>
      </c>
      <c r="GK403" s="3">
        <v>219983</v>
      </c>
      <c r="GL403" s="3">
        <v>30950</v>
      </c>
      <c r="GM403" s="3">
        <v>101738</v>
      </c>
      <c r="GN403" s="3">
        <v>253441</v>
      </c>
      <c r="GO403" s="3">
        <v>1346942</v>
      </c>
      <c r="GP403" s="3">
        <v>8665941</v>
      </c>
      <c r="GQ403" s="3">
        <v>0</v>
      </c>
      <c r="GR403" s="3">
        <v>766329</v>
      </c>
      <c r="GS403" s="3">
        <v>0</v>
      </c>
      <c r="GT403" s="3">
        <v>17574</v>
      </c>
      <c r="GU403" s="3">
        <v>0</v>
      </c>
      <c r="GV403" s="3">
        <v>9449844</v>
      </c>
      <c r="GW403" s="3">
        <v>2769752</v>
      </c>
      <c r="GX403" s="3">
        <v>0</v>
      </c>
      <c r="GY403" s="3">
        <v>5589445</v>
      </c>
      <c r="GZ403" s="3">
        <v>1090647</v>
      </c>
      <c r="HA403" s="3">
        <v>9449844</v>
      </c>
      <c r="HB403" s="3">
        <v>0</v>
      </c>
      <c r="HC403" s="3">
        <v>3042595</v>
      </c>
      <c r="HD403" s="3">
        <v>-254414</v>
      </c>
      <c r="HE403" s="3">
        <v>5465003</v>
      </c>
      <c r="HF403" s="3">
        <v>0</v>
      </c>
      <c r="HG403" s="3">
        <v>0</v>
      </c>
      <c r="HH403" s="3">
        <v>5849473</v>
      </c>
      <c r="HI403" s="3">
        <v>0</v>
      </c>
      <c r="HJ403" s="3">
        <v>109738</v>
      </c>
      <c r="HK403" s="3">
        <v>122151</v>
      </c>
      <c r="HL403" s="3">
        <v>59</v>
      </c>
      <c r="HM403" s="3">
        <v>0</v>
      </c>
      <c r="HN403" s="3">
        <v>10160</v>
      </c>
      <c r="HO403" s="3">
        <v>17348</v>
      </c>
      <c r="HP403" s="3">
        <v>27497</v>
      </c>
      <c r="HQ403" s="3">
        <v>9177</v>
      </c>
      <c r="HR403" s="3">
        <v>24173</v>
      </c>
      <c r="HS403" s="3">
        <v>15053</v>
      </c>
      <c r="HT403" s="3">
        <v>6130</v>
      </c>
      <c r="HU403" s="3">
        <v>0</v>
      </c>
      <c r="HV403" s="3">
        <v>0</v>
      </c>
      <c r="HW403" s="3">
        <v>200</v>
      </c>
      <c r="HX403" s="3">
        <v>73555</v>
      </c>
      <c r="HY403" s="3">
        <v>0</v>
      </c>
      <c r="HZ403" s="3">
        <v>0</v>
      </c>
      <c r="IA403" s="3">
        <v>0</v>
      </c>
      <c r="IB403" s="3">
        <v>22470</v>
      </c>
      <c r="IC403" s="3">
        <v>2410</v>
      </c>
      <c r="ID403" s="3">
        <v>11303</v>
      </c>
      <c r="IE403" s="3">
        <v>187384.92815406201</v>
      </c>
      <c r="IF403" s="3">
        <v>0</v>
      </c>
      <c r="IG403" s="3">
        <v>0</v>
      </c>
      <c r="IH403" s="3">
        <v>396648.85200999898</v>
      </c>
      <c r="II403" s="3">
        <v>0</v>
      </c>
      <c r="IJ403" s="3">
        <v>0</v>
      </c>
      <c r="IK403" s="3">
        <v>12029397.2198359</v>
      </c>
      <c r="IL403" s="3">
        <v>0</v>
      </c>
      <c r="IM403" s="3">
        <v>0</v>
      </c>
    </row>
    <row r="404" spans="1:247" x14ac:dyDescent="0.25">
      <c r="A404">
        <v>106334457</v>
      </c>
      <c r="B404" s="33" t="s">
        <v>1927</v>
      </c>
      <c r="C404" s="56">
        <v>45108</v>
      </c>
      <c r="D404" s="56">
        <v>45473</v>
      </c>
      <c r="E404">
        <v>366</v>
      </c>
      <c r="F404" s="33" t="s">
        <v>2704</v>
      </c>
      <c r="G404" t="s">
        <v>1063</v>
      </c>
      <c r="H404">
        <v>1103</v>
      </c>
      <c r="I404" s="33" t="s">
        <v>1024</v>
      </c>
      <c r="J404" t="s">
        <v>1375</v>
      </c>
      <c r="K404" s="33" t="s">
        <v>1107</v>
      </c>
      <c r="L404" s="33" t="s">
        <v>653</v>
      </c>
      <c r="N404" t="s">
        <v>1032</v>
      </c>
      <c r="O404" s="33" t="s">
        <v>1375</v>
      </c>
      <c r="P404" t="s">
        <v>1080</v>
      </c>
      <c r="Q404" t="s">
        <v>34</v>
      </c>
      <c r="R404" s="33" t="s">
        <v>2345</v>
      </c>
      <c r="S404" s="33" t="s">
        <v>1474</v>
      </c>
      <c r="T404" s="33" t="s">
        <v>1283</v>
      </c>
      <c r="U404" s="33">
        <v>92201</v>
      </c>
      <c r="V404" s="33" t="s">
        <v>2588</v>
      </c>
      <c r="W404">
        <v>0</v>
      </c>
      <c r="X404" s="3">
        <v>16</v>
      </c>
      <c r="Y404" s="3">
        <v>5856</v>
      </c>
      <c r="Z404" s="3">
        <v>16</v>
      </c>
      <c r="AA404" s="3">
        <v>5856</v>
      </c>
      <c r="AB404" s="3">
        <v>16</v>
      </c>
      <c r="AC404" s="3">
        <v>14.830601092896201</v>
      </c>
      <c r="AD404" s="3">
        <v>14.830601092896201</v>
      </c>
      <c r="AE404" s="3">
        <v>0</v>
      </c>
      <c r="AF404" s="3">
        <v>0</v>
      </c>
      <c r="AG404" s="3">
        <v>0</v>
      </c>
      <c r="AH404" s="3">
        <v>0</v>
      </c>
      <c r="AI404" s="3">
        <v>385</v>
      </c>
      <c r="AJ404" s="3">
        <v>4833</v>
      </c>
      <c r="AK404" s="3">
        <v>210</v>
      </c>
      <c r="AL404" s="3">
        <v>0</v>
      </c>
      <c r="AM404" s="3">
        <v>0</v>
      </c>
      <c r="AN404" s="3">
        <v>5428</v>
      </c>
      <c r="AO404" s="3">
        <v>5428</v>
      </c>
      <c r="AP404" s="89">
        <v>0</v>
      </c>
      <c r="AQ404" s="89">
        <v>0</v>
      </c>
      <c r="AR404" s="89">
        <v>0</v>
      </c>
      <c r="AS404" s="89">
        <v>0</v>
      </c>
      <c r="AT404" s="89">
        <v>385</v>
      </c>
      <c r="AU404" s="89">
        <v>4833</v>
      </c>
      <c r="AV404" s="89">
        <v>210</v>
      </c>
      <c r="AW404" s="89">
        <v>0</v>
      </c>
      <c r="AX404" s="89">
        <v>0</v>
      </c>
      <c r="AY404" s="3">
        <v>0</v>
      </c>
      <c r="AZ404" s="3">
        <v>0</v>
      </c>
      <c r="BA404" s="3">
        <v>0</v>
      </c>
      <c r="BB404" s="3">
        <v>0</v>
      </c>
      <c r="BC404" s="3">
        <v>80</v>
      </c>
      <c r="BD404" s="3">
        <v>489</v>
      </c>
      <c r="BE404" s="3">
        <v>20</v>
      </c>
      <c r="BF404" s="3">
        <v>0</v>
      </c>
      <c r="BG404" s="3">
        <v>0</v>
      </c>
      <c r="BH404" s="3">
        <v>589</v>
      </c>
      <c r="BI404" s="3">
        <v>0</v>
      </c>
      <c r="BJ404" s="3">
        <v>16</v>
      </c>
      <c r="BK404" s="3">
        <v>0</v>
      </c>
      <c r="BL404" s="3">
        <v>0</v>
      </c>
      <c r="BM404" s="3">
        <v>0</v>
      </c>
      <c r="BN404" s="3">
        <v>0</v>
      </c>
      <c r="BO404" s="3">
        <v>0</v>
      </c>
      <c r="BP404" s="3">
        <v>5856</v>
      </c>
      <c r="BQ404" s="3">
        <v>0</v>
      </c>
      <c r="BR404" s="3">
        <v>0</v>
      </c>
      <c r="BS404" s="3">
        <v>0</v>
      </c>
      <c r="BT404" s="3">
        <v>0</v>
      </c>
      <c r="BU404" s="3">
        <v>0</v>
      </c>
      <c r="BV404" s="3">
        <v>5428</v>
      </c>
      <c r="BW404" s="3">
        <v>0</v>
      </c>
      <c r="BX404" s="3">
        <v>0</v>
      </c>
      <c r="BY404" s="3">
        <v>0</v>
      </c>
      <c r="BZ404" s="57">
        <v>0</v>
      </c>
      <c r="CA404" s="3">
        <v>0</v>
      </c>
      <c r="CB404" s="3">
        <v>0</v>
      </c>
      <c r="CC404" s="3">
        <v>589</v>
      </c>
      <c r="CD404" s="3">
        <v>0</v>
      </c>
      <c r="CE404" s="3">
        <v>0</v>
      </c>
      <c r="CF404" s="3">
        <v>0</v>
      </c>
      <c r="CG404" s="3">
        <v>0</v>
      </c>
      <c r="CH404" s="3">
        <v>0</v>
      </c>
      <c r="CI404" s="3">
        <v>0</v>
      </c>
      <c r="CJ404" s="3">
        <v>0</v>
      </c>
      <c r="CK404" s="3">
        <v>0</v>
      </c>
      <c r="CL404" s="3">
        <v>0</v>
      </c>
      <c r="CM404" s="3">
        <v>0</v>
      </c>
      <c r="CN404" s="3">
        <v>0</v>
      </c>
      <c r="CO404" s="3">
        <v>0</v>
      </c>
      <c r="CP404" s="3">
        <v>0</v>
      </c>
      <c r="CQ404" s="3">
        <v>0</v>
      </c>
      <c r="CR404" s="3">
        <v>0</v>
      </c>
      <c r="CS404" s="3">
        <v>0</v>
      </c>
      <c r="CT404" s="3">
        <v>0</v>
      </c>
      <c r="CU404" s="3">
        <v>0</v>
      </c>
      <c r="CV404" s="3">
        <v>0</v>
      </c>
      <c r="CW404" s="3">
        <v>0</v>
      </c>
      <c r="CX404" s="3">
        <v>0</v>
      </c>
      <c r="CY404" s="3">
        <v>0</v>
      </c>
      <c r="CZ404" s="3">
        <v>0</v>
      </c>
      <c r="DA404" s="3">
        <v>0</v>
      </c>
      <c r="DB404" s="3">
        <v>0</v>
      </c>
      <c r="DC404" s="3">
        <v>0</v>
      </c>
      <c r="DD404" s="3">
        <v>0</v>
      </c>
      <c r="DE404" s="3">
        <v>0</v>
      </c>
      <c r="DF404" s="3">
        <v>0</v>
      </c>
      <c r="DG404" s="3">
        <v>6185975</v>
      </c>
      <c r="DH404" s="3">
        <v>11151</v>
      </c>
      <c r="DI404" s="3">
        <v>0</v>
      </c>
      <c r="DJ404" s="3">
        <v>6174824</v>
      </c>
      <c r="DK404" s="3">
        <v>0</v>
      </c>
      <c r="DL404" s="3">
        <v>6174824</v>
      </c>
      <c r="DM404" s="3">
        <v>5998255</v>
      </c>
      <c r="DN404" s="3">
        <v>176569</v>
      </c>
      <c r="DO404" s="3">
        <v>0</v>
      </c>
      <c r="DP404" s="3">
        <v>0</v>
      </c>
      <c r="DQ404" s="3">
        <v>0</v>
      </c>
      <c r="DR404" s="3">
        <v>0</v>
      </c>
      <c r="DS404" s="3">
        <v>176569</v>
      </c>
      <c r="DT404" s="3">
        <v>0</v>
      </c>
      <c r="DU404" s="3">
        <v>0</v>
      </c>
      <c r="DV404" s="3">
        <v>0</v>
      </c>
      <c r="DW404" s="3">
        <v>0</v>
      </c>
      <c r="DX404" s="3">
        <v>438762</v>
      </c>
      <c r="DY404" s="3">
        <v>5507888</v>
      </c>
      <c r="DZ404" s="3">
        <v>239325</v>
      </c>
      <c r="EA404" s="3">
        <v>0</v>
      </c>
      <c r="EB404" s="3">
        <v>0</v>
      </c>
      <c r="EC404" s="3">
        <v>6185975</v>
      </c>
      <c r="ED404" s="3">
        <v>0</v>
      </c>
      <c r="EE404" s="3">
        <v>0</v>
      </c>
      <c r="EF404" s="3">
        <v>0</v>
      </c>
      <c r="EG404" s="3">
        <v>0</v>
      </c>
      <c r="EH404" s="3">
        <v>0</v>
      </c>
      <c r="EI404" s="3">
        <v>0</v>
      </c>
      <c r="EJ404" s="3">
        <v>0</v>
      </c>
      <c r="EK404" s="3">
        <v>0</v>
      </c>
      <c r="EL404" s="3">
        <v>0</v>
      </c>
      <c r="EM404" s="3">
        <v>0</v>
      </c>
      <c r="EN404" s="3">
        <v>0</v>
      </c>
      <c r="EO404" s="3">
        <v>0</v>
      </c>
      <c r="EP404" s="3">
        <v>0</v>
      </c>
      <c r="EQ404" s="3">
        <v>0</v>
      </c>
      <c r="ER404" s="3">
        <v>-71197</v>
      </c>
      <c r="ES404" s="3">
        <v>5841</v>
      </c>
      <c r="ET404" s="3">
        <v>73321</v>
      </c>
      <c r="EU404" s="3">
        <v>3186</v>
      </c>
      <c r="EV404" s="3">
        <v>0</v>
      </c>
      <c r="EW404" s="3">
        <v>0</v>
      </c>
      <c r="EX404" s="3">
        <v>0</v>
      </c>
      <c r="EY404" s="3">
        <v>0</v>
      </c>
      <c r="EZ404" s="3">
        <v>0</v>
      </c>
      <c r="FA404" s="3">
        <v>0</v>
      </c>
      <c r="FB404" s="3">
        <v>0</v>
      </c>
      <c r="FC404" s="3">
        <v>0</v>
      </c>
      <c r="FD404" s="3">
        <v>0</v>
      </c>
      <c r="FE404" s="3">
        <v>0</v>
      </c>
      <c r="FF404" s="3">
        <v>0</v>
      </c>
      <c r="FG404" s="3">
        <v>0</v>
      </c>
      <c r="FH404" s="3">
        <v>71197</v>
      </c>
      <c r="FI404" s="3">
        <v>432921</v>
      </c>
      <c r="FJ404" s="3">
        <v>5434567</v>
      </c>
      <c r="FK404" s="3">
        <v>236139</v>
      </c>
      <c r="FL404" s="3">
        <v>0</v>
      </c>
      <c r="FM404" s="3">
        <v>0</v>
      </c>
      <c r="FN404" s="3">
        <v>0</v>
      </c>
      <c r="FO404" s="3">
        <v>0</v>
      </c>
      <c r="FP404" s="3">
        <v>0</v>
      </c>
      <c r="FQ404" s="3">
        <v>0</v>
      </c>
      <c r="FR404" s="3">
        <v>0</v>
      </c>
      <c r="FS404" s="3">
        <v>0</v>
      </c>
      <c r="FT404" s="3">
        <v>3295862</v>
      </c>
      <c r="FU404" s="3">
        <v>0</v>
      </c>
      <c r="FV404" s="3">
        <v>0</v>
      </c>
      <c r="FW404" s="3">
        <v>0</v>
      </c>
      <c r="FX404" s="3">
        <v>0</v>
      </c>
      <c r="FY404" s="3">
        <v>0</v>
      </c>
      <c r="FZ404" s="3">
        <v>0</v>
      </c>
      <c r="GA404" s="3">
        <v>785711</v>
      </c>
      <c r="GB404" s="3">
        <v>96000</v>
      </c>
      <c r="GC404" s="3">
        <v>1214819</v>
      </c>
      <c r="GD404" s="3">
        <v>605863</v>
      </c>
      <c r="GE404" s="3">
        <v>2606129</v>
      </c>
      <c r="GF404" s="3">
        <v>663552</v>
      </c>
      <c r="GG404" s="3">
        <v>0</v>
      </c>
      <c r="GH404" s="3">
        <v>676457</v>
      </c>
      <c r="GI404" s="3">
        <v>212221</v>
      </c>
      <c r="GJ404" s="3">
        <v>971323</v>
      </c>
      <c r="GK404" s="3">
        <v>1158</v>
      </c>
      <c r="GL404" s="3">
        <v>547843</v>
      </c>
      <c r="GM404" s="3">
        <v>52405</v>
      </c>
      <c r="GN404" s="3">
        <v>0</v>
      </c>
      <c r="GO404" s="3">
        <v>267167</v>
      </c>
      <c r="GP404" s="3">
        <v>3135619</v>
      </c>
      <c r="GQ404" s="3">
        <v>0</v>
      </c>
      <c r="GR404" s="3">
        <v>0</v>
      </c>
      <c r="GS404" s="3">
        <v>0</v>
      </c>
      <c r="GT404" s="3">
        <v>960805</v>
      </c>
      <c r="GU404" s="3">
        <v>0</v>
      </c>
      <c r="GV404" s="3">
        <v>4096424</v>
      </c>
      <c r="GW404" s="3">
        <v>1154945</v>
      </c>
      <c r="GX404" s="3">
        <v>0</v>
      </c>
      <c r="GY404" s="3">
        <v>713953</v>
      </c>
      <c r="GZ404" s="3">
        <v>2227526</v>
      </c>
      <c r="HA404" s="3">
        <v>4096424</v>
      </c>
      <c r="HB404" s="3">
        <v>0</v>
      </c>
      <c r="HC404" s="3">
        <v>920458</v>
      </c>
      <c r="HD404" s="3">
        <v>0</v>
      </c>
      <c r="HE404" s="3">
        <v>4104</v>
      </c>
      <c r="HF404" s="3">
        <v>0</v>
      </c>
      <c r="HG404" s="3">
        <v>0</v>
      </c>
      <c r="HH404" s="3">
        <v>1474983</v>
      </c>
      <c r="HI404" s="3">
        <v>0</v>
      </c>
      <c r="HJ404" s="3">
        <v>67038</v>
      </c>
      <c r="HK404" s="3">
        <v>74222</v>
      </c>
      <c r="HL404" s="3">
        <v>34</v>
      </c>
      <c r="HM404" s="3">
        <v>0</v>
      </c>
      <c r="HN404" s="3">
        <v>6928</v>
      </c>
      <c r="HO404" s="3">
        <v>5738</v>
      </c>
      <c r="HP404" s="3">
        <v>10741</v>
      </c>
      <c r="HQ404" s="3">
        <v>8346</v>
      </c>
      <c r="HR404" s="3">
        <v>22304</v>
      </c>
      <c r="HS404" s="3">
        <v>10111</v>
      </c>
      <c r="HT404" s="3">
        <v>0</v>
      </c>
      <c r="HU404" s="3">
        <v>0</v>
      </c>
      <c r="HV404" s="3">
        <v>0</v>
      </c>
      <c r="HW404" s="3">
        <v>2870</v>
      </c>
      <c r="HX404" s="3">
        <v>51940</v>
      </c>
      <c r="HY404" s="3">
        <v>0</v>
      </c>
      <c r="HZ404" s="3">
        <v>0</v>
      </c>
      <c r="IA404" s="3">
        <v>0</v>
      </c>
      <c r="IB404" s="3">
        <v>7573</v>
      </c>
      <c r="IC404" s="3">
        <v>1928</v>
      </c>
      <c r="ID404" s="3">
        <v>5597</v>
      </c>
      <c r="IE404" s="3">
        <v>0</v>
      </c>
      <c r="IF404" s="3">
        <v>0</v>
      </c>
      <c r="IG404" s="3">
        <v>0</v>
      </c>
      <c r="IH404" s="3">
        <v>0</v>
      </c>
      <c r="II404" s="3">
        <v>425447.29978863482</v>
      </c>
      <c r="IJ404" s="3">
        <v>5340745.2722392203</v>
      </c>
      <c r="IK404" s="3">
        <v>232062.42797214701</v>
      </c>
      <c r="IL404" s="3">
        <v>0</v>
      </c>
      <c r="IM404" s="3">
        <v>0</v>
      </c>
    </row>
    <row r="405" spans="1:247" x14ac:dyDescent="0.25">
      <c r="A405">
        <v>106444029</v>
      </c>
      <c r="B405" s="33" t="s">
        <v>1982</v>
      </c>
      <c r="C405" s="56">
        <v>45108</v>
      </c>
      <c r="D405" s="56">
        <v>45473</v>
      </c>
      <c r="E405">
        <v>366</v>
      </c>
      <c r="F405" s="33" t="s">
        <v>2706</v>
      </c>
      <c r="G405" t="s">
        <v>1065</v>
      </c>
      <c r="H405">
        <v>703</v>
      </c>
      <c r="I405" s="33" t="s">
        <v>1024</v>
      </c>
      <c r="J405" t="s">
        <v>1375</v>
      </c>
      <c r="K405" s="33" t="s">
        <v>1107</v>
      </c>
      <c r="L405" s="33" t="s">
        <v>653</v>
      </c>
      <c r="N405" t="s">
        <v>1032</v>
      </c>
      <c r="O405" s="33" t="s">
        <v>1375</v>
      </c>
      <c r="P405" t="s">
        <v>1080</v>
      </c>
      <c r="Q405" t="s">
        <v>34</v>
      </c>
      <c r="R405" s="33" t="s">
        <v>2589</v>
      </c>
      <c r="S405" s="33" t="s">
        <v>2590</v>
      </c>
      <c r="T405" s="33" t="s">
        <v>1196</v>
      </c>
      <c r="U405" s="33">
        <v>95062</v>
      </c>
      <c r="V405" s="33" t="s">
        <v>2888</v>
      </c>
      <c r="W405">
        <v>0</v>
      </c>
      <c r="X405" s="3">
        <v>16</v>
      </c>
      <c r="Y405" s="3">
        <v>5856</v>
      </c>
      <c r="Z405" s="3">
        <v>16</v>
      </c>
      <c r="AA405" s="3">
        <v>5856</v>
      </c>
      <c r="AB405" s="3">
        <v>15</v>
      </c>
      <c r="AC405" s="3">
        <v>13.685792349726777</v>
      </c>
      <c r="AD405" s="3">
        <v>13.685792349726777</v>
      </c>
      <c r="AE405" s="3">
        <v>1115</v>
      </c>
      <c r="AF405" s="3">
        <v>0</v>
      </c>
      <c r="AG405" s="3">
        <v>1220</v>
      </c>
      <c r="AH405" s="3">
        <v>0</v>
      </c>
      <c r="AI405" s="3">
        <v>451</v>
      </c>
      <c r="AJ405" s="3">
        <v>0</v>
      </c>
      <c r="AK405" s="3">
        <v>2223</v>
      </c>
      <c r="AL405" s="3">
        <v>0</v>
      </c>
      <c r="AM405" s="3">
        <v>0</v>
      </c>
      <c r="AN405" s="3">
        <v>5009</v>
      </c>
      <c r="AO405" s="3">
        <v>5009</v>
      </c>
      <c r="AP405" s="89">
        <v>1115</v>
      </c>
      <c r="AQ405" s="89">
        <v>0</v>
      </c>
      <c r="AR405" s="89">
        <v>1220</v>
      </c>
      <c r="AS405" s="89">
        <v>0</v>
      </c>
      <c r="AT405" s="89">
        <v>451</v>
      </c>
      <c r="AU405" s="89">
        <v>0</v>
      </c>
      <c r="AV405" s="89">
        <v>2223</v>
      </c>
      <c r="AW405" s="89">
        <v>0</v>
      </c>
      <c r="AX405" s="89">
        <v>0</v>
      </c>
      <c r="AY405" s="3">
        <v>83</v>
      </c>
      <c r="AZ405" s="3">
        <v>0</v>
      </c>
      <c r="BA405" s="3">
        <v>249</v>
      </c>
      <c r="BB405" s="3">
        <v>0</v>
      </c>
      <c r="BC405" s="3">
        <v>31</v>
      </c>
      <c r="BD405" s="3">
        <v>0</v>
      </c>
      <c r="BE405" s="3">
        <v>24</v>
      </c>
      <c r="BF405" s="3">
        <v>0</v>
      </c>
      <c r="BG405" s="3">
        <v>0</v>
      </c>
      <c r="BH405" s="3">
        <v>387</v>
      </c>
      <c r="BI405" s="3">
        <v>0</v>
      </c>
      <c r="BJ405" s="3">
        <v>16</v>
      </c>
      <c r="BK405" s="3">
        <v>0</v>
      </c>
      <c r="BL405" s="3">
        <v>0</v>
      </c>
      <c r="BM405" s="3">
        <v>0</v>
      </c>
      <c r="BN405" s="3">
        <v>0</v>
      </c>
      <c r="BO405" s="3">
        <v>0</v>
      </c>
      <c r="BP405" s="3">
        <v>5856</v>
      </c>
      <c r="BQ405" s="3">
        <v>0</v>
      </c>
      <c r="BR405" s="3">
        <v>0</v>
      </c>
      <c r="BS405" s="3">
        <v>0</v>
      </c>
      <c r="BT405" s="3">
        <v>0</v>
      </c>
      <c r="BU405" s="3">
        <v>0</v>
      </c>
      <c r="BV405" s="3">
        <v>5009</v>
      </c>
      <c r="BW405" s="3">
        <v>0</v>
      </c>
      <c r="BX405" s="3">
        <v>0</v>
      </c>
      <c r="BY405" s="3">
        <v>0</v>
      </c>
      <c r="BZ405" s="57">
        <v>0</v>
      </c>
      <c r="CA405" s="3">
        <v>0</v>
      </c>
      <c r="CB405" s="3">
        <v>0</v>
      </c>
      <c r="CC405" s="3">
        <v>387</v>
      </c>
      <c r="CD405" s="3">
        <v>0</v>
      </c>
      <c r="CE405" s="3">
        <v>0</v>
      </c>
      <c r="CF405" s="3">
        <v>0</v>
      </c>
      <c r="CG405" s="3">
        <v>0</v>
      </c>
      <c r="CH405" s="3">
        <v>0</v>
      </c>
      <c r="CI405" s="3">
        <v>0</v>
      </c>
      <c r="CJ405" s="3">
        <v>0</v>
      </c>
      <c r="CK405" s="3">
        <v>0</v>
      </c>
      <c r="CL405" s="3">
        <v>0</v>
      </c>
      <c r="CM405" s="3">
        <v>0</v>
      </c>
      <c r="CN405" s="3">
        <v>0</v>
      </c>
      <c r="CO405" s="3">
        <v>0</v>
      </c>
      <c r="CP405" s="3">
        <v>0</v>
      </c>
      <c r="CQ405" s="3">
        <v>0</v>
      </c>
      <c r="CR405" s="3">
        <v>0</v>
      </c>
      <c r="CS405" s="3">
        <v>0</v>
      </c>
      <c r="CT405" s="3">
        <v>0</v>
      </c>
      <c r="CU405" s="3">
        <v>0</v>
      </c>
      <c r="CV405" s="3">
        <v>0</v>
      </c>
      <c r="CW405" s="3">
        <v>0</v>
      </c>
      <c r="CX405" s="3">
        <v>0</v>
      </c>
      <c r="CY405" s="3">
        <v>0</v>
      </c>
      <c r="CZ405" s="3">
        <v>0</v>
      </c>
      <c r="DA405" s="3">
        <v>0</v>
      </c>
      <c r="DB405" s="3">
        <v>0</v>
      </c>
      <c r="DC405" s="3">
        <v>0</v>
      </c>
      <c r="DD405" s="3">
        <v>0</v>
      </c>
      <c r="DE405" s="3">
        <v>0</v>
      </c>
      <c r="DF405" s="3">
        <v>0</v>
      </c>
      <c r="DG405" s="3">
        <v>9825505</v>
      </c>
      <c r="DH405" s="3">
        <v>-26353</v>
      </c>
      <c r="DI405" s="3">
        <v>0</v>
      </c>
      <c r="DJ405" s="3">
        <v>9851858</v>
      </c>
      <c r="DK405" s="3">
        <v>12</v>
      </c>
      <c r="DL405" s="3">
        <v>9851870</v>
      </c>
      <c r="DM405" s="3">
        <v>9278970</v>
      </c>
      <c r="DN405" s="3">
        <v>572900</v>
      </c>
      <c r="DO405" s="3">
        <v>0</v>
      </c>
      <c r="DP405" s="3">
        <v>0</v>
      </c>
      <c r="DQ405" s="3">
        <v>0</v>
      </c>
      <c r="DR405" s="3">
        <v>0</v>
      </c>
      <c r="DS405" s="3">
        <v>572900</v>
      </c>
      <c r="DT405" s="3">
        <v>3248839</v>
      </c>
      <c r="DU405" s="3">
        <v>0</v>
      </c>
      <c r="DV405" s="3">
        <v>2393116</v>
      </c>
      <c r="DW405" s="3">
        <v>0</v>
      </c>
      <c r="DX405" s="3">
        <v>884668</v>
      </c>
      <c r="DY405" s="3">
        <v>0</v>
      </c>
      <c r="DZ405" s="3">
        <v>3298882</v>
      </c>
      <c r="EA405" s="3">
        <v>0</v>
      </c>
      <c r="EB405" s="3">
        <v>0</v>
      </c>
      <c r="EC405" s="3">
        <v>9825505</v>
      </c>
      <c r="ED405" s="3">
        <v>0</v>
      </c>
      <c r="EE405" s="3">
        <v>0</v>
      </c>
      <c r="EF405" s="3">
        <v>0</v>
      </c>
      <c r="EG405" s="3">
        <v>0</v>
      </c>
      <c r="EH405" s="3">
        <v>0</v>
      </c>
      <c r="EI405" s="3">
        <v>0</v>
      </c>
      <c r="EJ405" s="3">
        <v>0</v>
      </c>
      <c r="EK405" s="3">
        <v>0</v>
      </c>
      <c r="EL405" s="3">
        <v>0</v>
      </c>
      <c r="EM405" s="3">
        <v>0</v>
      </c>
      <c r="EN405" s="3">
        <v>0</v>
      </c>
      <c r="EO405" s="3">
        <v>0</v>
      </c>
      <c r="EP405" s="3">
        <v>0</v>
      </c>
      <c r="EQ405" s="3">
        <v>0</v>
      </c>
      <c r="ER405" s="3">
        <v>-26353</v>
      </c>
      <c r="ES405" s="3">
        <v>0</v>
      </c>
      <c r="ET405" s="3">
        <v>0</v>
      </c>
      <c r="EU405" s="3">
        <v>0</v>
      </c>
      <c r="EV405" s="3">
        <v>0</v>
      </c>
      <c r="EW405" s="3">
        <v>0</v>
      </c>
      <c r="EX405" s="3">
        <v>0</v>
      </c>
      <c r="EY405" s="3">
        <v>0</v>
      </c>
      <c r="EZ405" s="3">
        <v>0</v>
      </c>
      <c r="FA405" s="3">
        <v>0</v>
      </c>
      <c r="FB405" s="3">
        <v>0</v>
      </c>
      <c r="FC405" s="3">
        <v>0</v>
      </c>
      <c r="FD405" s="3">
        <v>0</v>
      </c>
      <c r="FE405" s="3">
        <v>3248839</v>
      </c>
      <c r="FF405" s="3">
        <v>0</v>
      </c>
      <c r="FG405" s="3">
        <v>2419469</v>
      </c>
      <c r="FH405" s="3">
        <v>0</v>
      </c>
      <c r="FI405" s="3">
        <v>884668</v>
      </c>
      <c r="FJ405" s="3">
        <v>0</v>
      </c>
      <c r="FK405" s="3">
        <v>3298882</v>
      </c>
      <c r="FL405" s="3">
        <v>0</v>
      </c>
      <c r="FM405" s="3">
        <v>0</v>
      </c>
      <c r="FN405" s="3">
        <v>0</v>
      </c>
      <c r="FO405" s="3">
        <v>0</v>
      </c>
      <c r="FP405" s="3">
        <v>0</v>
      </c>
      <c r="FQ405" s="3">
        <v>0</v>
      </c>
      <c r="FR405" s="3">
        <v>0</v>
      </c>
      <c r="FS405" s="3">
        <v>0</v>
      </c>
      <c r="FT405" s="3">
        <v>5842443</v>
      </c>
      <c r="FU405" s="3">
        <v>0</v>
      </c>
      <c r="FV405" s="3">
        <v>0</v>
      </c>
      <c r="FW405" s="3">
        <v>0</v>
      </c>
      <c r="FX405" s="3">
        <v>0</v>
      </c>
      <c r="FY405" s="3">
        <v>0</v>
      </c>
      <c r="FZ405" s="3">
        <v>0</v>
      </c>
      <c r="GA405" s="3">
        <v>1216859</v>
      </c>
      <c r="GB405" s="3">
        <v>161618</v>
      </c>
      <c r="GC405" s="3">
        <v>1761421</v>
      </c>
      <c r="GD405" s="3">
        <v>296629</v>
      </c>
      <c r="GE405" s="3">
        <v>3735190</v>
      </c>
      <c r="GF405" s="3">
        <v>826515</v>
      </c>
      <c r="GG405" s="3">
        <v>0</v>
      </c>
      <c r="GH405" s="3">
        <v>1482554</v>
      </c>
      <c r="GI405" s="3">
        <v>366316</v>
      </c>
      <c r="GJ405" s="3">
        <v>1859808</v>
      </c>
      <c r="GK405" s="3">
        <v>16063</v>
      </c>
      <c r="GL405" s="3">
        <v>219012</v>
      </c>
      <c r="GM405" s="3">
        <v>59312</v>
      </c>
      <c r="GN405" s="3">
        <v>0</v>
      </c>
      <c r="GO405" s="3">
        <v>714200</v>
      </c>
      <c r="GP405" s="3">
        <v>6957335</v>
      </c>
      <c r="GQ405" s="3">
        <v>0</v>
      </c>
      <c r="GR405" s="3">
        <v>40877</v>
      </c>
      <c r="GS405" s="3">
        <v>9887</v>
      </c>
      <c r="GT405" s="3">
        <v>401677</v>
      </c>
      <c r="GU405" s="3">
        <v>0</v>
      </c>
      <c r="GV405" s="3">
        <v>7409776</v>
      </c>
      <c r="GW405" s="3">
        <v>5494110</v>
      </c>
      <c r="GX405" s="3">
        <v>0</v>
      </c>
      <c r="GY405" s="3">
        <v>212525</v>
      </c>
      <c r="GZ405" s="3">
        <v>1703141</v>
      </c>
      <c r="HA405" s="3">
        <v>7409776</v>
      </c>
      <c r="HB405" s="3">
        <v>0</v>
      </c>
      <c r="HC405" s="3">
        <v>2305008</v>
      </c>
      <c r="HD405" s="3">
        <v>-9377</v>
      </c>
      <c r="HE405" s="3">
        <v>101920</v>
      </c>
      <c r="HF405" s="3">
        <v>0</v>
      </c>
      <c r="HG405" s="3">
        <v>0</v>
      </c>
      <c r="HH405" s="3">
        <v>4660506</v>
      </c>
      <c r="HI405" s="3">
        <v>0</v>
      </c>
      <c r="HJ405" s="3">
        <v>72221</v>
      </c>
      <c r="HK405" s="3">
        <v>81184</v>
      </c>
      <c r="HL405" s="3">
        <v>36</v>
      </c>
      <c r="HM405" s="3">
        <v>0</v>
      </c>
      <c r="HN405" s="3">
        <v>6975</v>
      </c>
      <c r="HO405" s="3">
        <v>6638</v>
      </c>
      <c r="HP405" s="3">
        <v>9233</v>
      </c>
      <c r="HQ405" s="3">
        <v>4504</v>
      </c>
      <c r="HR405" s="3">
        <v>32455</v>
      </c>
      <c r="HS405" s="3">
        <v>6455</v>
      </c>
      <c r="HT405" s="3">
        <v>0</v>
      </c>
      <c r="HU405" s="3">
        <v>0</v>
      </c>
      <c r="HV405" s="3">
        <v>0</v>
      </c>
      <c r="HW405" s="3">
        <v>5961</v>
      </c>
      <c r="HX405" s="3">
        <v>56867</v>
      </c>
      <c r="HY405" s="3">
        <v>0</v>
      </c>
      <c r="HZ405" s="3">
        <v>0</v>
      </c>
      <c r="IA405" s="3">
        <v>0</v>
      </c>
      <c r="IB405" s="3">
        <v>6407</v>
      </c>
      <c r="IC405" s="3">
        <v>3266</v>
      </c>
      <c r="ID405" s="3">
        <v>5681</v>
      </c>
      <c r="IE405" s="3">
        <v>3068121.2446344499</v>
      </c>
      <c r="IF405" s="3">
        <v>0</v>
      </c>
      <c r="IG405" s="3">
        <v>2259998.1225522761</v>
      </c>
      <c r="IH405" s="3">
        <v>0</v>
      </c>
      <c r="II405" s="3">
        <v>835458.04678171803</v>
      </c>
      <c r="IJ405" s="3">
        <v>0</v>
      </c>
      <c r="IK405" s="3">
        <v>3115380.5860315599</v>
      </c>
      <c r="IL405" s="3">
        <v>0</v>
      </c>
      <c r="IM405" s="3">
        <v>0</v>
      </c>
    </row>
    <row r="406" spans="1:247" x14ac:dyDescent="0.25">
      <c r="A406">
        <v>106504081</v>
      </c>
      <c r="B406" s="33" t="s">
        <v>1983</v>
      </c>
      <c r="C406" s="56">
        <v>45108</v>
      </c>
      <c r="D406" s="56">
        <v>45473</v>
      </c>
      <c r="E406">
        <v>366</v>
      </c>
      <c r="F406" s="33" t="s">
        <v>2698</v>
      </c>
      <c r="G406" t="s">
        <v>1179</v>
      </c>
      <c r="H406">
        <v>511</v>
      </c>
      <c r="I406" s="33" t="s">
        <v>1024</v>
      </c>
      <c r="J406" t="s">
        <v>1375</v>
      </c>
      <c r="K406" s="33" t="s">
        <v>1107</v>
      </c>
      <c r="L406" s="33" t="s">
        <v>653</v>
      </c>
      <c r="N406" t="s">
        <v>1032</v>
      </c>
      <c r="O406" s="33" t="s">
        <v>1375</v>
      </c>
      <c r="P406" t="s">
        <v>1080</v>
      </c>
      <c r="Q406" t="s">
        <v>34</v>
      </c>
      <c r="R406" s="33" t="s">
        <v>2481</v>
      </c>
      <c r="S406" s="33" t="s">
        <v>2482</v>
      </c>
      <c r="T406" s="33" t="s">
        <v>2483</v>
      </c>
      <c r="U406" s="33">
        <v>95307</v>
      </c>
      <c r="V406" s="33" t="s">
        <v>2591</v>
      </c>
      <c r="W406">
        <v>0</v>
      </c>
      <c r="X406" s="3">
        <v>16</v>
      </c>
      <c r="Y406" s="3">
        <v>5856</v>
      </c>
      <c r="Z406" s="3">
        <v>16</v>
      </c>
      <c r="AA406" s="3">
        <v>5856</v>
      </c>
      <c r="AB406" s="3">
        <v>14</v>
      </c>
      <c r="AC406" s="3">
        <v>13.0437158469945</v>
      </c>
      <c r="AD406" s="3">
        <v>13.0437158469945</v>
      </c>
      <c r="AE406" s="3">
        <v>0</v>
      </c>
      <c r="AF406" s="3">
        <v>0</v>
      </c>
      <c r="AG406" s="3">
        <v>0</v>
      </c>
      <c r="AH406" s="3">
        <v>0</v>
      </c>
      <c r="AI406" s="3">
        <v>470</v>
      </c>
      <c r="AJ406" s="3">
        <v>4304</v>
      </c>
      <c r="AK406" s="3">
        <v>0</v>
      </c>
      <c r="AL406" s="3">
        <v>0</v>
      </c>
      <c r="AM406" s="3">
        <v>0</v>
      </c>
      <c r="AN406" s="3">
        <v>4774</v>
      </c>
      <c r="AO406" s="3">
        <v>4774</v>
      </c>
      <c r="AP406" s="89">
        <v>0</v>
      </c>
      <c r="AQ406" s="89">
        <v>0</v>
      </c>
      <c r="AR406" s="89">
        <v>0</v>
      </c>
      <c r="AS406" s="89">
        <v>0</v>
      </c>
      <c r="AT406" s="89">
        <v>470</v>
      </c>
      <c r="AU406" s="89">
        <v>4304</v>
      </c>
      <c r="AV406" s="89">
        <v>0</v>
      </c>
      <c r="AW406" s="89">
        <v>0</v>
      </c>
      <c r="AX406" s="89">
        <v>0</v>
      </c>
      <c r="AY406" s="3">
        <v>0</v>
      </c>
      <c r="AZ406" s="3">
        <v>0</v>
      </c>
      <c r="BA406" s="3">
        <v>0</v>
      </c>
      <c r="BB406" s="3">
        <v>0</v>
      </c>
      <c r="BC406" s="3">
        <v>60</v>
      </c>
      <c r="BD406" s="3">
        <v>335</v>
      </c>
      <c r="BE406" s="3">
        <v>0</v>
      </c>
      <c r="BF406" s="3">
        <v>0</v>
      </c>
      <c r="BG406" s="3">
        <v>0</v>
      </c>
      <c r="BH406" s="3">
        <v>395</v>
      </c>
      <c r="BI406" s="3">
        <v>0</v>
      </c>
      <c r="BJ406" s="3">
        <v>16</v>
      </c>
      <c r="BK406" s="3">
        <v>0</v>
      </c>
      <c r="BL406" s="3">
        <v>0</v>
      </c>
      <c r="BM406" s="3">
        <v>0</v>
      </c>
      <c r="BN406" s="3">
        <v>0</v>
      </c>
      <c r="BO406" s="3">
        <v>0</v>
      </c>
      <c r="BP406" s="3">
        <v>5856</v>
      </c>
      <c r="BQ406" s="3">
        <v>0</v>
      </c>
      <c r="BR406" s="3">
        <v>0</v>
      </c>
      <c r="BS406" s="3">
        <v>0</v>
      </c>
      <c r="BT406" s="3">
        <v>0</v>
      </c>
      <c r="BU406" s="3">
        <v>0</v>
      </c>
      <c r="BV406" s="3">
        <v>4774</v>
      </c>
      <c r="BW406" s="3">
        <v>0</v>
      </c>
      <c r="BX406" s="3">
        <v>0</v>
      </c>
      <c r="BY406" s="3">
        <v>0</v>
      </c>
      <c r="BZ406" s="57">
        <v>0</v>
      </c>
      <c r="CA406" s="3">
        <v>0</v>
      </c>
      <c r="CB406" s="3">
        <v>0</v>
      </c>
      <c r="CC406" s="3">
        <v>395</v>
      </c>
      <c r="CD406" s="3">
        <v>0</v>
      </c>
      <c r="CE406" s="3">
        <v>0</v>
      </c>
      <c r="CF406" s="3">
        <v>0</v>
      </c>
      <c r="CG406" s="3">
        <v>0</v>
      </c>
      <c r="CH406" s="3">
        <v>0</v>
      </c>
      <c r="CI406" s="3">
        <v>0</v>
      </c>
      <c r="CJ406" s="3">
        <v>0</v>
      </c>
      <c r="CK406" s="3">
        <v>0</v>
      </c>
      <c r="CL406" s="3">
        <v>0</v>
      </c>
      <c r="CM406" s="3">
        <v>0</v>
      </c>
      <c r="CN406" s="3">
        <v>0</v>
      </c>
      <c r="CO406" s="3">
        <v>0</v>
      </c>
      <c r="CP406" s="3">
        <v>0</v>
      </c>
      <c r="CQ406" s="3">
        <v>0</v>
      </c>
      <c r="CR406" s="3">
        <v>0</v>
      </c>
      <c r="CS406" s="3">
        <v>0</v>
      </c>
      <c r="CT406" s="3">
        <v>0</v>
      </c>
      <c r="CU406" s="3">
        <v>0</v>
      </c>
      <c r="CV406" s="3">
        <v>0</v>
      </c>
      <c r="CW406" s="3">
        <v>0</v>
      </c>
      <c r="CX406" s="3">
        <v>0</v>
      </c>
      <c r="CY406" s="3">
        <v>0</v>
      </c>
      <c r="CZ406" s="3">
        <v>0</v>
      </c>
      <c r="DA406" s="3">
        <v>0</v>
      </c>
      <c r="DB406" s="3">
        <v>0</v>
      </c>
      <c r="DC406" s="3">
        <v>0</v>
      </c>
      <c r="DD406" s="3">
        <v>0</v>
      </c>
      <c r="DE406" s="3">
        <v>0</v>
      </c>
      <c r="DF406" s="3">
        <v>0</v>
      </c>
      <c r="DG406" s="3">
        <v>7022393</v>
      </c>
      <c r="DH406" s="3">
        <v>-1</v>
      </c>
      <c r="DI406" s="3">
        <v>0</v>
      </c>
      <c r="DJ406" s="3">
        <v>7022394</v>
      </c>
      <c r="DK406" s="3">
        <v>0</v>
      </c>
      <c r="DL406" s="3">
        <v>7022394</v>
      </c>
      <c r="DM406" s="3">
        <v>6166412</v>
      </c>
      <c r="DN406" s="3">
        <v>855982</v>
      </c>
      <c r="DO406" s="3">
        <v>0</v>
      </c>
      <c r="DP406" s="3">
        <v>0</v>
      </c>
      <c r="DQ406" s="3">
        <v>0</v>
      </c>
      <c r="DR406" s="3">
        <v>0</v>
      </c>
      <c r="DS406" s="3">
        <v>855982</v>
      </c>
      <c r="DT406" s="3">
        <v>0</v>
      </c>
      <c r="DU406" s="3">
        <v>0</v>
      </c>
      <c r="DV406" s="3">
        <v>0</v>
      </c>
      <c r="DW406" s="3">
        <v>0</v>
      </c>
      <c r="DX406" s="3">
        <v>691354</v>
      </c>
      <c r="DY406" s="3">
        <v>6331039</v>
      </c>
      <c r="DZ406" s="3">
        <v>0</v>
      </c>
      <c r="EA406" s="3">
        <v>0</v>
      </c>
      <c r="EB406" s="3">
        <v>0</v>
      </c>
      <c r="EC406" s="3">
        <v>7022393</v>
      </c>
      <c r="ED406" s="3">
        <v>0</v>
      </c>
      <c r="EE406" s="3">
        <v>0</v>
      </c>
      <c r="EF406" s="3">
        <v>0</v>
      </c>
      <c r="EG406" s="3">
        <v>0</v>
      </c>
      <c r="EH406" s="3">
        <v>0</v>
      </c>
      <c r="EI406" s="3">
        <v>0</v>
      </c>
      <c r="EJ406" s="3">
        <v>0</v>
      </c>
      <c r="EK406" s="3">
        <v>0</v>
      </c>
      <c r="EL406" s="3">
        <v>0</v>
      </c>
      <c r="EM406" s="3">
        <v>0</v>
      </c>
      <c r="EN406" s="3">
        <v>0</v>
      </c>
      <c r="EO406" s="3">
        <v>0</v>
      </c>
      <c r="EP406" s="3">
        <v>0</v>
      </c>
      <c r="EQ406" s="3">
        <v>0</v>
      </c>
      <c r="ER406" s="3">
        <v>-1</v>
      </c>
      <c r="ES406" s="3">
        <v>0</v>
      </c>
      <c r="ET406" s="3">
        <v>0</v>
      </c>
      <c r="EU406" s="3">
        <v>0</v>
      </c>
      <c r="EV406" s="3">
        <v>0</v>
      </c>
      <c r="EW406" s="3">
        <v>0</v>
      </c>
      <c r="EX406" s="3">
        <v>0</v>
      </c>
      <c r="EY406" s="3">
        <v>0</v>
      </c>
      <c r="EZ406" s="3">
        <v>0</v>
      </c>
      <c r="FA406" s="3">
        <v>0</v>
      </c>
      <c r="FB406" s="3">
        <v>0</v>
      </c>
      <c r="FC406" s="3">
        <v>0</v>
      </c>
      <c r="FD406" s="3">
        <v>0</v>
      </c>
      <c r="FE406" s="3">
        <v>0</v>
      </c>
      <c r="FF406" s="3">
        <v>0</v>
      </c>
      <c r="FG406" s="3">
        <v>0</v>
      </c>
      <c r="FH406" s="3">
        <v>1</v>
      </c>
      <c r="FI406" s="3">
        <v>691354</v>
      </c>
      <c r="FJ406" s="3">
        <v>6331039</v>
      </c>
      <c r="FK406" s="3">
        <v>0</v>
      </c>
      <c r="FL406" s="3">
        <v>0</v>
      </c>
      <c r="FM406" s="3">
        <v>0</v>
      </c>
      <c r="FN406" s="3">
        <v>0</v>
      </c>
      <c r="FO406" s="3">
        <v>0</v>
      </c>
      <c r="FP406" s="3">
        <v>0</v>
      </c>
      <c r="FQ406" s="3">
        <v>0</v>
      </c>
      <c r="FR406" s="3">
        <v>0</v>
      </c>
      <c r="FS406" s="3">
        <v>0</v>
      </c>
      <c r="FT406" s="3">
        <v>3624322</v>
      </c>
      <c r="FU406" s="3">
        <v>0</v>
      </c>
      <c r="FV406" s="3">
        <v>0</v>
      </c>
      <c r="FW406" s="3">
        <v>0</v>
      </c>
      <c r="FX406" s="3">
        <v>0</v>
      </c>
      <c r="FY406" s="3">
        <v>0</v>
      </c>
      <c r="FZ406" s="3">
        <v>0</v>
      </c>
      <c r="GA406" s="3">
        <v>740615</v>
      </c>
      <c r="GB406" s="3">
        <v>84224</v>
      </c>
      <c r="GC406" s="3">
        <v>1212133</v>
      </c>
      <c r="GD406" s="3">
        <v>505118</v>
      </c>
      <c r="GE406" s="3">
        <v>2641287</v>
      </c>
      <c r="GF406" s="3">
        <v>749456</v>
      </c>
      <c r="GG406" s="3">
        <v>0</v>
      </c>
      <c r="GH406" s="3">
        <v>957101</v>
      </c>
      <c r="GI406" s="3">
        <v>169538</v>
      </c>
      <c r="GJ406" s="3">
        <v>896454</v>
      </c>
      <c r="GK406" s="3">
        <v>9570</v>
      </c>
      <c r="GL406" s="3">
        <v>429974</v>
      </c>
      <c r="GM406" s="3">
        <v>56569</v>
      </c>
      <c r="GN406" s="3">
        <v>0</v>
      </c>
      <c r="GO406" s="3">
        <v>256463</v>
      </c>
      <c r="GP406" s="3">
        <v>4497971</v>
      </c>
      <c r="GQ406" s="3">
        <v>0</v>
      </c>
      <c r="GR406" s="3">
        <v>70467</v>
      </c>
      <c r="GS406" s="3">
        <v>0</v>
      </c>
      <c r="GT406" s="3">
        <v>972</v>
      </c>
      <c r="GU406" s="3">
        <v>0</v>
      </c>
      <c r="GV406" s="3">
        <v>4569410</v>
      </c>
      <c r="GW406" s="3">
        <v>1290788</v>
      </c>
      <c r="GX406" s="3">
        <v>0</v>
      </c>
      <c r="GY406" s="3">
        <v>0</v>
      </c>
      <c r="GZ406" s="3">
        <v>3278622</v>
      </c>
      <c r="HA406" s="3">
        <v>4569410</v>
      </c>
      <c r="HB406" s="3">
        <v>0</v>
      </c>
      <c r="HC406" s="3">
        <v>2919660</v>
      </c>
      <c r="HD406" s="3">
        <v>0</v>
      </c>
      <c r="HE406" s="3">
        <v>154910</v>
      </c>
      <c r="HF406" s="3">
        <v>0</v>
      </c>
      <c r="HG406" s="3">
        <v>0</v>
      </c>
      <c r="HH406" s="3">
        <v>1578311</v>
      </c>
      <c r="HI406" s="3">
        <v>0</v>
      </c>
      <c r="HJ406" s="3">
        <v>67269</v>
      </c>
      <c r="HK406" s="3">
        <v>75833</v>
      </c>
      <c r="HL406" s="3">
        <v>35</v>
      </c>
      <c r="HM406" s="3">
        <v>0</v>
      </c>
      <c r="HN406" s="3">
        <v>5860</v>
      </c>
      <c r="HO406" s="3">
        <v>16850</v>
      </c>
      <c r="HP406" s="3">
        <v>5554</v>
      </c>
      <c r="HQ406" s="3">
        <v>18767</v>
      </c>
      <c r="HR406" s="3">
        <v>12224</v>
      </c>
      <c r="HS406" s="3">
        <v>4381</v>
      </c>
      <c r="HT406" s="3">
        <v>0</v>
      </c>
      <c r="HU406" s="3">
        <v>0</v>
      </c>
      <c r="HV406" s="3">
        <v>0</v>
      </c>
      <c r="HW406" s="3">
        <v>3633</v>
      </c>
      <c r="HX406" s="3">
        <v>52962</v>
      </c>
      <c r="HY406" s="3">
        <v>0</v>
      </c>
      <c r="HZ406" s="3">
        <v>0</v>
      </c>
      <c r="IA406" s="3">
        <v>0</v>
      </c>
      <c r="IB406" s="3">
        <v>6028</v>
      </c>
      <c r="IC406" s="3">
        <v>1496</v>
      </c>
      <c r="ID406" s="3">
        <v>6783</v>
      </c>
      <c r="IE406" s="3">
        <v>0</v>
      </c>
      <c r="IF406" s="3">
        <v>0</v>
      </c>
      <c r="IG406" s="3">
        <v>0</v>
      </c>
      <c r="IH406" s="3">
        <v>0</v>
      </c>
      <c r="II406" s="3">
        <v>607082.742570517</v>
      </c>
      <c r="IJ406" s="3">
        <v>5559329.2574294833</v>
      </c>
      <c r="IK406" s="3">
        <v>0</v>
      </c>
      <c r="IL406" s="3">
        <v>0</v>
      </c>
      <c r="IM406" s="3">
        <v>0</v>
      </c>
    </row>
    <row r="407" spans="1:247" x14ac:dyDescent="0.25">
      <c r="A407">
        <v>106014226</v>
      </c>
      <c r="B407" s="33" t="s">
        <v>1984</v>
      </c>
      <c r="C407" s="56">
        <v>45108</v>
      </c>
      <c r="D407" s="56">
        <v>45473</v>
      </c>
      <c r="E407">
        <v>366</v>
      </c>
      <c r="F407" s="33" t="s">
        <v>2690</v>
      </c>
      <c r="G407" t="s">
        <v>1030</v>
      </c>
      <c r="H407">
        <v>421</v>
      </c>
      <c r="I407" s="33" t="s">
        <v>1024</v>
      </c>
      <c r="J407" t="s">
        <v>1375</v>
      </c>
      <c r="K407" s="33" t="s">
        <v>1107</v>
      </c>
      <c r="L407" s="33" t="s">
        <v>653</v>
      </c>
      <c r="N407" t="s">
        <v>1032</v>
      </c>
      <c r="O407" s="33" t="s">
        <v>1375</v>
      </c>
      <c r="P407" t="s">
        <v>1080</v>
      </c>
      <c r="Q407" t="s">
        <v>34</v>
      </c>
      <c r="R407" s="33" t="s">
        <v>2346</v>
      </c>
      <c r="S407" s="33" t="s">
        <v>1700</v>
      </c>
      <c r="T407" s="33" t="s">
        <v>1371</v>
      </c>
      <c r="U407" s="33">
        <v>94578</v>
      </c>
      <c r="V407" s="33" t="s">
        <v>2592</v>
      </c>
      <c r="W407">
        <v>0</v>
      </c>
      <c r="X407" s="3">
        <v>16</v>
      </c>
      <c r="Y407" s="3">
        <v>5856</v>
      </c>
      <c r="Z407" s="3">
        <v>16</v>
      </c>
      <c r="AA407" s="3">
        <v>5856</v>
      </c>
      <c r="AB407" s="3">
        <v>8</v>
      </c>
      <c r="AC407" s="3">
        <v>7.7076502732240399</v>
      </c>
      <c r="AD407" s="3">
        <v>7.7076502732240399</v>
      </c>
      <c r="AE407" s="3">
        <v>0</v>
      </c>
      <c r="AF407" s="3">
        <v>0</v>
      </c>
      <c r="AG407" s="3">
        <v>0</v>
      </c>
      <c r="AH407" s="3">
        <v>0</v>
      </c>
      <c r="AI407" s="3">
        <v>146</v>
      </c>
      <c r="AJ407" s="3">
        <v>1387</v>
      </c>
      <c r="AK407" s="3">
        <v>1288</v>
      </c>
      <c r="AL407" s="3">
        <v>0</v>
      </c>
      <c r="AM407" s="3">
        <v>0</v>
      </c>
      <c r="AN407" s="3">
        <v>2821</v>
      </c>
      <c r="AO407" s="3">
        <v>2821</v>
      </c>
      <c r="AP407" s="89">
        <v>0</v>
      </c>
      <c r="AQ407" s="89">
        <v>0</v>
      </c>
      <c r="AR407" s="89">
        <v>0</v>
      </c>
      <c r="AS407" s="89">
        <v>0</v>
      </c>
      <c r="AT407" s="89">
        <v>146</v>
      </c>
      <c r="AU407" s="89">
        <v>1387</v>
      </c>
      <c r="AV407" s="89">
        <v>1288</v>
      </c>
      <c r="AW407" s="89">
        <v>0</v>
      </c>
      <c r="AX407" s="89">
        <v>0</v>
      </c>
      <c r="AY407" s="3">
        <v>0</v>
      </c>
      <c r="AZ407" s="3">
        <v>0</v>
      </c>
      <c r="BA407" s="3">
        <v>0</v>
      </c>
      <c r="BB407" s="3">
        <v>0</v>
      </c>
      <c r="BC407" s="3">
        <v>32</v>
      </c>
      <c r="BD407" s="3">
        <v>322</v>
      </c>
      <c r="BE407" s="3">
        <v>299</v>
      </c>
      <c r="BF407" s="3">
        <v>0</v>
      </c>
      <c r="BG407" s="3">
        <v>0</v>
      </c>
      <c r="BH407" s="3">
        <v>653</v>
      </c>
      <c r="BI407" s="3">
        <v>0</v>
      </c>
      <c r="BJ407" s="3">
        <v>16</v>
      </c>
      <c r="BK407" s="3">
        <v>0</v>
      </c>
      <c r="BL407" s="3">
        <v>0</v>
      </c>
      <c r="BM407" s="3">
        <v>0</v>
      </c>
      <c r="BN407" s="3">
        <v>0</v>
      </c>
      <c r="BO407" s="3">
        <v>0</v>
      </c>
      <c r="BP407" s="3">
        <v>5856</v>
      </c>
      <c r="BQ407" s="3">
        <v>0</v>
      </c>
      <c r="BR407" s="3">
        <v>0</v>
      </c>
      <c r="BS407" s="3">
        <v>0</v>
      </c>
      <c r="BT407" s="3">
        <v>0</v>
      </c>
      <c r="BU407" s="3">
        <v>0</v>
      </c>
      <c r="BV407" s="3">
        <v>2821</v>
      </c>
      <c r="BW407" s="3">
        <v>0</v>
      </c>
      <c r="BX407" s="3">
        <v>0</v>
      </c>
      <c r="BY407" s="3">
        <v>0</v>
      </c>
      <c r="BZ407" s="57">
        <v>0</v>
      </c>
      <c r="CA407" s="3">
        <v>0</v>
      </c>
      <c r="CB407" s="3">
        <v>0</v>
      </c>
      <c r="CC407" s="3">
        <v>653</v>
      </c>
      <c r="CD407" s="3">
        <v>0</v>
      </c>
      <c r="CE407" s="3">
        <v>0</v>
      </c>
      <c r="CF407" s="3">
        <v>0</v>
      </c>
      <c r="CG407" s="3">
        <v>0</v>
      </c>
      <c r="CH407" s="3">
        <v>0</v>
      </c>
      <c r="CI407" s="3">
        <v>0</v>
      </c>
      <c r="CJ407" s="3">
        <v>0</v>
      </c>
      <c r="CK407" s="3">
        <v>0</v>
      </c>
      <c r="CL407" s="3">
        <v>0</v>
      </c>
      <c r="CM407" s="3">
        <v>0</v>
      </c>
      <c r="CN407" s="3">
        <v>0</v>
      </c>
      <c r="CO407" s="3">
        <v>0</v>
      </c>
      <c r="CP407" s="3">
        <v>0</v>
      </c>
      <c r="CQ407" s="3">
        <v>0</v>
      </c>
      <c r="CR407" s="3">
        <v>0</v>
      </c>
      <c r="CS407" s="3">
        <v>0</v>
      </c>
      <c r="CT407" s="3">
        <v>0</v>
      </c>
      <c r="CU407" s="3">
        <v>0</v>
      </c>
      <c r="CV407" s="3">
        <v>0</v>
      </c>
      <c r="CW407" s="3">
        <v>0</v>
      </c>
      <c r="CX407" s="3">
        <v>0</v>
      </c>
      <c r="CY407" s="3">
        <v>0</v>
      </c>
      <c r="CZ407" s="3">
        <v>0</v>
      </c>
      <c r="DA407" s="3">
        <v>0</v>
      </c>
      <c r="DB407" s="3">
        <v>0</v>
      </c>
      <c r="DC407" s="3">
        <v>0</v>
      </c>
      <c r="DD407" s="3">
        <v>0</v>
      </c>
      <c r="DE407" s="3">
        <v>0</v>
      </c>
      <c r="DF407" s="3">
        <v>0</v>
      </c>
      <c r="DG407" s="3">
        <v>14699006</v>
      </c>
      <c r="DH407" s="3">
        <v>6546169</v>
      </c>
      <c r="DI407" s="3">
        <v>0</v>
      </c>
      <c r="DJ407" s="3">
        <v>8152837</v>
      </c>
      <c r="DK407" s="3">
        <v>27</v>
      </c>
      <c r="DL407" s="3">
        <v>8152864</v>
      </c>
      <c r="DM407" s="3">
        <v>7634604</v>
      </c>
      <c r="DN407" s="3">
        <v>518260</v>
      </c>
      <c r="DO407" s="3">
        <v>0</v>
      </c>
      <c r="DP407" s="3">
        <v>0</v>
      </c>
      <c r="DQ407" s="3">
        <v>0</v>
      </c>
      <c r="DR407" s="3">
        <v>0</v>
      </c>
      <c r="DS407" s="3">
        <v>518260</v>
      </c>
      <c r="DT407" s="3">
        <v>0</v>
      </c>
      <c r="DU407" s="3">
        <v>0</v>
      </c>
      <c r="DV407" s="3">
        <v>0</v>
      </c>
      <c r="DW407" s="3">
        <v>0</v>
      </c>
      <c r="DX407" s="3">
        <v>528771</v>
      </c>
      <c r="DY407" s="3">
        <v>5022331</v>
      </c>
      <c r="DZ407" s="3">
        <v>9147904</v>
      </c>
      <c r="EA407" s="3">
        <v>0</v>
      </c>
      <c r="EB407" s="3">
        <v>0</v>
      </c>
      <c r="EC407" s="3">
        <v>14699006</v>
      </c>
      <c r="ED407" s="3">
        <v>0</v>
      </c>
      <c r="EE407" s="3">
        <v>0</v>
      </c>
      <c r="EF407" s="3">
        <v>0</v>
      </c>
      <c r="EG407" s="3">
        <v>0</v>
      </c>
      <c r="EH407" s="3">
        <v>0</v>
      </c>
      <c r="EI407" s="3">
        <v>0</v>
      </c>
      <c r="EJ407" s="3">
        <v>0</v>
      </c>
      <c r="EK407" s="3">
        <v>0</v>
      </c>
      <c r="EL407" s="3">
        <v>0</v>
      </c>
      <c r="EM407" s="3">
        <v>0</v>
      </c>
      <c r="EN407" s="3">
        <v>0</v>
      </c>
      <c r="EO407" s="3">
        <v>0</v>
      </c>
      <c r="EP407" s="3">
        <v>0</v>
      </c>
      <c r="EQ407" s="3">
        <v>0</v>
      </c>
      <c r="ER407" s="3">
        <v>-26780</v>
      </c>
      <c r="ES407" s="3">
        <v>0</v>
      </c>
      <c r="ET407" s="3">
        <v>0</v>
      </c>
      <c r="EU407" s="3">
        <v>6460268</v>
      </c>
      <c r="EV407" s="3">
        <v>112681</v>
      </c>
      <c r="EW407" s="3">
        <v>0</v>
      </c>
      <c r="EX407" s="3">
        <v>0</v>
      </c>
      <c r="EY407" s="3">
        <v>0</v>
      </c>
      <c r="EZ407" s="3">
        <v>0</v>
      </c>
      <c r="FA407" s="3">
        <v>0</v>
      </c>
      <c r="FB407" s="3">
        <v>0</v>
      </c>
      <c r="FC407" s="3">
        <v>0</v>
      </c>
      <c r="FD407" s="3">
        <v>0</v>
      </c>
      <c r="FE407" s="3">
        <v>0</v>
      </c>
      <c r="FF407" s="3">
        <v>0</v>
      </c>
      <c r="FG407" s="3">
        <v>26780</v>
      </c>
      <c r="FH407" s="3">
        <v>0</v>
      </c>
      <c r="FI407" s="3">
        <v>528771</v>
      </c>
      <c r="FJ407" s="3">
        <v>5022331</v>
      </c>
      <c r="FK407" s="3">
        <v>2574955</v>
      </c>
      <c r="FL407" s="3">
        <v>0</v>
      </c>
      <c r="FM407" s="3">
        <v>0</v>
      </c>
      <c r="FN407" s="3">
        <v>0</v>
      </c>
      <c r="FO407" s="3">
        <v>0</v>
      </c>
      <c r="FP407" s="3">
        <v>0</v>
      </c>
      <c r="FQ407" s="3">
        <v>0</v>
      </c>
      <c r="FR407" s="3">
        <v>0</v>
      </c>
      <c r="FS407" s="3">
        <v>0</v>
      </c>
      <c r="FT407" s="3">
        <v>4664088</v>
      </c>
      <c r="FU407" s="3">
        <v>0</v>
      </c>
      <c r="FV407" s="3">
        <v>0</v>
      </c>
      <c r="FW407" s="3">
        <v>0</v>
      </c>
      <c r="FX407" s="3">
        <v>0</v>
      </c>
      <c r="FY407" s="3">
        <v>0</v>
      </c>
      <c r="FZ407" s="3">
        <v>0</v>
      </c>
      <c r="GA407" s="3">
        <v>685209</v>
      </c>
      <c r="GB407" s="3">
        <v>280500</v>
      </c>
      <c r="GC407" s="3">
        <v>1760780</v>
      </c>
      <c r="GD407" s="3">
        <v>244027</v>
      </c>
      <c r="GE407" s="3">
        <v>3576639</v>
      </c>
      <c r="GF407" s="3">
        <v>1054184</v>
      </c>
      <c r="GG407" s="3">
        <v>0</v>
      </c>
      <c r="GH407" s="3">
        <v>840040</v>
      </c>
      <c r="GI407" s="3">
        <v>227837</v>
      </c>
      <c r="GJ407" s="3">
        <v>1389244</v>
      </c>
      <c r="GK407" s="3">
        <v>42903</v>
      </c>
      <c r="GL407" s="3">
        <v>136756</v>
      </c>
      <c r="GM407" s="3">
        <v>60838</v>
      </c>
      <c r="GN407" s="3">
        <v>0</v>
      </c>
      <c r="GO407" s="3">
        <v>306163</v>
      </c>
      <c r="GP407" s="3">
        <v>8605837</v>
      </c>
      <c r="GQ407" s="3">
        <v>0</v>
      </c>
      <c r="GR407" s="3">
        <v>80796</v>
      </c>
      <c r="GS407" s="3">
        <v>0</v>
      </c>
      <c r="GT407" s="3">
        <v>16986</v>
      </c>
      <c r="GU407" s="3">
        <v>0</v>
      </c>
      <c r="GV407" s="3">
        <v>8703619</v>
      </c>
      <c r="GW407" s="3">
        <v>1669158</v>
      </c>
      <c r="GX407" s="3">
        <v>0</v>
      </c>
      <c r="GY407" s="3">
        <v>16987</v>
      </c>
      <c r="GZ407" s="3">
        <v>7017474</v>
      </c>
      <c r="HA407" s="3">
        <v>8703619</v>
      </c>
      <c r="HB407" s="3">
        <v>991</v>
      </c>
      <c r="HC407" s="3">
        <v>1461565</v>
      </c>
      <c r="HD407" s="3">
        <v>-79452</v>
      </c>
      <c r="HE407" s="3">
        <v>551918</v>
      </c>
      <c r="HF407" s="3">
        <v>0</v>
      </c>
      <c r="HG407" s="3">
        <v>0</v>
      </c>
      <c r="HH407" s="3">
        <v>6531556</v>
      </c>
      <c r="HI407" s="3">
        <v>0</v>
      </c>
      <c r="HJ407" s="3">
        <v>72633</v>
      </c>
      <c r="HK407" s="3">
        <v>80916</v>
      </c>
      <c r="HL407" s="3">
        <v>37</v>
      </c>
      <c r="HM407" s="3">
        <v>0</v>
      </c>
      <c r="HN407" s="3">
        <v>7179</v>
      </c>
      <c r="HO407" s="3">
        <v>11755</v>
      </c>
      <c r="HP407" s="3">
        <v>12612</v>
      </c>
      <c r="HQ407" s="3">
        <v>6448</v>
      </c>
      <c r="HR407" s="3">
        <v>23067</v>
      </c>
      <c r="HS407" s="3">
        <v>8158</v>
      </c>
      <c r="HT407" s="3">
        <v>0</v>
      </c>
      <c r="HU407" s="3">
        <v>0</v>
      </c>
      <c r="HV407" s="3">
        <v>0</v>
      </c>
      <c r="HW407" s="3">
        <v>3414</v>
      </c>
      <c r="HX407" s="3">
        <v>52837</v>
      </c>
      <c r="HY407" s="3">
        <v>0</v>
      </c>
      <c r="HZ407" s="3">
        <v>0</v>
      </c>
      <c r="IA407" s="3">
        <v>0</v>
      </c>
      <c r="IB407" s="3">
        <v>7324</v>
      </c>
      <c r="IC407" s="3">
        <v>5680</v>
      </c>
      <c r="ID407" s="3">
        <v>6792</v>
      </c>
      <c r="IE407" s="3">
        <v>0</v>
      </c>
      <c r="IF407" s="3">
        <v>0</v>
      </c>
      <c r="IG407" s="3">
        <v>0</v>
      </c>
      <c r="IH407" s="3">
        <v>0</v>
      </c>
      <c r="II407" s="3">
        <v>274640.53792936698</v>
      </c>
      <c r="IJ407" s="3">
        <v>2608569.0922901202</v>
      </c>
      <c r="IK407" s="3">
        <v>4751367.3697805097</v>
      </c>
      <c r="IL407" s="3">
        <v>0</v>
      </c>
      <c r="IM407" s="3">
        <v>0</v>
      </c>
    </row>
    <row r="408" spans="1:247" x14ac:dyDescent="0.25">
      <c r="A408">
        <v>106334564</v>
      </c>
      <c r="B408" s="33" t="s">
        <v>1808</v>
      </c>
      <c r="C408" s="56">
        <v>45292</v>
      </c>
      <c r="D408" s="56">
        <v>45657</v>
      </c>
      <c r="E408">
        <v>366</v>
      </c>
      <c r="F408" s="33" t="s">
        <v>2704</v>
      </c>
      <c r="G408" t="s">
        <v>1063</v>
      </c>
      <c r="H408">
        <v>1111</v>
      </c>
      <c r="I408" s="33" t="s">
        <v>1024</v>
      </c>
      <c r="J408" t="s">
        <v>1763</v>
      </c>
      <c r="K408" s="33" t="s">
        <v>1023</v>
      </c>
      <c r="L408" s="33" t="s">
        <v>811</v>
      </c>
      <c r="N408" t="s">
        <v>430</v>
      </c>
      <c r="O408" s="33" t="s">
        <v>3069</v>
      </c>
      <c r="P408" t="s">
        <v>1042</v>
      </c>
      <c r="Q408" t="s">
        <v>34</v>
      </c>
      <c r="R408" s="33" t="s">
        <v>2347</v>
      </c>
      <c r="S408" s="33" t="s">
        <v>1809</v>
      </c>
      <c r="T408" s="33" t="s">
        <v>1810</v>
      </c>
      <c r="U408" s="33">
        <v>92592</v>
      </c>
      <c r="V408" s="33" t="s">
        <v>3262</v>
      </c>
      <c r="W408">
        <v>0</v>
      </c>
      <c r="X408" s="3">
        <v>140</v>
      </c>
      <c r="Y408" s="3">
        <v>51240</v>
      </c>
      <c r="Z408" s="3">
        <v>140</v>
      </c>
      <c r="AA408" s="3">
        <v>51240</v>
      </c>
      <c r="AB408" s="3">
        <v>125</v>
      </c>
      <c r="AC408" s="3">
        <v>124.270491803279</v>
      </c>
      <c r="AD408" s="3">
        <v>202.27920861960001</v>
      </c>
      <c r="AE408" s="3">
        <v>12036</v>
      </c>
      <c r="AF408" s="3">
        <v>15988</v>
      </c>
      <c r="AG408" s="3">
        <v>2000</v>
      </c>
      <c r="AH408" s="3">
        <v>8013</v>
      </c>
      <c r="AI408" s="3">
        <v>0</v>
      </c>
      <c r="AJ408" s="3">
        <v>1039</v>
      </c>
      <c r="AK408" s="3">
        <v>6047</v>
      </c>
      <c r="AL408" s="3">
        <v>15</v>
      </c>
      <c r="AM408" s="3">
        <v>345</v>
      </c>
      <c r="AN408" s="3">
        <v>45483</v>
      </c>
      <c r="AO408" s="3">
        <v>74034.190354773702</v>
      </c>
      <c r="AP408" s="89">
        <v>16607.1331397504</v>
      </c>
      <c r="AQ408" s="89">
        <v>23482.6766760516</v>
      </c>
      <c r="AR408" s="89">
        <v>2829.6751343345468</v>
      </c>
      <c r="AS408" s="89">
        <v>14195.616430817799</v>
      </c>
      <c r="AT408" s="89">
        <v>0</v>
      </c>
      <c r="AU408" s="89">
        <v>2520.7257964852402</v>
      </c>
      <c r="AV408" s="89">
        <v>12885.6651713507</v>
      </c>
      <c r="AW408" s="89">
        <v>74.387472679167146</v>
      </c>
      <c r="AX408" s="89">
        <v>968.30483505249902</v>
      </c>
      <c r="AY408" s="3">
        <v>2467</v>
      </c>
      <c r="AZ408" s="3">
        <v>3269</v>
      </c>
      <c r="BA408" s="3">
        <v>281</v>
      </c>
      <c r="BB408" s="3">
        <v>1409</v>
      </c>
      <c r="BC408" s="3">
        <v>0</v>
      </c>
      <c r="BD408" s="3">
        <v>305</v>
      </c>
      <c r="BE408" s="3">
        <v>1430</v>
      </c>
      <c r="BF408" s="3">
        <v>5</v>
      </c>
      <c r="BG408" s="3">
        <v>86</v>
      </c>
      <c r="BH408" s="3">
        <v>9252</v>
      </c>
      <c r="BI408" s="3">
        <v>140</v>
      </c>
      <c r="BJ408" s="3">
        <v>0</v>
      </c>
      <c r="BK408" s="3">
        <v>0</v>
      </c>
      <c r="BL408" s="3">
        <v>0</v>
      </c>
      <c r="BM408" s="3">
        <v>0</v>
      </c>
      <c r="BN408" s="3">
        <v>0</v>
      </c>
      <c r="BO408" s="3">
        <v>51240</v>
      </c>
      <c r="BP408" s="3">
        <v>0</v>
      </c>
      <c r="BQ408" s="3">
        <v>0</v>
      </c>
      <c r="BR408" s="3">
        <v>0</v>
      </c>
      <c r="BS408" s="3">
        <v>0</v>
      </c>
      <c r="BT408" s="3">
        <v>0</v>
      </c>
      <c r="BU408" s="3">
        <v>45483</v>
      </c>
      <c r="BV408" s="3">
        <v>0</v>
      </c>
      <c r="BW408" s="3">
        <v>0</v>
      </c>
      <c r="BX408" s="3">
        <v>0</v>
      </c>
      <c r="BY408" s="3">
        <v>0</v>
      </c>
      <c r="BZ408" s="57">
        <v>0</v>
      </c>
      <c r="CA408" s="3">
        <v>0</v>
      </c>
      <c r="CB408" s="3">
        <v>9252</v>
      </c>
      <c r="CC408" s="3">
        <v>0</v>
      </c>
      <c r="CD408" s="3">
        <v>0</v>
      </c>
      <c r="CE408" s="3">
        <v>0</v>
      </c>
      <c r="CF408" s="3">
        <v>0</v>
      </c>
      <c r="CG408" s="3">
        <v>0</v>
      </c>
      <c r="CH408" s="3">
        <v>0</v>
      </c>
      <c r="CI408" s="3">
        <v>0</v>
      </c>
      <c r="CJ408" s="3">
        <v>0</v>
      </c>
      <c r="CK408" s="3">
        <v>5697</v>
      </c>
      <c r="CL408" s="3">
        <v>8606</v>
      </c>
      <c r="CM408" s="3">
        <v>1550</v>
      </c>
      <c r="CN408" s="3">
        <v>12532</v>
      </c>
      <c r="CO408" s="3">
        <v>0</v>
      </c>
      <c r="CP408" s="3">
        <v>3022</v>
      </c>
      <c r="CQ408" s="3">
        <v>13667</v>
      </c>
      <c r="CR408" s="3">
        <v>460</v>
      </c>
      <c r="CS408" s="3">
        <v>2619</v>
      </c>
      <c r="CT408" s="3">
        <v>48153</v>
      </c>
      <c r="CU408" s="3">
        <v>48562</v>
      </c>
      <c r="CV408" s="3">
        <v>0</v>
      </c>
      <c r="CW408" s="3">
        <v>0</v>
      </c>
      <c r="CX408" s="3">
        <v>3629</v>
      </c>
      <c r="CY408" s="3">
        <v>0</v>
      </c>
      <c r="CZ408" s="3">
        <v>6</v>
      </c>
      <c r="DA408" s="3">
        <v>252476</v>
      </c>
      <c r="DB408" s="3">
        <v>170901</v>
      </c>
      <c r="DC408" s="3">
        <v>1536</v>
      </c>
      <c r="DD408" s="3">
        <v>1606</v>
      </c>
      <c r="DE408" s="3">
        <v>0</v>
      </c>
      <c r="DF408" s="3">
        <v>0</v>
      </c>
      <c r="DG408" s="3">
        <v>2031670168</v>
      </c>
      <c r="DH408" s="3">
        <v>1725127800</v>
      </c>
      <c r="DI408" s="3">
        <v>0</v>
      </c>
      <c r="DJ408" s="3">
        <v>306542368</v>
      </c>
      <c r="DK408" s="3">
        <v>12640164</v>
      </c>
      <c r="DL408" s="3">
        <v>319182532</v>
      </c>
      <c r="DM408" s="3">
        <v>288128979</v>
      </c>
      <c r="DN408" s="3">
        <v>31053553</v>
      </c>
      <c r="DO408" s="3">
        <v>0</v>
      </c>
      <c r="DP408" s="3">
        <v>0</v>
      </c>
      <c r="DQ408" s="3">
        <v>0</v>
      </c>
      <c r="DR408" s="3">
        <v>0</v>
      </c>
      <c r="DS408" s="3">
        <v>31053553</v>
      </c>
      <c r="DT408" s="3">
        <v>319609109</v>
      </c>
      <c r="DU408" s="3">
        <v>464757695</v>
      </c>
      <c r="DV408" s="3">
        <v>43650350</v>
      </c>
      <c r="DW408" s="3">
        <v>189848980</v>
      </c>
      <c r="DX408" s="3">
        <v>0</v>
      </c>
      <c r="DY408" s="3">
        <v>31336017</v>
      </c>
      <c r="DZ408" s="3">
        <v>185572591</v>
      </c>
      <c r="EA408" s="3">
        <v>434650</v>
      </c>
      <c r="EB408" s="3">
        <v>12949787</v>
      </c>
      <c r="EC408" s="3">
        <v>1248159179</v>
      </c>
      <c r="ED408" s="3">
        <v>121383831</v>
      </c>
      <c r="EE408" s="3">
        <v>217863939</v>
      </c>
      <c r="EF408" s="3">
        <v>18107805</v>
      </c>
      <c r="EG408" s="3">
        <v>146482394</v>
      </c>
      <c r="EH408" s="3">
        <v>0</v>
      </c>
      <c r="EI408" s="3">
        <v>44688532</v>
      </c>
      <c r="EJ408" s="3">
        <v>209867507</v>
      </c>
      <c r="EK408" s="3">
        <v>1720851</v>
      </c>
      <c r="EL408" s="3">
        <v>23396130</v>
      </c>
      <c r="EM408" s="3">
        <v>783510989</v>
      </c>
      <c r="EN408" s="3">
        <v>346491036</v>
      </c>
      <c r="EO408" s="3">
        <v>602306468</v>
      </c>
      <c r="EP408" s="3">
        <v>40542106</v>
      </c>
      <c r="EQ408" s="3">
        <v>312257392</v>
      </c>
      <c r="ER408" s="3">
        <v>0</v>
      </c>
      <c r="ES408" s="3">
        <v>0</v>
      </c>
      <c r="ET408" s="3">
        <v>64783386</v>
      </c>
      <c r="EU408" s="3">
        <v>316080359</v>
      </c>
      <c r="EV408" s="3">
        <v>15186058</v>
      </c>
      <c r="EW408" s="3">
        <v>0</v>
      </c>
      <c r="EX408" s="3">
        <v>2953500</v>
      </c>
      <c r="EY408" s="3">
        <v>0</v>
      </c>
      <c r="EZ408" s="3">
        <v>24527495</v>
      </c>
      <c r="FA408" s="3">
        <v>0</v>
      </c>
      <c r="FB408" s="3">
        <v>0</v>
      </c>
      <c r="FC408" s="3">
        <v>0</v>
      </c>
      <c r="FD408" s="3">
        <v>0</v>
      </c>
      <c r="FE408" s="3">
        <v>94226646</v>
      </c>
      <c r="FF408" s="3">
        <v>80268387</v>
      </c>
      <c r="FG408" s="3">
        <v>21192011</v>
      </c>
      <c r="FH408" s="3">
        <v>23955964</v>
      </c>
      <c r="FI408" s="3">
        <v>0</v>
      </c>
      <c r="FJ408" s="3">
        <v>10463402</v>
      </c>
      <c r="FK408" s="3">
        <v>74306368</v>
      </c>
      <c r="FL408" s="3">
        <v>0</v>
      </c>
      <c r="FM408" s="3">
        <v>2129590</v>
      </c>
      <c r="FN408" s="3">
        <v>0</v>
      </c>
      <c r="FO408" s="3">
        <v>0</v>
      </c>
      <c r="FP408" s="3">
        <v>0</v>
      </c>
      <c r="FQ408" s="3">
        <v>0</v>
      </c>
      <c r="FR408" s="3">
        <v>0</v>
      </c>
      <c r="FS408" s="3">
        <v>0</v>
      </c>
      <c r="FT408" s="3">
        <v>51554368</v>
      </c>
      <c r="FU408" s="3">
        <v>13984410</v>
      </c>
      <c r="FV408" s="3">
        <v>98389560</v>
      </c>
      <c r="FW408" s="3">
        <v>0</v>
      </c>
      <c r="FX408" s="3">
        <v>0</v>
      </c>
      <c r="FY408" s="3">
        <v>0</v>
      </c>
      <c r="FZ408" s="3">
        <v>19622365</v>
      </c>
      <c r="GA408" s="3">
        <v>23917195</v>
      </c>
      <c r="GB408" s="3">
        <v>4853760</v>
      </c>
      <c r="GC408" s="3">
        <v>60888689</v>
      </c>
      <c r="GD408" s="3">
        <v>14918632</v>
      </c>
      <c r="GE408" s="3">
        <v>106657596</v>
      </c>
      <c r="GF408" s="3">
        <v>18825656</v>
      </c>
      <c r="GG408" s="3">
        <v>26002713</v>
      </c>
      <c r="GH408" s="3">
        <v>2876214</v>
      </c>
      <c r="GI408" s="3">
        <v>51625473</v>
      </c>
      <c r="GJ408" s="3">
        <v>16796451</v>
      </c>
      <c r="GK408" s="3">
        <v>11985897</v>
      </c>
      <c r="GL408" s="3">
        <v>608537</v>
      </c>
      <c r="GM408" s="3">
        <v>3270482</v>
      </c>
      <c r="GN408" s="3">
        <v>0</v>
      </c>
      <c r="GO408" s="3">
        <v>49479960</v>
      </c>
      <c r="GP408" s="3">
        <v>104738667</v>
      </c>
      <c r="GQ408" s="3">
        <v>0</v>
      </c>
      <c r="GR408" s="3">
        <v>109614167</v>
      </c>
      <c r="GS408" s="3">
        <v>4059266</v>
      </c>
      <c r="GT408" s="3">
        <v>0</v>
      </c>
      <c r="GU408" s="3">
        <v>0</v>
      </c>
      <c r="GV408" s="3">
        <v>218412100</v>
      </c>
      <c r="GW408" s="3">
        <v>40176047</v>
      </c>
      <c r="GX408" s="3">
        <v>0</v>
      </c>
      <c r="GY408" s="3">
        <v>0</v>
      </c>
      <c r="GZ408" s="3">
        <v>178236053</v>
      </c>
      <c r="HA408" s="3">
        <v>218412100</v>
      </c>
      <c r="HB408" s="3">
        <v>0</v>
      </c>
      <c r="HC408" s="3">
        <v>132493501</v>
      </c>
      <c r="HD408" s="3">
        <v>-82707476</v>
      </c>
      <c r="HE408" s="3">
        <v>250796670</v>
      </c>
      <c r="HF408" s="3">
        <v>0</v>
      </c>
      <c r="HG408" s="3">
        <v>0</v>
      </c>
      <c r="HH408" s="3">
        <v>45733920</v>
      </c>
      <c r="HI408" s="3">
        <v>2652195</v>
      </c>
      <c r="HJ408" s="3">
        <v>1951920</v>
      </c>
      <c r="HK408" s="3">
        <v>2157516</v>
      </c>
      <c r="HL408" s="3">
        <v>1023</v>
      </c>
      <c r="HM408" s="3">
        <v>231</v>
      </c>
      <c r="HN408" s="3">
        <v>152985</v>
      </c>
      <c r="HO408" s="3">
        <v>816869</v>
      </c>
      <c r="HP408" s="3">
        <v>598208</v>
      </c>
      <c r="HQ408" s="3">
        <v>13387</v>
      </c>
      <c r="HR408" s="3">
        <v>164133</v>
      </c>
      <c r="HS408" s="3">
        <v>76620</v>
      </c>
      <c r="HT408" s="3">
        <v>99936</v>
      </c>
      <c r="HU408" s="3">
        <v>0</v>
      </c>
      <c r="HV408" s="3">
        <v>22126</v>
      </c>
      <c r="HW408" s="3">
        <v>7656</v>
      </c>
      <c r="HX408" s="3">
        <v>560978</v>
      </c>
      <c r="HY408" s="3">
        <v>178962</v>
      </c>
      <c r="HZ408" s="3">
        <v>414696</v>
      </c>
      <c r="IA408" s="3">
        <v>368559</v>
      </c>
      <c r="IB408" s="3">
        <v>246144</v>
      </c>
      <c r="IC408" s="3">
        <v>37213</v>
      </c>
      <c r="ID408" s="3">
        <v>145368</v>
      </c>
      <c r="IE408" s="3">
        <v>59797414.15584249</v>
      </c>
      <c r="IF408" s="3">
        <v>92561591.938492104</v>
      </c>
      <c r="IG408" s="3">
        <v>8374233.7735286988</v>
      </c>
      <c r="IH408" s="3">
        <v>45605597.370065697</v>
      </c>
      <c r="II408" s="3">
        <v>0</v>
      </c>
      <c r="IJ408" s="3">
        <v>10308717.056931</v>
      </c>
      <c r="IK408" s="3">
        <v>53620575.680719398</v>
      </c>
      <c r="IL408" s="3">
        <v>292279.93085406901</v>
      </c>
      <c r="IM408" s="3">
        <v>4928405.0935665201</v>
      </c>
    </row>
    <row r="409" spans="1:247" x14ac:dyDescent="0.25">
      <c r="A409">
        <v>106330120</v>
      </c>
      <c r="B409" s="33" t="s">
        <v>1902</v>
      </c>
      <c r="C409" s="56">
        <v>45292</v>
      </c>
      <c r="D409" s="56">
        <v>45657</v>
      </c>
      <c r="E409">
        <v>366</v>
      </c>
      <c r="F409" s="33" t="s">
        <v>2704</v>
      </c>
      <c r="G409" t="s">
        <v>1063</v>
      </c>
      <c r="H409">
        <v>1105</v>
      </c>
      <c r="I409" s="33" t="s">
        <v>1046</v>
      </c>
      <c r="J409" t="s">
        <v>3050</v>
      </c>
      <c r="K409" s="33" t="s">
        <v>1023</v>
      </c>
      <c r="L409" s="33" t="s">
        <v>1025</v>
      </c>
      <c r="N409" t="s">
        <v>430</v>
      </c>
      <c r="O409" s="33" t="s">
        <v>1820</v>
      </c>
      <c r="P409" t="s">
        <v>1042</v>
      </c>
      <c r="Q409" t="s">
        <v>34</v>
      </c>
      <c r="R409" s="33" t="s">
        <v>2526</v>
      </c>
      <c r="S409" s="33" t="s">
        <v>2889</v>
      </c>
      <c r="T409" s="33" t="s">
        <v>1099</v>
      </c>
      <c r="U409" s="33" t="s">
        <v>2890</v>
      </c>
      <c r="V409" s="33" t="s">
        <v>2791</v>
      </c>
      <c r="W409">
        <v>0</v>
      </c>
      <c r="X409" s="3">
        <v>100</v>
      </c>
      <c r="Y409" s="3">
        <v>36600</v>
      </c>
      <c r="Z409" s="3">
        <v>100</v>
      </c>
      <c r="AA409" s="3">
        <v>36600</v>
      </c>
      <c r="AB409" s="3">
        <v>80</v>
      </c>
      <c r="AC409" s="3">
        <v>74.934426229508205</v>
      </c>
      <c r="AD409" s="3">
        <v>90.476331918396497</v>
      </c>
      <c r="AE409" s="3">
        <v>0</v>
      </c>
      <c r="AF409" s="3">
        <v>0</v>
      </c>
      <c r="AG409" s="3">
        <v>0</v>
      </c>
      <c r="AH409" s="3">
        <v>0</v>
      </c>
      <c r="AI409" s="3">
        <v>0</v>
      </c>
      <c r="AJ409" s="3">
        <v>24741</v>
      </c>
      <c r="AK409" s="3">
        <v>0</v>
      </c>
      <c r="AL409" s="3">
        <v>0</v>
      </c>
      <c r="AM409" s="3">
        <v>2685</v>
      </c>
      <c r="AN409" s="3">
        <v>27426</v>
      </c>
      <c r="AO409" s="3">
        <v>33114.337482133124</v>
      </c>
      <c r="AP409" s="89">
        <v>0</v>
      </c>
      <c r="AQ409" s="89">
        <v>0</v>
      </c>
      <c r="AR409" s="89">
        <v>0</v>
      </c>
      <c r="AS409" s="89">
        <v>0</v>
      </c>
      <c r="AT409" s="89">
        <v>0</v>
      </c>
      <c r="AU409" s="89">
        <v>29907.746682117599</v>
      </c>
      <c r="AV409" s="89">
        <v>0</v>
      </c>
      <c r="AW409" s="89">
        <v>0</v>
      </c>
      <c r="AX409" s="89">
        <v>3206.4939137111701</v>
      </c>
      <c r="AY409" s="3">
        <v>0</v>
      </c>
      <c r="AZ409" s="3">
        <v>0</v>
      </c>
      <c r="BA409" s="3">
        <v>0</v>
      </c>
      <c r="BB409" s="3">
        <v>0</v>
      </c>
      <c r="BC409" s="3">
        <v>0</v>
      </c>
      <c r="BD409" s="3">
        <v>1432</v>
      </c>
      <c r="BE409" s="3">
        <v>0</v>
      </c>
      <c r="BF409" s="3">
        <v>0</v>
      </c>
      <c r="BG409" s="3">
        <v>160</v>
      </c>
      <c r="BH409" s="3">
        <v>1592</v>
      </c>
      <c r="BI409" s="3">
        <v>0</v>
      </c>
      <c r="BJ409" s="3">
        <v>0</v>
      </c>
      <c r="BK409" s="3">
        <v>100</v>
      </c>
      <c r="BL409" s="3">
        <v>0</v>
      </c>
      <c r="BM409" s="3">
        <v>0</v>
      </c>
      <c r="BN409" s="3">
        <v>0</v>
      </c>
      <c r="BO409" s="3">
        <v>0</v>
      </c>
      <c r="BP409" s="3">
        <v>0</v>
      </c>
      <c r="BQ409" s="3">
        <v>36600</v>
      </c>
      <c r="BR409" s="3">
        <v>0</v>
      </c>
      <c r="BS409" s="3">
        <v>0</v>
      </c>
      <c r="BT409" s="3">
        <v>0</v>
      </c>
      <c r="BU409" s="3">
        <v>0</v>
      </c>
      <c r="BV409" s="3">
        <v>0</v>
      </c>
      <c r="BW409" s="3">
        <v>27426</v>
      </c>
      <c r="BX409" s="3">
        <v>0</v>
      </c>
      <c r="BY409" s="3">
        <v>0</v>
      </c>
      <c r="BZ409" s="57">
        <v>0</v>
      </c>
      <c r="CA409" s="3">
        <v>0</v>
      </c>
      <c r="CB409" s="3">
        <v>0</v>
      </c>
      <c r="CC409" s="3">
        <v>0</v>
      </c>
      <c r="CD409" s="3">
        <v>1592</v>
      </c>
      <c r="CE409" s="3">
        <v>0</v>
      </c>
      <c r="CF409" s="3">
        <v>0</v>
      </c>
      <c r="CG409" s="3">
        <v>0</v>
      </c>
      <c r="CH409" s="3">
        <v>0</v>
      </c>
      <c r="CI409" s="3">
        <v>0</v>
      </c>
      <c r="CJ409" s="3">
        <v>0</v>
      </c>
      <c r="CK409" s="3">
        <v>0</v>
      </c>
      <c r="CL409" s="3">
        <v>0</v>
      </c>
      <c r="CM409" s="3">
        <v>0</v>
      </c>
      <c r="CN409" s="3">
        <v>0</v>
      </c>
      <c r="CO409" s="3">
        <v>0</v>
      </c>
      <c r="CP409" s="3">
        <v>12442</v>
      </c>
      <c r="CQ409" s="3">
        <v>0</v>
      </c>
      <c r="CR409" s="3">
        <v>0</v>
      </c>
      <c r="CS409" s="3">
        <v>1366</v>
      </c>
      <c r="CT409" s="3">
        <v>13808</v>
      </c>
      <c r="CU409" s="3">
        <v>0</v>
      </c>
      <c r="CV409" s="3">
        <v>0</v>
      </c>
      <c r="CW409" s="3">
        <v>0</v>
      </c>
      <c r="CX409" s="3">
        <v>0</v>
      </c>
      <c r="CY409" s="3">
        <v>0</v>
      </c>
      <c r="CZ409" s="3">
        <v>0</v>
      </c>
      <c r="DA409" s="3">
        <v>0</v>
      </c>
      <c r="DB409" s="3">
        <v>0</v>
      </c>
      <c r="DC409" s="3">
        <v>0</v>
      </c>
      <c r="DD409" s="3">
        <v>0</v>
      </c>
      <c r="DE409" s="3">
        <v>0</v>
      </c>
      <c r="DF409" s="3">
        <v>0</v>
      </c>
      <c r="DG409" s="3">
        <v>65308171</v>
      </c>
      <c r="DH409" s="3">
        <v>38903608</v>
      </c>
      <c r="DI409" s="3">
        <v>0</v>
      </c>
      <c r="DJ409" s="3">
        <v>26404563</v>
      </c>
      <c r="DK409" s="3">
        <v>1523489</v>
      </c>
      <c r="DL409" s="3">
        <v>27928052</v>
      </c>
      <c r="DM409" s="3">
        <v>36879275</v>
      </c>
      <c r="DN409" s="3">
        <v>-8951223</v>
      </c>
      <c r="DO409" s="3">
        <v>164794</v>
      </c>
      <c r="DP409" s="3">
        <v>176161</v>
      </c>
      <c r="DQ409" s="3">
        <v>0</v>
      </c>
      <c r="DR409" s="3">
        <v>0</v>
      </c>
      <c r="DS409" s="3">
        <v>-8962590</v>
      </c>
      <c r="DT409" s="3">
        <v>0</v>
      </c>
      <c r="DU409" s="3">
        <v>0</v>
      </c>
      <c r="DV409" s="3">
        <v>0</v>
      </c>
      <c r="DW409" s="3">
        <v>0</v>
      </c>
      <c r="DX409" s="3">
        <v>0</v>
      </c>
      <c r="DY409" s="3">
        <v>48807336</v>
      </c>
      <c r="DZ409" s="3">
        <v>0</v>
      </c>
      <c r="EA409" s="3">
        <v>0</v>
      </c>
      <c r="EB409" s="3">
        <v>5282283</v>
      </c>
      <c r="EC409" s="3">
        <v>54089619</v>
      </c>
      <c r="ED409" s="3">
        <v>0</v>
      </c>
      <c r="EE409" s="3">
        <v>0</v>
      </c>
      <c r="EF409" s="3">
        <v>0</v>
      </c>
      <c r="EG409" s="3">
        <v>0</v>
      </c>
      <c r="EH409" s="3">
        <v>0</v>
      </c>
      <c r="EI409" s="3">
        <v>10192601</v>
      </c>
      <c r="EJ409" s="3">
        <v>0</v>
      </c>
      <c r="EK409" s="3">
        <v>0</v>
      </c>
      <c r="EL409" s="3">
        <v>1025951</v>
      </c>
      <c r="EM409" s="3">
        <v>11218552</v>
      </c>
      <c r="EN409" s="3">
        <v>0</v>
      </c>
      <c r="EO409" s="3">
        <v>0</v>
      </c>
      <c r="EP409" s="3">
        <v>0</v>
      </c>
      <c r="EQ409" s="3">
        <v>0</v>
      </c>
      <c r="ER409" s="3">
        <v>0</v>
      </c>
      <c r="ES409" s="3">
        <v>0</v>
      </c>
      <c r="ET409" s="3">
        <v>34942541</v>
      </c>
      <c r="EU409" s="3">
        <v>0</v>
      </c>
      <c r="EV409" s="3">
        <v>1183525</v>
      </c>
      <c r="EW409" s="3">
        <v>0</v>
      </c>
      <c r="EX409" s="3">
        <v>1154055</v>
      </c>
      <c r="EY409" s="3">
        <v>0</v>
      </c>
      <c r="EZ409" s="3">
        <v>1623487</v>
      </c>
      <c r="FA409" s="3">
        <v>0</v>
      </c>
      <c r="FB409" s="3">
        <v>0</v>
      </c>
      <c r="FC409" s="3">
        <v>0</v>
      </c>
      <c r="FD409" s="3">
        <v>0</v>
      </c>
      <c r="FE409" s="3">
        <v>0</v>
      </c>
      <c r="FF409" s="3">
        <v>0</v>
      </c>
      <c r="FG409" s="3">
        <v>0</v>
      </c>
      <c r="FH409" s="3">
        <v>0</v>
      </c>
      <c r="FI409" s="3">
        <v>0</v>
      </c>
      <c r="FJ409" s="3">
        <v>22988190</v>
      </c>
      <c r="FK409" s="3">
        <v>0</v>
      </c>
      <c r="FL409" s="3">
        <v>0</v>
      </c>
      <c r="FM409" s="3">
        <v>3416373</v>
      </c>
      <c r="FN409" s="3">
        <v>0</v>
      </c>
      <c r="FO409" s="3">
        <v>0</v>
      </c>
      <c r="FP409" s="3">
        <v>0</v>
      </c>
      <c r="FQ409" s="3">
        <v>0</v>
      </c>
      <c r="FR409" s="3">
        <v>0</v>
      </c>
      <c r="FS409" s="3">
        <v>0</v>
      </c>
      <c r="FT409" s="3">
        <v>6673605</v>
      </c>
      <c r="FU409" s="3">
        <v>6522380</v>
      </c>
      <c r="FV409" s="3">
        <v>0</v>
      </c>
      <c r="FW409" s="3">
        <v>0</v>
      </c>
      <c r="FX409" s="3">
        <v>0</v>
      </c>
      <c r="FY409" s="3">
        <v>0</v>
      </c>
      <c r="FZ409" s="3">
        <v>0</v>
      </c>
      <c r="GA409" s="3">
        <v>9362245</v>
      </c>
      <c r="GB409" s="3">
        <v>3015075</v>
      </c>
      <c r="GC409" s="3">
        <v>7272363</v>
      </c>
      <c r="GD409" s="3">
        <v>4033607</v>
      </c>
      <c r="GE409" s="3">
        <v>10443810</v>
      </c>
      <c r="GF409" s="3">
        <v>2760298</v>
      </c>
      <c r="GG409" s="3">
        <v>0</v>
      </c>
      <c r="GH409" s="3">
        <v>2912263</v>
      </c>
      <c r="GI409" s="3">
        <v>1178794</v>
      </c>
      <c r="GJ409" s="3">
        <v>1718839</v>
      </c>
      <c r="GK409" s="3">
        <v>2039321</v>
      </c>
      <c r="GL409" s="3">
        <v>0</v>
      </c>
      <c r="GM409" s="3">
        <v>431541</v>
      </c>
      <c r="GN409" s="3">
        <v>0</v>
      </c>
      <c r="GO409" s="3">
        <v>15394409</v>
      </c>
      <c r="GP409" s="3">
        <v>6358944</v>
      </c>
      <c r="GQ409" s="3">
        <v>0</v>
      </c>
      <c r="GR409" s="3">
        <v>24916973</v>
      </c>
      <c r="GS409" s="3">
        <v>4694473</v>
      </c>
      <c r="GT409" s="3">
        <v>222533</v>
      </c>
      <c r="GU409" s="3">
        <v>11933</v>
      </c>
      <c r="GV409" s="3">
        <v>36204856</v>
      </c>
      <c r="GW409" s="3">
        <v>77983178</v>
      </c>
      <c r="GX409" s="3">
        <v>0</v>
      </c>
      <c r="GY409" s="3">
        <v>0</v>
      </c>
      <c r="GZ409" s="3">
        <v>-41778322</v>
      </c>
      <c r="HA409" s="3">
        <v>36204856</v>
      </c>
      <c r="HB409" s="3">
        <v>0</v>
      </c>
      <c r="HC409" s="3">
        <v>5158457</v>
      </c>
      <c r="HD409" s="3">
        <v>-184756</v>
      </c>
      <c r="HE409" s="3">
        <v>74270935</v>
      </c>
      <c r="HF409" s="3">
        <v>0</v>
      </c>
      <c r="HG409" s="3">
        <v>0</v>
      </c>
      <c r="HH409" s="3">
        <v>0</v>
      </c>
      <c r="HI409" s="3">
        <v>76120098</v>
      </c>
      <c r="HJ409" s="3">
        <v>338553</v>
      </c>
      <c r="HK409" s="3">
        <v>368102</v>
      </c>
      <c r="HL409" s="3">
        <v>169</v>
      </c>
      <c r="HM409" s="3">
        <v>0</v>
      </c>
      <c r="HN409" s="3">
        <v>26919</v>
      </c>
      <c r="HO409" s="3">
        <v>116805</v>
      </c>
      <c r="HP409" s="3">
        <v>45263</v>
      </c>
      <c r="HQ409" s="3">
        <v>32262</v>
      </c>
      <c r="HR409" s="3">
        <v>0</v>
      </c>
      <c r="HS409" s="3">
        <v>32768</v>
      </c>
      <c r="HT409" s="3">
        <v>45811</v>
      </c>
      <c r="HU409" s="3">
        <v>22574</v>
      </c>
      <c r="HV409" s="3">
        <v>2478</v>
      </c>
      <c r="HW409" s="3">
        <v>13673</v>
      </c>
      <c r="HX409" s="3">
        <v>189200</v>
      </c>
      <c r="HY409" s="3">
        <v>75211</v>
      </c>
      <c r="HZ409" s="3">
        <v>0</v>
      </c>
      <c r="IA409" s="3">
        <v>0</v>
      </c>
      <c r="IB409" s="3">
        <v>49630</v>
      </c>
      <c r="IC409" s="3">
        <v>0</v>
      </c>
      <c r="ID409" s="3">
        <v>22345</v>
      </c>
      <c r="IE409" s="3">
        <v>0</v>
      </c>
      <c r="IF409" s="3">
        <v>0</v>
      </c>
      <c r="IG409" s="3">
        <v>0</v>
      </c>
      <c r="IH409" s="3">
        <v>0</v>
      </c>
      <c r="II409" s="3">
        <v>0</v>
      </c>
      <c r="IJ409" s="3">
        <v>31940706.877022799</v>
      </c>
      <c r="IK409" s="3">
        <v>0</v>
      </c>
      <c r="IL409" s="3">
        <v>0</v>
      </c>
      <c r="IM409" s="3">
        <v>3415079.1229771799</v>
      </c>
    </row>
    <row r="410" spans="1:247" x14ac:dyDescent="0.25">
      <c r="A410">
        <v>106191225</v>
      </c>
      <c r="B410" s="33" t="s">
        <v>1701</v>
      </c>
      <c r="C410" s="56">
        <v>45108</v>
      </c>
      <c r="D410" s="56">
        <v>45473</v>
      </c>
      <c r="E410">
        <v>366</v>
      </c>
      <c r="F410" s="33" t="s">
        <v>2532</v>
      </c>
      <c r="G410" t="s">
        <v>475</v>
      </c>
      <c r="H410">
        <v>933</v>
      </c>
      <c r="I410" s="33" t="s">
        <v>1046</v>
      </c>
      <c r="J410" t="s">
        <v>3050</v>
      </c>
      <c r="K410" s="33" t="s">
        <v>1023</v>
      </c>
      <c r="L410" s="33" t="s">
        <v>1025</v>
      </c>
      <c r="N410" t="s">
        <v>430</v>
      </c>
      <c r="O410" s="33" t="s">
        <v>3021</v>
      </c>
      <c r="P410" t="s">
        <v>407</v>
      </c>
      <c r="Q410" t="s">
        <v>34</v>
      </c>
      <c r="R410" s="33" t="s">
        <v>2348</v>
      </c>
      <c r="S410" s="33" t="s">
        <v>1702</v>
      </c>
      <c r="T410" s="33" t="s">
        <v>1164</v>
      </c>
      <c r="U410" s="33">
        <v>90813</v>
      </c>
      <c r="V410" s="33" t="s">
        <v>2959</v>
      </c>
      <c r="W410">
        <v>0</v>
      </c>
      <c r="X410" s="3">
        <v>63</v>
      </c>
      <c r="Y410" s="3">
        <v>23058</v>
      </c>
      <c r="Z410" s="3">
        <v>63</v>
      </c>
      <c r="AA410" s="3">
        <v>23058</v>
      </c>
      <c r="AB410" s="3">
        <v>44</v>
      </c>
      <c r="AC410" s="3">
        <v>42.314207650273197</v>
      </c>
      <c r="AD410" s="3">
        <v>42.314207650273197</v>
      </c>
      <c r="AE410" s="3">
        <v>0</v>
      </c>
      <c r="AF410" s="3">
        <v>0</v>
      </c>
      <c r="AG410" s="3">
        <v>0</v>
      </c>
      <c r="AH410" s="3">
        <v>0</v>
      </c>
      <c r="AI410" s="3">
        <v>15487</v>
      </c>
      <c r="AJ410" s="3">
        <v>0</v>
      </c>
      <c r="AK410" s="3">
        <v>0</v>
      </c>
      <c r="AL410" s="3">
        <v>0</v>
      </c>
      <c r="AM410" s="3">
        <v>0</v>
      </c>
      <c r="AN410" s="3">
        <v>15487</v>
      </c>
      <c r="AO410" s="3">
        <v>15487</v>
      </c>
      <c r="AP410" s="89">
        <v>0</v>
      </c>
      <c r="AQ410" s="89">
        <v>0</v>
      </c>
      <c r="AR410" s="89">
        <v>0</v>
      </c>
      <c r="AS410" s="89">
        <v>0</v>
      </c>
      <c r="AT410" s="89">
        <v>15487</v>
      </c>
      <c r="AU410" s="89">
        <v>0</v>
      </c>
      <c r="AV410" s="89">
        <v>0</v>
      </c>
      <c r="AW410" s="89">
        <v>0</v>
      </c>
      <c r="AX410" s="89">
        <v>0</v>
      </c>
      <c r="AY410" s="3">
        <v>0</v>
      </c>
      <c r="AZ410" s="3">
        <v>0</v>
      </c>
      <c r="BA410" s="3">
        <v>0</v>
      </c>
      <c r="BB410" s="3">
        <v>0</v>
      </c>
      <c r="BC410" s="3">
        <v>873</v>
      </c>
      <c r="BD410" s="3">
        <v>0</v>
      </c>
      <c r="BE410" s="3">
        <v>0</v>
      </c>
      <c r="BF410" s="3">
        <v>0</v>
      </c>
      <c r="BG410" s="3">
        <v>0</v>
      </c>
      <c r="BH410" s="3">
        <v>873</v>
      </c>
      <c r="BI410" s="3">
        <v>0</v>
      </c>
      <c r="BJ410" s="3">
        <v>0</v>
      </c>
      <c r="BK410" s="3">
        <v>20</v>
      </c>
      <c r="BL410" s="3">
        <v>0</v>
      </c>
      <c r="BM410" s="3">
        <v>0</v>
      </c>
      <c r="BN410" s="3">
        <v>43</v>
      </c>
      <c r="BO410" s="3">
        <v>0</v>
      </c>
      <c r="BP410" s="3">
        <v>0</v>
      </c>
      <c r="BQ410" s="3">
        <v>7320</v>
      </c>
      <c r="BR410" s="3">
        <v>0</v>
      </c>
      <c r="BS410" s="3">
        <v>0</v>
      </c>
      <c r="BT410" s="3">
        <v>15738</v>
      </c>
      <c r="BU410" s="3">
        <v>0</v>
      </c>
      <c r="BV410" s="3">
        <v>0</v>
      </c>
      <c r="BW410" s="3">
        <v>3684</v>
      </c>
      <c r="BX410" s="3">
        <v>0</v>
      </c>
      <c r="BY410" s="3">
        <v>0</v>
      </c>
      <c r="BZ410" s="57">
        <v>0</v>
      </c>
      <c r="CA410" s="3">
        <v>11803</v>
      </c>
      <c r="CB410" s="3">
        <v>0</v>
      </c>
      <c r="CC410" s="3">
        <v>0</v>
      </c>
      <c r="CD410" s="3">
        <v>639</v>
      </c>
      <c r="CE410" s="3">
        <v>0</v>
      </c>
      <c r="CF410" s="3">
        <v>0</v>
      </c>
      <c r="CG410" s="3">
        <v>234</v>
      </c>
      <c r="CH410" s="3">
        <v>0</v>
      </c>
      <c r="CI410" s="3">
        <v>0</v>
      </c>
      <c r="CJ410" s="3">
        <v>0</v>
      </c>
      <c r="CK410" s="3">
        <v>0</v>
      </c>
      <c r="CL410" s="3">
        <v>0</v>
      </c>
      <c r="CM410" s="3">
        <v>0</v>
      </c>
      <c r="CN410" s="3">
        <v>0</v>
      </c>
      <c r="CO410" s="3">
        <v>0</v>
      </c>
      <c r="CP410" s="3">
        <v>0</v>
      </c>
      <c r="CQ410" s="3">
        <v>0</v>
      </c>
      <c r="CR410" s="3">
        <v>0</v>
      </c>
      <c r="CS410" s="3">
        <v>0</v>
      </c>
      <c r="CT410" s="3">
        <v>0</v>
      </c>
      <c r="CU410" s="3">
        <v>0</v>
      </c>
      <c r="CV410" s="3">
        <v>0</v>
      </c>
      <c r="CW410" s="3">
        <v>0</v>
      </c>
      <c r="CX410" s="3">
        <v>0</v>
      </c>
      <c r="CY410" s="3">
        <v>0</v>
      </c>
      <c r="CZ410" s="3">
        <v>0</v>
      </c>
      <c r="DA410" s="3">
        <v>0</v>
      </c>
      <c r="DB410" s="3">
        <v>0</v>
      </c>
      <c r="DC410" s="3">
        <v>0</v>
      </c>
      <c r="DD410" s="3">
        <v>0</v>
      </c>
      <c r="DE410" s="3">
        <v>0</v>
      </c>
      <c r="DF410" s="3">
        <v>0</v>
      </c>
      <c r="DG410" s="3">
        <v>6143766</v>
      </c>
      <c r="DH410" s="3">
        <v>0</v>
      </c>
      <c r="DI410" s="3">
        <v>0</v>
      </c>
      <c r="DJ410" s="3">
        <v>6143766</v>
      </c>
      <c r="DK410" s="3">
        <v>6562</v>
      </c>
      <c r="DL410" s="3">
        <v>6150328</v>
      </c>
      <c r="DM410" s="3">
        <v>5504093</v>
      </c>
      <c r="DN410" s="3">
        <v>646235</v>
      </c>
      <c r="DO410" s="3">
        <v>0</v>
      </c>
      <c r="DP410" s="3">
        <v>0</v>
      </c>
      <c r="DQ410" s="3">
        <v>0</v>
      </c>
      <c r="DR410" s="3">
        <v>0</v>
      </c>
      <c r="DS410" s="3">
        <v>646235</v>
      </c>
      <c r="DT410" s="3">
        <v>0</v>
      </c>
      <c r="DU410" s="3">
        <v>0</v>
      </c>
      <c r="DV410" s="3">
        <v>0</v>
      </c>
      <c r="DW410" s="3">
        <v>0</v>
      </c>
      <c r="DX410" s="3">
        <v>6143766</v>
      </c>
      <c r="DY410" s="3">
        <v>0</v>
      </c>
      <c r="DZ410" s="3">
        <v>0</v>
      </c>
      <c r="EA410" s="3">
        <v>0</v>
      </c>
      <c r="EB410" s="3">
        <v>0</v>
      </c>
      <c r="EC410" s="3">
        <v>6143766</v>
      </c>
      <c r="ED410" s="3">
        <v>0</v>
      </c>
      <c r="EE410" s="3">
        <v>0</v>
      </c>
      <c r="EF410" s="3">
        <v>0</v>
      </c>
      <c r="EG410" s="3">
        <v>0</v>
      </c>
      <c r="EH410" s="3">
        <v>0</v>
      </c>
      <c r="EI410" s="3">
        <v>0</v>
      </c>
      <c r="EJ410" s="3">
        <v>0</v>
      </c>
      <c r="EK410" s="3">
        <v>0</v>
      </c>
      <c r="EL410" s="3">
        <v>0</v>
      </c>
      <c r="EM410" s="3">
        <v>0</v>
      </c>
      <c r="EN410" s="3">
        <v>0</v>
      </c>
      <c r="EO410" s="3">
        <v>0</v>
      </c>
      <c r="EP410" s="3">
        <v>0</v>
      </c>
      <c r="EQ410" s="3">
        <v>0</v>
      </c>
      <c r="ER410" s="3">
        <v>0</v>
      </c>
      <c r="ES410" s="3">
        <v>0</v>
      </c>
      <c r="ET410" s="3">
        <v>0</v>
      </c>
      <c r="EU410" s="3">
        <v>0</v>
      </c>
      <c r="EV410" s="3">
        <v>0</v>
      </c>
      <c r="EW410" s="3">
        <v>0</v>
      </c>
      <c r="EX410" s="3">
        <v>0</v>
      </c>
      <c r="EY410" s="3">
        <v>0</v>
      </c>
      <c r="EZ410" s="3">
        <v>0</v>
      </c>
      <c r="FA410" s="3">
        <v>0</v>
      </c>
      <c r="FB410" s="3">
        <v>0</v>
      </c>
      <c r="FC410" s="3">
        <v>0</v>
      </c>
      <c r="FD410" s="3">
        <v>0</v>
      </c>
      <c r="FE410" s="3">
        <v>0</v>
      </c>
      <c r="FF410" s="3">
        <v>0</v>
      </c>
      <c r="FG410" s="3">
        <v>0</v>
      </c>
      <c r="FH410" s="3">
        <v>0</v>
      </c>
      <c r="FI410" s="3">
        <v>6143766</v>
      </c>
      <c r="FJ410" s="3">
        <v>0</v>
      </c>
      <c r="FK410" s="3">
        <v>0</v>
      </c>
      <c r="FL410" s="3">
        <v>0</v>
      </c>
      <c r="FM410" s="3">
        <v>0</v>
      </c>
      <c r="FN410" s="3">
        <v>0</v>
      </c>
      <c r="FO410" s="3">
        <v>0</v>
      </c>
      <c r="FP410" s="3">
        <v>0</v>
      </c>
      <c r="FQ410" s="3">
        <v>0</v>
      </c>
      <c r="FR410" s="3">
        <v>0</v>
      </c>
      <c r="FS410" s="3">
        <v>0</v>
      </c>
      <c r="FT410" s="3">
        <v>2751018</v>
      </c>
      <c r="FU410" s="3">
        <v>0</v>
      </c>
      <c r="FV410" s="3">
        <v>0</v>
      </c>
      <c r="FW410" s="3">
        <v>0</v>
      </c>
      <c r="FX410" s="3">
        <v>0</v>
      </c>
      <c r="FY410" s="3">
        <v>0</v>
      </c>
      <c r="FZ410" s="3">
        <v>0</v>
      </c>
      <c r="GA410" s="3">
        <v>1029454</v>
      </c>
      <c r="GB410" s="3">
        <v>213500</v>
      </c>
      <c r="GC410" s="3">
        <v>1286529</v>
      </c>
      <c r="GD410" s="3">
        <v>223592</v>
      </c>
      <c r="GE410" s="3">
        <v>2193456</v>
      </c>
      <c r="GF410" s="3">
        <v>540317</v>
      </c>
      <c r="GG410" s="3">
        <v>0</v>
      </c>
      <c r="GH410" s="3">
        <v>907909</v>
      </c>
      <c r="GI410" s="3">
        <v>566697</v>
      </c>
      <c r="GJ410" s="3">
        <v>949633</v>
      </c>
      <c r="GK410" s="3">
        <v>56331</v>
      </c>
      <c r="GL410" s="3">
        <v>12201</v>
      </c>
      <c r="GM410" s="3">
        <v>44621</v>
      </c>
      <c r="GN410" s="3">
        <v>76828</v>
      </c>
      <c r="GO410" s="3">
        <v>156100</v>
      </c>
      <c r="GP410" s="3">
        <v>1417461</v>
      </c>
      <c r="GQ410" s="3">
        <v>0</v>
      </c>
      <c r="GR410" s="3">
        <v>2044756</v>
      </c>
      <c r="GS410" s="3">
        <v>0</v>
      </c>
      <c r="GT410" s="3">
        <v>0</v>
      </c>
      <c r="GU410" s="3">
        <v>0</v>
      </c>
      <c r="GV410" s="3">
        <v>3462217</v>
      </c>
      <c r="GW410" s="3">
        <v>5323837</v>
      </c>
      <c r="GX410" s="3">
        <v>0</v>
      </c>
      <c r="GY410" s="3">
        <v>0</v>
      </c>
      <c r="GZ410" s="3">
        <v>-1861620</v>
      </c>
      <c r="HA410" s="3">
        <v>3462217</v>
      </c>
      <c r="HB410" s="3">
        <v>172626</v>
      </c>
      <c r="HC410" s="3">
        <v>870023</v>
      </c>
      <c r="HD410" s="3">
        <v>0</v>
      </c>
      <c r="HE410" s="3">
        <v>3760139</v>
      </c>
      <c r="HF410" s="3">
        <v>0</v>
      </c>
      <c r="HG410" s="3">
        <v>0</v>
      </c>
      <c r="HH410" s="3">
        <v>0</v>
      </c>
      <c r="HI410" s="3">
        <v>3643354</v>
      </c>
      <c r="HJ410" s="3">
        <v>78610</v>
      </c>
      <c r="HK410" s="3">
        <v>90072</v>
      </c>
      <c r="HL410" s="3">
        <v>42</v>
      </c>
      <c r="HM410" s="3">
        <v>0</v>
      </c>
      <c r="HN410" s="3">
        <v>8521</v>
      </c>
      <c r="HO410" s="3">
        <v>12939</v>
      </c>
      <c r="HP410" s="3">
        <v>8</v>
      </c>
      <c r="HQ410" s="3">
        <v>12179</v>
      </c>
      <c r="HR410" s="3">
        <v>0</v>
      </c>
      <c r="HS410" s="3">
        <v>11444</v>
      </c>
      <c r="HT410" s="3">
        <v>14616</v>
      </c>
      <c r="HU410" s="3">
        <v>16267</v>
      </c>
      <c r="HV410" s="3">
        <v>0</v>
      </c>
      <c r="HW410" s="3">
        <v>2636</v>
      </c>
      <c r="HX410" s="3">
        <v>45390</v>
      </c>
      <c r="HY410" s="3">
        <v>0</v>
      </c>
      <c r="HZ410" s="3">
        <v>0</v>
      </c>
      <c r="IA410" s="3">
        <v>0</v>
      </c>
      <c r="IB410" s="3">
        <v>16605</v>
      </c>
      <c r="IC410" s="3">
        <v>5799</v>
      </c>
      <c r="ID410" s="3">
        <v>10816</v>
      </c>
      <c r="IE410" s="3">
        <v>0</v>
      </c>
      <c r="IF410" s="3">
        <v>0</v>
      </c>
      <c r="IG410" s="3">
        <v>0</v>
      </c>
      <c r="IH410" s="3">
        <v>0</v>
      </c>
      <c r="II410" s="3">
        <v>5497531</v>
      </c>
      <c r="IJ410" s="3">
        <v>0</v>
      </c>
      <c r="IK410" s="3">
        <v>0</v>
      </c>
      <c r="IL410" s="3">
        <v>0</v>
      </c>
      <c r="IM410" s="3">
        <v>0</v>
      </c>
    </row>
    <row r="411" spans="1:247" x14ac:dyDescent="0.25">
      <c r="A411">
        <v>106190422</v>
      </c>
      <c r="B411" s="33" t="s">
        <v>1703</v>
      </c>
      <c r="C411" s="56">
        <v>45108</v>
      </c>
      <c r="D411" s="56">
        <v>45473</v>
      </c>
      <c r="E411">
        <v>366</v>
      </c>
      <c r="F411" s="33" t="s">
        <v>2532</v>
      </c>
      <c r="G411" t="s">
        <v>475</v>
      </c>
      <c r="H411">
        <v>931</v>
      </c>
      <c r="I411" s="33" t="s">
        <v>1046</v>
      </c>
      <c r="J411" t="s">
        <v>3053</v>
      </c>
      <c r="K411" s="33" t="s">
        <v>1023</v>
      </c>
      <c r="L411" s="33" t="s">
        <v>811</v>
      </c>
      <c r="N411" t="s">
        <v>430</v>
      </c>
      <c r="O411" s="33" t="s">
        <v>3125</v>
      </c>
      <c r="P411" t="s">
        <v>1048</v>
      </c>
      <c r="Q411" t="s">
        <v>1049</v>
      </c>
      <c r="R411" s="33" t="s">
        <v>2349</v>
      </c>
      <c r="S411" s="33" t="s">
        <v>2527</v>
      </c>
      <c r="T411" s="33" t="s">
        <v>1183</v>
      </c>
      <c r="U411" s="33" t="s">
        <v>3263</v>
      </c>
      <c r="V411" s="33" t="s">
        <v>3264</v>
      </c>
      <c r="W411">
        <v>0</v>
      </c>
      <c r="X411" s="3">
        <v>585</v>
      </c>
      <c r="Y411" s="3">
        <v>214110</v>
      </c>
      <c r="Z411" s="3">
        <v>533</v>
      </c>
      <c r="AA411" s="3">
        <v>195078</v>
      </c>
      <c r="AB411" s="3">
        <v>384</v>
      </c>
      <c r="AC411" s="3">
        <v>364.35792349726773</v>
      </c>
      <c r="AD411" s="3">
        <v>633.83717163880601</v>
      </c>
      <c r="AE411" s="3">
        <v>38271</v>
      </c>
      <c r="AF411" s="3">
        <v>45488</v>
      </c>
      <c r="AG411" s="3">
        <v>2371</v>
      </c>
      <c r="AH411" s="3">
        <v>11375</v>
      </c>
      <c r="AI411" s="3">
        <v>0</v>
      </c>
      <c r="AJ411" s="3">
        <v>1060</v>
      </c>
      <c r="AK411" s="3">
        <v>31775</v>
      </c>
      <c r="AL411" s="3">
        <v>0</v>
      </c>
      <c r="AM411" s="3">
        <v>3015</v>
      </c>
      <c r="AN411" s="3">
        <v>133355</v>
      </c>
      <c r="AO411" s="3">
        <v>231984.40481980299</v>
      </c>
      <c r="AP411" s="89">
        <v>59875.383967299742</v>
      </c>
      <c r="AQ411" s="89">
        <v>70177.500400928198</v>
      </c>
      <c r="AR411" s="89">
        <v>2806.3606980050699</v>
      </c>
      <c r="AS411" s="89">
        <v>17300.750334638298</v>
      </c>
      <c r="AT411" s="89">
        <v>0</v>
      </c>
      <c r="AU411" s="89">
        <v>1901.05785491798</v>
      </c>
      <c r="AV411" s="89">
        <v>72906.543657093498</v>
      </c>
      <c r="AW411" s="89">
        <v>0</v>
      </c>
      <c r="AX411" s="89">
        <v>7686.3008832452997</v>
      </c>
      <c r="AY411" s="3">
        <v>6425</v>
      </c>
      <c r="AZ411" s="3">
        <v>8837</v>
      </c>
      <c r="BA411" s="3">
        <v>413</v>
      </c>
      <c r="BB411" s="3">
        <v>2386</v>
      </c>
      <c r="BC411" s="3">
        <v>0</v>
      </c>
      <c r="BD411" s="3">
        <v>220</v>
      </c>
      <c r="BE411" s="3">
        <v>8016</v>
      </c>
      <c r="BF411" s="3">
        <v>0</v>
      </c>
      <c r="BG411" s="3">
        <v>462</v>
      </c>
      <c r="BH411" s="3">
        <v>26759</v>
      </c>
      <c r="BI411" s="3">
        <v>545</v>
      </c>
      <c r="BJ411" s="3">
        <v>0</v>
      </c>
      <c r="BK411" s="3">
        <v>0</v>
      </c>
      <c r="BL411" s="3">
        <v>0</v>
      </c>
      <c r="BM411" s="3">
        <v>40</v>
      </c>
      <c r="BN411" s="3">
        <v>0</v>
      </c>
      <c r="BO411" s="3">
        <v>199470</v>
      </c>
      <c r="BP411" s="3">
        <v>0</v>
      </c>
      <c r="BQ411" s="3">
        <v>0</v>
      </c>
      <c r="BR411" s="3">
        <v>0</v>
      </c>
      <c r="BS411" s="3">
        <v>14640</v>
      </c>
      <c r="BT411" s="3">
        <v>0</v>
      </c>
      <c r="BU411" s="3">
        <v>123511</v>
      </c>
      <c r="BV411" s="3">
        <v>0</v>
      </c>
      <c r="BW411" s="3">
        <v>0</v>
      </c>
      <c r="BX411" s="3">
        <v>0</v>
      </c>
      <c r="BY411" s="3">
        <v>9844</v>
      </c>
      <c r="BZ411" s="57">
        <v>7.3818004574256704E-2</v>
      </c>
      <c r="CA411" s="3">
        <v>0</v>
      </c>
      <c r="CB411" s="3">
        <v>26229</v>
      </c>
      <c r="CC411" s="3">
        <v>0</v>
      </c>
      <c r="CD411" s="3">
        <v>0</v>
      </c>
      <c r="CE411" s="3">
        <v>0</v>
      </c>
      <c r="CF411" s="3">
        <v>530</v>
      </c>
      <c r="CG411" s="3">
        <v>0</v>
      </c>
      <c r="CH411" s="3">
        <v>25</v>
      </c>
      <c r="CI411" s="3">
        <v>4331</v>
      </c>
      <c r="CJ411" s="3">
        <v>1977</v>
      </c>
      <c r="CK411" s="3">
        <v>131852</v>
      </c>
      <c r="CL411" s="3">
        <v>101641</v>
      </c>
      <c r="CM411" s="3">
        <v>5027</v>
      </c>
      <c r="CN411" s="3">
        <v>38463</v>
      </c>
      <c r="CO411" s="3">
        <v>0</v>
      </c>
      <c r="CP411" s="3">
        <v>10153</v>
      </c>
      <c r="CQ411" s="3">
        <v>214353</v>
      </c>
      <c r="CR411" s="3">
        <v>0</v>
      </c>
      <c r="CS411" s="3">
        <v>13792</v>
      </c>
      <c r="CT411" s="3">
        <v>515281</v>
      </c>
      <c r="CU411" s="3">
        <v>107266</v>
      </c>
      <c r="CV411" s="3">
        <v>49936</v>
      </c>
      <c r="CW411" s="3">
        <v>65883</v>
      </c>
      <c r="CX411" s="3">
        <v>270045</v>
      </c>
      <c r="CY411" s="3">
        <v>0</v>
      </c>
      <c r="CZ411" s="3">
        <v>19</v>
      </c>
      <c r="DA411" s="3">
        <v>867757</v>
      </c>
      <c r="DB411" s="3">
        <v>876114</v>
      </c>
      <c r="DC411" s="3">
        <v>6066</v>
      </c>
      <c r="DD411" s="3">
        <v>11429</v>
      </c>
      <c r="DE411" s="3">
        <v>1444</v>
      </c>
      <c r="DF411" s="3">
        <v>787</v>
      </c>
      <c r="DG411" s="3">
        <v>5930333163</v>
      </c>
      <c r="DH411" s="3">
        <v>5167210849</v>
      </c>
      <c r="DI411" s="3">
        <v>83364130</v>
      </c>
      <c r="DJ411" s="3">
        <v>846486444</v>
      </c>
      <c r="DK411" s="3">
        <v>32325557</v>
      </c>
      <c r="DL411" s="3">
        <v>878812001</v>
      </c>
      <c r="DM411" s="3">
        <v>886471169</v>
      </c>
      <c r="DN411" s="3">
        <v>-7659168</v>
      </c>
      <c r="DO411" s="3">
        <v>58506272</v>
      </c>
      <c r="DP411" s="3">
        <v>0</v>
      </c>
      <c r="DQ411" s="3">
        <v>0</v>
      </c>
      <c r="DR411" s="3">
        <v>0</v>
      </c>
      <c r="DS411" s="3">
        <v>50847104</v>
      </c>
      <c r="DT411" s="3">
        <v>987052695</v>
      </c>
      <c r="DU411" s="3">
        <v>1112322511</v>
      </c>
      <c r="DV411" s="3">
        <v>91059281</v>
      </c>
      <c r="DW411" s="3">
        <v>289916044</v>
      </c>
      <c r="DX411" s="3">
        <v>0</v>
      </c>
      <c r="DY411" s="3">
        <v>29621907</v>
      </c>
      <c r="DZ411" s="3">
        <v>878104448</v>
      </c>
      <c r="EA411" s="3">
        <v>0</v>
      </c>
      <c r="EB411" s="3">
        <v>20943559</v>
      </c>
      <c r="EC411" s="3">
        <v>3409020445</v>
      </c>
      <c r="ED411" s="3">
        <v>557201678</v>
      </c>
      <c r="EE411" s="3">
        <v>603734767</v>
      </c>
      <c r="EF411" s="3">
        <v>16720216</v>
      </c>
      <c r="EG411" s="3">
        <v>151030338</v>
      </c>
      <c r="EH411" s="3">
        <v>0</v>
      </c>
      <c r="EI411" s="3">
        <v>23503526</v>
      </c>
      <c r="EJ411" s="3">
        <v>1136673216</v>
      </c>
      <c r="EK411" s="3">
        <v>0</v>
      </c>
      <c r="EL411" s="3">
        <v>32448977</v>
      </c>
      <c r="EM411" s="3">
        <v>2521312718</v>
      </c>
      <c r="EN411" s="3">
        <v>1367600482</v>
      </c>
      <c r="EO411" s="3">
        <v>1570495276</v>
      </c>
      <c r="EP411" s="3">
        <v>81899896</v>
      </c>
      <c r="EQ411" s="3">
        <v>401620944</v>
      </c>
      <c r="ER411" s="3">
        <v>0</v>
      </c>
      <c r="ES411" s="3">
        <v>0</v>
      </c>
      <c r="ET411" s="3">
        <v>45441735</v>
      </c>
      <c r="EU411" s="3">
        <v>1623653250</v>
      </c>
      <c r="EV411" s="3">
        <v>13350713</v>
      </c>
      <c r="EW411" s="3">
        <v>0</v>
      </c>
      <c r="EX411" s="3">
        <v>25660494</v>
      </c>
      <c r="EY411" s="3">
        <v>0</v>
      </c>
      <c r="EZ411" s="3">
        <v>37488059</v>
      </c>
      <c r="FA411" s="3">
        <v>52021952</v>
      </c>
      <c r="FB411" s="3">
        <v>0</v>
      </c>
      <c r="FC411" s="3">
        <v>0</v>
      </c>
      <c r="FD411" s="3">
        <v>31342178</v>
      </c>
      <c r="FE411" s="3">
        <v>169971918</v>
      </c>
      <c r="FF411" s="3">
        <v>190158591</v>
      </c>
      <c r="FG411" s="3">
        <v>25413240</v>
      </c>
      <c r="FH411" s="3">
        <v>37417467</v>
      </c>
      <c r="FI411" s="3">
        <v>0</v>
      </c>
      <c r="FJ411" s="3">
        <v>7453825</v>
      </c>
      <c r="FK411" s="3">
        <v>413748644</v>
      </c>
      <c r="FL411" s="3">
        <v>0</v>
      </c>
      <c r="FM411" s="3">
        <v>2322759</v>
      </c>
      <c r="FN411" s="3">
        <v>0</v>
      </c>
      <c r="FO411" s="3">
        <v>0</v>
      </c>
      <c r="FP411" s="3">
        <v>38204280</v>
      </c>
      <c r="FQ411" s="3">
        <v>19185048</v>
      </c>
      <c r="FR411" s="3">
        <v>0</v>
      </c>
      <c r="FS411" s="3">
        <v>0</v>
      </c>
      <c r="FT411" s="3">
        <v>161743125</v>
      </c>
      <c r="FU411" s="3">
        <v>80966897</v>
      </c>
      <c r="FV411" s="3">
        <v>329468370</v>
      </c>
      <c r="FW411" s="3">
        <v>0</v>
      </c>
      <c r="FX411" s="3">
        <v>0</v>
      </c>
      <c r="FY411" s="3">
        <v>6615410</v>
      </c>
      <c r="FZ411" s="3">
        <v>0</v>
      </c>
      <c r="GA411" s="3">
        <v>118335512</v>
      </c>
      <c r="GB411" s="3">
        <v>19037722</v>
      </c>
      <c r="GC411" s="3">
        <v>147884934</v>
      </c>
      <c r="GD411" s="3">
        <v>22419199</v>
      </c>
      <c r="GE411" s="3">
        <v>337885527</v>
      </c>
      <c r="GF411" s="3">
        <v>130931478</v>
      </c>
      <c r="GG411" s="3">
        <v>30345801</v>
      </c>
      <c r="GH411" s="3">
        <v>22259020</v>
      </c>
      <c r="GI411" s="3">
        <v>164293635</v>
      </c>
      <c r="GJ411" s="3">
        <v>67791474</v>
      </c>
      <c r="GK411" s="3">
        <v>28264913</v>
      </c>
      <c r="GL411" s="3">
        <v>6751809</v>
      </c>
      <c r="GM411" s="3">
        <v>6114693</v>
      </c>
      <c r="GN411" s="3">
        <v>6485386</v>
      </c>
      <c r="GO411" s="3">
        <v>85347433</v>
      </c>
      <c r="GP411" s="3">
        <v>360320150</v>
      </c>
      <c r="GQ411" s="3">
        <v>274893135</v>
      </c>
      <c r="GR411" s="3">
        <v>544343834</v>
      </c>
      <c r="GS411" s="3">
        <v>25748604</v>
      </c>
      <c r="GT411" s="3">
        <v>148220042</v>
      </c>
      <c r="GU411" s="3">
        <v>0</v>
      </c>
      <c r="GV411" s="3">
        <v>1353525765</v>
      </c>
      <c r="GW411" s="3">
        <v>282462477</v>
      </c>
      <c r="GX411" s="3">
        <v>0</v>
      </c>
      <c r="GY411" s="3">
        <v>257618150</v>
      </c>
      <c r="GZ411" s="3">
        <v>813445138</v>
      </c>
      <c r="HA411" s="3">
        <v>1353525765</v>
      </c>
      <c r="HB411" s="3">
        <v>12449757</v>
      </c>
      <c r="HC411" s="3">
        <v>879831781</v>
      </c>
      <c r="HD411" s="3">
        <v>-754400060</v>
      </c>
      <c r="HE411" s="3">
        <v>741582173</v>
      </c>
      <c r="HF411" s="3">
        <v>0</v>
      </c>
      <c r="HG411" s="3">
        <v>233360615</v>
      </c>
      <c r="HH411" s="3">
        <v>0</v>
      </c>
      <c r="HI411" s="3">
        <v>33104370</v>
      </c>
      <c r="HJ411" s="3">
        <v>6540316</v>
      </c>
      <c r="HK411" s="3">
        <v>7509652</v>
      </c>
      <c r="HL411" s="3">
        <v>3494</v>
      </c>
      <c r="HM411" s="3">
        <v>0</v>
      </c>
      <c r="HN411" s="3">
        <v>344512</v>
      </c>
      <c r="HO411" s="3">
        <v>1471991</v>
      </c>
      <c r="HP411" s="3">
        <v>1918994</v>
      </c>
      <c r="HQ411" s="3">
        <v>38253</v>
      </c>
      <c r="HR411" s="3">
        <v>473754</v>
      </c>
      <c r="HS411" s="3">
        <v>1210425</v>
      </c>
      <c r="HT411" s="3">
        <v>424367</v>
      </c>
      <c r="HU411" s="3">
        <v>416217</v>
      </c>
      <c r="HV411" s="3">
        <v>141485</v>
      </c>
      <c r="HW411" s="3">
        <v>100318</v>
      </c>
      <c r="HX411" s="3">
        <v>1807941</v>
      </c>
      <c r="HY411" s="3">
        <v>781604</v>
      </c>
      <c r="HZ411" s="3">
        <v>1918325</v>
      </c>
      <c r="IA411" s="3">
        <v>86145</v>
      </c>
      <c r="IB411" s="3">
        <v>1148903</v>
      </c>
      <c r="IC411" s="3">
        <v>322695</v>
      </c>
      <c r="ID411" s="3">
        <v>474703</v>
      </c>
      <c r="IE411" s="3">
        <v>222418886.13261393</v>
      </c>
      <c r="IF411" s="3">
        <v>247163650.61737499</v>
      </c>
      <c r="IG411" s="3">
        <v>15523475.982847942</v>
      </c>
      <c r="IH411" s="3">
        <v>63509487.065992601</v>
      </c>
      <c r="II411" s="3">
        <v>0</v>
      </c>
      <c r="IJ411" s="3">
        <v>7651653.6652040398</v>
      </c>
      <c r="IK411" s="3">
        <v>290188334.03798902</v>
      </c>
      <c r="IL411" s="3">
        <v>0</v>
      </c>
      <c r="IM411" s="3">
        <v>7690124.49797705</v>
      </c>
    </row>
    <row r="412" spans="1:247" x14ac:dyDescent="0.25">
      <c r="A412">
        <v>106364451</v>
      </c>
      <c r="B412" s="33" t="s">
        <v>1846</v>
      </c>
      <c r="C412" s="56">
        <v>45292</v>
      </c>
      <c r="D412" s="56">
        <v>45657</v>
      </c>
      <c r="E412">
        <v>366</v>
      </c>
      <c r="F412" s="33" t="s">
        <v>2692</v>
      </c>
      <c r="G412" t="s">
        <v>1063</v>
      </c>
      <c r="H412">
        <v>1209</v>
      </c>
      <c r="I412" s="33" t="s">
        <v>1024</v>
      </c>
      <c r="J412" t="s">
        <v>3050</v>
      </c>
      <c r="K412" s="33" t="s">
        <v>1023</v>
      </c>
      <c r="L412" s="33" t="s">
        <v>811</v>
      </c>
      <c r="N412" t="s">
        <v>430</v>
      </c>
      <c r="O412" s="33" t="s">
        <v>1847</v>
      </c>
      <c r="P412" t="s">
        <v>407</v>
      </c>
      <c r="Q412" t="s">
        <v>1058</v>
      </c>
      <c r="R412" s="33" t="s">
        <v>2350</v>
      </c>
      <c r="S412" s="33" t="s">
        <v>3126</v>
      </c>
      <c r="T412" s="33" t="s">
        <v>1389</v>
      </c>
      <c r="U412" s="33">
        <v>92354</v>
      </c>
      <c r="V412" s="33" t="s">
        <v>1847</v>
      </c>
      <c r="W412">
        <v>0</v>
      </c>
      <c r="X412" s="3">
        <v>81</v>
      </c>
      <c r="Y412" s="3">
        <v>29646</v>
      </c>
      <c r="Z412" s="3">
        <v>81</v>
      </c>
      <c r="AA412" s="3">
        <v>29646</v>
      </c>
      <c r="AB412" s="3">
        <v>67</v>
      </c>
      <c r="AC412" s="3">
        <v>60.677595628415297</v>
      </c>
      <c r="AD412" s="3">
        <v>60.788832731564398</v>
      </c>
      <c r="AE412" s="3">
        <v>0</v>
      </c>
      <c r="AF412" s="3">
        <v>0</v>
      </c>
      <c r="AG412" s="3">
        <v>4356</v>
      </c>
      <c r="AH412" s="3">
        <v>14838</v>
      </c>
      <c r="AI412" s="3">
        <v>0</v>
      </c>
      <c r="AJ412" s="3">
        <v>0</v>
      </c>
      <c r="AK412" s="3">
        <v>3014</v>
      </c>
      <c r="AL412" s="3">
        <v>0</v>
      </c>
      <c r="AM412" s="3">
        <v>0</v>
      </c>
      <c r="AN412" s="3">
        <v>22208</v>
      </c>
      <c r="AO412" s="3">
        <v>22248.712779752583</v>
      </c>
      <c r="AP412" s="89">
        <v>0</v>
      </c>
      <c r="AQ412" s="89">
        <v>0</v>
      </c>
      <c r="AR412" s="89">
        <v>4356</v>
      </c>
      <c r="AS412" s="89">
        <v>14881.342521184039</v>
      </c>
      <c r="AT412" s="89">
        <v>0</v>
      </c>
      <c r="AU412" s="89">
        <v>0</v>
      </c>
      <c r="AV412" s="89">
        <v>3014</v>
      </c>
      <c r="AW412" s="89">
        <v>0</v>
      </c>
      <c r="AX412" s="89">
        <v>0</v>
      </c>
      <c r="AY412" s="3">
        <v>0</v>
      </c>
      <c r="AZ412" s="3">
        <v>0</v>
      </c>
      <c r="BA412" s="3">
        <v>107</v>
      </c>
      <c r="BB412" s="3">
        <v>34</v>
      </c>
      <c r="BC412" s="3">
        <v>0</v>
      </c>
      <c r="BD412" s="3">
        <v>0</v>
      </c>
      <c r="BE412" s="3">
        <v>36</v>
      </c>
      <c r="BF412" s="3">
        <v>0</v>
      </c>
      <c r="BG412" s="3">
        <v>0</v>
      </c>
      <c r="BH412" s="3">
        <v>177</v>
      </c>
      <c r="BI412" s="3">
        <v>0</v>
      </c>
      <c r="BJ412" s="3">
        <v>0</v>
      </c>
      <c r="BK412" s="3">
        <v>0</v>
      </c>
      <c r="BL412" s="3">
        <v>25</v>
      </c>
      <c r="BM412" s="3">
        <v>56</v>
      </c>
      <c r="BN412" s="3">
        <v>0</v>
      </c>
      <c r="BO412" s="3">
        <v>0</v>
      </c>
      <c r="BP412" s="3">
        <v>0</v>
      </c>
      <c r="BQ412" s="3">
        <v>0</v>
      </c>
      <c r="BR412" s="3">
        <v>9150</v>
      </c>
      <c r="BS412" s="3">
        <v>20496</v>
      </c>
      <c r="BT412" s="3">
        <v>0</v>
      </c>
      <c r="BU412" s="3">
        <v>0</v>
      </c>
      <c r="BV412" s="3">
        <v>0</v>
      </c>
      <c r="BW412" s="3">
        <v>0</v>
      </c>
      <c r="BX412" s="3">
        <v>2983</v>
      </c>
      <c r="BY412" s="3">
        <v>19225</v>
      </c>
      <c r="BZ412" s="57">
        <v>0.86567903458213302</v>
      </c>
      <c r="CA412" s="3">
        <v>0</v>
      </c>
      <c r="CB412" s="3">
        <v>0</v>
      </c>
      <c r="CC412" s="3">
        <v>0</v>
      </c>
      <c r="CD412" s="3">
        <v>0</v>
      </c>
      <c r="CE412" s="3">
        <v>104</v>
      </c>
      <c r="CF412" s="3">
        <v>73</v>
      </c>
      <c r="CG412" s="3">
        <v>0</v>
      </c>
      <c r="CH412" s="3">
        <v>0</v>
      </c>
      <c r="CI412" s="3">
        <v>0</v>
      </c>
      <c r="CJ412" s="3">
        <v>0</v>
      </c>
      <c r="CK412" s="3">
        <v>0</v>
      </c>
      <c r="CL412" s="3">
        <v>0</v>
      </c>
      <c r="CM412" s="3">
        <v>0</v>
      </c>
      <c r="CN412" s="3">
        <v>351</v>
      </c>
      <c r="CO412" s="3">
        <v>0</v>
      </c>
      <c r="CP412" s="3">
        <v>0</v>
      </c>
      <c r="CQ412" s="3">
        <v>0</v>
      </c>
      <c r="CR412" s="3">
        <v>0</v>
      </c>
      <c r="CS412" s="3">
        <v>0</v>
      </c>
      <c r="CT412" s="3">
        <v>351</v>
      </c>
      <c r="CU412" s="3">
        <v>0</v>
      </c>
      <c r="CV412" s="3">
        <v>0</v>
      </c>
      <c r="CW412" s="3">
        <v>0</v>
      </c>
      <c r="CX412" s="3">
        <v>351</v>
      </c>
      <c r="CY412" s="3">
        <v>0</v>
      </c>
      <c r="CZ412" s="3">
        <v>0</v>
      </c>
      <c r="DA412" s="3">
        <v>0</v>
      </c>
      <c r="DB412" s="3">
        <v>0</v>
      </c>
      <c r="DC412" s="3">
        <v>0</v>
      </c>
      <c r="DD412" s="3">
        <v>0</v>
      </c>
      <c r="DE412" s="3">
        <v>0</v>
      </c>
      <c r="DF412" s="3">
        <v>0</v>
      </c>
      <c r="DG412" s="3">
        <v>46130548</v>
      </c>
      <c r="DH412" s="3">
        <v>12546795</v>
      </c>
      <c r="DI412" s="3">
        <v>0</v>
      </c>
      <c r="DJ412" s="3">
        <v>33583753</v>
      </c>
      <c r="DK412" s="3">
        <v>714</v>
      </c>
      <c r="DL412" s="3">
        <v>33584467</v>
      </c>
      <c r="DM412" s="3">
        <v>35796389</v>
      </c>
      <c r="DN412" s="3">
        <v>-2211922</v>
      </c>
      <c r="DO412" s="3">
        <v>0</v>
      </c>
      <c r="DP412" s="3">
        <v>0</v>
      </c>
      <c r="DQ412" s="3">
        <v>0</v>
      </c>
      <c r="DR412" s="3">
        <v>0</v>
      </c>
      <c r="DS412" s="3">
        <v>-2211922</v>
      </c>
      <c r="DT412" s="3">
        <v>0</v>
      </c>
      <c r="DU412" s="3">
        <v>0</v>
      </c>
      <c r="DV412" s="3">
        <v>10368059</v>
      </c>
      <c r="DW412" s="3">
        <v>28898525</v>
      </c>
      <c r="DX412" s="3">
        <v>0</v>
      </c>
      <c r="DY412" s="3">
        <v>0</v>
      </c>
      <c r="DZ412" s="3">
        <v>6779550</v>
      </c>
      <c r="EA412" s="3">
        <v>0</v>
      </c>
      <c r="EB412" s="3">
        <v>0</v>
      </c>
      <c r="EC412" s="3">
        <v>46046134</v>
      </c>
      <c r="ED412" s="3">
        <v>0</v>
      </c>
      <c r="EE412" s="3">
        <v>0</v>
      </c>
      <c r="EF412" s="3">
        <v>0</v>
      </c>
      <c r="EG412" s="3">
        <v>84414</v>
      </c>
      <c r="EH412" s="3">
        <v>0</v>
      </c>
      <c r="EI412" s="3">
        <v>0</v>
      </c>
      <c r="EJ412" s="3">
        <v>0</v>
      </c>
      <c r="EK412" s="3">
        <v>0</v>
      </c>
      <c r="EL412" s="3">
        <v>0</v>
      </c>
      <c r="EM412" s="3">
        <v>84414</v>
      </c>
      <c r="EN412" s="3">
        <v>0</v>
      </c>
      <c r="EO412" s="3">
        <v>0</v>
      </c>
      <c r="EP412" s="3">
        <v>2758527</v>
      </c>
      <c r="EQ412" s="3">
        <v>8345535</v>
      </c>
      <c r="ER412" s="3">
        <v>0</v>
      </c>
      <c r="ES412" s="3">
        <v>0</v>
      </c>
      <c r="ET412" s="3">
        <v>0</v>
      </c>
      <c r="EU412" s="3">
        <v>1442733</v>
      </c>
      <c r="EV412" s="3">
        <v>0</v>
      </c>
      <c r="EW412" s="3">
        <v>0</v>
      </c>
      <c r="EX412" s="3">
        <v>0</v>
      </c>
      <c r="EY412" s="3">
        <v>0</v>
      </c>
      <c r="EZ412" s="3">
        <v>0</v>
      </c>
      <c r="FA412" s="3">
        <v>0</v>
      </c>
      <c r="FB412" s="3">
        <v>0</v>
      </c>
      <c r="FC412" s="3">
        <v>0</v>
      </c>
      <c r="FD412" s="3">
        <v>0</v>
      </c>
      <c r="FE412" s="3">
        <v>0</v>
      </c>
      <c r="FF412" s="3">
        <v>0</v>
      </c>
      <c r="FG412" s="3">
        <v>7609532</v>
      </c>
      <c r="FH412" s="3">
        <v>20637404</v>
      </c>
      <c r="FI412" s="3">
        <v>0</v>
      </c>
      <c r="FJ412" s="3">
        <v>0</v>
      </c>
      <c r="FK412" s="3">
        <v>5336817</v>
      </c>
      <c r="FL412" s="3">
        <v>0</v>
      </c>
      <c r="FM412" s="3">
        <v>0</v>
      </c>
      <c r="FN412" s="3">
        <v>0</v>
      </c>
      <c r="FO412" s="3">
        <v>-2983896</v>
      </c>
      <c r="FP412" s="3">
        <v>0</v>
      </c>
      <c r="FQ412" s="3">
        <v>0</v>
      </c>
      <c r="FR412" s="3">
        <v>0</v>
      </c>
      <c r="FS412" s="3">
        <v>0</v>
      </c>
      <c r="FT412" s="3">
        <v>18128346</v>
      </c>
      <c r="FU412" s="3">
        <v>0</v>
      </c>
      <c r="FV412" s="3">
        <v>5588337</v>
      </c>
      <c r="FW412" s="3">
        <v>0</v>
      </c>
      <c r="FX412" s="3">
        <v>0</v>
      </c>
      <c r="FY412" s="3">
        <v>0</v>
      </c>
      <c r="FZ412" s="3">
        <v>0</v>
      </c>
      <c r="GA412" s="3">
        <v>3979196</v>
      </c>
      <c r="GB412" s="3">
        <v>1600724</v>
      </c>
      <c r="GC412" s="3">
        <v>4617178</v>
      </c>
      <c r="GD412" s="3">
        <v>1882608</v>
      </c>
      <c r="GE412" s="3">
        <v>14154201</v>
      </c>
      <c r="GF412" s="3">
        <v>4063346</v>
      </c>
      <c r="GG412" s="3">
        <v>0</v>
      </c>
      <c r="GH412" s="3">
        <v>1187814</v>
      </c>
      <c r="GI412" s="3">
        <v>2234124</v>
      </c>
      <c r="GJ412" s="3">
        <v>6844425</v>
      </c>
      <c r="GK412" s="3">
        <v>301253</v>
      </c>
      <c r="GL412" s="3">
        <v>4857689</v>
      </c>
      <c r="GM412" s="3">
        <v>459990</v>
      </c>
      <c r="GN412" s="3">
        <v>586826</v>
      </c>
      <c r="GO412" s="3">
        <v>1106721</v>
      </c>
      <c r="GP412" s="3">
        <v>10312704</v>
      </c>
      <c r="GQ412" s="3">
        <v>0</v>
      </c>
      <c r="GR412" s="3">
        <v>11045142</v>
      </c>
      <c r="GS412" s="3">
        <v>0</v>
      </c>
      <c r="GT412" s="3">
        <v>0</v>
      </c>
      <c r="GU412" s="3">
        <v>0</v>
      </c>
      <c r="GV412" s="3">
        <v>21357846</v>
      </c>
      <c r="GW412" s="3">
        <v>4726152</v>
      </c>
      <c r="GX412" s="3">
        <v>0</v>
      </c>
      <c r="GY412" s="3">
        <v>17243535</v>
      </c>
      <c r="GZ412" s="3">
        <v>-611841</v>
      </c>
      <c r="HA412" s="3">
        <v>21357846</v>
      </c>
      <c r="HB412" s="3">
        <v>1583904</v>
      </c>
      <c r="HC412" s="3">
        <v>8000759</v>
      </c>
      <c r="HD412" s="3">
        <v>0</v>
      </c>
      <c r="HE412" s="3">
        <v>15871170</v>
      </c>
      <c r="HF412" s="3">
        <v>14359698</v>
      </c>
      <c r="HG412" s="3">
        <v>0</v>
      </c>
      <c r="HH412" s="3">
        <v>0</v>
      </c>
      <c r="HI412" s="3">
        <v>0</v>
      </c>
      <c r="HJ412" s="3">
        <v>404769</v>
      </c>
      <c r="HK412" s="3">
        <v>437389</v>
      </c>
      <c r="HL412" s="3">
        <v>207</v>
      </c>
      <c r="HM412" s="3">
        <v>0</v>
      </c>
      <c r="HN412" s="3">
        <v>12651</v>
      </c>
      <c r="HO412" s="3">
        <v>74959</v>
      </c>
      <c r="HP412" s="3">
        <v>66350</v>
      </c>
      <c r="HQ412" s="3">
        <v>96243</v>
      </c>
      <c r="HR412" s="3">
        <v>103965</v>
      </c>
      <c r="HS412" s="3">
        <v>17475</v>
      </c>
      <c r="HT412" s="3">
        <v>26563</v>
      </c>
      <c r="HU412" s="3">
        <v>0</v>
      </c>
      <c r="HV412" s="3">
        <v>0</v>
      </c>
      <c r="HW412" s="3">
        <v>6563</v>
      </c>
      <c r="HX412" s="3">
        <v>279111</v>
      </c>
      <c r="HY412" s="3">
        <v>0</v>
      </c>
      <c r="HZ412" s="3">
        <v>61556</v>
      </c>
      <c r="IA412" s="3">
        <v>0</v>
      </c>
      <c r="IB412" s="3">
        <v>32335</v>
      </c>
      <c r="IC412" s="3">
        <v>8451</v>
      </c>
      <c r="ID412" s="3">
        <v>23316</v>
      </c>
      <c r="IE412" s="3">
        <v>0</v>
      </c>
      <c r="IF412" s="3">
        <v>0</v>
      </c>
      <c r="IG412" s="3">
        <v>8045247.3780460004</v>
      </c>
      <c r="IH412" s="3">
        <v>22489736.410433002</v>
      </c>
      <c r="II412" s="3">
        <v>0</v>
      </c>
      <c r="IJ412" s="3">
        <v>0</v>
      </c>
      <c r="IK412" s="3">
        <v>5260691.21152105</v>
      </c>
      <c r="IL412" s="3">
        <v>0</v>
      </c>
      <c r="IM412" s="3">
        <v>0</v>
      </c>
    </row>
    <row r="413" spans="1:247" x14ac:dyDescent="0.25">
      <c r="A413">
        <v>106370780</v>
      </c>
      <c r="B413" s="33" t="s">
        <v>1704</v>
      </c>
      <c r="C413" s="56">
        <v>45108</v>
      </c>
      <c r="D413" s="56">
        <v>45473</v>
      </c>
      <c r="E413">
        <v>366</v>
      </c>
      <c r="F413" s="33" t="s">
        <v>2691</v>
      </c>
      <c r="G413" t="s">
        <v>1052</v>
      </c>
      <c r="H413">
        <v>1414</v>
      </c>
      <c r="I413" s="33" t="s">
        <v>1037</v>
      </c>
      <c r="J413" t="s">
        <v>3050</v>
      </c>
      <c r="K413" s="33" t="s">
        <v>1023</v>
      </c>
      <c r="L413" s="33" t="s">
        <v>811</v>
      </c>
      <c r="N413" t="s">
        <v>430</v>
      </c>
      <c r="O413" s="33" t="s">
        <v>1705</v>
      </c>
      <c r="P413" t="s">
        <v>406</v>
      </c>
      <c r="Q413" t="s">
        <v>34</v>
      </c>
      <c r="R413" s="33" t="s">
        <v>2351</v>
      </c>
      <c r="S413" s="33" t="s">
        <v>1706</v>
      </c>
      <c r="T413" s="33" t="s">
        <v>1707</v>
      </c>
      <c r="U413" s="33">
        <v>92056</v>
      </c>
      <c r="V413" s="33" t="s">
        <v>3265</v>
      </c>
      <c r="W413">
        <v>0</v>
      </c>
      <c r="X413" s="3">
        <v>386</v>
      </c>
      <c r="Y413" s="3">
        <v>141276</v>
      </c>
      <c r="Z413" s="3">
        <v>273</v>
      </c>
      <c r="AA413" s="3">
        <v>99918</v>
      </c>
      <c r="AB413" s="3">
        <v>114</v>
      </c>
      <c r="AC413" s="3">
        <v>113.95901639344299</v>
      </c>
      <c r="AD413" s="3">
        <v>218.47692759972207</v>
      </c>
      <c r="AE413" s="3">
        <v>9742</v>
      </c>
      <c r="AF413" s="3">
        <v>11984</v>
      </c>
      <c r="AG413" s="3">
        <v>1748</v>
      </c>
      <c r="AH413" s="3">
        <v>6676</v>
      </c>
      <c r="AI413" s="3">
        <v>0</v>
      </c>
      <c r="AJ413" s="3">
        <v>5711</v>
      </c>
      <c r="AK413" s="3">
        <v>3726</v>
      </c>
      <c r="AL413" s="3">
        <v>338</v>
      </c>
      <c r="AM413" s="3">
        <v>1784</v>
      </c>
      <c r="AN413" s="3">
        <v>41709</v>
      </c>
      <c r="AO413" s="3">
        <v>79962.555501498297</v>
      </c>
      <c r="AP413" s="89">
        <v>16635.017586517799</v>
      </c>
      <c r="AQ413" s="89">
        <v>21168.850980638101</v>
      </c>
      <c r="AR413" s="89">
        <v>2685.5058800693701</v>
      </c>
      <c r="AS413" s="89">
        <v>15300.7594335661</v>
      </c>
      <c r="AT413" s="89">
        <v>0</v>
      </c>
      <c r="AU413" s="89">
        <v>8787.4917988469424</v>
      </c>
      <c r="AV413" s="89">
        <v>10893.0325640171</v>
      </c>
      <c r="AW413" s="89">
        <v>669.31725382805303</v>
      </c>
      <c r="AX413" s="89">
        <v>4319.62079716057</v>
      </c>
      <c r="AY413" s="3">
        <v>1942</v>
      </c>
      <c r="AZ413" s="3">
        <v>2327</v>
      </c>
      <c r="BA413" s="3">
        <v>377</v>
      </c>
      <c r="BB413" s="3">
        <v>1242</v>
      </c>
      <c r="BC413" s="3">
        <v>0</v>
      </c>
      <c r="BD413" s="3">
        <v>912</v>
      </c>
      <c r="BE413" s="3">
        <v>571</v>
      </c>
      <c r="BF413" s="3">
        <v>62</v>
      </c>
      <c r="BG413" s="3">
        <v>225</v>
      </c>
      <c r="BH413" s="3">
        <v>7658</v>
      </c>
      <c r="BI413" s="3">
        <v>358</v>
      </c>
      <c r="BJ413" s="3">
        <v>18</v>
      </c>
      <c r="BK413" s="3">
        <v>0</v>
      </c>
      <c r="BL413" s="3">
        <v>10</v>
      </c>
      <c r="BM413" s="3">
        <v>0</v>
      </c>
      <c r="BN413" s="3">
        <v>0</v>
      </c>
      <c r="BO413" s="3">
        <v>131028</v>
      </c>
      <c r="BP413" s="3">
        <v>6588</v>
      </c>
      <c r="BQ413" s="3">
        <v>0</v>
      </c>
      <c r="BR413" s="3">
        <v>3660</v>
      </c>
      <c r="BS413" s="3">
        <v>0</v>
      </c>
      <c r="BT413" s="3">
        <v>0</v>
      </c>
      <c r="BU413" s="3">
        <v>39730</v>
      </c>
      <c r="BV413" s="3">
        <v>0</v>
      </c>
      <c r="BW413" s="3">
        <v>0</v>
      </c>
      <c r="BX413" s="3">
        <v>1979</v>
      </c>
      <c r="BY413" s="3">
        <v>0</v>
      </c>
      <c r="BZ413" s="57">
        <v>0</v>
      </c>
      <c r="CA413" s="3">
        <v>0</v>
      </c>
      <c r="CB413" s="3">
        <v>7466</v>
      </c>
      <c r="CC413" s="3">
        <v>0</v>
      </c>
      <c r="CD413" s="3">
        <v>0</v>
      </c>
      <c r="CE413" s="3">
        <v>192</v>
      </c>
      <c r="CF413" s="3">
        <v>0</v>
      </c>
      <c r="CG413" s="3">
        <v>0</v>
      </c>
      <c r="CH413" s="3">
        <v>0</v>
      </c>
      <c r="CI413" s="3">
        <v>0</v>
      </c>
      <c r="CJ413" s="3">
        <v>0</v>
      </c>
      <c r="CK413" s="3">
        <v>48450</v>
      </c>
      <c r="CL413" s="3">
        <v>31480</v>
      </c>
      <c r="CM413" s="3">
        <v>4915</v>
      </c>
      <c r="CN413" s="3">
        <v>27076</v>
      </c>
      <c r="CO413" s="3">
        <v>0</v>
      </c>
      <c r="CP413" s="3">
        <v>15738</v>
      </c>
      <c r="CQ413" s="3">
        <v>67642</v>
      </c>
      <c r="CR413" s="3">
        <v>451</v>
      </c>
      <c r="CS413" s="3">
        <v>3721</v>
      </c>
      <c r="CT413" s="3">
        <v>199473</v>
      </c>
      <c r="CU413" s="3">
        <v>44409</v>
      </c>
      <c r="CV413" s="3">
        <v>90573</v>
      </c>
      <c r="CW413" s="3">
        <v>3927</v>
      </c>
      <c r="CX413" s="3">
        <v>50154</v>
      </c>
      <c r="CY413" s="3">
        <v>0</v>
      </c>
      <c r="CZ413" s="3">
        <v>12</v>
      </c>
      <c r="DA413" s="3">
        <v>230609</v>
      </c>
      <c r="DB413" s="3">
        <v>295143</v>
      </c>
      <c r="DC413" s="3">
        <v>1818</v>
      </c>
      <c r="DD413" s="3">
        <v>3257</v>
      </c>
      <c r="DE413" s="3">
        <v>32</v>
      </c>
      <c r="DF413" s="3">
        <v>1</v>
      </c>
      <c r="DG413" s="3">
        <v>1206688384</v>
      </c>
      <c r="DH413" s="3">
        <v>931622597</v>
      </c>
      <c r="DI413" s="3">
        <v>4534051</v>
      </c>
      <c r="DJ413" s="3">
        <v>279599838</v>
      </c>
      <c r="DK413" s="3">
        <v>6364688</v>
      </c>
      <c r="DL413" s="3">
        <v>285964526</v>
      </c>
      <c r="DM413" s="3">
        <v>329262142</v>
      </c>
      <c r="DN413" s="3">
        <v>-43297616</v>
      </c>
      <c r="DO413" s="3">
        <v>19230122</v>
      </c>
      <c r="DP413" s="3">
        <v>1026022</v>
      </c>
      <c r="DQ413" s="3">
        <v>0</v>
      </c>
      <c r="DR413" s="3">
        <v>0</v>
      </c>
      <c r="DS413" s="3">
        <v>-25093516</v>
      </c>
      <c r="DT413" s="3">
        <v>163058147</v>
      </c>
      <c r="DU413" s="3">
        <v>189102286</v>
      </c>
      <c r="DV413" s="3">
        <v>32518749</v>
      </c>
      <c r="DW413" s="3">
        <v>86446524</v>
      </c>
      <c r="DX413" s="3">
        <v>0</v>
      </c>
      <c r="DY413" s="3">
        <v>80566232</v>
      </c>
      <c r="DZ413" s="3">
        <v>68813316</v>
      </c>
      <c r="EA413" s="3">
        <v>1328482</v>
      </c>
      <c r="EB413" s="3">
        <v>7582939</v>
      </c>
      <c r="EC413" s="3">
        <v>629416675</v>
      </c>
      <c r="ED413" s="3">
        <v>115372888</v>
      </c>
      <c r="EE413" s="3">
        <v>144932937</v>
      </c>
      <c r="EF413" s="3">
        <v>17440800</v>
      </c>
      <c r="EG413" s="3">
        <v>111680718</v>
      </c>
      <c r="EH413" s="3">
        <v>0</v>
      </c>
      <c r="EI413" s="3">
        <v>43400692</v>
      </c>
      <c r="EJ413" s="3">
        <v>132363735</v>
      </c>
      <c r="EK413" s="3">
        <v>1302216</v>
      </c>
      <c r="EL413" s="3">
        <v>10777723</v>
      </c>
      <c r="EM413" s="3">
        <v>577271709</v>
      </c>
      <c r="EN413" s="3">
        <v>209664680</v>
      </c>
      <c r="EO413" s="3">
        <v>274575604</v>
      </c>
      <c r="EP413" s="3">
        <v>19984576</v>
      </c>
      <c r="EQ413" s="3">
        <v>180535927</v>
      </c>
      <c r="ER413" s="3">
        <v>0</v>
      </c>
      <c r="ES413" s="3">
        <v>0</v>
      </c>
      <c r="ET413" s="3">
        <v>90297881</v>
      </c>
      <c r="EU413" s="3">
        <v>138418579</v>
      </c>
      <c r="EV413" s="3">
        <v>934281</v>
      </c>
      <c r="EW413" s="3">
        <v>0</v>
      </c>
      <c r="EX413" s="3">
        <v>2374283</v>
      </c>
      <c r="EY413" s="3">
        <v>0</v>
      </c>
      <c r="EZ413" s="3">
        <v>14836786</v>
      </c>
      <c r="FA413" s="3">
        <v>3552184</v>
      </c>
      <c r="FB413" s="3">
        <v>0</v>
      </c>
      <c r="FC413" s="3">
        <v>0</v>
      </c>
      <c r="FD413" s="3">
        <v>981867</v>
      </c>
      <c r="FE413" s="3">
        <v>68268291</v>
      </c>
      <c r="FF413" s="3">
        <v>63053917</v>
      </c>
      <c r="FG413" s="3">
        <v>29990153</v>
      </c>
      <c r="FH413" s="3">
        <v>17531722</v>
      </c>
      <c r="FI413" s="3">
        <v>0</v>
      </c>
      <c r="FJ413" s="3">
        <v>33707675</v>
      </c>
      <c r="FK413" s="3">
        <v>64023711</v>
      </c>
      <c r="FL413" s="3">
        <v>256415</v>
      </c>
      <c r="FM413" s="3">
        <v>2767954</v>
      </c>
      <c r="FN413" s="3">
        <v>0</v>
      </c>
      <c r="FO413" s="3">
        <v>0</v>
      </c>
      <c r="FP413" s="3">
        <v>1688289</v>
      </c>
      <c r="FQ413" s="3">
        <v>1648363</v>
      </c>
      <c r="FR413" s="3">
        <v>15252798</v>
      </c>
      <c r="FS413" s="3">
        <v>0</v>
      </c>
      <c r="FT413" s="3">
        <v>46323738</v>
      </c>
      <c r="FU413" s="3">
        <v>68781586</v>
      </c>
      <c r="FV413" s="3">
        <v>116793683</v>
      </c>
      <c r="FW413" s="3">
        <v>0</v>
      </c>
      <c r="FX413" s="3">
        <v>0</v>
      </c>
      <c r="FY413" s="3">
        <v>0</v>
      </c>
      <c r="FZ413" s="3">
        <v>98717</v>
      </c>
      <c r="GA413" s="3">
        <v>47197912</v>
      </c>
      <c r="GB413" s="3">
        <v>8508351</v>
      </c>
      <c r="GC413" s="3">
        <v>26220103</v>
      </c>
      <c r="GD413" s="3">
        <v>15338052</v>
      </c>
      <c r="GE413" s="3">
        <v>107160908</v>
      </c>
      <c r="GF413" s="3">
        <v>41834860</v>
      </c>
      <c r="GG413" s="3">
        <v>33605616</v>
      </c>
      <c r="GH413" s="3">
        <v>12928818</v>
      </c>
      <c r="GI413" s="3">
        <v>70451705</v>
      </c>
      <c r="GJ413" s="3">
        <v>20497453</v>
      </c>
      <c r="GK413" s="3">
        <v>8291098</v>
      </c>
      <c r="GL413" s="3">
        <v>2750039</v>
      </c>
      <c r="GM413" s="3">
        <v>2092759</v>
      </c>
      <c r="GN413" s="3">
        <v>6131059</v>
      </c>
      <c r="GO413" s="3">
        <v>23517827</v>
      </c>
      <c r="GP413" s="3">
        <v>86952086</v>
      </c>
      <c r="GQ413" s="3">
        <v>424286</v>
      </c>
      <c r="GR413" s="3">
        <v>89409829</v>
      </c>
      <c r="GS413" s="3">
        <v>21584353</v>
      </c>
      <c r="GT413" s="3">
        <v>33883642</v>
      </c>
      <c r="GU413" s="3">
        <v>11099437</v>
      </c>
      <c r="GV413" s="3">
        <v>243353633</v>
      </c>
      <c r="GW413" s="3">
        <v>120687846</v>
      </c>
      <c r="GX413" s="3">
        <v>0</v>
      </c>
      <c r="GY413" s="3">
        <v>133461743</v>
      </c>
      <c r="GZ413" s="3">
        <v>-10795956</v>
      </c>
      <c r="HA413" s="3">
        <v>243353633</v>
      </c>
      <c r="HB413" s="3">
        <v>19312794</v>
      </c>
      <c r="HC413" s="3">
        <v>117787704</v>
      </c>
      <c r="HD413" s="3">
        <v>-66727092</v>
      </c>
      <c r="HE413" s="3">
        <v>445477614</v>
      </c>
      <c r="HF413" s="3">
        <v>69796305</v>
      </c>
      <c r="HG413" s="3">
        <v>0</v>
      </c>
      <c r="HH413" s="3">
        <v>0</v>
      </c>
      <c r="HI413" s="3">
        <v>0</v>
      </c>
      <c r="HJ413" s="3">
        <v>2385922</v>
      </c>
      <c r="HK413" s="3">
        <v>2813542</v>
      </c>
      <c r="HL413" s="3">
        <v>1286</v>
      </c>
      <c r="HM413" s="3">
        <v>4</v>
      </c>
      <c r="HN413" s="3">
        <v>309236</v>
      </c>
      <c r="HO413" s="3">
        <v>594535</v>
      </c>
      <c r="HP413" s="3">
        <v>547339</v>
      </c>
      <c r="HQ413" s="3">
        <v>25614</v>
      </c>
      <c r="HR413" s="3">
        <v>181295</v>
      </c>
      <c r="HS413" s="3">
        <v>421643</v>
      </c>
      <c r="HT413" s="3">
        <v>139302</v>
      </c>
      <c r="HU413" s="3">
        <v>28038</v>
      </c>
      <c r="HV413" s="3">
        <v>105102</v>
      </c>
      <c r="HW413" s="3">
        <v>33818</v>
      </c>
      <c r="HX413" s="3">
        <v>508331</v>
      </c>
      <c r="HY413" s="3">
        <v>523562</v>
      </c>
      <c r="HZ413" s="3">
        <v>605674</v>
      </c>
      <c r="IA413" s="3">
        <v>0</v>
      </c>
      <c r="IB413" s="3">
        <v>392418</v>
      </c>
      <c r="IC413" s="3">
        <v>130424</v>
      </c>
      <c r="ID413" s="3">
        <v>225513</v>
      </c>
      <c r="IE413" s="3">
        <v>74505293.585460499</v>
      </c>
      <c r="IF413" s="3">
        <v>89384404.858099803</v>
      </c>
      <c r="IG413" s="3">
        <v>13368663.682344891</v>
      </c>
      <c r="IH413" s="3">
        <v>53016820.960664697</v>
      </c>
      <c r="II413" s="3">
        <v>0</v>
      </c>
      <c r="IJ413" s="3">
        <v>33172279.331240699</v>
      </c>
      <c r="IK413" s="3">
        <v>53832918.616317898</v>
      </c>
      <c r="IL413" s="3">
        <v>703947.84412119805</v>
      </c>
      <c r="IM413" s="3">
        <v>4913125.1217502002</v>
      </c>
    </row>
    <row r="414" spans="1:247" x14ac:dyDescent="0.25">
      <c r="A414">
        <v>106531059</v>
      </c>
      <c r="B414" s="33" t="s">
        <v>1708</v>
      </c>
      <c r="C414" s="56">
        <v>45292</v>
      </c>
      <c r="D414" s="56">
        <v>45657</v>
      </c>
      <c r="E414">
        <v>366</v>
      </c>
      <c r="F414" s="33" t="s">
        <v>2729</v>
      </c>
      <c r="G414" t="s">
        <v>1086</v>
      </c>
      <c r="H414">
        <v>207</v>
      </c>
      <c r="I414" s="33" t="s">
        <v>1037</v>
      </c>
      <c r="J414" t="s">
        <v>3050</v>
      </c>
      <c r="K414" s="33" t="s">
        <v>1023</v>
      </c>
      <c r="L414" s="33" t="s">
        <v>811</v>
      </c>
      <c r="M414" t="s">
        <v>1792</v>
      </c>
      <c r="N414" t="s">
        <v>430</v>
      </c>
      <c r="O414" s="33" t="s">
        <v>1708</v>
      </c>
      <c r="P414" t="s">
        <v>1080</v>
      </c>
      <c r="Q414" t="s">
        <v>1039</v>
      </c>
      <c r="R414" s="33" t="s">
        <v>2352</v>
      </c>
      <c r="S414" s="33" t="s">
        <v>3127</v>
      </c>
      <c r="T414" s="33" t="s">
        <v>1709</v>
      </c>
      <c r="U414" s="33">
        <v>96093</v>
      </c>
      <c r="V414" s="33" t="s">
        <v>1848</v>
      </c>
      <c r="W414">
        <v>0</v>
      </c>
      <c r="X414" s="3">
        <v>38</v>
      </c>
      <c r="Y414" s="3">
        <v>13908</v>
      </c>
      <c r="Z414" s="3">
        <v>38</v>
      </c>
      <c r="AA414" s="3">
        <v>13908</v>
      </c>
      <c r="AB414" s="3">
        <v>23</v>
      </c>
      <c r="AC414" s="3">
        <v>18.740437158469899</v>
      </c>
      <c r="AD414" s="3">
        <v>56.183432496067297</v>
      </c>
      <c r="AE414" s="3">
        <v>2067</v>
      </c>
      <c r="AF414" s="3">
        <v>0</v>
      </c>
      <c r="AG414" s="3">
        <v>124</v>
      </c>
      <c r="AH414" s="3">
        <v>4577</v>
      </c>
      <c r="AI414" s="3">
        <v>0</v>
      </c>
      <c r="AJ414" s="3">
        <v>86</v>
      </c>
      <c r="AK414" s="3">
        <v>0</v>
      </c>
      <c r="AL414" s="3">
        <v>0</v>
      </c>
      <c r="AM414" s="3">
        <v>5</v>
      </c>
      <c r="AN414" s="3">
        <v>6859</v>
      </c>
      <c r="AO414" s="3">
        <v>20563.136293560601</v>
      </c>
      <c r="AP414" s="89">
        <v>5526.1330971462603</v>
      </c>
      <c r="AQ414" s="89">
        <v>0</v>
      </c>
      <c r="AR414" s="89">
        <v>305.76434059663802</v>
      </c>
      <c r="AS414" s="89">
        <v>13317.6140573792</v>
      </c>
      <c r="AT414" s="89">
        <v>0</v>
      </c>
      <c r="AU414" s="89">
        <v>384.86526940044803</v>
      </c>
      <c r="AV414" s="89">
        <v>0</v>
      </c>
      <c r="AW414" s="89">
        <v>0</v>
      </c>
      <c r="AX414" s="89">
        <v>62.643132692425453</v>
      </c>
      <c r="AY414" s="3">
        <v>163</v>
      </c>
      <c r="AZ414" s="3">
        <v>0</v>
      </c>
      <c r="BA414" s="3">
        <v>4</v>
      </c>
      <c r="BB414" s="3">
        <v>31</v>
      </c>
      <c r="BC414" s="3">
        <v>0</v>
      </c>
      <c r="BD414" s="3">
        <v>17</v>
      </c>
      <c r="BE414" s="3">
        <v>0</v>
      </c>
      <c r="BF414" s="3">
        <v>0</v>
      </c>
      <c r="BG414" s="3">
        <v>2</v>
      </c>
      <c r="BH414" s="3">
        <v>217</v>
      </c>
      <c r="BI414" s="3">
        <v>25</v>
      </c>
      <c r="BJ414" s="3">
        <v>0</v>
      </c>
      <c r="BK414" s="3">
        <v>0</v>
      </c>
      <c r="BL414" s="3">
        <v>0</v>
      </c>
      <c r="BM414" s="3">
        <v>13</v>
      </c>
      <c r="BN414" s="3">
        <v>0</v>
      </c>
      <c r="BO414" s="3">
        <v>9150</v>
      </c>
      <c r="BP414" s="3">
        <v>0</v>
      </c>
      <c r="BQ414" s="3">
        <v>0</v>
      </c>
      <c r="BR414" s="3">
        <v>0</v>
      </c>
      <c r="BS414" s="3">
        <v>4758</v>
      </c>
      <c r="BT414" s="3">
        <v>0</v>
      </c>
      <c r="BU414" s="3">
        <v>2570</v>
      </c>
      <c r="BV414" s="3">
        <v>0</v>
      </c>
      <c r="BW414" s="3">
        <v>0</v>
      </c>
      <c r="BX414" s="3">
        <v>0</v>
      </c>
      <c r="BY414" s="3">
        <v>4289</v>
      </c>
      <c r="BZ414" s="57">
        <v>0.62530981192593704</v>
      </c>
      <c r="CA414" s="3">
        <v>0</v>
      </c>
      <c r="CB414" s="3">
        <v>210</v>
      </c>
      <c r="CC414" s="3">
        <v>0</v>
      </c>
      <c r="CD414" s="3">
        <v>0</v>
      </c>
      <c r="CE414" s="3">
        <v>0</v>
      </c>
      <c r="CF414" s="3">
        <v>7</v>
      </c>
      <c r="CG414" s="3">
        <v>0</v>
      </c>
      <c r="CH414" s="3">
        <v>0</v>
      </c>
      <c r="CI414" s="3">
        <v>0</v>
      </c>
      <c r="CJ414" s="3">
        <v>0</v>
      </c>
      <c r="CK414" s="3">
        <v>7609</v>
      </c>
      <c r="CL414" s="3">
        <v>0</v>
      </c>
      <c r="CM414" s="3">
        <v>405</v>
      </c>
      <c r="CN414" s="3">
        <v>7449</v>
      </c>
      <c r="CO414" s="3">
        <v>0</v>
      </c>
      <c r="CP414" s="3">
        <v>5907</v>
      </c>
      <c r="CQ414" s="3">
        <v>0</v>
      </c>
      <c r="CR414" s="3">
        <v>0</v>
      </c>
      <c r="CS414" s="3">
        <v>466</v>
      </c>
      <c r="CT414" s="3">
        <v>21836</v>
      </c>
      <c r="CU414" s="3">
        <v>5567</v>
      </c>
      <c r="CV414" s="3">
        <v>14327</v>
      </c>
      <c r="CW414" s="3">
        <v>0</v>
      </c>
      <c r="CX414" s="3">
        <v>1588</v>
      </c>
      <c r="CY414" s="3">
        <v>0</v>
      </c>
      <c r="CZ414" s="3">
        <v>1</v>
      </c>
      <c r="DA414" s="3">
        <v>0</v>
      </c>
      <c r="DB414" s="3">
        <v>4991</v>
      </c>
      <c r="DC414" s="3">
        <v>0</v>
      </c>
      <c r="DD414" s="3">
        <v>354</v>
      </c>
      <c r="DE414" s="3">
        <v>0</v>
      </c>
      <c r="DF414" s="3">
        <v>0</v>
      </c>
      <c r="DG414" s="3">
        <v>40745952</v>
      </c>
      <c r="DH414" s="3">
        <v>4221303</v>
      </c>
      <c r="DI414" s="3">
        <v>0</v>
      </c>
      <c r="DJ414" s="3">
        <v>36524649</v>
      </c>
      <c r="DK414" s="3">
        <v>393732</v>
      </c>
      <c r="DL414" s="3">
        <v>36918381</v>
      </c>
      <c r="DM414" s="3">
        <v>31374895</v>
      </c>
      <c r="DN414" s="3">
        <v>5543486</v>
      </c>
      <c r="DO414" s="3">
        <v>241809</v>
      </c>
      <c r="DP414" s="3">
        <v>0</v>
      </c>
      <c r="DQ414" s="3">
        <v>0</v>
      </c>
      <c r="DR414" s="3">
        <v>0</v>
      </c>
      <c r="DS414" s="3">
        <v>5785295</v>
      </c>
      <c r="DT414" s="3">
        <v>7285468</v>
      </c>
      <c r="DU414" s="3">
        <v>0</v>
      </c>
      <c r="DV414" s="3">
        <v>577469</v>
      </c>
      <c r="DW414" s="3">
        <v>3950836</v>
      </c>
      <c r="DX414" s="3">
        <v>0</v>
      </c>
      <c r="DY414" s="3">
        <v>1728375</v>
      </c>
      <c r="DZ414" s="3">
        <v>0</v>
      </c>
      <c r="EA414" s="3">
        <v>0</v>
      </c>
      <c r="EB414" s="3">
        <v>48993</v>
      </c>
      <c r="EC414" s="3">
        <v>13591141</v>
      </c>
      <c r="ED414" s="3">
        <v>12192261</v>
      </c>
      <c r="EE414" s="3">
        <v>0</v>
      </c>
      <c r="EF414" s="3">
        <v>846478</v>
      </c>
      <c r="EG414" s="3">
        <v>7544840</v>
      </c>
      <c r="EH414" s="3">
        <v>0</v>
      </c>
      <c r="EI414" s="3">
        <v>6006410</v>
      </c>
      <c r="EJ414" s="3">
        <v>0</v>
      </c>
      <c r="EK414" s="3">
        <v>0</v>
      </c>
      <c r="EL414" s="3">
        <v>564822</v>
      </c>
      <c r="EM414" s="3">
        <v>27154811</v>
      </c>
      <c r="EN414" s="3">
        <v>4779469</v>
      </c>
      <c r="EO414" s="3">
        <v>0</v>
      </c>
      <c r="EP414" s="3">
        <v>-186163</v>
      </c>
      <c r="EQ414" s="3">
        <v>-4160149</v>
      </c>
      <c r="ER414" s="3">
        <v>0</v>
      </c>
      <c r="ES414" s="3">
        <v>0</v>
      </c>
      <c r="ET414" s="3">
        <v>2150209</v>
      </c>
      <c r="EU414" s="3">
        <v>0</v>
      </c>
      <c r="EV414" s="3">
        <v>113289</v>
      </c>
      <c r="EW414" s="3">
        <v>0</v>
      </c>
      <c r="EX414" s="3">
        <v>35057</v>
      </c>
      <c r="EY414" s="3">
        <v>0</v>
      </c>
      <c r="EZ414" s="3">
        <v>1489591</v>
      </c>
      <c r="FA414" s="3">
        <v>0</v>
      </c>
      <c r="FB414" s="3">
        <v>0</v>
      </c>
      <c r="FC414" s="3">
        <v>0</v>
      </c>
      <c r="FD414" s="3">
        <v>0</v>
      </c>
      <c r="FE414" s="3">
        <v>13986193</v>
      </c>
      <c r="FF414" s="3">
        <v>0</v>
      </c>
      <c r="FG414" s="3">
        <v>1558053</v>
      </c>
      <c r="FH414" s="3">
        <v>15235566</v>
      </c>
      <c r="FI414" s="3">
        <v>0</v>
      </c>
      <c r="FJ414" s="3">
        <v>5301808</v>
      </c>
      <c r="FK414" s="3">
        <v>0</v>
      </c>
      <c r="FL414" s="3">
        <v>0</v>
      </c>
      <c r="FM414" s="3">
        <v>443029</v>
      </c>
      <c r="FN414" s="3">
        <v>0</v>
      </c>
      <c r="FO414" s="3">
        <v>0</v>
      </c>
      <c r="FP414" s="3">
        <v>0</v>
      </c>
      <c r="FQ414" s="3">
        <v>241809</v>
      </c>
      <c r="FR414" s="3">
        <v>0</v>
      </c>
      <c r="FS414" s="3">
        <v>0</v>
      </c>
      <c r="FT414" s="3">
        <v>5123971</v>
      </c>
      <c r="FU414" s="3">
        <v>8383666</v>
      </c>
      <c r="FV414" s="3">
        <v>7524340</v>
      </c>
      <c r="FW414" s="3">
        <v>0</v>
      </c>
      <c r="FX414" s="3">
        <v>0</v>
      </c>
      <c r="FY414" s="3">
        <v>0</v>
      </c>
      <c r="FZ414" s="3">
        <v>0</v>
      </c>
      <c r="GA414" s="3">
        <v>4453680</v>
      </c>
      <c r="GB414" s="3">
        <v>2532727</v>
      </c>
      <c r="GC414" s="3">
        <v>3042279</v>
      </c>
      <c r="GD414" s="3">
        <v>314232</v>
      </c>
      <c r="GE414" s="3">
        <v>16274624</v>
      </c>
      <c r="GF414" s="3">
        <v>5026289</v>
      </c>
      <c r="GG414" s="3">
        <v>2540459</v>
      </c>
      <c r="GH414" s="3">
        <v>1868053</v>
      </c>
      <c r="GI414" s="3">
        <v>2559706</v>
      </c>
      <c r="GJ414" s="3">
        <v>1207089</v>
      </c>
      <c r="GK414" s="3">
        <v>791546</v>
      </c>
      <c r="GL414" s="3">
        <v>61686</v>
      </c>
      <c r="GM414" s="3">
        <v>189717</v>
      </c>
      <c r="GN414" s="3">
        <v>0</v>
      </c>
      <c r="GO414" s="3">
        <v>855726</v>
      </c>
      <c r="GP414" s="3">
        <v>20721447</v>
      </c>
      <c r="GQ414" s="3">
        <v>14206</v>
      </c>
      <c r="GR414" s="3">
        <v>5517127</v>
      </c>
      <c r="GS414" s="3">
        <v>77958</v>
      </c>
      <c r="GT414" s="3">
        <v>0</v>
      </c>
      <c r="GU414" s="3">
        <v>0</v>
      </c>
      <c r="GV414" s="3">
        <v>26330738</v>
      </c>
      <c r="GW414" s="3">
        <v>2479468</v>
      </c>
      <c r="GX414" s="3">
        <v>0</v>
      </c>
      <c r="GY414" s="3">
        <v>0</v>
      </c>
      <c r="GZ414" s="3">
        <v>23851270</v>
      </c>
      <c r="HA414" s="3">
        <v>26330738</v>
      </c>
      <c r="HB414" s="3">
        <v>17710851</v>
      </c>
      <c r="HC414" s="3">
        <v>5542023</v>
      </c>
      <c r="HD414" s="3">
        <v>-3184120</v>
      </c>
      <c r="HE414" s="3">
        <v>14611317</v>
      </c>
      <c r="HF414" s="3">
        <v>0</v>
      </c>
      <c r="HG414" s="3">
        <v>0</v>
      </c>
      <c r="HH414" s="3">
        <v>0</v>
      </c>
      <c r="HI414" s="3">
        <v>0</v>
      </c>
      <c r="HJ414" s="3">
        <v>382230</v>
      </c>
      <c r="HK414" s="3">
        <v>427511</v>
      </c>
      <c r="HL414" s="3">
        <v>199</v>
      </c>
      <c r="HM414" s="3">
        <v>0</v>
      </c>
      <c r="HN414" s="3">
        <v>34245</v>
      </c>
      <c r="HO414" s="3">
        <v>120268</v>
      </c>
      <c r="HP414" s="3">
        <v>29614</v>
      </c>
      <c r="HQ414" s="3">
        <v>12168</v>
      </c>
      <c r="HR414" s="3">
        <v>63247</v>
      </c>
      <c r="HS414" s="3">
        <v>53965</v>
      </c>
      <c r="HT414" s="3">
        <v>42761</v>
      </c>
      <c r="HU414" s="3">
        <v>11708</v>
      </c>
      <c r="HV414" s="3">
        <v>3495</v>
      </c>
      <c r="HW414" s="3">
        <v>10759</v>
      </c>
      <c r="HX414" s="3">
        <v>71657</v>
      </c>
      <c r="HY414" s="3">
        <v>108550</v>
      </c>
      <c r="HZ414" s="3">
        <v>65352</v>
      </c>
      <c r="IA414" s="3">
        <v>0</v>
      </c>
      <c r="IB414" s="3">
        <v>57726</v>
      </c>
      <c r="IC414" s="3">
        <v>45938</v>
      </c>
      <c r="ID414" s="3">
        <v>33007</v>
      </c>
      <c r="IE414" s="3">
        <v>14809880.9182033</v>
      </c>
      <c r="IF414" s="3">
        <v>0</v>
      </c>
      <c r="IG414" s="3">
        <v>1082697.34648392</v>
      </c>
      <c r="IH414" s="3">
        <v>8740731.1516782809</v>
      </c>
      <c r="II414" s="3">
        <v>0</v>
      </c>
      <c r="IJ414" s="3">
        <v>5881139.673824654</v>
      </c>
      <c r="IK414" s="3">
        <v>0</v>
      </c>
      <c r="IL414" s="3">
        <v>0</v>
      </c>
      <c r="IM414" s="3">
        <v>466713.90980986302</v>
      </c>
    </row>
    <row r="415" spans="1:247" x14ac:dyDescent="0.25">
      <c r="A415">
        <v>106301175</v>
      </c>
      <c r="B415" s="33" t="s">
        <v>3266</v>
      </c>
      <c r="C415" s="56">
        <v>45378</v>
      </c>
      <c r="D415" s="56">
        <v>45473</v>
      </c>
      <c r="E415">
        <v>96</v>
      </c>
      <c r="F415" s="33" t="s">
        <v>2689</v>
      </c>
      <c r="G415" t="s">
        <v>1027</v>
      </c>
      <c r="H415">
        <v>1014</v>
      </c>
      <c r="I415" s="33" t="s">
        <v>1046</v>
      </c>
      <c r="J415" t="s">
        <v>2899</v>
      </c>
      <c r="K415" s="33" t="s">
        <v>1023</v>
      </c>
      <c r="L415" s="33" t="s">
        <v>811</v>
      </c>
      <c r="N415" t="s">
        <v>1032</v>
      </c>
      <c r="O415" s="33" t="s">
        <v>3267</v>
      </c>
      <c r="P415" t="s">
        <v>406</v>
      </c>
      <c r="Q415" t="s">
        <v>34</v>
      </c>
      <c r="R415" s="33" t="s">
        <v>2974</v>
      </c>
      <c r="S415" s="33" t="s">
        <v>3268</v>
      </c>
      <c r="T415" s="33" t="s">
        <v>1227</v>
      </c>
      <c r="U415" s="33">
        <v>92708</v>
      </c>
      <c r="V415" s="33" t="s">
        <v>3128</v>
      </c>
      <c r="W415">
        <v>0</v>
      </c>
      <c r="X415" s="3">
        <v>400</v>
      </c>
      <c r="Y415" s="3">
        <v>38400</v>
      </c>
      <c r="Z415" s="3">
        <v>334</v>
      </c>
      <c r="AA415" s="3">
        <v>32064</v>
      </c>
      <c r="AB415" s="3">
        <v>218</v>
      </c>
      <c r="AC415" s="3">
        <v>216.3125</v>
      </c>
      <c r="AD415" s="3">
        <v>297.923397011247</v>
      </c>
      <c r="AE415" s="3">
        <v>5489</v>
      </c>
      <c r="AF415" s="3">
        <v>4793</v>
      </c>
      <c r="AG415" s="3">
        <v>729</v>
      </c>
      <c r="AH415" s="3">
        <v>7676</v>
      </c>
      <c r="AI415" s="3">
        <v>0</v>
      </c>
      <c r="AJ415" s="3">
        <v>359</v>
      </c>
      <c r="AK415" s="3">
        <v>1420</v>
      </c>
      <c r="AL415" s="3">
        <v>28</v>
      </c>
      <c r="AM415" s="3">
        <v>272</v>
      </c>
      <c r="AN415" s="3">
        <v>20766</v>
      </c>
      <c r="AO415" s="3">
        <v>28600.6461130797</v>
      </c>
      <c r="AP415" s="89">
        <v>6223.3985768902403</v>
      </c>
      <c r="AQ415" s="89">
        <v>6061.4357960241496</v>
      </c>
      <c r="AR415" s="89">
        <v>850.16087667129295</v>
      </c>
      <c r="AS415" s="89">
        <v>11865.8659903729</v>
      </c>
      <c r="AT415" s="89">
        <v>0</v>
      </c>
      <c r="AU415" s="89">
        <v>499.14149299940698</v>
      </c>
      <c r="AV415" s="89">
        <v>2303.7209152862802</v>
      </c>
      <c r="AW415" s="89">
        <v>37.279584776980968</v>
      </c>
      <c r="AX415" s="89">
        <v>690.47931121101306</v>
      </c>
      <c r="AY415" s="3">
        <v>999</v>
      </c>
      <c r="AZ415" s="3">
        <v>872</v>
      </c>
      <c r="BA415" s="3">
        <v>133</v>
      </c>
      <c r="BB415" s="3">
        <v>1396</v>
      </c>
      <c r="BC415" s="3">
        <v>0</v>
      </c>
      <c r="BD415" s="3">
        <v>65</v>
      </c>
      <c r="BE415" s="3">
        <v>258</v>
      </c>
      <c r="BF415" s="3">
        <v>6</v>
      </c>
      <c r="BG415" s="3">
        <v>50</v>
      </c>
      <c r="BH415" s="3">
        <v>3779</v>
      </c>
      <c r="BI415" s="3">
        <v>400</v>
      </c>
      <c r="BJ415" s="3">
        <v>0</v>
      </c>
      <c r="BK415" s="3">
        <v>0</v>
      </c>
      <c r="BL415" s="3">
        <v>0</v>
      </c>
      <c r="BM415" s="3">
        <v>0</v>
      </c>
      <c r="BN415" s="3">
        <v>0</v>
      </c>
      <c r="BO415" s="3">
        <v>38400</v>
      </c>
      <c r="BP415" s="3">
        <v>0</v>
      </c>
      <c r="BQ415" s="3">
        <v>0</v>
      </c>
      <c r="BR415" s="3">
        <v>0</v>
      </c>
      <c r="BS415" s="3">
        <v>0</v>
      </c>
      <c r="BT415" s="3">
        <v>0</v>
      </c>
      <c r="BU415" s="3">
        <v>20766</v>
      </c>
      <c r="BV415" s="3">
        <v>0</v>
      </c>
      <c r="BW415" s="3">
        <v>0</v>
      </c>
      <c r="BX415" s="3">
        <v>0</v>
      </c>
      <c r="BY415" s="3">
        <v>0</v>
      </c>
      <c r="BZ415" s="57">
        <v>0</v>
      </c>
      <c r="CA415" s="3">
        <v>0</v>
      </c>
      <c r="CB415" s="3">
        <v>3779</v>
      </c>
      <c r="CC415" s="3">
        <v>0</v>
      </c>
      <c r="CD415" s="3">
        <v>0</v>
      </c>
      <c r="CE415" s="3">
        <v>0</v>
      </c>
      <c r="CF415" s="3">
        <v>0</v>
      </c>
      <c r="CG415" s="3">
        <v>0</v>
      </c>
      <c r="CH415" s="3">
        <v>55</v>
      </c>
      <c r="CI415" s="3">
        <v>766</v>
      </c>
      <c r="CJ415" s="3">
        <v>375</v>
      </c>
      <c r="CK415" s="3">
        <v>879</v>
      </c>
      <c r="CL415" s="3">
        <v>1560</v>
      </c>
      <c r="CM415" s="3">
        <v>313</v>
      </c>
      <c r="CN415" s="3">
        <v>7491</v>
      </c>
      <c r="CO415" s="3">
        <v>0</v>
      </c>
      <c r="CP415" s="3">
        <v>315</v>
      </c>
      <c r="CQ415" s="3">
        <v>2017</v>
      </c>
      <c r="CR415" s="3">
        <v>57</v>
      </c>
      <c r="CS415" s="3">
        <v>563</v>
      </c>
      <c r="CT415" s="3">
        <v>13195</v>
      </c>
      <c r="CU415" s="3">
        <v>12520</v>
      </c>
      <c r="CV415" s="3">
        <v>0</v>
      </c>
      <c r="CW415" s="3">
        <v>0</v>
      </c>
      <c r="CX415" s="3">
        <v>2343</v>
      </c>
      <c r="CY415" s="3">
        <v>0</v>
      </c>
      <c r="CZ415" s="3">
        <v>9</v>
      </c>
      <c r="DA415" s="3">
        <v>140610</v>
      </c>
      <c r="DB415" s="3">
        <v>134475</v>
      </c>
      <c r="DC415" s="3">
        <v>903</v>
      </c>
      <c r="DD415" s="3">
        <v>775</v>
      </c>
      <c r="DE415" s="3">
        <v>279</v>
      </c>
      <c r="DF415" s="3">
        <v>136</v>
      </c>
      <c r="DG415" s="3">
        <v>975093937</v>
      </c>
      <c r="DH415" s="3">
        <v>901395295</v>
      </c>
      <c r="DI415" s="3">
        <v>0</v>
      </c>
      <c r="DJ415" s="3">
        <v>73698642</v>
      </c>
      <c r="DK415" s="3">
        <v>120694</v>
      </c>
      <c r="DL415" s="3">
        <v>73819336</v>
      </c>
      <c r="DM415" s="3">
        <v>124339908</v>
      </c>
      <c r="DN415" s="3">
        <v>-50520572</v>
      </c>
      <c r="DO415" s="3">
        <v>26486</v>
      </c>
      <c r="DP415" s="3">
        <v>5968</v>
      </c>
      <c r="DQ415" s="3">
        <v>0</v>
      </c>
      <c r="DR415" s="3">
        <v>0</v>
      </c>
      <c r="DS415" s="3">
        <v>-50500054</v>
      </c>
      <c r="DT415" s="3">
        <v>175296809</v>
      </c>
      <c r="DU415" s="3">
        <v>175711190</v>
      </c>
      <c r="DV415" s="3">
        <v>22072355</v>
      </c>
      <c r="DW415" s="3">
        <v>261379908</v>
      </c>
      <c r="DX415" s="3">
        <v>0</v>
      </c>
      <c r="DY415" s="3">
        <v>12337098</v>
      </c>
      <c r="DZ415" s="3">
        <v>51097718</v>
      </c>
      <c r="EA415" s="3">
        <v>1095893</v>
      </c>
      <c r="EB415" s="3">
        <v>8993059</v>
      </c>
      <c r="EC415" s="3">
        <v>707984030</v>
      </c>
      <c r="ED415" s="3">
        <v>23453767</v>
      </c>
      <c r="EE415" s="3">
        <v>46500806</v>
      </c>
      <c r="EF415" s="3">
        <v>3668458</v>
      </c>
      <c r="EG415" s="3">
        <v>142671546</v>
      </c>
      <c r="EH415" s="3">
        <v>0</v>
      </c>
      <c r="EI415" s="3">
        <v>4815987</v>
      </c>
      <c r="EJ415" s="3">
        <v>31800086</v>
      </c>
      <c r="EK415" s="3">
        <v>363194</v>
      </c>
      <c r="EL415" s="3">
        <v>13836063</v>
      </c>
      <c r="EM415" s="3">
        <v>267109907</v>
      </c>
      <c r="EN415" s="3">
        <v>182097314</v>
      </c>
      <c r="EO415" s="3">
        <v>203302851</v>
      </c>
      <c r="EP415" s="3">
        <v>24315688</v>
      </c>
      <c r="EQ415" s="3">
        <v>383715201</v>
      </c>
      <c r="ER415" s="3">
        <v>-5142000</v>
      </c>
      <c r="ES415" s="3">
        <v>0</v>
      </c>
      <c r="ET415" s="3">
        <v>13101795</v>
      </c>
      <c r="EU415" s="3">
        <v>80505286</v>
      </c>
      <c r="EV415" s="3">
        <v>3276417</v>
      </c>
      <c r="EW415" s="3">
        <v>0</v>
      </c>
      <c r="EX415" s="3">
        <v>1423852</v>
      </c>
      <c r="EY415" s="3">
        <v>0</v>
      </c>
      <c r="EZ415" s="3">
        <v>14798891</v>
      </c>
      <c r="FA415" s="3">
        <v>0</v>
      </c>
      <c r="FB415" s="3">
        <v>0</v>
      </c>
      <c r="FC415" s="3">
        <v>0</v>
      </c>
      <c r="FD415" s="3">
        <v>0</v>
      </c>
      <c r="FE415" s="3">
        <v>16642303</v>
      </c>
      <c r="FF415" s="3">
        <v>18909145</v>
      </c>
      <c r="FG415" s="3">
        <v>1825531</v>
      </c>
      <c r="FH415" s="3">
        <v>25077847</v>
      </c>
      <c r="FI415" s="3">
        <v>0</v>
      </c>
      <c r="FJ415" s="3">
        <v>3773978</v>
      </c>
      <c r="FK415" s="3">
        <v>799997</v>
      </c>
      <c r="FL415" s="3">
        <v>35235</v>
      </c>
      <c r="FM415" s="3">
        <v>6634606</v>
      </c>
      <c r="FN415" s="3">
        <v>0</v>
      </c>
      <c r="FO415" s="3">
        <v>2518845</v>
      </c>
      <c r="FP415" s="3">
        <v>0</v>
      </c>
      <c r="FQ415" s="3">
        <v>0</v>
      </c>
      <c r="FR415" s="3">
        <v>0</v>
      </c>
      <c r="FS415" s="3">
        <v>0</v>
      </c>
      <c r="FT415" s="3">
        <v>26387693</v>
      </c>
      <c r="FU415" s="3">
        <v>5446450</v>
      </c>
      <c r="FV415" s="3">
        <v>32703632</v>
      </c>
      <c r="FW415" s="3">
        <v>0</v>
      </c>
      <c r="FX415" s="3">
        <v>0</v>
      </c>
      <c r="FY415" s="3">
        <v>0</v>
      </c>
      <c r="FZ415" s="3">
        <v>93513</v>
      </c>
      <c r="GA415" s="3">
        <v>13430437</v>
      </c>
      <c r="GB415" s="3">
        <v>21684851</v>
      </c>
      <c r="GC415" s="3">
        <v>20800564</v>
      </c>
      <c r="GD415" s="3">
        <v>3792768</v>
      </c>
      <c r="GE415" s="3">
        <v>37982920</v>
      </c>
      <c r="GF415" s="3">
        <v>19689964</v>
      </c>
      <c r="GG415" s="3">
        <v>4070403</v>
      </c>
      <c r="GH415" s="3">
        <v>2709893</v>
      </c>
      <c r="GI415" s="3">
        <v>13042668</v>
      </c>
      <c r="GJ415" s="3">
        <v>12718452</v>
      </c>
      <c r="GK415" s="3">
        <v>3648165</v>
      </c>
      <c r="GL415" s="3">
        <v>1467806</v>
      </c>
      <c r="GM415" s="3">
        <v>0</v>
      </c>
      <c r="GN415" s="3">
        <v>0</v>
      </c>
      <c r="GO415" s="3">
        <v>29009637</v>
      </c>
      <c r="GP415" s="3">
        <v>61889410</v>
      </c>
      <c r="GQ415" s="3">
        <v>0</v>
      </c>
      <c r="GR415" s="3">
        <v>191508865</v>
      </c>
      <c r="GS415" s="3">
        <v>522429</v>
      </c>
      <c r="GT415" s="3">
        <v>1263231</v>
      </c>
      <c r="GU415" s="3">
        <v>130140245</v>
      </c>
      <c r="GV415" s="3">
        <v>385324180</v>
      </c>
      <c r="GW415" s="3">
        <v>106158561</v>
      </c>
      <c r="GX415" s="3">
        <v>359071</v>
      </c>
      <c r="GY415" s="3">
        <v>968054</v>
      </c>
      <c r="GZ415" s="3">
        <v>277838494</v>
      </c>
      <c r="HA415" s="3">
        <v>385324180</v>
      </c>
      <c r="HB415" s="3">
        <v>0</v>
      </c>
      <c r="HC415" s="3">
        <v>49703821</v>
      </c>
      <c r="HD415" s="3">
        <v>0</v>
      </c>
      <c r="HE415" s="3">
        <v>193861802</v>
      </c>
      <c r="HF415" s="3">
        <v>0</v>
      </c>
      <c r="HG415" s="3">
        <v>0</v>
      </c>
      <c r="HH415" s="3">
        <v>0</v>
      </c>
      <c r="HI415" s="3">
        <v>77942815</v>
      </c>
      <c r="HJ415" s="3">
        <v>867698</v>
      </c>
      <c r="HK415" s="3">
        <v>928008</v>
      </c>
      <c r="HL415" s="3">
        <v>435</v>
      </c>
      <c r="HM415" s="3">
        <v>3</v>
      </c>
      <c r="HN415" s="3">
        <v>29858</v>
      </c>
      <c r="HO415" s="3">
        <v>197251</v>
      </c>
      <c r="HP415" s="3">
        <v>342387</v>
      </c>
      <c r="HQ415" s="3">
        <v>19547</v>
      </c>
      <c r="HR415" s="3">
        <v>52926</v>
      </c>
      <c r="HS415" s="3">
        <v>164824</v>
      </c>
      <c r="HT415" s="3">
        <v>2978</v>
      </c>
      <c r="HU415" s="3">
        <v>35171</v>
      </c>
      <c r="HV415" s="3">
        <v>21971</v>
      </c>
      <c r="HW415" s="3">
        <v>785</v>
      </c>
      <c r="HX415" s="3">
        <v>387371</v>
      </c>
      <c r="HY415" s="3">
        <v>43144</v>
      </c>
      <c r="HZ415" s="3">
        <v>298051</v>
      </c>
      <c r="IA415" s="3">
        <v>1000</v>
      </c>
      <c r="IB415" s="3">
        <v>70130</v>
      </c>
      <c r="IC415" s="3">
        <v>20670</v>
      </c>
      <c r="ID415" s="3">
        <v>47332</v>
      </c>
      <c r="IE415" s="3">
        <v>25319242.993885279</v>
      </c>
      <c r="IF415" s="3">
        <v>28308041.345652599</v>
      </c>
      <c r="IG415" s="3">
        <v>3279174.89510652</v>
      </c>
      <c r="IH415" s="3">
        <v>51472942.377076</v>
      </c>
      <c r="II415" s="3">
        <v>0</v>
      </c>
      <c r="IJ415" s="3">
        <v>2185166.6342328922</v>
      </c>
      <c r="IK415" s="3">
        <v>10560521.057989201</v>
      </c>
      <c r="IL415" s="3">
        <v>185876.08169859601</v>
      </c>
      <c r="IM415" s="3">
        <v>2908248.6143590002</v>
      </c>
    </row>
    <row r="416" spans="1:247" x14ac:dyDescent="0.25">
      <c r="A416">
        <v>106190240</v>
      </c>
      <c r="B416" s="33" t="s">
        <v>3269</v>
      </c>
      <c r="C416" s="56">
        <v>45378</v>
      </c>
      <c r="D416" s="56">
        <v>45473</v>
      </c>
      <c r="E416">
        <v>96</v>
      </c>
      <c r="F416" s="33" t="s">
        <v>2532</v>
      </c>
      <c r="G416" t="s">
        <v>475</v>
      </c>
      <c r="H416">
        <v>933</v>
      </c>
      <c r="I416" s="33" t="s">
        <v>1046</v>
      </c>
      <c r="J416" t="s">
        <v>2899</v>
      </c>
      <c r="K416" s="33" t="s">
        <v>1023</v>
      </c>
      <c r="L416" s="33" t="s">
        <v>811</v>
      </c>
      <c r="N416" t="s">
        <v>1032</v>
      </c>
      <c r="O416" s="33" t="s">
        <v>3267</v>
      </c>
      <c r="P416" t="s">
        <v>1038</v>
      </c>
      <c r="Q416" t="s">
        <v>34</v>
      </c>
      <c r="R416" s="33" t="s">
        <v>2162</v>
      </c>
      <c r="S416" s="33" t="s">
        <v>2756</v>
      </c>
      <c r="T416" s="33" t="s">
        <v>1384</v>
      </c>
      <c r="U416" s="33">
        <v>90712</v>
      </c>
      <c r="V416" s="33" t="s">
        <v>3128</v>
      </c>
      <c r="W416">
        <v>0</v>
      </c>
      <c r="X416" s="3">
        <v>172</v>
      </c>
      <c r="Y416" s="3">
        <v>16512</v>
      </c>
      <c r="Z416" s="3">
        <v>172</v>
      </c>
      <c r="AA416" s="3">
        <v>16512</v>
      </c>
      <c r="AB416" s="3">
        <v>143</v>
      </c>
      <c r="AC416" s="3">
        <v>142.64583333333331</v>
      </c>
      <c r="AD416" s="3">
        <v>206.85791690342501</v>
      </c>
      <c r="AE416" s="3">
        <v>4371</v>
      </c>
      <c r="AF416" s="3">
        <v>4520</v>
      </c>
      <c r="AG416" s="3">
        <v>440</v>
      </c>
      <c r="AH416" s="3">
        <v>3337</v>
      </c>
      <c r="AI416" s="3">
        <v>0</v>
      </c>
      <c r="AJ416" s="3">
        <v>304</v>
      </c>
      <c r="AK416" s="3">
        <v>610</v>
      </c>
      <c r="AL416" s="3">
        <v>17</v>
      </c>
      <c r="AM416" s="3">
        <v>95</v>
      </c>
      <c r="AN416" s="3">
        <v>13694</v>
      </c>
      <c r="AO416" s="3">
        <v>19858.360022728801</v>
      </c>
      <c r="AP416" s="89">
        <v>5212.5587704046902</v>
      </c>
      <c r="AQ416" s="89">
        <v>6589.9989768771848</v>
      </c>
      <c r="AR416" s="89">
        <v>564.57244255192245</v>
      </c>
      <c r="AS416" s="89">
        <v>5004.4654899290399</v>
      </c>
      <c r="AT416" s="89">
        <v>0</v>
      </c>
      <c r="AU416" s="89">
        <v>463.41368770416699</v>
      </c>
      <c r="AV416" s="89">
        <v>1121.47747225067</v>
      </c>
      <c r="AW416" s="89">
        <v>20.3817089736079</v>
      </c>
      <c r="AX416" s="89">
        <v>301.03810126186897</v>
      </c>
      <c r="AY416" s="3">
        <v>712</v>
      </c>
      <c r="AZ416" s="3">
        <v>743</v>
      </c>
      <c r="BA416" s="3">
        <v>75</v>
      </c>
      <c r="BB416" s="3">
        <v>514</v>
      </c>
      <c r="BC416" s="3">
        <v>0</v>
      </c>
      <c r="BD416" s="3">
        <v>50</v>
      </c>
      <c r="BE416" s="3">
        <v>175</v>
      </c>
      <c r="BF416" s="3">
        <v>3</v>
      </c>
      <c r="BG416" s="3">
        <v>13</v>
      </c>
      <c r="BH416" s="3">
        <v>2285</v>
      </c>
      <c r="BI416" s="3">
        <v>172</v>
      </c>
      <c r="BJ416" s="3">
        <v>0</v>
      </c>
      <c r="BK416" s="3">
        <v>0</v>
      </c>
      <c r="BL416" s="3">
        <v>0</v>
      </c>
      <c r="BM416" s="3">
        <v>0</v>
      </c>
      <c r="BN416" s="3">
        <v>0</v>
      </c>
      <c r="BO416" s="3">
        <v>16512</v>
      </c>
      <c r="BP416" s="3">
        <v>0</v>
      </c>
      <c r="BQ416" s="3">
        <v>0</v>
      </c>
      <c r="BR416" s="3">
        <v>0</v>
      </c>
      <c r="BS416" s="3">
        <v>0</v>
      </c>
      <c r="BT416" s="3">
        <v>0</v>
      </c>
      <c r="BU416" s="3">
        <v>13694</v>
      </c>
      <c r="BV416" s="3">
        <v>0</v>
      </c>
      <c r="BW416" s="3">
        <v>0</v>
      </c>
      <c r="BX416" s="3">
        <v>0</v>
      </c>
      <c r="BY416" s="3">
        <v>0</v>
      </c>
      <c r="BZ416" s="57">
        <v>0</v>
      </c>
      <c r="CA416" s="3">
        <v>0</v>
      </c>
      <c r="CB416" s="3">
        <v>2285</v>
      </c>
      <c r="CC416" s="3">
        <v>0</v>
      </c>
      <c r="CD416" s="3">
        <v>0</v>
      </c>
      <c r="CE416" s="3">
        <v>0</v>
      </c>
      <c r="CF416" s="3">
        <v>0</v>
      </c>
      <c r="CG416" s="3">
        <v>0</v>
      </c>
      <c r="CH416" s="3">
        <v>0</v>
      </c>
      <c r="CI416" s="3">
        <v>0</v>
      </c>
      <c r="CJ416" s="3">
        <v>0</v>
      </c>
      <c r="CK416" s="3">
        <v>1150</v>
      </c>
      <c r="CL416" s="3">
        <v>2881</v>
      </c>
      <c r="CM416" s="3">
        <v>457</v>
      </c>
      <c r="CN416" s="3">
        <v>4188</v>
      </c>
      <c r="CO416" s="3">
        <v>0</v>
      </c>
      <c r="CP416" s="3">
        <v>149</v>
      </c>
      <c r="CQ416" s="3">
        <v>2185</v>
      </c>
      <c r="CR416" s="3">
        <v>7</v>
      </c>
      <c r="CS416" s="3">
        <v>666</v>
      </c>
      <c r="CT416" s="3">
        <v>11683</v>
      </c>
      <c r="CU416" s="3">
        <v>10111</v>
      </c>
      <c r="CV416" s="3">
        <v>0</v>
      </c>
      <c r="CW416" s="3">
        <v>0</v>
      </c>
      <c r="CX416" s="3">
        <v>2343</v>
      </c>
      <c r="CY416" s="3">
        <v>0</v>
      </c>
      <c r="CZ416" s="3">
        <v>6</v>
      </c>
      <c r="DA416" s="3">
        <v>66090</v>
      </c>
      <c r="DB416" s="3">
        <v>84465</v>
      </c>
      <c r="DC416" s="3">
        <v>411</v>
      </c>
      <c r="DD416" s="3">
        <v>497</v>
      </c>
      <c r="DE416" s="3">
        <v>0</v>
      </c>
      <c r="DF416" s="3">
        <v>0</v>
      </c>
      <c r="DG416" s="3">
        <v>713062943</v>
      </c>
      <c r="DH416" s="3">
        <v>650525517</v>
      </c>
      <c r="DI416" s="3">
        <v>0</v>
      </c>
      <c r="DJ416" s="3">
        <v>62537426</v>
      </c>
      <c r="DK416" s="3">
        <v>60371</v>
      </c>
      <c r="DL416" s="3">
        <v>62597797</v>
      </c>
      <c r="DM416" s="3">
        <v>80642374</v>
      </c>
      <c r="DN416" s="3">
        <v>-18044577</v>
      </c>
      <c r="DO416" s="3">
        <v>33786</v>
      </c>
      <c r="DP416" s="3">
        <v>0</v>
      </c>
      <c r="DQ416" s="3">
        <v>0</v>
      </c>
      <c r="DR416" s="3">
        <v>0</v>
      </c>
      <c r="DS416" s="3">
        <v>-18010791</v>
      </c>
      <c r="DT416" s="3">
        <v>115608086</v>
      </c>
      <c r="DU416" s="3">
        <v>171465241</v>
      </c>
      <c r="DV416" s="3">
        <v>17663907</v>
      </c>
      <c r="DW416" s="3">
        <v>129332087</v>
      </c>
      <c r="DX416" s="3">
        <v>0</v>
      </c>
      <c r="DY416" s="3">
        <v>10862143</v>
      </c>
      <c r="DZ416" s="3">
        <v>41687409</v>
      </c>
      <c r="EA416" s="3">
        <v>390913</v>
      </c>
      <c r="EB416" s="3">
        <v>4706747</v>
      </c>
      <c r="EC416" s="3">
        <v>491716533</v>
      </c>
      <c r="ED416" s="3">
        <v>22258293</v>
      </c>
      <c r="EE416" s="3">
        <v>78524972</v>
      </c>
      <c r="EF416" s="3">
        <v>5000991</v>
      </c>
      <c r="EG416" s="3">
        <v>64625949</v>
      </c>
      <c r="EH416" s="3">
        <v>0</v>
      </c>
      <c r="EI416" s="3">
        <v>5695968</v>
      </c>
      <c r="EJ416" s="3">
        <v>34954378</v>
      </c>
      <c r="EK416" s="3">
        <v>77762</v>
      </c>
      <c r="EL416" s="3">
        <v>10208097</v>
      </c>
      <c r="EM416" s="3">
        <v>221346410</v>
      </c>
      <c r="EN416" s="3">
        <v>126370275</v>
      </c>
      <c r="EO416" s="3">
        <v>229862011</v>
      </c>
      <c r="EP416" s="3">
        <v>22066816</v>
      </c>
      <c r="EQ416" s="3">
        <v>187821437</v>
      </c>
      <c r="ER416" s="3">
        <v>-2415000</v>
      </c>
      <c r="ES416" s="3">
        <v>0</v>
      </c>
      <c r="ET416" s="3">
        <v>4451195</v>
      </c>
      <c r="EU416" s="3">
        <v>70298287</v>
      </c>
      <c r="EV416" s="3">
        <v>3133464</v>
      </c>
      <c r="EW416" s="3">
        <v>0</v>
      </c>
      <c r="EX416" s="3">
        <v>453579</v>
      </c>
      <c r="EY416" s="3">
        <v>0</v>
      </c>
      <c r="EZ416" s="3">
        <v>8483453</v>
      </c>
      <c r="FA416" s="3">
        <v>0</v>
      </c>
      <c r="FB416" s="3">
        <v>0</v>
      </c>
      <c r="FC416" s="3">
        <v>0</v>
      </c>
      <c r="FD416" s="3">
        <v>0</v>
      </c>
      <c r="FE416" s="3">
        <v>11490338</v>
      </c>
      <c r="FF416" s="3">
        <v>20128202</v>
      </c>
      <c r="FG416" s="3">
        <v>888283</v>
      </c>
      <c r="FH416" s="3">
        <v>8261398</v>
      </c>
      <c r="FI416" s="3">
        <v>0</v>
      </c>
      <c r="FJ416" s="3">
        <v>12037730</v>
      </c>
      <c r="FK416" s="3">
        <v>4553647</v>
      </c>
      <c r="FL416" s="3">
        <v>15096</v>
      </c>
      <c r="FM416" s="3">
        <v>5162732</v>
      </c>
      <c r="FN416" s="3">
        <v>0</v>
      </c>
      <c r="FO416" s="3">
        <v>16703517</v>
      </c>
      <c r="FP416" s="3">
        <v>0</v>
      </c>
      <c r="FQ416" s="3">
        <v>0</v>
      </c>
      <c r="FR416" s="3">
        <v>0</v>
      </c>
      <c r="FS416" s="3">
        <v>0</v>
      </c>
      <c r="FT416" s="3">
        <v>17949642</v>
      </c>
      <c r="FU416" s="3">
        <v>5233710</v>
      </c>
      <c r="FV416" s="3">
        <v>21408454</v>
      </c>
      <c r="FW416" s="3">
        <v>0</v>
      </c>
      <c r="FX416" s="3">
        <v>0</v>
      </c>
      <c r="FY416" s="3">
        <v>0</v>
      </c>
      <c r="FZ416" s="3">
        <v>108812</v>
      </c>
      <c r="GA416" s="3">
        <v>7013719</v>
      </c>
      <c r="GB416" s="3">
        <v>11026125</v>
      </c>
      <c r="GC416" s="3">
        <v>15053452</v>
      </c>
      <c r="GD416" s="3">
        <v>2848460</v>
      </c>
      <c r="GE416" s="3">
        <v>24569857</v>
      </c>
      <c r="GF416" s="3">
        <v>12730665</v>
      </c>
      <c r="GG416" s="3">
        <v>40116</v>
      </c>
      <c r="GH416" s="3">
        <v>3227819</v>
      </c>
      <c r="GI416" s="3">
        <v>10286103</v>
      </c>
      <c r="GJ416" s="3">
        <v>9159529</v>
      </c>
      <c r="GK416" s="3">
        <v>1911027</v>
      </c>
      <c r="GL416" s="3">
        <v>165315</v>
      </c>
      <c r="GM416" s="3">
        <v>0</v>
      </c>
      <c r="GN416" s="3">
        <v>0</v>
      </c>
      <c r="GO416" s="3">
        <v>18551943</v>
      </c>
      <c r="GP416" s="3">
        <v>50930082</v>
      </c>
      <c r="GQ416" s="3">
        <v>0</v>
      </c>
      <c r="GR416" s="3">
        <v>107970457</v>
      </c>
      <c r="GS416" s="3">
        <v>0</v>
      </c>
      <c r="GT416" s="3">
        <v>613243</v>
      </c>
      <c r="GU416" s="3">
        <v>89542855</v>
      </c>
      <c r="GV416" s="3">
        <v>249056637</v>
      </c>
      <c r="GW416" s="3">
        <v>68804810</v>
      </c>
      <c r="GX416" s="3">
        <v>676882</v>
      </c>
      <c r="GY416" s="3">
        <v>0</v>
      </c>
      <c r="GZ416" s="3">
        <v>179574945</v>
      </c>
      <c r="HA416" s="3">
        <v>249056637</v>
      </c>
      <c r="HB416" s="3">
        <v>0</v>
      </c>
      <c r="HC416" s="3">
        <v>44298297</v>
      </c>
      <c r="HD416" s="3">
        <v>0</v>
      </c>
      <c r="HE416" s="3">
        <v>109881484</v>
      </c>
      <c r="HF416" s="3">
        <v>0</v>
      </c>
      <c r="HG416" s="3">
        <v>0</v>
      </c>
      <c r="HH416" s="3">
        <v>0</v>
      </c>
      <c r="HI416" s="3">
        <v>54012101</v>
      </c>
      <c r="HJ416" s="3">
        <v>494001</v>
      </c>
      <c r="HK416" s="3">
        <v>529984</v>
      </c>
      <c r="HL416" s="3">
        <v>253</v>
      </c>
      <c r="HM416" s="3">
        <v>1</v>
      </c>
      <c r="HN416" s="3">
        <v>28303</v>
      </c>
      <c r="HO416" s="3">
        <v>39001</v>
      </c>
      <c r="HP416" s="3">
        <v>50103</v>
      </c>
      <c r="HQ416" s="3">
        <v>249409</v>
      </c>
      <c r="HR416" s="3">
        <v>45094</v>
      </c>
      <c r="HS416" s="3">
        <v>49426</v>
      </c>
      <c r="HT416" s="3">
        <v>15371</v>
      </c>
      <c r="HU416" s="3">
        <v>13678</v>
      </c>
      <c r="HV416" s="3">
        <v>3616</v>
      </c>
      <c r="HW416" s="3">
        <v>0</v>
      </c>
      <c r="HX416" s="3">
        <v>240874</v>
      </c>
      <c r="HY416" s="3">
        <v>52487</v>
      </c>
      <c r="HZ416" s="3">
        <v>111662</v>
      </c>
      <c r="IA416" s="3">
        <v>1033</v>
      </c>
      <c r="IB416" s="3">
        <v>32220</v>
      </c>
      <c r="IC416" s="3">
        <v>15927</v>
      </c>
      <c r="ID416" s="3">
        <v>39798</v>
      </c>
      <c r="IE416" s="3">
        <v>15580039.7079072</v>
      </c>
      <c r="IF416" s="3">
        <v>28250959.177858502</v>
      </c>
      <c r="IG416" s="3">
        <v>2561320.7032562001</v>
      </c>
      <c r="IH416" s="3">
        <v>21918860.308557801</v>
      </c>
      <c r="II416" s="3">
        <v>0</v>
      </c>
      <c r="IJ416" s="3">
        <v>1871203.32556159</v>
      </c>
      <c r="IK416" s="3">
        <v>8661155.0503184106</v>
      </c>
      <c r="IL416" s="3">
        <v>52964.14661114286</v>
      </c>
      <c r="IM416" s="3">
        <v>1685500.57992921</v>
      </c>
    </row>
    <row r="417" spans="1:247" x14ac:dyDescent="0.25">
      <c r="A417">
        <v>106301248</v>
      </c>
      <c r="B417" s="33" t="s">
        <v>3270</v>
      </c>
      <c r="C417" s="56">
        <v>45378</v>
      </c>
      <c r="D417" s="56">
        <v>45473</v>
      </c>
      <c r="E417">
        <v>96</v>
      </c>
      <c r="F417" s="33" t="s">
        <v>2689</v>
      </c>
      <c r="G417" t="s">
        <v>1027</v>
      </c>
      <c r="H417">
        <v>1013</v>
      </c>
      <c r="I417" s="33" t="s">
        <v>1046</v>
      </c>
      <c r="J417" t="s">
        <v>2899</v>
      </c>
      <c r="K417" s="33" t="s">
        <v>1023</v>
      </c>
      <c r="L417" s="33" t="s">
        <v>811</v>
      </c>
      <c r="N417" t="s">
        <v>430</v>
      </c>
      <c r="O417" s="33" t="s">
        <v>3267</v>
      </c>
      <c r="P417" t="s">
        <v>1038</v>
      </c>
      <c r="Q417" t="s">
        <v>34</v>
      </c>
      <c r="R417" s="33" t="s">
        <v>2168</v>
      </c>
      <c r="S417" s="33" t="s">
        <v>3271</v>
      </c>
      <c r="T417" s="33" t="s">
        <v>1394</v>
      </c>
      <c r="U417" s="33">
        <v>90720</v>
      </c>
      <c r="V417" s="33" t="s">
        <v>3128</v>
      </c>
      <c r="W417">
        <v>0</v>
      </c>
      <c r="X417" s="3">
        <v>172</v>
      </c>
      <c r="Y417" s="3">
        <v>16512</v>
      </c>
      <c r="Z417" s="3">
        <v>172</v>
      </c>
      <c r="AA417" s="3">
        <v>16512</v>
      </c>
      <c r="AB417" s="3">
        <v>140</v>
      </c>
      <c r="AC417" s="3">
        <v>139.94791666666666</v>
      </c>
      <c r="AD417" s="3">
        <v>214.003294952332</v>
      </c>
      <c r="AE417" s="3">
        <v>3917</v>
      </c>
      <c r="AF417" s="3">
        <v>5419</v>
      </c>
      <c r="AG417" s="3">
        <v>282</v>
      </c>
      <c r="AH417" s="3">
        <v>1735</v>
      </c>
      <c r="AI417" s="3">
        <v>0</v>
      </c>
      <c r="AJ417" s="3">
        <v>54</v>
      </c>
      <c r="AK417" s="3">
        <v>1931</v>
      </c>
      <c r="AL417" s="3">
        <v>11</v>
      </c>
      <c r="AM417" s="3">
        <v>86</v>
      </c>
      <c r="AN417" s="3">
        <v>13435</v>
      </c>
      <c r="AO417" s="3">
        <v>20544.316315423901</v>
      </c>
      <c r="AP417" s="89">
        <v>5432.3497508623304</v>
      </c>
      <c r="AQ417" s="89">
        <v>7567.3481858527057</v>
      </c>
      <c r="AR417" s="89">
        <v>417.132294804558</v>
      </c>
      <c r="AS417" s="89">
        <v>2591.5534663173744</v>
      </c>
      <c r="AT417" s="89">
        <v>0</v>
      </c>
      <c r="AU417" s="89">
        <v>180.475860521833</v>
      </c>
      <c r="AV417" s="89">
        <v>4045.5875408409202</v>
      </c>
      <c r="AW417" s="89">
        <v>11</v>
      </c>
      <c r="AX417" s="89">
        <v>240.54645369411699</v>
      </c>
      <c r="AY417" s="3">
        <v>680</v>
      </c>
      <c r="AZ417" s="3">
        <v>804</v>
      </c>
      <c r="BA417" s="3">
        <v>32</v>
      </c>
      <c r="BB417" s="3">
        <v>272</v>
      </c>
      <c r="BC417" s="3">
        <v>0</v>
      </c>
      <c r="BD417" s="3">
        <v>14</v>
      </c>
      <c r="BE417" s="3">
        <v>376</v>
      </c>
      <c r="BF417" s="3">
        <v>2</v>
      </c>
      <c r="BG417" s="3">
        <v>15</v>
      </c>
      <c r="BH417" s="3">
        <v>2195</v>
      </c>
      <c r="BI417" s="3">
        <v>172</v>
      </c>
      <c r="BJ417" s="3">
        <v>0</v>
      </c>
      <c r="BK417" s="3">
        <v>0</v>
      </c>
      <c r="BL417" s="3">
        <v>0</v>
      </c>
      <c r="BM417" s="3">
        <v>0</v>
      </c>
      <c r="BN417" s="3">
        <v>0</v>
      </c>
      <c r="BO417" s="3">
        <v>16512</v>
      </c>
      <c r="BP417" s="3">
        <v>0</v>
      </c>
      <c r="BQ417" s="3">
        <v>0</v>
      </c>
      <c r="BR417" s="3">
        <v>0</v>
      </c>
      <c r="BS417" s="3">
        <v>0</v>
      </c>
      <c r="BT417" s="3">
        <v>0</v>
      </c>
      <c r="BU417" s="3">
        <v>13435</v>
      </c>
      <c r="BV417" s="3">
        <v>0</v>
      </c>
      <c r="BW417" s="3">
        <v>0</v>
      </c>
      <c r="BX417" s="3">
        <v>0</v>
      </c>
      <c r="BY417" s="3">
        <v>0</v>
      </c>
      <c r="BZ417" s="57">
        <v>0</v>
      </c>
      <c r="CA417" s="3">
        <v>0</v>
      </c>
      <c r="CB417" s="3">
        <v>2195</v>
      </c>
      <c r="CC417" s="3">
        <v>0</v>
      </c>
      <c r="CD417" s="3">
        <v>0</v>
      </c>
      <c r="CE417" s="3">
        <v>0</v>
      </c>
      <c r="CF417" s="3">
        <v>0</v>
      </c>
      <c r="CG417" s="3">
        <v>0</v>
      </c>
      <c r="CH417" s="3">
        <v>0</v>
      </c>
      <c r="CI417" s="3">
        <v>0</v>
      </c>
      <c r="CJ417" s="3">
        <v>0</v>
      </c>
      <c r="CK417" s="3">
        <v>5243</v>
      </c>
      <c r="CL417" s="3">
        <v>6443</v>
      </c>
      <c r="CM417" s="3">
        <v>197</v>
      </c>
      <c r="CN417" s="3">
        <v>2225</v>
      </c>
      <c r="CO417" s="3">
        <v>0</v>
      </c>
      <c r="CP417" s="3">
        <v>446</v>
      </c>
      <c r="CQ417" s="3">
        <v>7150</v>
      </c>
      <c r="CR417" s="3">
        <v>0</v>
      </c>
      <c r="CS417" s="3">
        <v>414</v>
      </c>
      <c r="CT417" s="3">
        <v>22118</v>
      </c>
      <c r="CU417" s="3">
        <v>9025</v>
      </c>
      <c r="CV417" s="3">
        <v>0</v>
      </c>
      <c r="CW417" s="3">
        <v>0</v>
      </c>
      <c r="CX417" s="3">
        <v>13599</v>
      </c>
      <c r="CY417" s="3">
        <v>0</v>
      </c>
      <c r="CZ417" s="3">
        <v>6</v>
      </c>
      <c r="DA417" s="3">
        <v>63900</v>
      </c>
      <c r="DB417" s="3">
        <v>76380</v>
      </c>
      <c r="DC417" s="3">
        <v>469</v>
      </c>
      <c r="DD417" s="3">
        <v>740</v>
      </c>
      <c r="DE417" s="3">
        <v>0</v>
      </c>
      <c r="DF417" s="3">
        <v>0</v>
      </c>
      <c r="DG417" s="3">
        <v>789096117</v>
      </c>
      <c r="DH417" s="3">
        <v>718119087</v>
      </c>
      <c r="DI417" s="3">
        <v>0</v>
      </c>
      <c r="DJ417" s="3">
        <v>70977030</v>
      </c>
      <c r="DK417" s="3">
        <v>727355</v>
      </c>
      <c r="DL417" s="3">
        <v>71704385</v>
      </c>
      <c r="DM417" s="3">
        <v>70542433</v>
      </c>
      <c r="DN417" s="3">
        <v>1161952</v>
      </c>
      <c r="DO417" s="3">
        <v>6563</v>
      </c>
      <c r="DP417" s="3">
        <v>187530</v>
      </c>
      <c r="DQ417" s="3">
        <v>1</v>
      </c>
      <c r="DR417" s="3">
        <v>0</v>
      </c>
      <c r="DS417" s="3">
        <v>980984</v>
      </c>
      <c r="DT417" s="3">
        <v>147885105</v>
      </c>
      <c r="DU417" s="3">
        <v>208111988</v>
      </c>
      <c r="DV417" s="3">
        <v>6623344</v>
      </c>
      <c r="DW417" s="3">
        <v>68718722</v>
      </c>
      <c r="DX417" s="3">
        <v>0</v>
      </c>
      <c r="DY417" s="3">
        <v>1698359</v>
      </c>
      <c r="DZ417" s="3">
        <v>79707739</v>
      </c>
      <c r="EA417" s="3">
        <v>512036</v>
      </c>
      <c r="EB417" s="3">
        <v>2773816</v>
      </c>
      <c r="EC417" s="3">
        <v>516031109</v>
      </c>
      <c r="ED417" s="3">
        <v>57211554</v>
      </c>
      <c r="EE417" s="3">
        <v>82505446</v>
      </c>
      <c r="EF417" s="3">
        <v>3173857</v>
      </c>
      <c r="EG417" s="3">
        <v>33925798</v>
      </c>
      <c r="EH417" s="3">
        <v>0</v>
      </c>
      <c r="EI417" s="3">
        <v>3977804</v>
      </c>
      <c r="EJ417" s="3">
        <v>87285858</v>
      </c>
      <c r="EK417" s="3">
        <v>0</v>
      </c>
      <c r="EL417" s="3">
        <v>4984691</v>
      </c>
      <c r="EM417" s="3">
        <v>273065008</v>
      </c>
      <c r="EN417" s="3">
        <v>188212874</v>
      </c>
      <c r="EO417" s="3">
        <v>274801445</v>
      </c>
      <c r="EP417" s="3">
        <v>8205317</v>
      </c>
      <c r="EQ417" s="3">
        <v>99017502</v>
      </c>
      <c r="ER417" s="3">
        <v>0</v>
      </c>
      <c r="ES417" s="3">
        <v>0</v>
      </c>
      <c r="ET417" s="3">
        <v>4352234</v>
      </c>
      <c r="EU417" s="3">
        <v>133123707</v>
      </c>
      <c r="EV417" s="3">
        <v>9946096</v>
      </c>
      <c r="EW417" s="3">
        <v>0</v>
      </c>
      <c r="EX417" s="3">
        <v>459912</v>
      </c>
      <c r="EY417" s="3">
        <v>0</v>
      </c>
      <c r="EZ417" s="3">
        <v>0</v>
      </c>
      <c r="FA417" s="3">
        <v>0</v>
      </c>
      <c r="FB417" s="3">
        <v>0</v>
      </c>
      <c r="FC417" s="3">
        <v>0</v>
      </c>
      <c r="FD417" s="3">
        <v>0</v>
      </c>
      <c r="FE417" s="3">
        <v>16817313</v>
      </c>
      <c r="FF417" s="3">
        <v>15815989</v>
      </c>
      <c r="FG417" s="3">
        <v>1591884</v>
      </c>
      <c r="FH417" s="3">
        <v>2894479</v>
      </c>
      <c r="FI417" s="3">
        <v>0</v>
      </c>
      <c r="FJ417" s="3">
        <v>1078471</v>
      </c>
      <c r="FK417" s="3">
        <v>31486710</v>
      </c>
      <c r="FL417" s="3">
        <v>52124</v>
      </c>
      <c r="FM417" s="3">
        <v>1240060</v>
      </c>
      <c r="FN417" s="3">
        <v>0</v>
      </c>
      <c r="FO417" s="3">
        <v>0</v>
      </c>
      <c r="FP417" s="3">
        <v>0</v>
      </c>
      <c r="FQ417" s="3">
        <v>0</v>
      </c>
      <c r="FR417" s="3">
        <v>0</v>
      </c>
      <c r="FS417" s="3">
        <v>0</v>
      </c>
      <c r="FT417" s="3">
        <v>14302444</v>
      </c>
      <c r="FU417" s="3">
        <v>8431828</v>
      </c>
      <c r="FV417" s="3">
        <v>24348652</v>
      </c>
      <c r="FW417" s="3">
        <v>0</v>
      </c>
      <c r="FX417" s="3">
        <v>0</v>
      </c>
      <c r="FY417" s="3">
        <v>0</v>
      </c>
      <c r="FZ417" s="3">
        <v>0</v>
      </c>
      <c r="GA417" s="3">
        <v>9047098</v>
      </c>
      <c r="GB417" s="3">
        <v>3063451</v>
      </c>
      <c r="GC417" s="3">
        <v>7255869</v>
      </c>
      <c r="GD417" s="3">
        <v>4093091</v>
      </c>
      <c r="GE417" s="3">
        <v>26337133</v>
      </c>
      <c r="GF417" s="3">
        <v>13545343</v>
      </c>
      <c r="GG417" s="3">
        <v>1838928</v>
      </c>
      <c r="GH417" s="3">
        <v>2008938</v>
      </c>
      <c r="GI417" s="3">
        <v>10478750</v>
      </c>
      <c r="GJ417" s="3">
        <v>10409564</v>
      </c>
      <c r="GK417" s="3">
        <v>3935639</v>
      </c>
      <c r="GL417" s="3">
        <v>1032936</v>
      </c>
      <c r="GM417" s="3">
        <v>0</v>
      </c>
      <c r="GN417" s="3">
        <v>0</v>
      </c>
      <c r="GO417" s="3">
        <v>955202</v>
      </c>
      <c r="GP417" s="3">
        <v>51055115</v>
      </c>
      <c r="GQ417" s="3">
        <v>0</v>
      </c>
      <c r="GR417" s="3">
        <v>187816690</v>
      </c>
      <c r="GS417" s="3">
        <v>0</v>
      </c>
      <c r="GT417" s="3">
        <v>4179758</v>
      </c>
      <c r="GU417" s="3">
        <v>160202788</v>
      </c>
      <c r="GV417" s="3">
        <v>403254351</v>
      </c>
      <c r="GW417" s="3">
        <v>73904642</v>
      </c>
      <c r="GX417" s="3">
        <v>4642469</v>
      </c>
      <c r="GY417" s="3">
        <v>23452523</v>
      </c>
      <c r="GZ417" s="3">
        <v>301254717</v>
      </c>
      <c r="HA417" s="3">
        <v>403254351</v>
      </c>
      <c r="HB417" s="3">
        <v>0</v>
      </c>
      <c r="HC417" s="3">
        <v>0</v>
      </c>
      <c r="HD417" s="3">
        <v>0</v>
      </c>
      <c r="HE417" s="3">
        <v>190539494</v>
      </c>
      <c r="HF417" s="3">
        <v>0</v>
      </c>
      <c r="HG417" s="3">
        <v>0</v>
      </c>
      <c r="HH417" s="3">
        <v>0</v>
      </c>
      <c r="HI417" s="3">
        <v>57538474</v>
      </c>
      <c r="HJ417" s="3">
        <v>545968</v>
      </c>
      <c r="HK417" s="3">
        <v>582058</v>
      </c>
      <c r="HL417" s="3">
        <v>269</v>
      </c>
      <c r="HM417" s="3">
        <v>0</v>
      </c>
      <c r="HN417" s="3">
        <v>25248</v>
      </c>
      <c r="HO417" s="3">
        <v>97827</v>
      </c>
      <c r="HP417" s="3">
        <v>277130</v>
      </c>
      <c r="HQ417" s="3">
        <v>7156</v>
      </c>
      <c r="HR417" s="3">
        <v>37348</v>
      </c>
      <c r="HS417" s="3">
        <v>51624</v>
      </c>
      <c r="HT417" s="3">
        <v>5230</v>
      </c>
      <c r="HU417" s="3">
        <v>22594</v>
      </c>
      <c r="HV417" s="3">
        <v>21317</v>
      </c>
      <c r="HW417" s="3">
        <v>494</v>
      </c>
      <c r="HX417" s="3">
        <v>209193</v>
      </c>
      <c r="HY417" s="3">
        <v>106040</v>
      </c>
      <c r="HZ417" s="3">
        <v>157096</v>
      </c>
      <c r="IA417" s="3">
        <v>0</v>
      </c>
      <c r="IB417" s="3">
        <v>16297</v>
      </c>
      <c r="IC417" s="3">
        <v>18626</v>
      </c>
      <c r="ID417" s="3">
        <v>38716</v>
      </c>
      <c r="IE417" s="3">
        <v>18145874.675016802</v>
      </c>
      <c r="IF417" s="3">
        <v>25712303.464382499</v>
      </c>
      <c r="IG417" s="3">
        <v>866804.86351535004</v>
      </c>
      <c r="IH417" s="3">
        <v>9081447.7674999908</v>
      </c>
      <c r="II417" s="3">
        <v>0</v>
      </c>
      <c r="IJ417" s="3">
        <v>502197.07593075599</v>
      </c>
      <c r="IK417" s="3">
        <v>14774715.9679099</v>
      </c>
      <c r="IL417" s="3">
        <v>45302.254704680003</v>
      </c>
      <c r="IM417" s="3">
        <v>686431.931040089</v>
      </c>
    </row>
    <row r="418" spans="1:247" x14ac:dyDescent="0.25">
      <c r="A418">
        <v>106301297</v>
      </c>
      <c r="B418" s="33" t="s">
        <v>3272</v>
      </c>
      <c r="C418" s="56">
        <v>45378</v>
      </c>
      <c r="D418" s="56">
        <v>45473</v>
      </c>
      <c r="E418">
        <v>96</v>
      </c>
      <c r="F418" s="33" t="s">
        <v>2689</v>
      </c>
      <c r="G418" t="s">
        <v>1027</v>
      </c>
      <c r="H418">
        <v>1011</v>
      </c>
      <c r="I418" s="33" t="s">
        <v>1046</v>
      </c>
      <c r="J418" t="s">
        <v>2899</v>
      </c>
      <c r="K418" s="33" t="s">
        <v>1023</v>
      </c>
      <c r="L418" s="33" t="s">
        <v>811</v>
      </c>
      <c r="N418" t="s">
        <v>430</v>
      </c>
      <c r="O418" s="33" t="s">
        <v>3267</v>
      </c>
      <c r="P418" t="s">
        <v>1042</v>
      </c>
      <c r="Q418" t="s">
        <v>34</v>
      </c>
      <c r="R418" s="33" t="s">
        <v>2227</v>
      </c>
      <c r="S418" s="33" t="s">
        <v>2768</v>
      </c>
      <c r="T418" s="33" t="s">
        <v>1506</v>
      </c>
      <c r="U418" s="33">
        <v>92870</v>
      </c>
      <c r="V418" s="33" t="s">
        <v>3128</v>
      </c>
      <c r="W418">
        <v>0</v>
      </c>
      <c r="X418" s="3">
        <v>114</v>
      </c>
      <c r="Y418" s="3">
        <v>10944</v>
      </c>
      <c r="Z418" s="3">
        <v>82</v>
      </c>
      <c r="AA418" s="3">
        <v>7872</v>
      </c>
      <c r="AB418" s="3">
        <v>33</v>
      </c>
      <c r="AC418" s="3">
        <v>30.7708333333333</v>
      </c>
      <c r="AD418" s="3">
        <v>78.981614636884188</v>
      </c>
      <c r="AE418" s="3">
        <v>696</v>
      </c>
      <c r="AF418" s="3">
        <v>975</v>
      </c>
      <c r="AG418" s="3">
        <v>77</v>
      </c>
      <c r="AH418" s="3">
        <v>679</v>
      </c>
      <c r="AI418" s="3">
        <v>0</v>
      </c>
      <c r="AJ418" s="3">
        <v>33</v>
      </c>
      <c r="AK418" s="3">
        <v>452</v>
      </c>
      <c r="AL418" s="3">
        <v>27</v>
      </c>
      <c r="AM418" s="3">
        <v>15</v>
      </c>
      <c r="AN418" s="3">
        <v>2954</v>
      </c>
      <c r="AO418" s="3">
        <v>7582.2350051408803</v>
      </c>
      <c r="AP418" s="89">
        <v>1354.0070820420301</v>
      </c>
      <c r="AQ418" s="89">
        <v>1875.4605558921201</v>
      </c>
      <c r="AR418" s="89">
        <v>154.32295151663965</v>
      </c>
      <c r="AS418" s="89">
        <v>2075.16249227444</v>
      </c>
      <c r="AT418" s="89">
        <v>0</v>
      </c>
      <c r="AU418" s="89">
        <v>110.102571376526</v>
      </c>
      <c r="AV418" s="89">
        <v>1717.44703857729</v>
      </c>
      <c r="AW418" s="89">
        <v>36.905284289254702</v>
      </c>
      <c r="AX418" s="89">
        <v>148.25439133685006</v>
      </c>
      <c r="AY418" s="3">
        <v>199</v>
      </c>
      <c r="AZ418" s="3">
        <v>267</v>
      </c>
      <c r="BA418" s="3">
        <v>21</v>
      </c>
      <c r="BB418" s="3">
        <v>176</v>
      </c>
      <c r="BC418" s="3">
        <v>0</v>
      </c>
      <c r="BD418" s="3">
        <v>7</v>
      </c>
      <c r="BE418" s="3">
        <v>137</v>
      </c>
      <c r="BF418" s="3">
        <v>4</v>
      </c>
      <c r="BG418" s="3">
        <v>3</v>
      </c>
      <c r="BH418" s="3">
        <v>814</v>
      </c>
      <c r="BI418" s="3">
        <v>114</v>
      </c>
      <c r="BJ418" s="3">
        <v>0</v>
      </c>
      <c r="BK418" s="3">
        <v>0</v>
      </c>
      <c r="BL418" s="3">
        <v>0</v>
      </c>
      <c r="BM418" s="3">
        <v>0</v>
      </c>
      <c r="BN418" s="3">
        <v>0</v>
      </c>
      <c r="BO418" s="3">
        <v>10944</v>
      </c>
      <c r="BP418" s="3">
        <v>0</v>
      </c>
      <c r="BQ418" s="3">
        <v>0</v>
      </c>
      <c r="BR418" s="3">
        <v>0</v>
      </c>
      <c r="BS418" s="3">
        <v>0</v>
      </c>
      <c r="BT418" s="3">
        <v>0</v>
      </c>
      <c r="BU418" s="3">
        <v>2954</v>
      </c>
      <c r="BV418" s="3">
        <v>0</v>
      </c>
      <c r="BW418" s="3">
        <v>0</v>
      </c>
      <c r="BX418" s="3">
        <v>0</v>
      </c>
      <c r="BY418" s="3">
        <v>0</v>
      </c>
      <c r="BZ418" s="57">
        <v>0</v>
      </c>
      <c r="CA418" s="3">
        <v>0</v>
      </c>
      <c r="CB418" s="3">
        <v>814</v>
      </c>
      <c r="CC418" s="3">
        <v>0</v>
      </c>
      <c r="CD418" s="3">
        <v>0</v>
      </c>
      <c r="CE418" s="3">
        <v>0</v>
      </c>
      <c r="CF418" s="3">
        <v>0</v>
      </c>
      <c r="CG418" s="3">
        <v>0</v>
      </c>
      <c r="CH418" s="3">
        <v>0</v>
      </c>
      <c r="CI418" s="3">
        <v>0</v>
      </c>
      <c r="CJ418" s="3">
        <v>0</v>
      </c>
      <c r="CK418" s="3">
        <v>2011</v>
      </c>
      <c r="CL418" s="3">
        <v>2027</v>
      </c>
      <c r="CM418" s="3">
        <v>198</v>
      </c>
      <c r="CN418" s="3">
        <v>3728</v>
      </c>
      <c r="CO418" s="3">
        <v>0</v>
      </c>
      <c r="CP418" s="3">
        <v>239</v>
      </c>
      <c r="CQ418" s="3">
        <v>3909</v>
      </c>
      <c r="CR418" s="3">
        <v>8</v>
      </c>
      <c r="CS418" s="3">
        <v>573</v>
      </c>
      <c r="CT418" s="3">
        <v>12693</v>
      </c>
      <c r="CU418" s="3">
        <v>7731</v>
      </c>
      <c r="CV418" s="3">
        <v>0</v>
      </c>
      <c r="CW418" s="3">
        <v>0</v>
      </c>
      <c r="CX418" s="3">
        <v>4565</v>
      </c>
      <c r="CY418" s="3">
        <v>0</v>
      </c>
      <c r="CZ418" s="3">
        <v>5</v>
      </c>
      <c r="DA418" s="3">
        <v>31440</v>
      </c>
      <c r="DB418" s="3">
        <v>95640</v>
      </c>
      <c r="DC418" s="3">
        <v>144</v>
      </c>
      <c r="DD418" s="3">
        <v>563</v>
      </c>
      <c r="DE418" s="3">
        <v>0</v>
      </c>
      <c r="DF418" s="3">
        <v>0</v>
      </c>
      <c r="DG418" s="3">
        <v>413718231</v>
      </c>
      <c r="DH418" s="3">
        <v>385618915</v>
      </c>
      <c r="DI418" s="3">
        <v>0</v>
      </c>
      <c r="DJ418" s="3">
        <v>28099316</v>
      </c>
      <c r="DK418" s="3">
        <v>81008</v>
      </c>
      <c r="DL418" s="3">
        <v>28180324</v>
      </c>
      <c r="DM418" s="3">
        <v>39546850</v>
      </c>
      <c r="DN418" s="3">
        <v>-11366526</v>
      </c>
      <c r="DO418" s="3">
        <v>0</v>
      </c>
      <c r="DP418" s="3">
        <v>0</v>
      </c>
      <c r="DQ418" s="3">
        <v>0</v>
      </c>
      <c r="DR418" s="3">
        <v>0</v>
      </c>
      <c r="DS418" s="3">
        <v>-11366526</v>
      </c>
      <c r="DT418" s="3">
        <v>35926926</v>
      </c>
      <c r="DU418" s="3">
        <v>53952735</v>
      </c>
      <c r="DV418" s="3">
        <v>4064446</v>
      </c>
      <c r="DW418" s="3">
        <v>37549059</v>
      </c>
      <c r="DX418" s="3">
        <v>0</v>
      </c>
      <c r="DY418" s="3">
        <v>2058625</v>
      </c>
      <c r="DZ418" s="3">
        <v>25658799</v>
      </c>
      <c r="EA418" s="3">
        <v>788053</v>
      </c>
      <c r="EB418" s="3">
        <v>1183865</v>
      </c>
      <c r="EC418" s="3">
        <v>161182508</v>
      </c>
      <c r="ED418" s="3">
        <v>33965764</v>
      </c>
      <c r="EE418" s="3">
        <v>49828010</v>
      </c>
      <c r="EF418" s="3">
        <v>4081493</v>
      </c>
      <c r="EG418" s="3">
        <v>77208524</v>
      </c>
      <c r="EH418" s="3">
        <v>0</v>
      </c>
      <c r="EI418" s="3">
        <v>4809857</v>
      </c>
      <c r="EJ418" s="3">
        <v>71835954</v>
      </c>
      <c r="EK418" s="3">
        <v>289107</v>
      </c>
      <c r="EL418" s="3">
        <v>10517014</v>
      </c>
      <c r="EM418" s="3">
        <v>252535723</v>
      </c>
      <c r="EN418" s="3">
        <v>65298788</v>
      </c>
      <c r="EO418" s="3">
        <v>97597336</v>
      </c>
      <c r="EP418" s="3">
        <v>7995403</v>
      </c>
      <c r="EQ418" s="3">
        <v>110998831</v>
      </c>
      <c r="ER418" s="3">
        <v>0</v>
      </c>
      <c r="ES418" s="3">
        <v>0</v>
      </c>
      <c r="ET418" s="3">
        <v>6272076</v>
      </c>
      <c r="EU418" s="3">
        <v>94640599</v>
      </c>
      <c r="EV418" s="3">
        <v>1739023</v>
      </c>
      <c r="EW418" s="3">
        <v>0</v>
      </c>
      <c r="EX418" s="3">
        <v>1076859</v>
      </c>
      <c r="EY418" s="3">
        <v>0</v>
      </c>
      <c r="EZ418" s="3">
        <v>0</v>
      </c>
      <c r="FA418" s="3">
        <v>0</v>
      </c>
      <c r="FB418" s="3">
        <v>0</v>
      </c>
      <c r="FC418" s="3">
        <v>0</v>
      </c>
      <c r="FD418" s="3">
        <v>0</v>
      </c>
      <c r="FE418" s="3">
        <v>4435775</v>
      </c>
      <c r="FF418" s="3">
        <v>6183409</v>
      </c>
      <c r="FG418" s="3">
        <v>150536</v>
      </c>
      <c r="FH418" s="3">
        <v>3758752</v>
      </c>
      <c r="FI418" s="3">
        <v>0</v>
      </c>
      <c r="FJ418" s="3">
        <v>540406</v>
      </c>
      <c r="FK418" s="3">
        <v>2012789</v>
      </c>
      <c r="FL418" s="3">
        <v>301</v>
      </c>
      <c r="FM418" s="3">
        <v>11017348</v>
      </c>
      <c r="FN418" s="3">
        <v>0</v>
      </c>
      <c r="FO418" s="3">
        <v>0</v>
      </c>
      <c r="FP418" s="3">
        <v>0</v>
      </c>
      <c r="FQ418" s="3">
        <v>0</v>
      </c>
      <c r="FR418" s="3">
        <v>0</v>
      </c>
      <c r="FS418" s="3">
        <v>0</v>
      </c>
      <c r="FT418" s="3">
        <v>4093545</v>
      </c>
      <c r="FU418" s="3">
        <v>2805013</v>
      </c>
      <c r="FV418" s="3">
        <v>10600123</v>
      </c>
      <c r="FW418" s="3">
        <v>0</v>
      </c>
      <c r="FX418" s="3">
        <v>0</v>
      </c>
      <c r="FY418" s="3">
        <v>0</v>
      </c>
      <c r="FZ418" s="3">
        <v>0</v>
      </c>
      <c r="GA418" s="3">
        <v>3223896</v>
      </c>
      <c r="GB418" s="3">
        <v>1983756</v>
      </c>
      <c r="GC418" s="3">
        <v>11138666</v>
      </c>
      <c r="GD418" s="3">
        <v>5701851</v>
      </c>
      <c r="GE418" s="3">
        <v>11269603</v>
      </c>
      <c r="GF418" s="3">
        <v>5228587</v>
      </c>
      <c r="GG418" s="3">
        <v>795293</v>
      </c>
      <c r="GH418" s="3">
        <v>596125</v>
      </c>
      <c r="GI418" s="3">
        <v>3826815</v>
      </c>
      <c r="GJ418" s="3">
        <v>3942227</v>
      </c>
      <c r="GK418" s="3">
        <v>1382166</v>
      </c>
      <c r="GL418" s="3">
        <v>268003</v>
      </c>
      <c r="GM418" s="3">
        <v>0</v>
      </c>
      <c r="GN418" s="3">
        <v>0</v>
      </c>
      <c r="GO418" s="3">
        <v>12238031</v>
      </c>
      <c r="GP418" s="3">
        <v>19413042</v>
      </c>
      <c r="GQ418" s="3">
        <v>0</v>
      </c>
      <c r="GR418" s="3">
        <v>58057761</v>
      </c>
      <c r="GS418" s="3">
        <v>0</v>
      </c>
      <c r="GT418" s="3">
        <v>485960</v>
      </c>
      <c r="GU418" s="3">
        <v>45330723</v>
      </c>
      <c r="GV418" s="3">
        <v>123287486</v>
      </c>
      <c r="GW418" s="3">
        <v>31231370</v>
      </c>
      <c r="GX418" s="3">
        <v>689646</v>
      </c>
      <c r="GY418" s="3">
        <v>390269</v>
      </c>
      <c r="GZ418" s="3">
        <v>90976201</v>
      </c>
      <c r="HA418" s="3">
        <v>123287486</v>
      </c>
      <c r="HB418" s="3">
        <v>0</v>
      </c>
      <c r="HC418" s="3">
        <v>0</v>
      </c>
      <c r="HD418" s="3">
        <v>0</v>
      </c>
      <c r="HE418" s="3">
        <v>59092297</v>
      </c>
      <c r="HF418" s="3">
        <v>0</v>
      </c>
      <c r="HG418" s="3">
        <v>0</v>
      </c>
      <c r="HH418" s="3">
        <v>0</v>
      </c>
      <c r="HI418" s="3">
        <v>22492508</v>
      </c>
      <c r="HJ418" s="3">
        <v>213630</v>
      </c>
      <c r="HK418" s="3">
        <v>244796</v>
      </c>
      <c r="HL418" s="3">
        <v>117</v>
      </c>
      <c r="HM418" s="3">
        <v>0</v>
      </c>
      <c r="HN418" s="3">
        <v>15327</v>
      </c>
      <c r="HO418" s="3">
        <v>46593</v>
      </c>
      <c r="HP418" s="3">
        <v>84720</v>
      </c>
      <c r="HQ418" s="3">
        <v>2147</v>
      </c>
      <c r="HR418" s="3">
        <v>15235</v>
      </c>
      <c r="HS418" s="3">
        <v>36357</v>
      </c>
      <c r="HT418" s="3">
        <v>2393</v>
      </c>
      <c r="HU418" s="3">
        <v>8877</v>
      </c>
      <c r="HV418" s="3">
        <v>1981</v>
      </c>
      <c r="HW418" s="3">
        <v>0</v>
      </c>
      <c r="HX418" s="3">
        <v>52515</v>
      </c>
      <c r="HY418" s="3">
        <v>33966</v>
      </c>
      <c r="HZ418" s="3">
        <v>68794</v>
      </c>
      <c r="IA418" s="3">
        <v>0</v>
      </c>
      <c r="IB418" s="3">
        <v>20254</v>
      </c>
      <c r="IC418" s="3">
        <v>20876</v>
      </c>
      <c r="ID418" s="3">
        <v>17225</v>
      </c>
      <c r="IE418" s="3">
        <v>6667276.5515498398</v>
      </c>
      <c r="IF418" s="3">
        <v>9899961.3212894406</v>
      </c>
      <c r="IG418" s="3">
        <v>777065.92899851699</v>
      </c>
      <c r="IH418" s="3">
        <v>10947075.3271685</v>
      </c>
      <c r="II418" s="3">
        <v>0</v>
      </c>
      <c r="IJ418" s="3">
        <v>655205.41537809104</v>
      </c>
      <c r="IK418" s="3">
        <v>9300321.4009368308</v>
      </c>
      <c r="IL418" s="3">
        <v>102753.572802355</v>
      </c>
      <c r="IM418" s="3">
        <v>1116182.4818764587</v>
      </c>
    </row>
    <row r="419" spans="1:247" x14ac:dyDescent="0.25">
      <c r="A419">
        <v>106190859</v>
      </c>
      <c r="B419" s="33" t="s">
        <v>3273</v>
      </c>
      <c r="C419" s="56">
        <v>45380</v>
      </c>
      <c r="D419" s="56">
        <v>45473</v>
      </c>
      <c r="E419">
        <v>94</v>
      </c>
      <c r="F419" s="33" t="s">
        <v>2532</v>
      </c>
      <c r="G419" t="s">
        <v>475</v>
      </c>
      <c r="H419">
        <v>905</v>
      </c>
      <c r="I419" s="33" t="s">
        <v>1024</v>
      </c>
      <c r="J419" t="s">
        <v>3057</v>
      </c>
      <c r="K419" s="33" t="s">
        <v>1023</v>
      </c>
      <c r="L419" s="33" t="s">
        <v>811</v>
      </c>
      <c r="N419" t="s">
        <v>430</v>
      </c>
      <c r="O419" s="33" t="s">
        <v>3089</v>
      </c>
      <c r="P419" t="s">
        <v>1028</v>
      </c>
      <c r="Q419" t="s">
        <v>34</v>
      </c>
      <c r="R419" s="33" t="s">
        <v>2371</v>
      </c>
      <c r="S419" s="33" t="s">
        <v>1740</v>
      </c>
      <c r="T419" s="33" t="s">
        <v>1786</v>
      </c>
      <c r="U419" s="33">
        <v>91307</v>
      </c>
      <c r="V419" s="33" t="s">
        <v>2874</v>
      </c>
      <c r="W419">
        <v>0</v>
      </c>
      <c r="X419" s="3">
        <v>260</v>
      </c>
      <c r="Y419" s="3">
        <v>24440</v>
      </c>
      <c r="Z419" s="3">
        <v>260</v>
      </c>
      <c r="AA419" s="3">
        <v>24440</v>
      </c>
      <c r="AB419" s="3">
        <v>112</v>
      </c>
      <c r="AC419" s="3">
        <v>109.44680851063799</v>
      </c>
      <c r="AD419" s="3">
        <v>170.38874756344899</v>
      </c>
      <c r="AE419" s="3">
        <v>4452</v>
      </c>
      <c r="AF419" s="3">
        <v>2263</v>
      </c>
      <c r="AG419" s="3">
        <v>240</v>
      </c>
      <c r="AH419" s="3">
        <v>1529</v>
      </c>
      <c r="AI419" s="3">
        <v>0</v>
      </c>
      <c r="AJ419" s="3">
        <v>230</v>
      </c>
      <c r="AK419" s="3">
        <v>1222</v>
      </c>
      <c r="AL419" s="3">
        <v>0</v>
      </c>
      <c r="AM419" s="3">
        <v>352</v>
      </c>
      <c r="AN419" s="3">
        <v>10288</v>
      </c>
      <c r="AO419" s="3">
        <v>16016.542270964201</v>
      </c>
      <c r="AP419" s="89">
        <v>6088.1247782097498</v>
      </c>
      <c r="AQ419" s="89">
        <v>3150.6581813754201</v>
      </c>
      <c r="AR419" s="89">
        <v>338.41069908907002</v>
      </c>
      <c r="AS419" s="89">
        <v>2820.9042091411502</v>
      </c>
      <c r="AT419" s="89">
        <v>0</v>
      </c>
      <c r="AU419" s="89">
        <v>402.868098990227</v>
      </c>
      <c r="AV419" s="89">
        <v>2445.0880998907701</v>
      </c>
      <c r="AW419" s="89">
        <v>0</v>
      </c>
      <c r="AX419" s="89">
        <v>621.30746057520105</v>
      </c>
      <c r="AY419" s="3">
        <v>779</v>
      </c>
      <c r="AZ419" s="3">
        <v>448</v>
      </c>
      <c r="BA419" s="3">
        <v>35</v>
      </c>
      <c r="BB419" s="3">
        <v>268</v>
      </c>
      <c r="BC419" s="3">
        <v>0</v>
      </c>
      <c r="BD419" s="3">
        <v>62</v>
      </c>
      <c r="BE419" s="3">
        <v>277</v>
      </c>
      <c r="BF419" s="3">
        <v>0</v>
      </c>
      <c r="BG419" s="3">
        <v>61</v>
      </c>
      <c r="BH419" s="3">
        <v>1930</v>
      </c>
      <c r="BI419" s="3">
        <v>260</v>
      </c>
      <c r="BJ419" s="3">
        <v>0</v>
      </c>
      <c r="BK419" s="3">
        <v>0</v>
      </c>
      <c r="BL419" s="3">
        <v>0</v>
      </c>
      <c r="BM419" s="3">
        <v>0</v>
      </c>
      <c r="BN419" s="3">
        <v>0</v>
      </c>
      <c r="BO419" s="3">
        <v>24440</v>
      </c>
      <c r="BP419" s="3">
        <v>0</v>
      </c>
      <c r="BQ419" s="3">
        <v>0</v>
      </c>
      <c r="BR419" s="3">
        <v>0</v>
      </c>
      <c r="BS419" s="3">
        <v>0</v>
      </c>
      <c r="BT419" s="3">
        <v>0</v>
      </c>
      <c r="BU419" s="3">
        <v>10288</v>
      </c>
      <c r="BV419" s="3">
        <v>0</v>
      </c>
      <c r="BW419" s="3">
        <v>0</v>
      </c>
      <c r="BX419" s="3">
        <v>0</v>
      </c>
      <c r="BY419" s="3">
        <v>0</v>
      </c>
      <c r="BZ419" s="57">
        <v>0</v>
      </c>
      <c r="CA419" s="3">
        <v>0</v>
      </c>
      <c r="CB419" s="3">
        <v>1930</v>
      </c>
      <c r="CC419" s="3">
        <v>0</v>
      </c>
      <c r="CD419" s="3">
        <v>0</v>
      </c>
      <c r="CE419" s="3">
        <v>0</v>
      </c>
      <c r="CF419" s="3">
        <v>0</v>
      </c>
      <c r="CG419" s="3">
        <v>0</v>
      </c>
      <c r="CH419" s="3">
        <v>0</v>
      </c>
      <c r="CI419" s="3">
        <v>0</v>
      </c>
      <c r="CJ419" s="3">
        <v>0</v>
      </c>
      <c r="CK419" s="3">
        <v>3437</v>
      </c>
      <c r="CL419" s="3">
        <v>2852</v>
      </c>
      <c r="CM419" s="3">
        <v>717</v>
      </c>
      <c r="CN419" s="3">
        <v>7061</v>
      </c>
      <c r="CO419" s="3">
        <v>0</v>
      </c>
      <c r="CP419" s="3">
        <v>537</v>
      </c>
      <c r="CQ419" s="3">
        <v>4681</v>
      </c>
      <c r="CR419" s="3">
        <v>0</v>
      </c>
      <c r="CS419" s="3">
        <v>1833</v>
      </c>
      <c r="CT419" s="3">
        <v>21118</v>
      </c>
      <c r="CU419" s="3">
        <v>17722</v>
      </c>
      <c r="CV419" s="3">
        <v>4898</v>
      </c>
      <c r="CW419" s="3">
        <v>0</v>
      </c>
      <c r="CX419" s="3">
        <v>4375</v>
      </c>
      <c r="CY419" s="3">
        <v>0</v>
      </c>
      <c r="CZ419" s="3">
        <v>7</v>
      </c>
      <c r="DA419" s="3">
        <v>109157</v>
      </c>
      <c r="DB419" s="3">
        <v>45145</v>
      </c>
      <c r="DC419" s="3">
        <v>644</v>
      </c>
      <c r="DD419" s="3">
        <v>272</v>
      </c>
      <c r="DE419" s="3">
        <v>0</v>
      </c>
      <c r="DF419" s="3">
        <v>0</v>
      </c>
      <c r="DG419" s="3">
        <v>848520967</v>
      </c>
      <c r="DH419" s="3">
        <v>817941952</v>
      </c>
      <c r="DI419" s="3">
        <v>0</v>
      </c>
      <c r="DJ419" s="3">
        <v>30579015</v>
      </c>
      <c r="DK419" s="3">
        <v>278991</v>
      </c>
      <c r="DL419" s="3">
        <v>30858006</v>
      </c>
      <c r="DM419" s="3">
        <v>72685119</v>
      </c>
      <c r="DN419" s="3">
        <v>-41827113</v>
      </c>
      <c r="DO419" s="3">
        <v>-228665</v>
      </c>
      <c r="DP419" s="3">
        <v>4721779</v>
      </c>
      <c r="DQ419" s="3">
        <v>0</v>
      </c>
      <c r="DR419" s="3">
        <v>0</v>
      </c>
      <c r="DS419" s="3">
        <v>-46777557</v>
      </c>
      <c r="DT419" s="3">
        <v>215720710</v>
      </c>
      <c r="DU419" s="3">
        <v>120195285</v>
      </c>
      <c r="DV419" s="3">
        <v>17368731</v>
      </c>
      <c r="DW419" s="3">
        <v>87349316</v>
      </c>
      <c r="DX419" s="3">
        <v>0</v>
      </c>
      <c r="DY419" s="3">
        <v>8659077</v>
      </c>
      <c r="DZ419" s="3">
        <v>69445455</v>
      </c>
      <c r="EA419" s="3">
        <v>0</v>
      </c>
      <c r="EB419" s="3">
        <v>26296900</v>
      </c>
      <c r="EC419" s="3">
        <v>545035474</v>
      </c>
      <c r="ED419" s="3">
        <v>79278077</v>
      </c>
      <c r="EE419" s="3">
        <v>47146411</v>
      </c>
      <c r="EF419" s="3">
        <v>7121954</v>
      </c>
      <c r="EG419" s="3">
        <v>73804414</v>
      </c>
      <c r="EH419" s="3">
        <v>0</v>
      </c>
      <c r="EI419" s="3">
        <v>6508166</v>
      </c>
      <c r="EJ419" s="3">
        <v>69507291</v>
      </c>
      <c r="EK419" s="3">
        <v>0</v>
      </c>
      <c r="EL419" s="3">
        <v>20119180</v>
      </c>
      <c r="EM419" s="3">
        <v>303485493</v>
      </c>
      <c r="EN419" s="3">
        <v>259211459</v>
      </c>
      <c r="EO419" s="3">
        <v>150043828</v>
      </c>
      <c r="EP419" s="3">
        <v>22322954</v>
      </c>
      <c r="EQ419" s="3">
        <v>146432336</v>
      </c>
      <c r="ER419" s="3">
        <v>0</v>
      </c>
      <c r="ES419" s="3">
        <v>0</v>
      </c>
      <c r="ET419" s="3">
        <v>13009611</v>
      </c>
      <c r="EU419" s="3">
        <v>112721686</v>
      </c>
      <c r="EV419" s="3">
        <v>9656532</v>
      </c>
      <c r="EW419" s="3">
        <v>0</v>
      </c>
      <c r="EX419" s="3">
        <v>0</v>
      </c>
      <c r="EY419" s="3">
        <v>0</v>
      </c>
      <c r="EZ419" s="3">
        <v>104543546</v>
      </c>
      <c r="FA419" s="3">
        <v>0</v>
      </c>
      <c r="FB419" s="3">
        <v>0</v>
      </c>
      <c r="FC419" s="3">
        <v>0</v>
      </c>
      <c r="FD419" s="3">
        <v>0</v>
      </c>
      <c r="FE419" s="3">
        <v>11314275</v>
      </c>
      <c r="FF419" s="3">
        <v>3415228</v>
      </c>
      <c r="FG419" s="3">
        <v>338076</v>
      </c>
      <c r="FH419" s="3">
        <v>2681885</v>
      </c>
      <c r="FI419" s="3">
        <v>0</v>
      </c>
      <c r="FJ419" s="3">
        <v>507787</v>
      </c>
      <c r="FK419" s="3">
        <v>11116212</v>
      </c>
      <c r="FL419" s="3">
        <v>0</v>
      </c>
      <c r="FM419" s="3">
        <v>1205552</v>
      </c>
      <c r="FN419" s="3">
        <v>0</v>
      </c>
      <c r="FO419" s="3">
        <v>0</v>
      </c>
      <c r="FP419" s="3">
        <v>0</v>
      </c>
      <c r="FQ419" s="3">
        <v>-228665</v>
      </c>
      <c r="FR419" s="3">
        <v>0</v>
      </c>
      <c r="FS419" s="3">
        <v>0</v>
      </c>
      <c r="FT419" s="3">
        <v>15766032</v>
      </c>
      <c r="FU419" s="3">
        <v>4337761</v>
      </c>
      <c r="FV419" s="3">
        <v>16924272</v>
      </c>
      <c r="FW419" s="3">
        <v>0</v>
      </c>
      <c r="FX419" s="3">
        <v>0</v>
      </c>
      <c r="FY419" s="3">
        <v>0</v>
      </c>
      <c r="FZ419" s="3">
        <v>0</v>
      </c>
      <c r="GA419" s="3">
        <v>9763258</v>
      </c>
      <c r="GB419" s="3">
        <v>1060078</v>
      </c>
      <c r="GC419" s="3">
        <v>20842185</v>
      </c>
      <c r="GD419" s="3">
        <v>3991533</v>
      </c>
      <c r="GE419" s="3">
        <v>26560922</v>
      </c>
      <c r="GF419" s="3">
        <v>11407284</v>
      </c>
      <c r="GG419" s="3">
        <v>1046420</v>
      </c>
      <c r="GH419" s="3">
        <v>3855418</v>
      </c>
      <c r="GI419" s="3">
        <v>7296412</v>
      </c>
      <c r="GJ419" s="3">
        <v>10772629</v>
      </c>
      <c r="GK419" s="3">
        <v>5796070</v>
      </c>
      <c r="GL419" s="3">
        <v>475381</v>
      </c>
      <c r="GM419" s="3">
        <v>0</v>
      </c>
      <c r="GN419" s="3">
        <v>0</v>
      </c>
      <c r="GO419" s="3">
        <v>5474583</v>
      </c>
      <c r="GP419" s="3">
        <v>-8474325</v>
      </c>
      <c r="GQ419" s="3">
        <v>0</v>
      </c>
      <c r="GR419" s="3">
        <v>164462963</v>
      </c>
      <c r="GS419" s="3">
        <v>5949269</v>
      </c>
      <c r="GT419" s="3">
        <v>-5675053</v>
      </c>
      <c r="GU419" s="3">
        <v>112103035</v>
      </c>
      <c r="GV419" s="3">
        <v>268365889</v>
      </c>
      <c r="GW419" s="3">
        <v>312942487</v>
      </c>
      <c r="GX419" s="3">
        <v>0</v>
      </c>
      <c r="GY419" s="3">
        <v>1437116</v>
      </c>
      <c r="GZ419" s="3">
        <v>-46013714</v>
      </c>
      <c r="HA419" s="3">
        <v>268365889</v>
      </c>
      <c r="HB419" s="3">
        <v>-40561986</v>
      </c>
      <c r="HC419" s="3">
        <v>643004609</v>
      </c>
      <c r="HD419" s="3">
        <v>-616758324</v>
      </c>
      <c r="HE419" s="3">
        <v>168200171</v>
      </c>
      <c r="HF419" s="3">
        <v>0</v>
      </c>
      <c r="HG419" s="3">
        <v>0</v>
      </c>
      <c r="HH419" s="3">
        <v>0</v>
      </c>
      <c r="HI419" s="3">
        <v>304741780</v>
      </c>
      <c r="HJ419" s="3">
        <v>377458</v>
      </c>
      <c r="HK419" s="3">
        <v>390370</v>
      </c>
      <c r="HL419" s="3">
        <v>184</v>
      </c>
      <c r="HM419" s="3">
        <v>0</v>
      </c>
      <c r="HN419" s="3">
        <v>40071</v>
      </c>
      <c r="HO419" s="3">
        <v>112052</v>
      </c>
      <c r="HP419" s="3">
        <v>139140</v>
      </c>
      <c r="HQ419" s="3">
        <v>6853</v>
      </c>
      <c r="HR419" s="3">
        <v>21105</v>
      </c>
      <c r="HS419" s="3">
        <v>22915</v>
      </c>
      <c r="HT419" s="3">
        <v>27040</v>
      </c>
      <c r="HU419" s="3">
        <v>0</v>
      </c>
      <c r="HV419" s="3">
        <v>0</v>
      </c>
      <c r="HW419" s="3">
        <v>8282</v>
      </c>
      <c r="HX419" s="3">
        <v>131285</v>
      </c>
      <c r="HY419" s="3">
        <v>38158</v>
      </c>
      <c r="HZ419" s="3">
        <v>98565</v>
      </c>
      <c r="IA419" s="3">
        <v>0</v>
      </c>
      <c r="IB419" s="3">
        <v>59267</v>
      </c>
      <c r="IC419" s="3">
        <v>13360</v>
      </c>
      <c r="ID419" s="3">
        <v>36823</v>
      </c>
      <c r="IE419" s="3">
        <v>25172884.0677743</v>
      </c>
      <c r="IF419" s="3">
        <v>14279628.5908549</v>
      </c>
      <c r="IG419" s="3">
        <v>2089843.0821187701</v>
      </c>
      <c r="IH419" s="3">
        <v>13751596.0781879</v>
      </c>
      <c r="II419" s="3">
        <v>0</v>
      </c>
      <c r="IJ419" s="3">
        <v>1294253.6257505401</v>
      </c>
      <c r="IK419" s="3">
        <v>11857138.131069301</v>
      </c>
      <c r="IL419" s="3">
        <v>0</v>
      </c>
      <c r="IM419" s="3">
        <v>3960784.4242442199</v>
      </c>
    </row>
    <row r="420" spans="1:247" x14ac:dyDescent="0.25">
      <c r="A420">
        <v>106010776</v>
      </c>
      <c r="B420" s="33" t="s">
        <v>2593</v>
      </c>
      <c r="C420" s="56">
        <v>45108</v>
      </c>
      <c r="D420" s="56">
        <v>45473</v>
      </c>
      <c r="E420">
        <v>366</v>
      </c>
      <c r="F420" s="33" t="s">
        <v>2690</v>
      </c>
      <c r="G420" t="s">
        <v>1030</v>
      </c>
      <c r="H420">
        <v>417</v>
      </c>
      <c r="I420" s="33" t="s">
        <v>1046</v>
      </c>
      <c r="J420" t="s">
        <v>2899</v>
      </c>
      <c r="K420" s="33" t="s">
        <v>1023</v>
      </c>
      <c r="L420" s="33" t="s">
        <v>811</v>
      </c>
      <c r="N420" t="s">
        <v>1032</v>
      </c>
      <c r="O420" s="33" t="s">
        <v>3048</v>
      </c>
      <c r="P420" t="s">
        <v>1038</v>
      </c>
      <c r="Q420" t="s">
        <v>34</v>
      </c>
      <c r="R420" s="33" t="s">
        <v>2033</v>
      </c>
      <c r="S420" s="33" t="s">
        <v>1128</v>
      </c>
      <c r="T420" s="33" t="s">
        <v>1035</v>
      </c>
      <c r="U420" s="33">
        <v>94609</v>
      </c>
      <c r="V420" s="33" t="s">
        <v>3274</v>
      </c>
      <c r="W420">
        <v>1</v>
      </c>
      <c r="X420" s="3">
        <v>163</v>
      </c>
      <c r="Y420" s="3">
        <v>59658</v>
      </c>
      <c r="Z420" s="3">
        <v>163</v>
      </c>
      <c r="AA420" s="3">
        <v>59658</v>
      </c>
      <c r="AB420" s="3">
        <v>120</v>
      </c>
      <c r="AC420" s="3">
        <v>109.07650273224</v>
      </c>
      <c r="AD420" s="3">
        <v>233.73444864337142</v>
      </c>
      <c r="AE420" s="3">
        <v>5</v>
      </c>
      <c r="AF420" s="3">
        <v>0</v>
      </c>
      <c r="AG420" s="3">
        <v>18326</v>
      </c>
      <c r="AH420" s="3">
        <v>10830</v>
      </c>
      <c r="AI420" s="3">
        <v>0</v>
      </c>
      <c r="AJ420" s="3">
        <v>976</v>
      </c>
      <c r="AK420" s="3">
        <v>9484</v>
      </c>
      <c r="AL420" s="3">
        <v>22</v>
      </c>
      <c r="AM420" s="3">
        <v>279</v>
      </c>
      <c r="AN420" s="3">
        <v>39922</v>
      </c>
      <c r="AO420" s="3">
        <v>85546.808203473905</v>
      </c>
      <c r="AP420" s="89">
        <v>170.43236855252999</v>
      </c>
      <c r="AQ420" s="89">
        <v>0</v>
      </c>
      <c r="AR420" s="89">
        <v>27511.131760685501</v>
      </c>
      <c r="AS420" s="89">
        <v>31244.366068607698</v>
      </c>
      <c r="AT420" s="89">
        <v>0</v>
      </c>
      <c r="AU420" s="89">
        <v>1675.6589214775156</v>
      </c>
      <c r="AV420" s="89">
        <v>24496.810959550799</v>
      </c>
      <c r="AW420" s="89">
        <v>71.480406345672094</v>
      </c>
      <c r="AX420" s="89">
        <v>906.50167639896597</v>
      </c>
      <c r="AY420" s="3">
        <v>3</v>
      </c>
      <c r="AZ420" s="3">
        <v>0</v>
      </c>
      <c r="BA420" s="3">
        <v>2460</v>
      </c>
      <c r="BB420" s="3">
        <v>2982</v>
      </c>
      <c r="BC420" s="3">
        <v>0</v>
      </c>
      <c r="BD420" s="3">
        <v>65</v>
      </c>
      <c r="BE420" s="3">
        <v>1708</v>
      </c>
      <c r="BF420" s="3">
        <v>12</v>
      </c>
      <c r="BG420" s="3">
        <v>156</v>
      </c>
      <c r="BH420" s="3">
        <v>7386</v>
      </c>
      <c r="BI420" s="3">
        <v>151</v>
      </c>
      <c r="BJ420" s="3">
        <v>0</v>
      </c>
      <c r="BK420" s="3">
        <v>0</v>
      </c>
      <c r="BL420" s="3">
        <v>12</v>
      </c>
      <c r="BM420" s="3">
        <v>0</v>
      </c>
      <c r="BN420" s="3">
        <v>0</v>
      </c>
      <c r="BO420" s="3">
        <v>55266</v>
      </c>
      <c r="BP420" s="3">
        <v>0</v>
      </c>
      <c r="BQ420" s="3">
        <v>0</v>
      </c>
      <c r="BR420" s="3">
        <v>4392</v>
      </c>
      <c r="BS420" s="3">
        <v>0</v>
      </c>
      <c r="BT420" s="3">
        <v>0</v>
      </c>
      <c r="BU420" s="3">
        <v>37509</v>
      </c>
      <c r="BV420" s="3">
        <v>0</v>
      </c>
      <c r="BW420" s="3">
        <v>0</v>
      </c>
      <c r="BX420" s="3">
        <v>2413</v>
      </c>
      <c r="BY420" s="3">
        <v>0</v>
      </c>
      <c r="BZ420" s="57">
        <v>0</v>
      </c>
      <c r="CA420" s="3">
        <v>0</v>
      </c>
      <c r="CB420" s="3">
        <v>7307</v>
      </c>
      <c r="CC420" s="3">
        <v>0</v>
      </c>
      <c r="CD420" s="3">
        <v>0</v>
      </c>
      <c r="CE420" s="3">
        <v>79</v>
      </c>
      <c r="CF420" s="3">
        <v>0</v>
      </c>
      <c r="CG420" s="3">
        <v>0</v>
      </c>
      <c r="CH420" s="3">
        <v>0</v>
      </c>
      <c r="CI420" s="3">
        <v>0</v>
      </c>
      <c r="CJ420" s="3">
        <v>0</v>
      </c>
      <c r="CK420" s="3">
        <v>4318</v>
      </c>
      <c r="CL420" s="3">
        <v>0</v>
      </c>
      <c r="CM420" s="3">
        <v>54495</v>
      </c>
      <c r="CN420" s="3">
        <v>160271</v>
      </c>
      <c r="CO420" s="3">
        <v>0</v>
      </c>
      <c r="CP420" s="3">
        <v>2676</v>
      </c>
      <c r="CQ420" s="3">
        <v>82674</v>
      </c>
      <c r="CR420" s="3">
        <v>320</v>
      </c>
      <c r="CS420" s="3">
        <v>4072</v>
      </c>
      <c r="CT420" s="3">
        <v>308826</v>
      </c>
      <c r="CU420" s="3">
        <v>44982</v>
      </c>
      <c r="CV420" s="3">
        <v>235675</v>
      </c>
      <c r="CW420" s="3">
        <v>0</v>
      </c>
      <c r="CX420" s="3">
        <v>30307</v>
      </c>
      <c r="CY420" s="3">
        <v>0</v>
      </c>
      <c r="CZ420" s="3">
        <v>10</v>
      </c>
      <c r="DA420" s="3">
        <v>421509</v>
      </c>
      <c r="DB420" s="3">
        <v>441436</v>
      </c>
      <c r="DC420" s="3">
        <v>2898</v>
      </c>
      <c r="DD420" s="3">
        <v>5780</v>
      </c>
      <c r="DE420" s="3">
        <v>0</v>
      </c>
      <c r="DF420" s="3">
        <v>0</v>
      </c>
      <c r="DG420" s="3">
        <v>2048857465</v>
      </c>
      <c r="DH420" s="3">
        <v>1228184506</v>
      </c>
      <c r="DI420" s="3">
        <v>0</v>
      </c>
      <c r="DJ420" s="3">
        <v>820672959</v>
      </c>
      <c r="DK420" s="3">
        <v>43041135</v>
      </c>
      <c r="DL420" s="3">
        <v>863714094</v>
      </c>
      <c r="DM420" s="3">
        <v>805244135</v>
      </c>
      <c r="DN420" s="3">
        <v>58469959</v>
      </c>
      <c r="DO420" s="3">
        <v>38879120</v>
      </c>
      <c r="DP420" s="3">
        <v>511997</v>
      </c>
      <c r="DQ420" s="3">
        <v>0</v>
      </c>
      <c r="DR420" s="3">
        <v>0</v>
      </c>
      <c r="DS420" s="3">
        <v>96837082</v>
      </c>
      <c r="DT420" s="3">
        <v>468362</v>
      </c>
      <c r="DU420" s="3">
        <v>0</v>
      </c>
      <c r="DV420" s="3">
        <v>452039459</v>
      </c>
      <c r="DW420" s="3">
        <v>234775406</v>
      </c>
      <c r="DX420" s="3">
        <v>0</v>
      </c>
      <c r="DY420" s="3">
        <v>27015867</v>
      </c>
      <c r="DZ420" s="3">
        <v>232946336</v>
      </c>
      <c r="EA420" s="3">
        <v>646740</v>
      </c>
      <c r="EB420" s="3">
        <v>8245054</v>
      </c>
      <c r="EC420" s="3">
        <v>956137224</v>
      </c>
      <c r="ED420" s="3">
        <v>15496447</v>
      </c>
      <c r="EE420" s="3">
        <v>0</v>
      </c>
      <c r="EF420" s="3">
        <v>226565644</v>
      </c>
      <c r="EG420" s="3">
        <v>442547653</v>
      </c>
      <c r="EH420" s="3">
        <v>0</v>
      </c>
      <c r="EI420" s="3">
        <v>19366693</v>
      </c>
      <c r="EJ420" s="3">
        <v>368745182</v>
      </c>
      <c r="EK420" s="3">
        <v>1454589</v>
      </c>
      <c r="EL420" s="3">
        <v>18544033</v>
      </c>
      <c r="EM420" s="3">
        <v>1092720241</v>
      </c>
      <c r="EN420" s="3">
        <v>12013253</v>
      </c>
      <c r="EO420" s="3">
        <v>0</v>
      </c>
      <c r="EP420" s="3">
        <v>406208621</v>
      </c>
      <c r="EQ420" s="3">
        <v>440169774</v>
      </c>
      <c r="ER420" s="3">
        <v>-9606471</v>
      </c>
      <c r="ES420" s="3">
        <v>0</v>
      </c>
      <c r="ET420" s="3">
        <v>34590803</v>
      </c>
      <c r="EU420" s="3">
        <v>306953414</v>
      </c>
      <c r="EV420" s="3">
        <v>10141626</v>
      </c>
      <c r="EW420" s="3">
        <v>0</v>
      </c>
      <c r="EX420" s="3">
        <v>6518283</v>
      </c>
      <c r="EY420" s="3">
        <v>0</v>
      </c>
      <c r="EZ420" s="3">
        <v>21195203</v>
      </c>
      <c r="FA420" s="3">
        <v>0</v>
      </c>
      <c r="FB420" s="3">
        <v>0</v>
      </c>
      <c r="FC420" s="3">
        <v>0</v>
      </c>
      <c r="FD420" s="3">
        <v>0</v>
      </c>
      <c r="FE420" s="3">
        <v>3892123</v>
      </c>
      <c r="FF420" s="3">
        <v>0</v>
      </c>
      <c r="FG420" s="3">
        <v>280712890</v>
      </c>
      <c r="FH420" s="3">
        <v>238439742</v>
      </c>
      <c r="FI420" s="3">
        <v>0</v>
      </c>
      <c r="FJ420" s="3">
        <v>11445881</v>
      </c>
      <c r="FK420" s="3">
        <v>280791985</v>
      </c>
      <c r="FL420" s="3">
        <v>214</v>
      </c>
      <c r="FM420" s="3">
        <v>5390124</v>
      </c>
      <c r="FN420" s="3">
        <v>0</v>
      </c>
      <c r="FO420" s="3">
        <v>0</v>
      </c>
      <c r="FP420" s="3">
        <v>0</v>
      </c>
      <c r="FQ420" s="3">
        <v>0</v>
      </c>
      <c r="FR420" s="3">
        <v>0</v>
      </c>
      <c r="FS420" s="3">
        <v>0</v>
      </c>
      <c r="FT420" s="3">
        <v>140457000</v>
      </c>
      <c r="FU420" s="3">
        <v>134846282</v>
      </c>
      <c r="FV420" s="3">
        <v>213717851</v>
      </c>
      <c r="FW420" s="3">
        <v>0</v>
      </c>
      <c r="FX420" s="3">
        <v>0</v>
      </c>
      <c r="FY420" s="3">
        <v>17131043</v>
      </c>
      <c r="FZ420" s="3">
        <v>11682933</v>
      </c>
      <c r="GA420" s="3">
        <v>114976655</v>
      </c>
      <c r="GB420" s="3">
        <v>18841879</v>
      </c>
      <c r="GC420" s="3">
        <v>127056206</v>
      </c>
      <c r="GD420" s="3">
        <v>26534286</v>
      </c>
      <c r="GE420" s="3">
        <v>321666164</v>
      </c>
      <c r="GF420" s="3">
        <v>123223502</v>
      </c>
      <c r="GG420" s="3">
        <v>67926014</v>
      </c>
      <c r="GH420" s="3">
        <v>42735890</v>
      </c>
      <c r="GI420" s="3">
        <v>83660532</v>
      </c>
      <c r="GJ420" s="3">
        <v>42522095</v>
      </c>
      <c r="GK420" s="3">
        <v>32656453</v>
      </c>
      <c r="GL420" s="3">
        <v>3800650</v>
      </c>
      <c r="GM420" s="3">
        <v>4308737</v>
      </c>
      <c r="GN420" s="3">
        <v>3378943</v>
      </c>
      <c r="GO420" s="3">
        <v>79365155</v>
      </c>
      <c r="GP420" s="3">
        <v>372328538</v>
      </c>
      <c r="GQ420" s="3">
        <v>0</v>
      </c>
      <c r="GR420" s="3">
        <v>407009733</v>
      </c>
      <c r="GS420" s="3">
        <v>94315499</v>
      </c>
      <c r="GT420" s="3">
        <v>44080642</v>
      </c>
      <c r="GU420" s="3">
        <v>0</v>
      </c>
      <c r="GV420" s="3">
        <v>917734412</v>
      </c>
      <c r="GW420" s="3">
        <v>196307768</v>
      </c>
      <c r="GX420" s="3">
        <v>24651173</v>
      </c>
      <c r="GY420" s="3">
        <v>202955455</v>
      </c>
      <c r="GZ420" s="3">
        <v>493820016</v>
      </c>
      <c r="HA420" s="3">
        <v>917734412</v>
      </c>
      <c r="HB420" s="3">
        <v>76855866</v>
      </c>
      <c r="HC420" s="3">
        <v>248446323</v>
      </c>
      <c r="HD420" s="3">
        <v>-152913546</v>
      </c>
      <c r="HE420" s="3">
        <v>923852779</v>
      </c>
      <c r="HF420" s="3">
        <v>0</v>
      </c>
      <c r="HG420" s="3">
        <v>99293678</v>
      </c>
      <c r="HH420" s="3">
        <v>0</v>
      </c>
      <c r="HI420" s="3">
        <v>0</v>
      </c>
      <c r="HJ420" s="3">
        <v>4412550</v>
      </c>
      <c r="HK420" s="3">
        <v>5019902</v>
      </c>
      <c r="HL420" s="3">
        <v>2391</v>
      </c>
      <c r="HM420" s="3">
        <v>114</v>
      </c>
      <c r="HN420" s="3">
        <v>297705</v>
      </c>
      <c r="HO420" s="3">
        <v>1214118</v>
      </c>
      <c r="HP420" s="3">
        <v>901368</v>
      </c>
      <c r="HQ420" s="3">
        <v>57078</v>
      </c>
      <c r="HR420" s="3">
        <v>48575</v>
      </c>
      <c r="HS420" s="3">
        <v>682014</v>
      </c>
      <c r="HT420" s="3">
        <v>278383</v>
      </c>
      <c r="HU420" s="3">
        <v>886631</v>
      </c>
      <c r="HV420" s="3">
        <v>38716</v>
      </c>
      <c r="HW420" s="3">
        <v>7962</v>
      </c>
      <c r="HX420" s="3">
        <v>886008</v>
      </c>
      <c r="HY420" s="3">
        <v>827090</v>
      </c>
      <c r="HZ420" s="3">
        <v>1101728</v>
      </c>
      <c r="IA420" s="3">
        <v>323422</v>
      </c>
      <c r="IB420" s="3">
        <v>825857</v>
      </c>
      <c r="IC420" s="3">
        <v>213084</v>
      </c>
      <c r="ID420" s="3">
        <v>235361</v>
      </c>
      <c r="IE420" s="3">
        <v>5939127.3048986802</v>
      </c>
      <c r="IF420" s="3">
        <v>0</v>
      </c>
      <c r="IG420" s="3">
        <v>252450379.86178699</v>
      </c>
      <c r="IH420" s="3">
        <v>251973441.95877334</v>
      </c>
      <c r="II420" s="3">
        <v>0</v>
      </c>
      <c r="IJ420" s="3">
        <v>17254946.7123034</v>
      </c>
      <c r="IK420" s="3">
        <v>223837474.2647869</v>
      </c>
      <c r="IL420" s="3">
        <v>781723.12869358144</v>
      </c>
      <c r="IM420" s="3">
        <v>9965906.7687566094</v>
      </c>
    </row>
    <row r="421" spans="1:247" x14ac:dyDescent="0.25">
      <c r="A421">
        <v>106381154</v>
      </c>
      <c r="B421" s="33" t="s">
        <v>1713</v>
      </c>
      <c r="C421" s="56">
        <v>45108</v>
      </c>
      <c r="D421" s="56">
        <v>45473</v>
      </c>
      <c r="E421">
        <v>366</v>
      </c>
      <c r="F421" s="33" t="s">
        <v>2697</v>
      </c>
      <c r="G421" t="s">
        <v>1111</v>
      </c>
      <c r="H421">
        <v>423</v>
      </c>
      <c r="I421" s="33" t="s">
        <v>1046</v>
      </c>
      <c r="J421" t="s">
        <v>2899</v>
      </c>
      <c r="K421" s="33" t="s">
        <v>1023</v>
      </c>
      <c r="L421" s="33" t="s">
        <v>811</v>
      </c>
      <c r="M421" t="s">
        <v>2658</v>
      </c>
      <c r="N421" t="s">
        <v>1032</v>
      </c>
      <c r="O421" s="33" t="s">
        <v>3089</v>
      </c>
      <c r="P421" t="s">
        <v>1048</v>
      </c>
      <c r="Q421" t="s">
        <v>34</v>
      </c>
      <c r="R421" s="33" t="s">
        <v>2355</v>
      </c>
      <c r="S421" s="33" t="s">
        <v>1714</v>
      </c>
      <c r="T421" s="33" t="s">
        <v>1112</v>
      </c>
      <c r="U421" s="33">
        <v>94143</v>
      </c>
      <c r="V421" s="33" t="s">
        <v>2891</v>
      </c>
      <c r="W421">
        <v>0</v>
      </c>
      <c r="X421" s="3">
        <v>887</v>
      </c>
      <c r="Y421" s="3">
        <v>324642</v>
      </c>
      <c r="Z421" s="3">
        <v>887</v>
      </c>
      <c r="AA421" s="3">
        <v>324642</v>
      </c>
      <c r="AB421" s="3">
        <v>752</v>
      </c>
      <c r="AC421" s="3">
        <v>744.46448087431702</v>
      </c>
      <c r="AD421" s="3">
        <v>1445.2380581272</v>
      </c>
      <c r="AE421" s="3">
        <v>73381</v>
      </c>
      <c r="AF421" s="3">
        <v>26544</v>
      </c>
      <c r="AG421" s="3">
        <v>27186</v>
      </c>
      <c r="AH421" s="3">
        <v>57876</v>
      </c>
      <c r="AI421" s="3">
        <v>111</v>
      </c>
      <c r="AJ421" s="3">
        <v>1392</v>
      </c>
      <c r="AK421" s="3">
        <v>85284</v>
      </c>
      <c r="AL421" s="3">
        <v>94</v>
      </c>
      <c r="AM421" s="3">
        <v>606</v>
      </c>
      <c r="AN421" s="3">
        <v>272474</v>
      </c>
      <c r="AO421" s="3">
        <v>528957.12927455595</v>
      </c>
      <c r="AP421" s="89">
        <v>151796.00382454999</v>
      </c>
      <c r="AQ421" s="89">
        <v>49057.644772800202</v>
      </c>
      <c r="AR421" s="89">
        <v>33139.549317346195</v>
      </c>
      <c r="AS421" s="89">
        <v>94945.2762990224</v>
      </c>
      <c r="AT421" s="89">
        <v>196.86637329827497</v>
      </c>
      <c r="AU421" s="89">
        <v>5123.6997634511645</v>
      </c>
      <c r="AV421" s="89">
        <v>186075.963440041</v>
      </c>
      <c r="AW421" s="89">
        <v>296.21177111033398</v>
      </c>
      <c r="AX421" s="89">
        <v>4239.4547534516123</v>
      </c>
      <c r="AY421" s="3">
        <v>10143</v>
      </c>
      <c r="AZ421" s="3">
        <v>3638</v>
      </c>
      <c r="BA421" s="3">
        <v>2978</v>
      </c>
      <c r="BB421" s="3">
        <v>7933</v>
      </c>
      <c r="BC421" s="3">
        <v>13</v>
      </c>
      <c r="BD421" s="3">
        <v>180</v>
      </c>
      <c r="BE421" s="3">
        <v>11797</v>
      </c>
      <c r="BF421" s="3">
        <v>14</v>
      </c>
      <c r="BG421" s="3">
        <v>84</v>
      </c>
      <c r="BH421" s="3">
        <v>36780</v>
      </c>
      <c r="BI421" s="3">
        <v>887</v>
      </c>
      <c r="BJ421" s="3">
        <v>0</v>
      </c>
      <c r="BK421" s="3">
        <v>0</v>
      </c>
      <c r="BL421" s="3">
        <v>0</v>
      </c>
      <c r="BM421" s="3">
        <v>0</v>
      </c>
      <c r="BN421" s="3">
        <v>0</v>
      </c>
      <c r="BO421" s="3">
        <v>324642</v>
      </c>
      <c r="BP421" s="3">
        <v>0</v>
      </c>
      <c r="BQ421" s="3">
        <v>0</v>
      </c>
      <c r="BR421" s="3">
        <v>0</v>
      </c>
      <c r="BS421" s="3">
        <v>0</v>
      </c>
      <c r="BT421" s="3">
        <v>0</v>
      </c>
      <c r="BU421" s="3">
        <v>272474</v>
      </c>
      <c r="BV421" s="3">
        <v>0</v>
      </c>
      <c r="BW421" s="3">
        <v>0</v>
      </c>
      <c r="BX421" s="3">
        <v>0</v>
      </c>
      <c r="BY421" s="3">
        <v>0</v>
      </c>
      <c r="BZ421" s="57">
        <v>0</v>
      </c>
      <c r="CA421" s="3">
        <v>0</v>
      </c>
      <c r="CB421" s="3">
        <v>36780</v>
      </c>
      <c r="CC421" s="3">
        <v>0</v>
      </c>
      <c r="CD421" s="3">
        <v>0</v>
      </c>
      <c r="CE421" s="3">
        <v>0</v>
      </c>
      <c r="CF421" s="3">
        <v>0</v>
      </c>
      <c r="CG421" s="3">
        <v>0</v>
      </c>
      <c r="CH421" s="3">
        <v>26</v>
      </c>
      <c r="CI421" s="3">
        <v>4664</v>
      </c>
      <c r="CJ421" s="3">
        <v>1901</v>
      </c>
      <c r="CK421" s="3">
        <v>687438</v>
      </c>
      <c r="CL421" s="3">
        <v>195867</v>
      </c>
      <c r="CM421" s="3">
        <v>53223</v>
      </c>
      <c r="CN421" s="3">
        <v>340702</v>
      </c>
      <c r="CO421" s="3">
        <v>14732</v>
      </c>
      <c r="CP421" s="3">
        <v>83064</v>
      </c>
      <c r="CQ421" s="3">
        <v>1032318</v>
      </c>
      <c r="CR421" s="3">
        <v>804</v>
      </c>
      <c r="CS421" s="3">
        <v>36414</v>
      </c>
      <c r="CT421" s="3">
        <v>2444562</v>
      </c>
      <c r="CU421" s="3">
        <v>63054</v>
      </c>
      <c r="CV421" s="3">
        <v>1629573</v>
      </c>
      <c r="CW421" s="3">
        <v>0</v>
      </c>
      <c r="CX421" s="3">
        <v>910293</v>
      </c>
      <c r="CY421" s="3">
        <v>0</v>
      </c>
      <c r="CZ421" s="3">
        <v>49</v>
      </c>
      <c r="DA421" s="3">
        <v>4104681</v>
      </c>
      <c r="DB421" s="3">
        <v>2763390</v>
      </c>
      <c r="DC421" s="3">
        <v>16793</v>
      </c>
      <c r="DD421" s="3">
        <v>27691</v>
      </c>
      <c r="DE421" s="3">
        <v>1609</v>
      </c>
      <c r="DF421" s="3">
        <v>830</v>
      </c>
      <c r="DG421" s="3">
        <v>22745110573</v>
      </c>
      <c r="DH421" s="3">
        <v>16576036167</v>
      </c>
      <c r="DI421" s="3">
        <v>0</v>
      </c>
      <c r="DJ421" s="3">
        <v>6169074406</v>
      </c>
      <c r="DK421" s="3">
        <v>52280239</v>
      </c>
      <c r="DL421" s="3">
        <v>6221354645</v>
      </c>
      <c r="DM421" s="3">
        <v>5948483163</v>
      </c>
      <c r="DN421" s="3">
        <v>272871482</v>
      </c>
      <c r="DO421" s="3">
        <v>160447907</v>
      </c>
      <c r="DP421" s="3">
        <v>19022412</v>
      </c>
      <c r="DQ421" s="3">
        <v>0</v>
      </c>
      <c r="DR421" s="3">
        <v>0</v>
      </c>
      <c r="DS421" s="3">
        <v>414296977</v>
      </c>
      <c r="DT421" s="3">
        <v>3081567638</v>
      </c>
      <c r="DU421" s="3">
        <v>1028829893</v>
      </c>
      <c r="DV421" s="3">
        <v>1027256856</v>
      </c>
      <c r="DW421" s="3">
        <v>2523451893</v>
      </c>
      <c r="DX421" s="3">
        <v>5742041</v>
      </c>
      <c r="DY421" s="3">
        <v>70365597</v>
      </c>
      <c r="DZ421" s="3">
        <v>3950516025</v>
      </c>
      <c r="EA421" s="3">
        <v>3030980</v>
      </c>
      <c r="EB421" s="3">
        <v>25597389</v>
      </c>
      <c r="EC421" s="3">
        <v>11716358312</v>
      </c>
      <c r="ED421" s="3">
        <v>3292966001</v>
      </c>
      <c r="EE421" s="3">
        <v>872615685</v>
      </c>
      <c r="EF421" s="3">
        <v>224962273</v>
      </c>
      <c r="EG421" s="3">
        <v>1616257783</v>
      </c>
      <c r="EH421" s="3">
        <v>4441876</v>
      </c>
      <c r="EI421" s="3">
        <v>188637415</v>
      </c>
      <c r="EJ421" s="3">
        <v>4668874194</v>
      </c>
      <c r="EK421" s="3">
        <v>6520211</v>
      </c>
      <c r="EL421" s="3">
        <v>153476823</v>
      </c>
      <c r="EM421" s="3">
        <v>11028752261</v>
      </c>
      <c r="EN421" s="3">
        <v>5415458082</v>
      </c>
      <c r="EO421" s="3">
        <v>1531550059</v>
      </c>
      <c r="EP421" s="3">
        <v>871979124</v>
      </c>
      <c r="EQ421" s="3">
        <v>3209551337</v>
      </c>
      <c r="ER421" s="3">
        <v>0</v>
      </c>
      <c r="ES421" s="3">
        <v>2271240</v>
      </c>
      <c r="ET421" s="3">
        <v>35813051</v>
      </c>
      <c r="EU421" s="3">
        <v>5060164038</v>
      </c>
      <c r="EV421" s="3">
        <v>101980299</v>
      </c>
      <c r="EW421" s="3">
        <v>0</v>
      </c>
      <c r="EX421" s="3">
        <v>326115451</v>
      </c>
      <c r="EY421" s="3">
        <v>-23954714</v>
      </c>
      <c r="EZ421" s="3">
        <v>45108200</v>
      </c>
      <c r="FA421" s="3">
        <v>0</v>
      </c>
      <c r="FB421" s="3">
        <v>0</v>
      </c>
      <c r="FC421" s="3">
        <v>0</v>
      </c>
      <c r="FD421" s="3">
        <v>0</v>
      </c>
      <c r="FE421" s="3">
        <v>947506074</v>
      </c>
      <c r="FF421" s="3">
        <v>361277483</v>
      </c>
      <c r="FG421" s="3">
        <v>267082857</v>
      </c>
      <c r="FH421" s="3">
        <v>747225249</v>
      </c>
      <c r="FI421" s="3">
        <v>7808147</v>
      </c>
      <c r="FJ421" s="3">
        <v>222252367</v>
      </c>
      <c r="FK421" s="3">
        <v>3519294032</v>
      </c>
      <c r="FL421" s="3">
        <v>2</v>
      </c>
      <c r="FM421" s="3">
        <v>96628195</v>
      </c>
      <c r="FN421" s="3">
        <v>0</v>
      </c>
      <c r="FO421" s="3">
        <v>924</v>
      </c>
      <c r="FP421" s="3">
        <v>0</v>
      </c>
      <c r="FQ421" s="3">
        <v>158829186</v>
      </c>
      <c r="FR421" s="3">
        <v>0</v>
      </c>
      <c r="FS421" s="3">
        <v>0</v>
      </c>
      <c r="FT421" s="3">
        <v>869324699</v>
      </c>
      <c r="FU421" s="3">
        <v>1094996188</v>
      </c>
      <c r="FV421" s="3">
        <v>2258030773</v>
      </c>
      <c r="FW421" s="3">
        <v>0</v>
      </c>
      <c r="FX421" s="3">
        <v>0</v>
      </c>
      <c r="FY421" s="3">
        <v>2002707</v>
      </c>
      <c r="FZ421" s="3">
        <v>13192275</v>
      </c>
      <c r="GA421" s="3">
        <v>698925248</v>
      </c>
      <c r="GB421" s="3">
        <v>119636182</v>
      </c>
      <c r="GC421" s="3">
        <v>656706516</v>
      </c>
      <c r="GD421" s="3">
        <v>235668575</v>
      </c>
      <c r="GE421" s="3">
        <v>2180152383</v>
      </c>
      <c r="GF421" s="3">
        <v>900120496</v>
      </c>
      <c r="GG421" s="3">
        <v>1014905883</v>
      </c>
      <c r="GH421" s="3">
        <v>110598258</v>
      </c>
      <c r="GI421" s="3">
        <v>1069740500</v>
      </c>
      <c r="GJ421" s="3">
        <v>234896477</v>
      </c>
      <c r="GK421" s="3">
        <v>185621701</v>
      </c>
      <c r="GL421" s="3">
        <v>42062811</v>
      </c>
      <c r="GM421" s="3">
        <v>19998129</v>
      </c>
      <c r="GN421" s="3">
        <v>100946050</v>
      </c>
      <c r="GO421" s="3">
        <v>89440475</v>
      </c>
      <c r="GP421" s="3">
        <v>3439124243</v>
      </c>
      <c r="GQ421" s="3">
        <v>0</v>
      </c>
      <c r="GR421" s="3">
        <v>2229200657</v>
      </c>
      <c r="GS421" s="3">
        <v>1026532216</v>
      </c>
      <c r="GT421" s="3">
        <v>607960879</v>
      </c>
      <c r="GU421" s="3">
        <v>829535511</v>
      </c>
      <c r="GV421" s="3">
        <v>8132353506</v>
      </c>
      <c r="GW421" s="3">
        <v>1514762556</v>
      </c>
      <c r="GX421" s="3">
        <v>5911824657</v>
      </c>
      <c r="GY421" s="3">
        <v>2418225906</v>
      </c>
      <c r="GZ421" s="3">
        <v>-1712459613</v>
      </c>
      <c r="HA421" s="3">
        <v>8132353506</v>
      </c>
      <c r="HB421" s="3">
        <v>2231365438</v>
      </c>
      <c r="HC421" s="3">
        <v>2934997327</v>
      </c>
      <c r="HD421" s="3">
        <v>-1882332461</v>
      </c>
      <c r="HE421" s="3">
        <v>4574801890</v>
      </c>
      <c r="HF421" s="3">
        <v>0</v>
      </c>
      <c r="HG421" s="3">
        <v>2465740521</v>
      </c>
      <c r="HH421" s="3">
        <v>0</v>
      </c>
      <c r="HI421" s="3">
        <v>2523111</v>
      </c>
      <c r="HJ421" s="3">
        <v>22920503</v>
      </c>
      <c r="HK421" s="3">
        <v>27433061</v>
      </c>
      <c r="HL421" s="3">
        <v>12973</v>
      </c>
      <c r="HM421" s="3">
        <v>788</v>
      </c>
      <c r="HN421" s="3">
        <v>2279327</v>
      </c>
      <c r="HO421" s="3">
        <v>7984015</v>
      </c>
      <c r="HP421" s="3">
        <v>5630890</v>
      </c>
      <c r="HQ421" s="3">
        <v>152118</v>
      </c>
      <c r="HR421" s="3">
        <v>1344164</v>
      </c>
      <c r="HS421" s="3">
        <v>3122969</v>
      </c>
      <c r="HT421" s="3">
        <v>865179</v>
      </c>
      <c r="HU421" s="3">
        <v>1093066</v>
      </c>
      <c r="HV421" s="3">
        <v>135796</v>
      </c>
      <c r="HW421" s="3">
        <v>312979</v>
      </c>
      <c r="HX421" s="3">
        <v>4588039</v>
      </c>
      <c r="HY421" s="3">
        <v>4702156</v>
      </c>
      <c r="HZ421" s="3">
        <v>5935088</v>
      </c>
      <c r="IA421" s="3">
        <v>78859</v>
      </c>
      <c r="IB421" s="3">
        <v>4335206</v>
      </c>
      <c r="IC421" s="3">
        <v>1110779</v>
      </c>
      <c r="ID421" s="3">
        <v>2078156</v>
      </c>
      <c r="IE421" s="3">
        <v>1652466966.9456244</v>
      </c>
      <c r="IF421" s="3">
        <v>492910726.49869001</v>
      </c>
      <c r="IG421" s="3">
        <v>324612099.21147001</v>
      </c>
      <c r="IH421" s="3">
        <v>1073134738.9059</v>
      </c>
      <c r="II421" s="3">
        <v>2639971.39079432</v>
      </c>
      <c r="IJ421" s="3">
        <v>67141213.131406799</v>
      </c>
      <c r="IK421" s="3">
        <v>2234399944.9575596</v>
      </c>
      <c r="IL421" s="3">
        <v>2475950.16613079</v>
      </c>
      <c r="IM421" s="3">
        <v>46421312.792419277</v>
      </c>
    </row>
    <row r="422" spans="1:247" x14ac:dyDescent="0.25">
      <c r="A422">
        <v>106341006</v>
      </c>
      <c r="B422" s="33" t="s">
        <v>1985</v>
      </c>
      <c r="C422" s="56">
        <v>45108</v>
      </c>
      <c r="D422" s="56">
        <v>45473</v>
      </c>
      <c r="E422">
        <v>366</v>
      </c>
      <c r="F422" s="33" t="s">
        <v>2705</v>
      </c>
      <c r="G422" t="s">
        <v>1093</v>
      </c>
      <c r="H422">
        <v>311</v>
      </c>
      <c r="I422" s="33" t="s">
        <v>1046</v>
      </c>
      <c r="J422" t="s">
        <v>2899</v>
      </c>
      <c r="K422" s="33" t="s">
        <v>1023</v>
      </c>
      <c r="L422" s="33" t="s">
        <v>811</v>
      </c>
      <c r="M422" t="s">
        <v>2658</v>
      </c>
      <c r="N422" t="s">
        <v>1032</v>
      </c>
      <c r="O422" s="33" t="s">
        <v>3089</v>
      </c>
      <c r="P422" t="s">
        <v>1048</v>
      </c>
      <c r="Q422" t="s">
        <v>34</v>
      </c>
      <c r="R422" s="33" t="s">
        <v>2357</v>
      </c>
      <c r="S422" s="33" t="s">
        <v>1718</v>
      </c>
      <c r="T422" s="33" t="s">
        <v>1260</v>
      </c>
      <c r="U422" s="33">
        <v>95817</v>
      </c>
      <c r="V422" s="33" t="s">
        <v>2985</v>
      </c>
      <c r="W422">
        <v>1</v>
      </c>
      <c r="X422" s="3">
        <v>651</v>
      </c>
      <c r="Y422" s="3">
        <v>238266</v>
      </c>
      <c r="Z422" s="3">
        <v>660</v>
      </c>
      <c r="AA422" s="3">
        <v>241560</v>
      </c>
      <c r="AB422" s="3">
        <v>666</v>
      </c>
      <c r="AC422" s="3">
        <v>581.54371584699459</v>
      </c>
      <c r="AD422" s="3">
        <v>1067.33222338009</v>
      </c>
      <c r="AE422" s="3">
        <v>57624</v>
      </c>
      <c r="AF422" s="3">
        <v>21363</v>
      </c>
      <c r="AG422" s="3">
        <v>31563</v>
      </c>
      <c r="AH422" s="3">
        <v>53487</v>
      </c>
      <c r="AI422" s="3">
        <v>76</v>
      </c>
      <c r="AJ422" s="3">
        <v>8778</v>
      </c>
      <c r="AK422" s="3">
        <v>39040</v>
      </c>
      <c r="AL422" s="3">
        <v>790</v>
      </c>
      <c r="AM422" s="3">
        <v>124</v>
      </c>
      <c r="AN422" s="3">
        <v>212845</v>
      </c>
      <c r="AO422" s="3">
        <v>390643.59375711402</v>
      </c>
      <c r="AP422" s="89">
        <v>107067.666699396</v>
      </c>
      <c r="AQ422" s="89">
        <v>35420.287038570401</v>
      </c>
      <c r="AR422" s="89">
        <v>41423.359876155009</v>
      </c>
      <c r="AS422" s="89">
        <v>85442.633884655341</v>
      </c>
      <c r="AT422" s="89">
        <v>176.81021720392999</v>
      </c>
      <c r="AU422" s="89">
        <v>25045.847142178201</v>
      </c>
      <c r="AV422" s="89">
        <v>87756.138952056106</v>
      </c>
      <c r="AW422" s="89">
        <v>1604.6649651755499</v>
      </c>
      <c r="AX422" s="89">
        <v>131.636249272204</v>
      </c>
      <c r="AY422" s="3">
        <v>9034</v>
      </c>
      <c r="AZ422" s="3">
        <v>3182</v>
      </c>
      <c r="BA422" s="3">
        <v>3665</v>
      </c>
      <c r="BB422" s="3">
        <v>8950</v>
      </c>
      <c r="BC422" s="3">
        <v>7</v>
      </c>
      <c r="BD422" s="3">
        <v>1252</v>
      </c>
      <c r="BE422" s="3">
        <v>7449</v>
      </c>
      <c r="BF422" s="3">
        <v>174</v>
      </c>
      <c r="BG422" s="3">
        <v>9</v>
      </c>
      <c r="BH422" s="3">
        <v>33722</v>
      </c>
      <c r="BI422" s="3">
        <v>651</v>
      </c>
      <c r="BJ422" s="3">
        <v>0</v>
      </c>
      <c r="BK422" s="3">
        <v>0</v>
      </c>
      <c r="BL422" s="3">
        <v>0</v>
      </c>
      <c r="BM422" s="3">
        <v>0</v>
      </c>
      <c r="BN422" s="3">
        <v>0</v>
      </c>
      <c r="BO422" s="3">
        <v>238266</v>
      </c>
      <c r="BP422" s="3">
        <v>0</v>
      </c>
      <c r="BQ422" s="3">
        <v>0</v>
      </c>
      <c r="BR422" s="3">
        <v>0</v>
      </c>
      <c r="BS422" s="3">
        <v>0</v>
      </c>
      <c r="BT422" s="3">
        <v>0</v>
      </c>
      <c r="BU422" s="3">
        <v>212845</v>
      </c>
      <c r="BV422" s="3">
        <v>0</v>
      </c>
      <c r="BW422" s="3">
        <v>0</v>
      </c>
      <c r="BX422" s="3">
        <v>0</v>
      </c>
      <c r="BY422" s="3">
        <v>0</v>
      </c>
      <c r="BZ422" s="57">
        <v>0</v>
      </c>
      <c r="CA422" s="3">
        <v>0</v>
      </c>
      <c r="CB422" s="3">
        <v>33722</v>
      </c>
      <c r="CC422" s="3">
        <v>0</v>
      </c>
      <c r="CD422" s="3">
        <v>0</v>
      </c>
      <c r="CE422" s="3">
        <v>0</v>
      </c>
      <c r="CF422" s="3">
        <v>0</v>
      </c>
      <c r="CG422" s="3">
        <v>0</v>
      </c>
      <c r="CH422" s="3">
        <v>10</v>
      </c>
      <c r="CI422" s="3">
        <v>1868</v>
      </c>
      <c r="CJ422" s="3">
        <v>894</v>
      </c>
      <c r="CK422" s="3">
        <v>330720</v>
      </c>
      <c r="CL422" s="3">
        <v>102214</v>
      </c>
      <c r="CM422" s="3">
        <v>40108</v>
      </c>
      <c r="CN422" s="3">
        <v>142571</v>
      </c>
      <c r="CO422" s="3">
        <v>649</v>
      </c>
      <c r="CP422" s="3">
        <v>29263</v>
      </c>
      <c r="CQ422" s="3">
        <v>496707</v>
      </c>
      <c r="CR422" s="3">
        <v>4924</v>
      </c>
      <c r="CS422" s="3">
        <v>1680</v>
      </c>
      <c r="CT422" s="3">
        <v>1148836</v>
      </c>
      <c r="CU422" s="3">
        <v>93165</v>
      </c>
      <c r="CV422" s="3">
        <v>1023051</v>
      </c>
      <c r="CW422" s="3">
        <v>12610</v>
      </c>
      <c r="CX422" s="3">
        <v>7900</v>
      </c>
      <c r="CY422" s="3">
        <v>6598</v>
      </c>
      <c r="CZ422" s="3">
        <v>50</v>
      </c>
      <c r="DA422" s="3">
        <v>2866110</v>
      </c>
      <c r="DB422" s="3">
        <v>2064570</v>
      </c>
      <c r="DC422" s="3">
        <v>11693</v>
      </c>
      <c r="DD422" s="3">
        <v>18374</v>
      </c>
      <c r="DE422" s="3">
        <v>1375</v>
      </c>
      <c r="DF422" s="3">
        <v>151</v>
      </c>
      <c r="DG422" s="3">
        <v>14215718102</v>
      </c>
      <c r="DH422" s="3">
        <v>10404635351</v>
      </c>
      <c r="DI422" s="3">
        <v>39045880</v>
      </c>
      <c r="DJ422" s="3">
        <v>3850128631</v>
      </c>
      <c r="DK422" s="3">
        <v>80314387</v>
      </c>
      <c r="DL422" s="3">
        <v>3930443018</v>
      </c>
      <c r="DM422" s="3">
        <v>3862983798</v>
      </c>
      <c r="DN422" s="3">
        <v>67459220</v>
      </c>
      <c r="DO422" s="3">
        <v>60796034</v>
      </c>
      <c r="DP422" s="3">
        <v>1148942</v>
      </c>
      <c r="DQ422" s="3">
        <v>0</v>
      </c>
      <c r="DR422" s="3">
        <v>0</v>
      </c>
      <c r="DS422" s="3">
        <v>127106312</v>
      </c>
      <c r="DT422" s="3">
        <v>2125239701</v>
      </c>
      <c r="DU422" s="3">
        <v>768373960</v>
      </c>
      <c r="DV422" s="3">
        <v>1005440441</v>
      </c>
      <c r="DW422" s="3">
        <v>1815426894</v>
      </c>
      <c r="DX422" s="3">
        <v>6870686</v>
      </c>
      <c r="DY422" s="3">
        <v>361697984</v>
      </c>
      <c r="DZ422" s="3">
        <v>1620162798</v>
      </c>
      <c r="EA422" s="3">
        <v>39758852</v>
      </c>
      <c r="EB422" s="3">
        <v>2565966</v>
      </c>
      <c r="EC422" s="3">
        <v>7745537282</v>
      </c>
      <c r="ED422" s="3">
        <v>1823539557</v>
      </c>
      <c r="EE422" s="3">
        <v>505605641</v>
      </c>
      <c r="EF422" s="3">
        <v>314102100</v>
      </c>
      <c r="EG422" s="3">
        <v>1084620883</v>
      </c>
      <c r="EH422" s="3">
        <v>9113623</v>
      </c>
      <c r="EI422" s="3">
        <v>670317557</v>
      </c>
      <c r="EJ422" s="3">
        <v>2021723258</v>
      </c>
      <c r="EK422" s="3">
        <v>41000182</v>
      </c>
      <c r="EL422" s="3">
        <v>158019</v>
      </c>
      <c r="EM422" s="3">
        <v>6470180820</v>
      </c>
      <c r="EN422" s="3">
        <v>3188432871</v>
      </c>
      <c r="EO422" s="3">
        <v>1062451806</v>
      </c>
      <c r="EP422" s="3">
        <v>849002487</v>
      </c>
      <c r="EQ422" s="3">
        <v>2318738644</v>
      </c>
      <c r="ER422" s="3">
        <v>-35079058</v>
      </c>
      <c r="ES422" s="3">
        <v>11583772</v>
      </c>
      <c r="ET422" s="3">
        <v>930313652</v>
      </c>
      <c r="EU422" s="3">
        <v>1836094285</v>
      </c>
      <c r="EV422" s="3">
        <v>76744981</v>
      </c>
      <c r="EW422" s="3">
        <v>0</v>
      </c>
      <c r="EX422" s="3">
        <v>41643737</v>
      </c>
      <c r="EY422" s="3">
        <v>0</v>
      </c>
      <c r="EZ422" s="3">
        <v>124708174</v>
      </c>
      <c r="FA422" s="3">
        <v>0</v>
      </c>
      <c r="FB422" s="3">
        <v>39045880</v>
      </c>
      <c r="FC422" s="3">
        <v>0</v>
      </c>
      <c r="FD422" s="3">
        <v>0</v>
      </c>
      <c r="FE422" s="3">
        <v>705673057</v>
      </c>
      <c r="FF422" s="3">
        <v>193605826</v>
      </c>
      <c r="FG422" s="3">
        <v>479094565</v>
      </c>
      <c r="FH422" s="3">
        <v>599574386</v>
      </c>
      <c r="FI422" s="3">
        <v>4335639</v>
      </c>
      <c r="FJ422" s="3">
        <v>91382257</v>
      </c>
      <c r="FK422" s="3">
        <v>1766459819</v>
      </c>
      <c r="FL422" s="3">
        <v>9609258</v>
      </c>
      <c r="FM422" s="3">
        <v>393824</v>
      </c>
      <c r="FN422" s="3">
        <v>0</v>
      </c>
      <c r="FO422" s="3">
        <v>0</v>
      </c>
      <c r="FP422" s="3">
        <v>0</v>
      </c>
      <c r="FQ422" s="3">
        <v>43157815</v>
      </c>
      <c r="FR422" s="3">
        <v>0</v>
      </c>
      <c r="FS422" s="3">
        <v>0</v>
      </c>
      <c r="FT422" s="3">
        <v>495197564</v>
      </c>
      <c r="FU422" s="3">
        <v>671358888</v>
      </c>
      <c r="FV422" s="3">
        <v>1236277423</v>
      </c>
      <c r="FW422" s="3">
        <v>7609069</v>
      </c>
      <c r="FX422" s="3">
        <v>8243158</v>
      </c>
      <c r="FY422" s="3">
        <v>0</v>
      </c>
      <c r="FZ422" s="3">
        <v>101966312</v>
      </c>
      <c r="GA422" s="3">
        <v>616314994</v>
      </c>
      <c r="GB422" s="3">
        <v>69332399</v>
      </c>
      <c r="GC422" s="3">
        <v>486025543</v>
      </c>
      <c r="GD422" s="3">
        <v>170658448</v>
      </c>
      <c r="GE422" s="3">
        <v>1565613473</v>
      </c>
      <c r="GF422" s="3">
        <v>790161618</v>
      </c>
      <c r="GG422" s="3">
        <v>71431381</v>
      </c>
      <c r="GH422" s="3">
        <v>18537031</v>
      </c>
      <c r="GI422" s="3">
        <v>733956058</v>
      </c>
      <c r="GJ422" s="3">
        <v>257290487</v>
      </c>
      <c r="GK422" s="3">
        <v>163275906</v>
      </c>
      <c r="GL422" s="3">
        <v>68094236</v>
      </c>
      <c r="GM422" s="3">
        <v>0</v>
      </c>
      <c r="GN422" s="3">
        <v>68033177</v>
      </c>
      <c r="GO422" s="3">
        <v>126590431</v>
      </c>
      <c r="GP422" s="3">
        <v>2363997260</v>
      </c>
      <c r="GQ422" s="3">
        <v>292926135</v>
      </c>
      <c r="GR422" s="3">
        <v>1642495264</v>
      </c>
      <c r="GS422" s="3">
        <v>1254137226</v>
      </c>
      <c r="GT422" s="3">
        <v>30997764</v>
      </c>
      <c r="GU422" s="3">
        <v>0</v>
      </c>
      <c r="GV422" s="3">
        <v>5584553649</v>
      </c>
      <c r="GW422" s="3">
        <v>889346627</v>
      </c>
      <c r="GX422" s="3">
        <v>0</v>
      </c>
      <c r="GY422" s="3">
        <v>1782925580</v>
      </c>
      <c r="GZ422" s="3">
        <v>2912281442</v>
      </c>
      <c r="HA422" s="3">
        <v>5584553649</v>
      </c>
      <c r="HB422" s="3">
        <v>708315521</v>
      </c>
      <c r="HC422" s="3">
        <v>763399667</v>
      </c>
      <c r="HD422" s="3">
        <v>-114811360</v>
      </c>
      <c r="HE422" s="3">
        <v>3152722503</v>
      </c>
      <c r="HF422" s="3">
        <v>0</v>
      </c>
      <c r="HG422" s="3">
        <v>1782925580</v>
      </c>
      <c r="HH422" s="3">
        <v>0</v>
      </c>
      <c r="HI422" s="3">
        <v>0</v>
      </c>
      <c r="HJ422" s="3">
        <v>15246652</v>
      </c>
      <c r="HK422" s="3">
        <v>17341562</v>
      </c>
      <c r="HL422" s="3">
        <v>8299</v>
      </c>
      <c r="HM422" s="3">
        <v>797</v>
      </c>
      <c r="HN422" s="3">
        <v>1689486</v>
      </c>
      <c r="HO422" s="3">
        <v>1059075</v>
      </c>
      <c r="HP422" s="3">
        <v>4022576</v>
      </c>
      <c r="HQ422" s="3">
        <v>190163</v>
      </c>
      <c r="HR422" s="3">
        <v>621555</v>
      </c>
      <c r="HS422" s="3">
        <v>1612010</v>
      </c>
      <c r="HT422" s="3">
        <v>1635672</v>
      </c>
      <c r="HU422" s="3">
        <v>4336018</v>
      </c>
      <c r="HV422" s="3">
        <v>80097</v>
      </c>
      <c r="HW422" s="3">
        <v>0</v>
      </c>
      <c r="HX422" s="3">
        <v>2674290</v>
      </c>
      <c r="HY422" s="3">
        <v>3968629</v>
      </c>
      <c r="HZ422" s="3">
        <v>2414328</v>
      </c>
      <c r="IA422" s="3">
        <v>79547</v>
      </c>
      <c r="IB422" s="3">
        <v>3416026</v>
      </c>
      <c r="IC422" s="3">
        <v>591150</v>
      </c>
      <c r="ID422" s="3">
        <v>2096271</v>
      </c>
      <c r="IE422" s="3">
        <v>1050733167.52999</v>
      </c>
      <c r="IF422" s="3">
        <v>338994036.90782899</v>
      </c>
      <c r="IG422" s="3">
        <v>351117908.39828801</v>
      </c>
      <c r="IH422" s="3">
        <v>771675545.18073201</v>
      </c>
      <c r="II422" s="3">
        <v>4253274.88041321</v>
      </c>
      <c r="IJ422" s="3">
        <v>274609667.31382298</v>
      </c>
      <c r="IK422" s="3">
        <v>969071761.520123</v>
      </c>
      <c r="IL422" s="3">
        <v>21489222.379186776</v>
      </c>
      <c r="IM422" s="3">
        <v>724826.8896154589</v>
      </c>
    </row>
    <row r="423" spans="1:247" x14ac:dyDescent="0.25">
      <c r="A423">
        <v>106301279</v>
      </c>
      <c r="B423" s="33" t="s">
        <v>1986</v>
      </c>
      <c r="C423" s="56">
        <v>45108</v>
      </c>
      <c r="D423" s="56">
        <v>45473</v>
      </c>
      <c r="E423">
        <v>366</v>
      </c>
      <c r="F423" s="33" t="s">
        <v>2689</v>
      </c>
      <c r="G423" t="s">
        <v>1027</v>
      </c>
      <c r="H423">
        <v>1015</v>
      </c>
      <c r="I423" s="33" t="s">
        <v>1046</v>
      </c>
      <c r="J423" t="s">
        <v>2899</v>
      </c>
      <c r="K423" s="33" t="s">
        <v>1023</v>
      </c>
      <c r="L423" s="33" t="s">
        <v>811</v>
      </c>
      <c r="M423" t="s">
        <v>2658</v>
      </c>
      <c r="N423" t="s">
        <v>1032</v>
      </c>
      <c r="O423" s="33" t="s">
        <v>3089</v>
      </c>
      <c r="P423" t="s">
        <v>406</v>
      </c>
      <c r="Q423" t="s">
        <v>34</v>
      </c>
      <c r="R423" s="33" t="s">
        <v>2358</v>
      </c>
      <c r="S423" s="33" t="s">
        <v>1719</v>
      </c>
      <c r="T423" s="33" t="s">
        <v>1127</v>
      </c>
      <c r="U423" s="33">
        <v>92868</v>
      </c>
      <c r="V423" s="33" t="s">
        <v>3128</v>
      </c>
      <c r="W423">
        <v>1</v>
      </c>
      <c r="X423" s="3">
        <v>459</v>
      </c>
      <c r="Y423" s="3">
        <v>167994</v>
      </c>
      <c r="Z423" s="3">
        <v>459</v>
      </c>
      <c r="AA423" s="3">
        <v>167994</v>
      </c>
      <c r="AB423" s="3">
        <v>414</v>
      </c>
      <c r="AC423" s="3">
        <v>405.213114754098</v>
      </c>
      <c r="AD423" s="3">
        <v>696.33345680505704</v>
      </c>
      <c r="AE423" s="3">
        <v>31118</v>
      </c>
      <c r="AF423" s="3">
        <v>21278</v>
      </c>
      <c r="AG423" s="3">
        <v>19061</v>
      </c>
      <c r="AH423" s="3">
        <v>44104</v>
      </c>
      <c r="AI423" s="3">
        <v>486</v>
      </c>
      <c r="AJ423" s="3">
        <v>2578</v>
      </c>
      <c r="AK423" s="3">
        <v>28017</v>
      </c>
      <c r="AL423" s="3">
        <v>1666</v>
      </c>
      <c r="AM423" s="3">
        <v>0</v>
      </c>
      <c r="AN423" s="3">
        <v>148308</v>
      </c>
      <c r="AO423" s="3">
        <v>254858.045190651</v>
      </c>
      <c r="AP423" s="89">
        <v>62148.669058899301</v>
      </c>
      <c r="AQ423" s="89">
        <v>33563.459846032798</v>
      </c>
      <c r="AR423" s="89">
        <v>25009.3146565157</v>
      </c>
      <c r="AS423" s="89">
        <v>69800.570150672196</v>
      </c>
      <c r="AT423" s="89">
        <v>719.61508103983897</v>
      </c>
      <c r="AU423" s="89">
        <v>4063.1950580591001</v>
      </c>
      <c r="AV423" s="89">
        <v>50974.597809962201</v>
      </c>
      <c r="AW423" s="89">
        <v>6482.5875270690603</v>
      </c>
      <c r="AX423" s="89">
        <v>0</v>
      </c>
      <c r="AY423" s="3">
        <v>5370</v>
      </c>
      <c r="AZ423" s="3">
        <v>3539</v>
      </c>
      <c r="BA423" s="3">
        <v>2160</v>
      </c>
      <c r="BB423" s="3">
        <v>7658</v>
      </c>
      <c r="BC423" s="3">
        <v>68</v>
      </c>
      <c r="BD423" s="3">
        <v>425</v>
      </c>
      <c r="BE423" s="3">
        <v>5198</v>
      </c>
      <c r="BF423" s="3">
        <v>375</v>
      </c>
      <c r="BG423" s="3">
        <v>0</v>
      </c>
      <c r="BH423" s="3">
        <v>24793</v>
      </c>
      <c r="BI423" s="3">
        <v>397</v>
      </c>
      <c r="BJ423" s="3">
        <v>48</v>
      </c>
      <c r="BK423" s="3">
        <v>0</v>
      </c>
      <c r="BL423" s="3">
        <v>14</v>
      </c>
      <c r="BM423" s="3">
        <v>0</v>
      </c>
      <c r="BN423" s="3">
        <v>0</v>
      </c>
      <c r="BO423" s="3">
        <v>145302</v>
      </c>
      <c r="BP423" s="3">
        <v>17568</v>
      </c>
      <c r="BQ423" s="3">
        <v>0</v>
      </c>
      <c r="BR423" s="3">
        <v>5124</v>
      </c>
      <c r="BS423" s="3">
        <v>0</v>
      </c>
      <c r="BT423" s="3">
        <v>0</v>
      </c>
      <c r="BU423" s="3">
        <v>133429</v>
      </c>
      <c r="BV423" s="3">
        <v>11755</v>
      </c>
      <c r="BW423" s="3">
        <v>0</v>
      </c>
      <c r="BX423" s="3">
        <v>3124</v>
      </c>
      <c r="BY423" s="3">
        <v>0</v>
      </c>
      <c r="BZ423" s="57">
        <v>0</v>
      </c>
      <c r="CA423" s="3">
        <v>0</v>
      </c>
      <c r="CB423" s="3">
        <v>23736</v>
      </c>
      <c r="CC423" s="3">
        <v>757</v>
      </c>
      <c r="CD423" s="3">
        <v>0</v>
      </c>
      <c r="CE423" s="3">
        <v>300</v>
      </c>
      <c r="CF423" s="3">
        <v>0</v>
      </c>
      <c r="CG423" s="3">
        <v>0</v>
      </c>
      <c r="CH423" s="3">
        <v>15</v>
      </c>
      <c r="CI423" s="3">
        <v>2485</v>
      </c>
      <c r="CJ423" s="3">
        <v>389</v>
      </c>
      <c r="CK423" s="3">
        <v>282664</v>
      </c>
      <c r="CL423" s="3">
        <v>93196</v>
      </c>
      <c r="CM423" s="3">
        <v>18369</v>
      </c>
      <c r="CN423" s="3">
        <v>236062</v>
      </c>
      <c r="CO423" s="3">
        <v>938</v>
      </c>
      <c r="CP423" s="3">
        <v>10306</v>
      </c>
      <c r="CQ423" s="3">
        <v>337570</v>
      </c>
      <c r="CR423" s="3">
        <v>282690</v>
      </c>
      <c r="CS423" s="3">
        <v>0</v>
      </c>
      <c r="CT423" s="3">
        <v>1261795</v>
      </c>
      <c r="CU423" s="3">
        <v>65496</v>
      </c>
      <c r="CV423" s="3">
        <v>909695</v>
      </c>
      <c r="CW423" s="3">
        <v>0</v>
      </c>
      <c r="CX423" s="3">
        <v>286482</v>
      </c>
      <c r="CY423" s="3">
        <v>0</v>
      </c>
      <c r="CZ423" s="3">
        <v>23</v>
      </c>
      <c r="DA423" s="3">
        <v>6465324</v>
      </c>
      <c r="DB423" s="3">
        <v>5586095</v>
      </c>
      <c r="DC423" s="3">
        <v>3323</v>
      </c>
      <c r="DD423" s="3">
        <v>10421</v>
      </c>
      <c r="DE423" s="3">
        <v>1117</v>
      </c>
      <c r="DF423" s="3">
        <v>606</v>
      </c>
      <c r="DG423" s="3">
        <v>6674407369</v>
      </c>
      <c r="DH423" s="3">
        <v>4590629421</v>
      </c>
      <c r="DI423" s="3">
        <v>1811635</v>
      </c>
      <c r="DJ423" s="3">
        <v>2085589583</v>
      </c>
      <c r="DK423" s="3">
        <v>120517898</v>
      </c>
      <c r="DL423" s="3">
        <v>2206107481</v>
      </c>
      <c r="DM423" s="3">
        <v>2213050881</v>
      </c>
      <c r="DN423" s="3">
        <v>-6943400</v>
      </c>
      <c r="DO423" s="3">
        <v>5425076</v>
      </c>
      <c r="DP423" s="3">
        <v>0</v>
      </c>
      <c r="DQ423" s="3">
        <v>0</v>
      </c>
      <c r="DR423" s="3">
        <v>0</v>
      </c>
      <c r="DS423" s="3">
        <v>-1518324</v>
      </c>
      <c r="DT423" s="3">
        <v>802791208</v>
      </c>
      <c r="DU423" s="3">
        <v>588645174</v>
      </c>
      <c r="DV423" s="3">
        <v>325609593</v>
      </c>
      <c r="DW423" s="3">
        <v>1060689908</v>
      </c>
      <c r="DX423" s="3">
        <v>12354294</v>
      </c>
      <c r="DY423" s="3">
        <v>53649124</v>
      </c>
      <c r="DZ423" s="3">
        <v>1020399265</v>
      </c>
      <c r="EA423" s="3">
        <v>19858925</v>
      </c>
      <c r="EB423" s="3">
        <v>0</v>
      </c>
      <c r="EC423" s="3">
        <v>3883997491</v>
      </c>
      <c r="ED423" s="3">
        <v>800538219</v>
      </c>
      <c r="EE423" s="3">
        <v>339871071</v>
      </c>
      <c r="EF423" s="3">
        <v>101612104</v>
      </c>
      <c r="EG423" s="3">
        <v>617995933</v>
      </c>
      <c r="EH423" s="3">
        <v>5938579</v>
      </c>
      <c r="EI423" s="3">
        <v>30907453</v>
      </c>
      <c r="EJ423" s="3">
        <v>836132203</v>
      </c>
      <c r="EK423" s="3">
        <v>57414316</v>
      </c>
      <c r="EL423" s="3">
        <v>0</v>
      </c>
      <c r="EM423" s="3">
        <v>2790409878</v>
      </c>
      <c r="EN423" s="3">
        <v>1155226725</v>
      </c>
      <c r="EO423" s="3">
        <v>718024366</v>
      </c>
      <c r="EP423" s="3">
        <v>245377723</v>
      </c>
      <c r="EQ423" s="3">
        <v>1328759268</v>
      </c>
      <c r="ER423" s="3">
        <v>-47536708</v>
      </c>
      <c r="ES423" s="3">
        <v>10674610</v>
      </c>
      <c r="ET423" s="3">
        <v>39740462</v>
      </c>
      <c r="EU423" s="3">
        <v>871080940</v>
      </c>
      <c r="EV423" s="3">
        <v>91134445</v>
      </c>
      <c r="EW423" s="3">
        <v>0</v>
      </c>
      <c r="EX423" s="3">
        <v>106539400</v>
      </c>
      <c r="EY423" s="3">
        <v>0</v>
      </c>
      <c r="EZ423" s="3">
        <v>71608190</v>
      </c>
      <c r="FA423" s="3">
        <v>1811635</v>
      </c>
      <c r="FB423" s="3">
        <v>0</v>
      </c>
      <c r="FC423" s="3">
        <v>0</v>
      </c>
      <c r="FD423" s="3">
        <v>0</v>
      </c>
      <c r="FE423" s="3">
        <v>448102702</v>
      </c>
      <c r="FF423" s="3">
        <v>212303514</v>
      </c>
      <c r="FG423" s="3">
        <v>193009244</v>
      </c>
      <c r="FH423" s="3">
        <v>386298011</v>
      </c>
      <c r="FI423" s="3">
        <v>7618263</v>
      </c>
      <c r="FJ423" s="3">
        <v>40856769</v>
      </c>
      <c r="FK423" s="3">
        <v>833443053</v>
      </c>
      <c r="FL423" s="3">
        <v>-36041973</v>
      </c>
      <c r="FM423" s="3">
        <v>0</v>
      </c>
      <c r="FN423" s="3">
        <v>0</v>
      </c>
      <c r="FO423" s="3">
        <v>-80917804</v>
      </c>
      <c r="FP423" s="3">
        <v>0</v>
      </c>
      <c r="FQ423" s="3">
        <v>-11762384</v>
      </c>
      <c r="FR423" s="3">
        <v>0</v>
      </c>
      <c r="FS423" s="3">
        <v>0</v>
      </c>
      <c r="FT423" s="3">
        <v>266638238</v>
      </c>
      <c r="FU423" s="3">
        <v>263701647</v>
      </c>
      <c r="FV423" s="3">
        <v>741118938</v>
      </c>
      <c r="FW423" s="3">
        <v>0</v>
      </c>
      <c r="FX423" s="3">
        <v>0</v>
      </c>
      <c r="FY423" s="3">
        <v>0</v>
      </c>
      <c r="FZ423" s="3">
        <v>41575557</v>
      </c>
      <c r="GA423" s="3">
        <v>325651855</v>
      </c>
      <c r="GB423" s="3">
        <v>63320806</v>
      </c>
      <c r="GC423" s="3">
        <v>452506864</v>
      </c>
      <c r="GD423" s="3">
        <v>58536976</v>
      </c>
      <c r="GE423" s="3">
        <v>719725866</v>
      </c>
      <c r="GF423" s="3">
        <v>521718689</v>
      </c>
      <c r="GG423" s="3">
        <v>48290735</v>
      </c>
      <c r="GH423" s="3">
        <v>50545308</v>
      </c>
      <c r="GI423" s="3">
        <v>508427421</v>
      </c>
      <c r="GJ423" s="3">
        <v>137954069</v>
      </c>
      <c r="GK423" s="3">
        <v>89949877</v>
      </c>
      <c r="GL423" s="3">
        <v>14596959</v>
      </c>
      <c r="GM423" s="3">
        <v>6234439</v>
      </c>
      <c r="GN423" s="3">
        <v>0</v>
      </c>
      <c r="GO423" s="3">
        <v>115607518</v>
      </c>
      <c r="GP423" s="3">
        <v>1357886830</v>
      </c>
      <c r="GQ423" s="3">
        <v>8308005</v>
      </c>
      <c r="GR423" s="3">
        <v>1120159949</v>
      </c>
      <c r="GS423" s="3">
        <v>731736352</v>
      </c>
      <c r="GT423" s="3">
        <v>1048878639</v>
      </c>
      <c r="GU423" s="3">
        <v>16522922</v>
      </c>
      <c r="GV423" s="3">
        <v>4283492697</v>
      </c>
      <c r="GW423" s="3">
        <v>1313065205</v>
      </c>
      <c r="GX423" s="3">
        <v>0</v>
      </c>
      <c r="GY423" s="3">
        <v>4362791546</v>
      </c>
      <c r="GZ423" s="3">
        <v>-1392364054</v>
      </c>
      <c r="HA423" s="3">
        <v>4283492697</v>
      </c>
      <c r="HB423" s="3">
        <v>0</v>
      </c>
      <c r="HC423" s="3">
        <v>522091160</v>
      </c>
      <c r="HD423" s="3">
        <v>-99446745</v>
      </c>
      <c r="HE423" s="3">
        <v>2319627412</v>
      </c>
      <c r="HF423" s="3">
        <v>0</v>
      </c>
      <c r="HG423" s="3">
        <v>1957075152</v>
      </c>
      <c r="HH423" s="3">
        <v>211985898</v>
      </c>
      <c r="HI423" s="3">
        <v>0</v>
      </c>
      <c r="HJ423" s="3">
        <v>10827298</v>
      </c>
      <c r="HK423" s="3">
        <v>20516016</v>
      </c>
      <c r="HL423" s="3">
        <v>9711</v>
      </c>
      <c r="HM423" s="3">
        <v>381</v>
      </c>
      <c r="HN423" s="3">
        <v>726449</v>
      </c>
      <c r="HO423" s="3">
        <v>3354868</v>
      </c>
      <c r="HP423" s="3">
        <v>2463493</v>
      </c>
      <c r="HQ423" s="3">
        <v>102729</v>
      </c>
      <c r="HR423" s="3">
        <v>1059707</v>
      </c>
      <c r="HS423" s="3">
        <v>1945999</v>
      </c>
      <c r="HT423" s="3">
        <v>834482</v>
      </c>
      <c r="HU423" s="3">
        <v>22281</v>
      </c>
      <c r="HV423" s="3">
        <v>208589</v>
      </c>
      <c r="HW423" s="3">
        <v>108701</v>
      </c>
      <c r="HX423" s="3">
        <v>2110665</v>
      </c>
      <c r="HY423" s="3">
        <v>2520946</v>
      </c>
      <c r="HZ423" s="3">
        <v>2134188</v>
      </c>
      <c r="IA423" s="3">
        <v>0</v>
      </c>
      <c r="IB423" s="3">
        <v>2237021</v>
      </c>
      <c r="IC423" s="3">
        <v>871647</v>
      </c>
      <c r="ID423" s="3">
        <v>952831</v>
      </c>
      <c r="IE423" s="3">
        <v>502669304.27332598</v>
      </c>
      <c r="IF423" s="3">
        <v>291104627.04719698</v>
      </c>
      <c r="IG423" s="3">
        <v>133940804.419265</v>
      </c>
      <c r="IH423" s="3">
        <v>526294739.91994119</v>
      </c>
      <c r="II423" s="3">
        <v>5735106.9525840599</v>
      </c>
      <c r="IJ423" s="3">
        <v>26509833.236113802</v>
      </c>
      <c r="IK423" s="3">
        <v>582052175.71990395</v>
      </c>
      <c r="IL423" s="3">
        <v>24226391.43166868</v>
      </c>
      <c r="IM423" s="3">
        <v>0</v>
      </c>
    </row>
    <row r="424" spans="1:247" x14ac:dyDescent="0.25">
      <c r="A424">
        <v>106370782</v>
      </c>
      <c r="B424" s="33" t="s">
        <v>1987</v>
      </c>
      <c r="C424" s="56">
        <v>45108</v>
      </c>
      <c r="D424" s="56">
        <v>45473</v>
      </c>
      <c r="E424">
        <v>366</v>
      </c>
      <c r="F424" s="33" t="s">
        <v>2691</v>
      </c>
      <c r="G424" t="s">
        <v>1052</v>
      </c>
      <c r="H424">
        <v>1418</v>
      </c>
      <c r="I424" s="33" t="s">
        <v>1046</v>
      </c>
      <c r="J424" t="s">
        <v>2899</v>
      </c>
      <c r="K424" s="33" t="s">
        <v>1023</v>
      </c>
      <c r="L424" s="33" t="s">
        <v>811</v>
      </c>
      <c r="M424" t="s">
        <v>2658</v>
      </c>
      <c r="N424" t="s">
        <v>1032</v>
      </c>
      <c r="O424" s="33" t="s">
        <v>3089</v>
      </c>
      <c r="P424" t="s">
        <v>1048</v>
      </c>
      <c r="Q424" t="s">
        <v>34</v>
      </c>
      <c r="R424" s="33" t="s">
        <v>2359</v>
      </c>
      <c r="S424" s="33" t="s">
        <v>1717</v>
      </c>
      <c r="T424" s="33" t="s">
        <v>1053</v>
      </c>
      <c r="U424" s="33" t="s">
        <v>2360</v>
      </c>
      <c r="V424" s="33" t="s">
        <v>1928</v>
      </c>
      <c r="W424">
        <v>1</v>
      </c>
      <c r="X424" s="3">
        <v>1101</v>
      </c>
      <c r="Y424" s="3">
        <v>402966</v>
      </c>
      <c r="Z424" s="3">
        <v>860</v>
      </c>
      <c r="AA424" s="3">
        <v>314760</v>
      </c>
      <c r="AB424" s="3">
        <v>735</v>
      </c>
      <c r="AC424" s="3">
        <v>692.60928961748596</v>
      </c>
      <c r="AD424" s="3">
        <v>1406.4287951998399</v>
      </c>
      <c r="AE424" s="3">
        <v>47070</v>
      </c>
      <c r="AF424" s="3">
        <v>32139</v>
      </c>
      <c r="AG424" s="3">
        <v>37111</v>
      </c>
      <c r="AH424" s="3">
        <v>76235</v>
      </c>
      <c r="AI424" s="3">
        <v>0</v>
      </c>
      <c r="AJ424" s="3">
        <v>6972</v>
      </c>
      <c r="AK424" s="3">
        <v>39798</v>
      </c>
      <c r="AL424" s="3">
        <v>14170</v>
      </c>
      <c r="AM424" s="3">
        <v>0</v>
      </c>
      <c r="AN424" s="3">
        <v>253495</v>
      </c>
      <c r="AO424" s="3">
        <v>514752.93904314103</v>
      </c>
      <c r="AP424" s="89">
        <v>104028.744434159</v>
      </c>
      <c r="AQ424" s="89">
        <v>59946.983698200696</v>
      </c>
      <c r="AR424" s="89">
        <v>48285.964015212397</v>
      </c>
      <c r="AS424" s="89">
        <v>134346.91643776943</v>
      </c>
      <c r="AT424" s="89">
        <v>0</v>
      </c>
      <c r="AU424" s="89">
        <v>14198.5022302855</v>
      </c>
      <c r="AV424" s="89">
        <v>108309.90231292001</v>
      </c>
      <c r="AW424" s="89">
        <v>49125.276714795997</v>
      </c>
      <c r="AX424" s="89">
        <v>0</v>
      </c>
      <c r="AY424" s="3">
        <v>7727</v>
      </c>
      <c r="AZ424" s="3">
        <v>5430</v>
      </c>
      <c r="BA424" s="3">
        <v>2661</v>
      </c>
      <c r="BB424" s="3">
        <v>10887</v>
      </c>
      <c r="BC424" s="3">
        <v>0</v>
      </c>
      <c r="BD424" s="3">
        <v>1586</v>
      </c>
      <c r="BE424" s="3">
        <v>9164</v>
      </c>
      <c r="BF424" s="3">
        <v>263</v>
      </c>
      <c r="BG424" s="3">
        <v>0</v>
      </c>
      <c r="BH424" s="3">
        <v>37718</v>
      </c>
      <c r="BI424" s="3">
        <v>989</v>
      </c>
      <c r="BJ424" s="3">
        <v>112</v>
      </c>
      <c r="BK424" s="3">
        <v>0</v>
      </c>
      <c r="BL424" s="3">
        <v>0</v>
      </c>
      <c r="BM424" s="3">
        <v>0</v>
      </c>
      <c r="BN424" s="3">
        <v>0</v>
      </c>
      <c r="BO424" s="3">
        <v>361974</v>
      </c>
      <c r="BP424" s="3">
        <v>40992</v>
      </c>
      <c r="BQ424" s="3">
        <v>0</v>
      </c>
      <c r="BR424" s="3">
        <v>0</v>
      </c>
      <c r="BS424" s="3">
        <v>0</v>
      </c>
      <c r="BT424" s="3">
        <v>0</v>
      </c>
      <c r="BU424" s="3">
        <v>242697</v>
      </c>
      <c r="BV424" s="3">
        <v>10798</v>
      </c>
      <c r="BW424" s="3">
        <v>0</v>
      </c>
      <c r="BX424" s="3">
        <v>0</v>
      </c>
      <c r="BY424" s="3">
        <v>0</v>
      </c>
      <c r="BZ424" s="57">
        <v>0</v>
      </c>
      <c r="CA424" s="3">
        <v>0</v>
      </c>
      <c r="CB424" s="3">
        <v>36944</v>
      </c>
      <c r="CC424" s="3">
        <v>774</v>
      </c>
      <c r="CD424" s="3">
        <v>0</v>
      </c>
      <c r="CE424" s="3">
        <v>0</v>
      </c>
      <c r="CF424" s="3">
        <v>0</v>
      </c>
      <c r="CG424" s="3">
        <v>0</v>
      </c>
      <c r="CH424" s="3">
        <v>4</v>
      </c>
      <c r="CI424" s="3">
        <v>9147</v>
      </c>
      <c r="CJ424" s="3">
        <v>5003</v>
      </c>
      <c r="CK424" s="3">
        <v>329784</v>
      </c>
      <c r="CL424" s="3">
        <v>173291</v>
      </c>
      <c r="CM424" s="3">
        <v>40832</v>
      </c>
      <c r="CN424" s="3">
        <v>340555</v>
      </c>
      <c r="CO424" s="3">
        <v>0</v>
      </c>
      <c r="CP424" s="3">
        <v>48319</v>
      </c>
      <c r="CQ424" s="3">
        <v>462129</v>
      </c>
      <c r="CR424" s="3">
        <v>40135</v>
      </c>
      <c r="CS424" s="3">
        <v>0</v>
      </c>
      <c r="CT424" s="3">
        <v>1435045</v>
      </c>
      <c r="CU424" s="3">
        <v>88811</v>
      </c>
      <c r="CV424" s="3">
        <v>647786</v>
      </c>
      <c r="CW424" s="3">
        <v>0</v>
      </c>
      <c r="CX424" s="3">
        <v>682243</v>
      </c>
      <c r="CY424" s="3">
        <v>0</v>
      </c>
      <c r="CZ424" s="3">
        <v>30</v>
      </c>
      <c r="DA424" s="3">
        <v>2792439</v>
      </c>
      <c r="DB424" s="3">
        <v>2801941</v>
      </c>
      <c r="DC424" s="3">
        <v>21745</v>
      </c>
      <c r="DD424" s="3">
        <v>50020</v>
      </c>
      <c r="DE424" s="3">
        <v>3431</v>
      </c>
      <c r="DF424" s="3">
        <v>1583</v>
      </c>
      <c r="DG424" s="3">
        <v>12776428074</v>
      </c>
      <c r="DH424" s="3">
        <v>9109480213</v>
      </c>
      <c r="DI424" s="3">
        <v>0</v>
      </c>
      <c r="DJ424" s="3">
        <v>3666947861</v>
      </c>
      <c r="DK424" s="3">
        <v>83549515</v>
      </c>
      <c r="DL424" s="3">
        <v>3750497376</v>
      </c>
      <c r="DM424" s="3">
        <v>3516948269</v>
      </c>
      <c r="DN424" s="3">
        <v>233549107</v>
      </c>
      <c r="DO424" s="3">
        <v>100354947</v>
      </c>
      <c r="DP424" s="3">
        <v>41473129</v>
      </c>
      <c r="DQ424" s="3">
        <v>0</v>
      </c>
      <c r="DR424" s="3">
        <v>0</v>
      </c>
      <c r="DS424" s="3">
        <v>292430925</v>
      </c>
      <c r="DT424" s="3">
        <v>1215198431</v>
      </c>
      <c r="DU424" s="3">
        <v>910483913</v>
      </c>
      <c r="DV424" s="3">
        <v>845276379</v>
      </c>
      <c r="DW424" s="3">
        <v>1785282992</v>
      </c>
      <c r="DX424" s="3">
        <v>0</v>
      </c>
      <c r="DY424" s="3">
        <v>171914316</v>
      </c>
      <c r="DZ424" s="3">
        <v>1249615200</v>
      </c>
      <c r="EA424" s="3">
        <v>114102771</v>
      </c>
      <c r="EB424" s="3">
        <v>0</v>
      </c>
      <c r="EC424" s="3">
        <v>6291874002</v>
      </c>
      <c r="ED424" s="3">
        <v>1470494516</v>
      </c>
      <c r="EE424" s="3">
        <v>787788102</v>
      </c>
      <c r="EF424" s="3">
        <v>254531894</v>
      </c>
      <c r="EG424" s="3">
        <v>1360873825</v>
      </c>
      <c r="EH424" s="3">
        <v>0</v>
      </c>
      <c r="EI424" s="3">
        <v>178189786</v>
      </c>
      <c r="EJ424" s="3">
        <v>2151201430</v>
      </c>
      <c r="EK424" s="3">
        <v>281474519</v>
      </c>
      <c r="EL424" s="3">
        <v>0</v>
      </c>
      <c r="EM424" s="3">
        <v>6484554072</v>
      </c>
      <c r="EN424" s="3">
        <v>2096369441</v>
      </c>
      <c r="EO424" s="3">
        <v>1370690158</v>
      </c>
      <c r="EP424" s="3">
        <v>768021787</v>
      </c>
      <c r="EQ424" s="3">
        <v>2498723871</v>
      </c>
      <c r="ER424" s="3">
        <v>-90213312</v>
      </c>
      <c r="ES424" s="3">
        <v>0</v>
      </c>
      <c r="ET424" s="3">
        <v>284582921</v>
      </c>
      <c r="EU424" s="3">
        <v>1877721114</v>
      </c>
      <c r="EV424" s="3">
        <v>24386971</v>
      </c>
      <c r="EW424" s="3">
        <v>0</v>
      </c>
      <c r="EX424" s="3">
        <v>279197262</v>
      </c>
      <c r="EY424" s="3">
        <v>0</v>
      </c>
      <c r="EZ424" s="3">
        <v>0</v>
      </c>
      <c r="FA424" s="3">
        <v>0</v>
      </c>
      <c r="FB424" s="3">
        <v>0</v>
      </c>
      <c r="FC424" s="3">
        <v>0</v>
      </c>
      <c r="FD424" s="3">
        <v>0</v>
      </c>
      <c r="FE424" s="3">
        <v>586984160</v>
      </c>
      <c r="FF424" s="3">
        <v>327558896</v>
      </c>
      <c r="FG424" s="3">
        <v>355089670</v>
      </c>
      <c r="FH424" s="3">
        <v>714058378</v>
      </c>
      <c r="FI424" s="3">
        <v>0</v>
      </c>
      <c r="FJ424" s="3">
        <v>65521181</v>
      </c>
      <c r="FK424" s="3">
        <v>1501355548</v>
      </c>
      <c r="FL424" s="3">
        <v>116380028</v>
      </c>
      <c r="FM424" s="3">
        <v>0</v>
      </c>
      <c r="FN424" s="3">
        <v>0</v>
      </c>
      <c r="FO424" s="3">
        <v>0</v>
      </c>
      <c r="FP424" s="3">
        <v>0</v>
      </c>
      <c r="FQ424" s="3">
        <v>12257547</v>
      </c>
      <c r="FR424" s="3">
        <v>0</v>
      </c>
      <c r="FS424" s="3">
        <v>0</v>
      </c>
      <c r="FT424" s="3">
        <v>468892450</v>
      </c>
      <c r="FU424" s="3">
        <v>228067130</v>
      </c>
      <c r="FV424" s="3">
        <v>1597552325</v>
      </c>
      <c r="FW424" s="3">
        <v>0</v>
      </c>
      <c r="FX424" s="3">
        <v>0</v>
      </c>
      <c r="FY424" s="3">
        <v>0</v>
      </c>
      <c r="FZ424" s="3">
        <v>78425461</v>
      </c>
      <c r="GA424" s="3">
        <v>475777898</v>
      </c>
      <c r="GB424" s="3">
        <v>74064552</v>
      </c>
      <c r="GC424" s="3">
        <v>501493317</v>
      </c>
      <c r="GD424" s="3">
        <v>92675136</v>
      </c>
      <c r="GE424" s="3">
        <v>1313949018</v>
      </c>
      <c r="GF424" s="3">
        <v>535465585</v>
      </c>
      <c r="GG424" s="3">
        <v>91775190</v>
      </c>
      <c r="GH424" s="3">
        <v>89158391</v>
      </c>
      <c r="GI424" s="3">
        <v>952782241</v>
      </c>
      <c r="GJ424" s="3">
        <v>265551901</v>
      </c>
      <c r="GK424" s="3">
        <v>94827533</v>
      </c>
      <c r="GL424" s="3">
        <v>32859061</v>
      </c>
      <c r="GM424" s="3">
        <v>22802717</v>
      </c>
      <c r="GN424" s="3">
        <v>44897498</v>
      </c>
      <c r="GO424" s="3">
        <v>72879134</v>
      </c>
      <c r="GP424" s="3">
        <v>1128026600</v>
      </c>
      <c r="GQ424" s="3">
        <v>0</v>
      </c>
      <c r="GR424" s="3">
        <v>1612604122</v>
      </c>
      <c r="GS424" s="3">
        <v>291969212</v>
      </c>
      <c r="GT424" s="3">
        <v>740935234</v>
      </c>
      <c r="GU424" s="3">
        <v>0</v>
      </c>
      <c r="GV424" s="3">
        <v>3773535168</v>
      </c>
      <c r="GW424" s="3">
        <v>513903044</v>
      </c>
      <c r="GX424" s="3">
        <v>3388420324</v>
      </c>
      <c r="GY424" s="3">
        <v>1338086526</v>
      </c>
      <c r="GZ424" s="3">
        <v>-1466874726</v>
      </c>
      <c r="HA424" s="3">
        <v>3773535168</v>
      </c>
      <c r="HB424" s="3">
        <v>1775977</v>
      </c>
      <c r="HC424" s="3">
        <v>700666215</v>
      </c>
      <c r="HD424" s="3">
        <v>-169964996</v>
      </c>
      <c r="HE424" s="3">
        <v>2835655185</v>
      </c>
      <c r="HF424" s="3">
        <v>0</v>
      </c>
      <c r="HG424" s="3">
        <v>1393044462</v>
      </c>
      <c r="HH424" s="3">
        <v>0</v>
      </c>
      <c r="HI424" s="3">
        <v>0</v>
      </c>
      <c r="HJ424" s="3">
        <v>25058283</v>
      </c>
      <c r="HK424" s="3">
        <v>28183764</v>
      </c>
      <c r="HL424" s="3">
        <v>13119</v>
      </c>
      <c r="HM424" s="3">
        <v>553</v>
      </c>
      <c r="HN424" s="3">
        <v>1435866</v>
      </c>
      <c r="HO424" s="3">
        <v>6476550</v>
      </c>
      <c r="HP424" s="3">
        <v>4836309</v>
      </c>
      <c r="HQ424" s="3">
        <v>186849</v>
      </c>
      <c r="HR424" s="3">
        <v>1159939</v>
      </c>
      <c r="HS424" s="3">
        <v>1216930</v>
      </c>
      <c r="HT424" s="3">
        <v>1191675</v>
      </c>
      <c r="HU424" s="3">
        <v>7657472</v>
      </c>
      <c r="HV424" s="3">
        <v>463870</v>
      </c>
      <c r="HW424" s="3">
        <v>432823</v>
      </c>
      <c r="HX424" s="3">
        <v>3701888</v>
      </c>
      <c r="HY424" s="3">
        <v>2218074</v>
      </c>
      <c r="HZ424" s="3">
        <v>5280356</v>
      </c>
      <c r="IA424" s="3">
        <v>1499640</v>
      </c>
      <c r="IB424" s="3">
        <v>7260427</v>
      </c>
      <c r="IC424" s="3">
        <v>1322375</v>
      </c>
      <c r="ID424" s="3">
        <v>3775523</v>
      </c>
      <c r="IE424" s="3">
        <v>721724003.33245003</v>
      </c>
      <c r="IF424" s="3">
        <v>456375208.03798199</v>
      </c>
      <c r="IG424" s="3">
        <v>295550550.771025</v>
      </c>
      <c r="IH424" s="3">
        <v>845464071.24213898</v>
      </c>
      <c r="II424" s="3">
        <v>0</v>
      </c>
      <c r="IJ424" s="3">
        <v>94083180.417479202</v>
      </c>
      <c r="IK424" s="3">
        <v>913898588.27490604</v>
      </c>
      <c r="IL424" s="3">
        <v>106303151.924017</v>
      </c>
      <c r="IM424" s="3">
        <v>0</v>
      </c>
    </row>
    <row r="425" spans="1:247" x14ac:dyDescent="0.25">
      <c r="A425">
        <v>106190529</v>
      </c>
      <c r="B425" s="33" t="s">
        <v>2856</v>
      </c>
      <c r="C425" s="56">
        <v>45108</v>
      </c>
      <c r="D425" s="56">
        <v>45473</v>
      </c>
      <c r="E425">
        <v>366</v>
      </c>
      <c r="F425" s="33" t="s">
        <v>2532</v>
      </c>
      <c r="G425" t="s">
        <v>475</v>
      </c>
      <c r="H425">
        <v>913</v>
      </c>
      <c r="I425" s="33" t="s">
        <v>1046</v>
      </c>
      <c r="J425" t="s">
        <v>1720</v>
      </c>
      <c r="K425" s="33" t="s">
        <v>1023</v>
      </c>
      <c r="L425" s="33" t="s">
        <v>811</v>
      </c>
      <c r="N425" t="s">
        <v>430</v>
      </c>
      <c r="O425" s="33" t="s">
        <v>2856</v>
      </c>
      <c r="P425" t="s">
        <v>406</v>
      </c>
      <c r="Q425" t="s">
        <v>34</v>
      </c>
      <c r="R425" s="33" t="s">
        <v>2194</v>
      </c>
      <c r="S425" s="33" t="s">
        <v>1441</v>
      </c>
      <c r="T425" s="33" t="s">
        <v>1442</v>
      </c>
      <c r="U425" s="33">
        <v>91007</v>
      </c>
      <c r="V425" s="33" t="s">
        <v>2857</v>
      </c>
      <c r="W425">
        <v>0</v>
      </c>
      <c r="X425" s="3">
        <v>324</v>
      </c>
      <c r="Y425" s="3">
        <v>118584</v>
      </c>
      <c r="Z425" s="3">
        <v>324</v>
      </c>
      <c r="AA425" s="3">
        <v>118584</v>
      </c>
      <c r="AB425" s="3">
        <v>221</v>
      </c>
      <c r="AC425" s="3">
        <v>182.89344262295083</v>
      </c>
      <c r="AD425" s="3">
        <v>264.806250471704</v>
      </c>
      <c r="AE425" s="3">
        <v>30492</v>
      </c>
      <c r="AF425" s="3">
        <v>16153</v>
      </c>
      <c r="AG425" s="3">
        <v>1665</v>
      </c>
      <c r="AH425" s="3">
        <v>6796</v>
      </c>
      <c r="AI425" s="3">
        <v>0</v>
      </c>
      <c r="AJ425" s="3">
        <v>488</v>
      </c>
      <c r="AK425" s="3">
        <v>10202</v>
      </c>
      <c r="AL425" s="3">
        <v>89</v>
      </c>
      <c r="AM425" s="3">
        <v>1054</v>
      </c>
      <c r="AN425" s="3">
        <v>66939</v>
      </c>
      <c r="AO425" s="3">
        <v>96919.087672643698</v>
      </c>
      <c r="AP425" s="89">
        <v>38657.623710300999</v>
      </c>
      <c r="AQ425" s="89">
        <v>22691.972249705999</v>
      </c>
      <c r="AR425" s="89">
        <v>2367.634133253624</v>
      </c>
      <c r="AS425" s="89">
        <v>11957.9965963094</v>
      </c>
      <c r="AT425" s="89">
        <v>0</v>
      </c>
      <c r="AU425" s="89">
        <v>1258.15856934872</v>
      </c>
      <c r="AV425" s="89">
        <v>17227.755973403699</v>
      </c>
      <c r="AW425" s="89">
        <v>162.493784680332</v>
      </c>
      <c r="AX425" s="89">
        <v>1919.04922271123</v>
      </c>
      <c r="AY425" s="3">
        <v>4694</v>
      </c>
      <c r="AZ425" s="3">
        <v>3197</v>
      </c>
      <c r="BA425" s="3">
        <v>316</v>
      </c>
      <c r="BB425" s="3">
        <v>1403</v>
      </c>
      <c r="BC425" s="3">
        <v>0</v>
      </c>
      <c r="BD425" s="3">
        <v>129</v>
      </c>
      <c r="BE425" s="3">
        <v>2800</v>
      </c>
      <c r="BF425" s="3">
        <v>24</v>
      </c>
      <c r="BG425" s="3">
        <v>289</v>
      </c>
      <c r="BH425" s="3">
        <v>12852</v>
      </c>
      <c r="BI425" s="3">
        <v>294</v>
      </c>
      <c r="BJ425" s="3">
        <v>0</v>
      </c>
      <c r="BK425" s="3">
        <v>0</v>
      </c>
      <c r="BL425" s="3">
        <v>30</v>
      </c>
      <c r="BM425" s="3">
        <v>0</v>
      </c>
      <c r="BN425" s="3">
        <v>0</v>
      </c>
      <c r="BO425" s="3">
        <v>107604</v>
      </c>
      <c r="BP425" s="3">
        <v>0</v>
      </c>
      <c r="BQ425" s="3">
        <v>0</v>
      </c>
      <c r="BR425" s="3">
        <v>10980</v>
      </c>
      <c r="BS425" s="3">
        <v>0</v>
      </c>
      <c r="BT425" s="3">
        <v>0</v>
      </c>
      <c r="BU425" s="3">
        <v>59914</v>
      </c>
      <c r="BV425" s="3">
        <v>0</v>
      </c>
      <c r="BW425" s="3">
        <v>0</v>
      </c>
      <c r="BX425" s="3">
        <v>7025</v>
      </c>
      <c r="BY425" s="3">
        <v>0</v>
      </c>
      <c r="BZ425" s="57">
        <v>0</v>
      </c>
      <c r="CA425" s="3">
        <v>0</v>
      </c>
      <c r="CB425" s="3">
        <v>12248</v>
      </c>
      <c r="CC425" s="3">
        <v>0</v>
      </c>
      <c r="CD425" s="3">
        <v>0</v>
      </c>
      <c r="CE425" s="3">
        <v>604</v>
      </c>
      <c r="CF425" s="3">
        <v>0</v>
      </c>
      <c r="CG425" s="3">
        <v>0</v>
      </c>
      <c r="CH425" s="3">
        <v>24</v>
      </c>
      <c r="CI425" s="3">
        <v>849</v>
      </c>
      <c r="CJ425" s="3">
        <v>82</v>
      </c>
      <c r="CK425" s="3">
        <v>15380</v>
      </c>
      <c r="CL425" s="3">
        <v>15175</v>
      </c>
      <c r="CM425" s="3">
        <v>2011</v>
      </c>
      <c r="CN425" s="3">
        <v>14819</v>
      </c>
      <c r="CO425" s="3">
        <v>0</v>
      </c>
      <c r="CP425" s="3">
        <v>1459</v>
      </c>
      <c r="CQ425" s="3">
        <v>23422</v>
      </c>
      <c r="CR425" s="3">
        <v>326</v>
      </c>
      <c r="CS425" s="3">
        <v>1957</v>
      </c>
      <c r="CT425" s="3">
        <v>74549</v>
      </c>
      <c r="CU425" s="3">
        <v>51480</v>
      </c>
      <c r="CV425" s="3">
        <v>4745</v>
      </c>
      <c r="CW425" s="3">
        <v>0</v>
      </c>
      <c r="CX425" s="3">
        <v>24590</v>
      </c>
      <c r="CY425" s="3">
        <v>0</v>
      </c>
      <c r="CZ425" s="3">
        <v>11</v>
      </c>
      <c r="DA425" s="3">
        <v>390370</v>
      </c>
      <c r="DB425" s="3">
        <v>267788</v>
      </c>
      <c r="DC425" s="3">
        <v>5571</v>
      </c>
      <c r="DD425" s="3">
        <v>3327</v>
      </c>
      <c r="DE425" s="3">
        <v>815</v>
      </c>
      <c r="DF425" s="3">
        <v>405</v>
      </c>
      <c r="DG425" s="3">
        <v>1868795654</v>
      </c>
      <c r="DH425" s="3">
        <v>1546956396</v>
      </c>
      <c r="DI425" s="3">
        <v>0</v>
      </c>
      <c r="DJ425" s="3">
        <v>321839258</v>
      </c>
      <c r="DK425" s="3">
        <v>6282222</v>
      </c>
      <c r="DL425" s="3">
        <v>328121480</v>
      </c>
      <c r="DM425" s="3">
        <v>372654176</v>
      </c>
      <c r="DN425" s="3">
        <v>-44532696</v>
      </c>
      <c r="DO425" s="3">
        <v>17157243</v>
      </c>
      <c r="DP425" s="3">
        <v>0</v>
      </c>
      <c r="DQ425" s="3">
        <v>0</v>
      </c>
      <c r="DR425" s="3">
        <v>0</v>
      </c>
      <c r="DS425" s="3">
        <v>-27375453</v>
      </c>
      <c r="DT425" s="3">
        <v>526765071</v>
      </c>
      <c r="DU425" s="3">
        <v>342324986</v>
      </c>
      <c r="DV425" s="3">
        <v>34645827</v>
      </c>
      <c r="DW425" s="3">
        <v>135537582</v>
      </c>
      <c r="DX425" s="3">
        <v>0</v>
      </c>
      <c r="DY425" s="3">
        <v>6025843</v>
      </c>
      <c r="DZ425" s="3">
        <v>227787466</v>
      </c>
      <c r="EA425" s="3">
        <v>2482495</v>
      </c>
      <c r="EB425" s="3">
        <v>15149775</v>
      </c>
      <c r="EC425" s="3">
        <v>1290719045</v>
      </c>
      <c r="ED425" s="3">
        <v>141065373</v>
      </c>
      <c r="EE425" s="3">
        <v>138578195</v>
      </c>
      <c r="EF425" s="3">
        <v>14620625</v>
      </c>
      <c r="EG425" s="3">
        <v>102949461</v>
      </c>
      <c r="EH425" s="3">
        <v>0</v>
      </c>
      <c r="EI425" s="3">
        <v>9509948</v>
      </c>
      <c r="EJ425" s="3">
        <v>156869158</v>
      </c>
      <c r="EK425" s="3">
        <v>2049977</v>
      </c>
      <c r="EL425" s="3">
        <v>12433872</v>
      </c>
      <c r="EM425" s="3">
        <v>578076609</v>
      </c>
      <c r="EN425" s="3">
        <v>531780912</v>
      </c>
      <c r="EO425" s="3">
        <v>407302879</v>
      </c>
      <c r="EP425" s="3">
        <v>43451218</v>
      </c>
      <c r="EQ425" s="3">
        <v>222628307</v>
      </c>
      <c r="ER425" s="3">
        <v>0</v>
      </c>
      <c r="ES425" s="3">
        <v>0</v>
      </c>
      <c r="ET425" s="3">
        <v>11062703</v>
      </c>
      <c r="EU425" s="3">
        <v>283010752</v>
      </c>
      <c r="EV425" s="3">
        <v>5318874</v>
      </c>
      <c r="EW425" s="3">
        <v>0</v>
      </c>
      <c r="EX425" s="3">
        <v>4499115</v>
      </c>
      <c r="EY425" s="3">
        <v>0</v>
      </c>
      <c r="EZ425" s="3">
        <v>37901636</v>
      </c>
      <c r="FA425" s="3">
        <v>0</v>
      </c>
      <c r="FB425" s="3">
        <v>0</v>
      </c>
      <c r="FC425" s="3">
        <v>0</v>
      </c>
      <c r="FD425" s="3">
        <v>0</v>
      </c>
      <c r="FE425" s="3">
        <v>135737415</v>
      </c>
      <c r="FF425" s="3">
        <v>73353072</v>
      </c>
      <c r="FG425" s="3">
        <v>3162665</v>
      </c>
      <c r="FH425" s="3">
        <v>3026091</v>
      </c>
      <c r="FI425" s="3">
        <v>0</v>
      </c>
      <c r="FJ425" s="3">
        <v>4463610</v>
      </c>
      <c r="FK425" s="3">
        <v>98995998</v>
      </c>
      <c r="FL425" s="3">
        <v>33357</v>
      </c>
      <c r="FM425" s="3">
        <v>3067050</v>
      </c>
      <c r="FN425" s="3">
        <v>0</v>
      </c>
      <c r="FO425" s="3">
        <v>0</v>
      </c>
      <c r="FP425" s="3">
        <v>1677676</v>
      </c>
      <c r="FQ425" s="3">
        <v>15479567</v>
      </c>
      <c r="FR425" s="3">
        <v>0</v>
      </c>
      <c r="FS425" s="3">
        <v>0</v>
      </c>
      <c r="FT425" s="3">
        <v>85622395</v>
      </c>
      <c r="FU425" s="3">
        <v>18778870</v>
      </c>
      <c r="FV425" s="3">
        <v>107367530</v>
      </c>
      <c r="FW425" s="3">
        <v>0</v>
      </c>
      <c r="FX425" s="3">
        <v>0</v>
      </c>
      <c r="FY425" s="3">
        <v>0</v>
      </c>
      <c r="FZ425" s="3">
        <v>0</v>
      </c>
      <c r="GA425" s="3">
        <v>53325988</v>
      </c>
      <c r="GB425" s="3">
        <v>9912217</v>
      </c>
      <c r="GC425" s="3">
        <v>69315775</v>
      </c>
      <c r="GD425" s="3">
        <v>28331401</v>
      </c>
      <c r="GE425" s="3">
        <v>140218378</v>
      </c>
      <c r="GF425" s="3">
        <v>25055652</v>
      </c>
      <c r="GG425" s="3">
        <v>12015802</v>
      </c>
      <c r="GH425" s="3">
        <v>22466039</v>
      </c>
      <c r="GI425" s="3">
        <v>63035848</v>
      </c>
      <c r="GJ425" s="3">
        <v>22210994</v>
      </c>
      <c r="GK425" s="3">
        <v>33458756</v>
      </c>
      <c r="GL425" s="3">
        <v>9534264</v>
      </c>
      <c r="GM425" s="3">
        <v>1192161</v>
      </c>
      <c r="GN425" s="3">
        <v>11016087</v>
      </c>
      <c r="GO425" s="3">
        <v>32450195</v>
      </c>
      <c r="GP425" s="3">
        <v>278108210</v>
      </c>
      <c r="GQ425" s="3">
        <v>0</v>
      </c>
      <c r="GR425" s="3">
        <v>467404224</v>
      </c>
      <c r="GS425" s="3">
        <v>2622302</v>
      </c>
      <c r="GT425" s="3">
        <v>81149305</v>
      </c>
      <c r="GU425" s="3">
        <v>0</v>
      </c>
      <c r="GV425" s="3">
        <v>829284041</v>
      </c>
      <c r="GW425" s="3">
        <v>118325987</v>
      </c>
      <c r="GX425" s="3">
        <v>0</v>
      </c>
      <c r="GY425" s="3">
        <v>233889046</v>
      </c>
      <c r="GZ425" s="3">
        <v>477069008</v>
      </c>
      <c r="HA425" s="3">
        <v>829284041</v>
      </c>
      <c r="HB425" s="3">
        <v>35361947</v>
      </c>
      <c r="HC425" s="3">
        <v>146151544</v>
      </c>
      <c r="HD425" s="3">
        <v>-95705613</v>
      </c>
      <c r="HE425" s="3">
        <v>526712034</v>
      </c>
      <c r="HF425" s="3">
        <v>0</v>
      </c>
      <c r="HG425" s="3">
        <v>239089046</v>
      </c>
      <c r="HH425" s="3">
        <v>5736982</v>
      </c>
      <c r="HI425" s="3">
        <v>14666877</v>
      </c>
      <c r="HJ425" s="3">
        <v>2626603</v>
      </c>
      <c r="HK425" s="3">
        <v>2947620</v>
      </c>
      <c r="HL425" s="3">
        <v>1229</v>
      </c>
      <c r="HM425" s="3">
        <v>0</v>
      </c>
      <c r="HN425" s="3">
        <v>165404</v>
      </c>
      <c r="HO425" s="3">
        <v>598038</v>
      </c>
      <c r="HP425" s="3">
        <v>817173</v>
      </c>
      <c r="HQ425" s="3">
        <v>22632</v>
      </c>
      <c r="HR425" s="3">
        <v>240136</v>
      </c>
      <c r="HS425" s="3">
        <v>297401</v>
      </c>
      <c r="HT425" s="3">
        <v>0</v>
      </c>
      <c r="HU425" s="3">
        <v>94311</v>
      </c>
      <c r="HV425" s="3">
        <v>70339</v>
      </c>
      <c r="HW425" s="3">
        <v>321169</v>
      </c>
      <c r="HX425" s="3">
        <v>903891</v>
      </c>
      <c r="HY425" s="3">
        <v>160123</v>
      </c>
      <c r="HZ425" s="3">
        <v>592861</v>
      </c>
      <c r="IA425" s="3">
        <v>0</v>
      </c>
      <c r="IB425" s="3">
        <v>502611</v>
      </c>
      <c r="IC425" s="3">
        <v>157017</v>
      </c>
      <c r="ID425" s="3">
        <v>310100</v>
      </c>
      <c r="IE425" s="3">
        <v>130926216.670754</v>
      </c>
      <c r="IF425" s="3">
        <v>94279670.294966206</v>
      </c>
      <c r="IG425" s="3">
        <v>9658544.6607032903</v>
      </c>
      <c r="IH425" s="3">
        <v>46754691.322495997</v>
      </c>
      <c r="II425" s="3">
        <v>0</v>
      </c>
      <c r="IJ425" s="3">
        <v>3045746.6515521002</v>
      </c>
      <c r="IK425" s="3">
        <v>75410812.654813305</v>
      </c>
      <c r="IL425" s="3">
        <v>888577.95636241778</v>
      </c>
      <c r="IM425" s="3">
        <v>5407693.7883526599</v>
      </c>
    </row>
    <row r="426" spans="1:247" x14ac:dyDescent="0.25">
      <c r="A426">
        <v>106191216</v>
      </c>
      <c r="B426" s="33" t="s">
        <v>713</v>
      </c>
      <c r="C426" s="56">
        <v>45108</v>
      </c>
      <c r="D426" s="56">
        <v>45473</v>
      </c>
      <c r="E426">
        <v>366</v>
      </c>
      <c r="F426" s="33" t="s">
        <v>2532</v>
      </c>
      <c r="G426" t="s">
        <v>475</v>
      </c>
      <c r="H426">
        <v>925</v>
      </c>
      <c r="I426" s="33" t="s">
        <v>1046</v>
      </c>
      <c r="J426" t="s">
        <v>1720</v>
      </c>
      <c r="K426" s="33" t="s">
        <v>1023</v>
      </c>
      <c r="L426" s="33" t="s">
        <v>1025</v>
      </c>
      <c r="N426" t="s">
        <v>430</v>
      </c>
      <c r="O426" s="33" t="s">
        <v>1720</v>
      </c>
      <c r="P426" t="s">
        <v>407</v>
      </c>
      <c r="Q426" t="s">
        <v>34</v>
      </c>
      <c r="R426" s="33" t="s">
        <v>2792</v>
      </c>
      <c r="S426" s="33" t="s">
        <v>1721</v>
      </c>
      <c r="T426" s="33" t="s">
        <v>474</v>
      </c>
      <c r="U426" s="33">
        <v>90033</v>
      </c>
      <c r="V426" s="33" t="s">
        <v>1929</v>
      </c>
      <c r="W426">
        <v>0</v>
      </c>
      <c r="X426" s="3">
        <v>60</v>
      </c>
      <c r="Y426" s="3">
        <v>21960</v>
      </c>
      <c r="Z426" s="3">
        <v>60</v>
      </c>
      <c r="AA426" s="3">
        <v>21960</v>
      </c>
      <c r="AB426" s="3">
        <v>47</v>
      </c>
      <c r="AC426" s="3">
        <v>45.822404371584703</v>
      </c>
      <c r="AD426" s="3">
        <v>248.293557082072</v>
      </c>
      <c r="AE426" s="3">
        <v>4291</v>
      </c>
      <c r="AF426" s="3">
        <v>1963</v>
      </c>
      <c r="AG426" s="3">
        <v>1233</v>
      </c>
      <c r="AH426" s="3">
        <v>3787</v>
      </c>
      <c r="AI426" s="3">
        <v>0</v>
      </c>
      <c r="AJ426" s="3">
        <v>320</v>
      </c>
      <c r="AK426" s="3">
        <v>5174</v>
      </c>
      <c r="AL426" s="3">
        <v>1</v>
      </c>
      <c r="AM426" s="3">
        <v>2</v>
      </c>
      <c r="AN426" s="3">
        <v>16771</v>
      </c>
      <c r="AO426" s="3">
        <v>90875.441892038405</v>
      </c>
      <c r="AP426" s="89">
        <v>39174.108475253102</v>
      </c>
      <c r="AQ426" s="89">
        <v>10515.5998547791</v>
      </c>
      <c r="AR426" s="89">
        <v>3606.0888627448498</v>
      </c>
      <c r="AS426" s="89">
        <v>7335.0007939902198</v>
      </c>
      <c r="AT426" s="89">
        <v>0</v>
      </c>
      <c r="AU426" s="89">
        <v>810.71137136651396</v>
      </c>
      <c r="AV426" s="89">
        <v>30243.0649466838</v>
      </c>
      <c r="AW426" s="89">
        <v>47.425046806740198</v>
      </c>
      <c r="AX426" s="89">
        <v>23.311962085697001</v>
      </c>
      <c r="AY426" s="3">
        <v>504</v>
      </c>
      <c r="AZ426" s="3">
        <v>201</v>
      </c>
      <c r="BA426" s="3">
        <v>106</v>
      </c>
      <c r="BB426" s="3">
        <v>267</v>
      </c>
      <c r="BC426" s="3">
        <v>0</v>
      </c>
      <c r="BD426" s="3">
        <v>39</v>
      </c>
      <c r="BE426" s="3">
        <v>478</v>
      </c>
      <c r="BF426" s="3">
        <v>1</v>
      </c>
      <c r="BG426" s="3">
        <v>2</v>
      </c>
      <c r="BH426" s="3">
        <v>1598</v>
      </c>
      <c r="BI426" s="3">
        <v>60</v>
      </c>
      <c r="BJ426" s="3">
        <v>0</v>
      </c>
      <c r="BK426" s="3">
        <v>0</v>
      </c>
      <c r="BL426" s="3">
        <v>0</v>
      </c>
      <c r="BM426" s="3">
        <v>0</v>
      </c>
      <c r="BN426" s="3">
        <v>0</v>
      </c>
      <c r="BO426" s="3">
        <v>21960</v>
      </c>
      <c r="BP426" s="3">
        <v>0</v>
      </c>
      <c r="BQ426" s="3">
        <v>0</v>
      </c>
      <c r="BR426" s="3">
        <v>0</v>
      </c>
      <c r="BS426" s="3">
        <v>0</v>
      </c>
      <c r="BT426" s="3">
        <v>0</v>
      </c>
      <c r="BU426" s="3">
        <v>16771</v>
      </c>
      <c r="BV426" s="3">
        <v>0</v>
      </c>
      <c r="BW426" s="3">
        <v>0</v>
      </c>
      <c r="BX426" s="3">
        <v>0</v>
      </c>
      <c r="BY426" s="3">
        <v>0</v>
      </c>
      <c r="BZ426" s="57">
        <v>0</v>
      </c>
      <c r="CA426" s="3">
        <v>0</v>
      </c>
      <c r="CB426" s="3">
        <v>1598</v>
      </c>
      <c r="CC426" s="3">
        <v>0</v>
      </c>
      <c r="CD426" s="3">
        <v>0</v>
      </c>
      <c r="CE426" s="3">
        <v>0</v>
      </c>
      <c r="CF426" s="3">
        <v>0</v>
      </c>
      <c r="CG426" s="3">
        <v>0</v>
      </c>
      <c r="CH426" s="3">
        <v>0</v>
      </c>
      <c r="CI426" s="3">
        <v>0</v>
      </c>
      <c r="CJ426" s="3">
        <v>0</v>
      </c>
      <c r="CK426" s="3">
        <v>88476</v>
      </c>
      <c r="CL426" s="3">
        <v>18607</v>
      </c>
      <c r="CM426" s="3">
        <v>5484</v>
      </c>
      <c r="CN426" s="3">
        <v>7769</v>
      </c>
      <c r="CO426" s="3">
        <v>0</v>
      </c>
      <c r="CP426" s="3">
        <v>7271</v>
      </c>
      <c r="CQ426" s="3">
        <v>92196</v>
      </c>
      <c r="CR426" s="3">
        <v>48</v>
      </c>
      <c r="CS426" s="3">
        <v>530</v>
      </c>
      <c r="CT426" s="3">
        <v>220381</v>
      </c>
      <c r="CU426" s="3">
        <v>0</v>
      </c>
      <c r="CV426" s="3">
        <v>53168</v>
      </c>
      <c r="CW426" s="3">
        <v>0</v>
      </c>
      <c r="CX426" s="3">
        <v>165058</v>
      </c>
      <c r="CY426" s="3">
        <v>0</v>
      </c>
      <c r="CZ426" s="3">
        <v>4</v>
      </c>
      <c r="DA426" s="3">
        <v>13845</v>
      </c>
      <c r="DB426" s="3">
        <v>153231</v>
      </c>
      <c r="DC426" s="3">
        <v>100</v>
      </c>
      <c r="DD426" s="3">
        <v>1715</v>
      </c>
      <c r="DE426" s="3">
        <v>0</v>
      </c>
      <c r="DF426" s="3">
        <v>0</v>
      </c>
      <c r="DG426" s="3">
        <v>2045283053</v>
      </c>
      <c r="DH426" s="3">
        <v>1394663971</v>
      </c>
      <c r="DI426" s="3">
        <v>0</v>
      </c>
      <c r="DJ426" s="3">
        <v>650619082</v>
      </c>
      <c r="DK426" s="3">
        <v>1750953</v>
      </c>
      <c r="DL426" s="3">
        <v>652370035</v>
      </c>
      <c r="DM426" s="3">
        <v>536161295</v>
      </c>
      <c r="DN426" s="3">
        <v>116208740</v>
      </c>
      <c r="DO426" s="3">
        <v>0</v>
      </c>
      <c r="DP426" s="3">
        <v>0</v>
      </c>
      <c r="DQ426" s="3">
        <v>0</v>
      </c>
      <c r="DR426" s="3">
        <v>0</v>
      </c>
      <c r="DS426" s="3">
        <v>116208740</v>
      </c>
      <c r="DT426" s="3">
        <v>95056335</v>
      </c>
      <c r="DU426" s="3">
        <v>39643065</v>
      </c>
      <c r="DV426" s="3">
        <v>32288638</v>
      </c>
      <c r="DW426" s="3">
        <v>77605490</v>
      </c>
      <c r="DX426" s="3">
        <v>0</v>
      </c>
      <c r="DY426" s="3">
        <v>17453795</v>
      </c>
      <c r="DZ426" s="3">
        <v>115286733</v>
      </c>
      <c r="EA426" s="3">
        <v>24035</v>
      </c>
      <c r="EB426" s="3">
        <v>97483</v>
      </c>
      <c r="EC426" s="3">
        <v>377455574</v>
      </c>
      <c r="ED426" s="3">
        <v>772747715</v>
      </c>
      <c r="EE426" s="3">
        <v>172720974</v>
      </c>
      <c r="EF426" s="3">
        <v>62144207</v>
      </c>
      <c r="EG426" s="3">
        <v>72707774</v>
      </c>
      <c r="EH426" s="3">
        <v>0</v>
      </c>
      <c r="EI426" s="3">
        <v>26764924</v>
      </c>
      <c r="EJ426" s="3">
        <v>558587282</v>
      </c>
      <c r="EK426" s="3">
        <v>1115826</v>
      </c>
      <c r="EL426" s="3">
        <v>1038777</v>
      </c>
      <c r="EM426" s="3">
        <v>1667827479</v>
      </c>
      <c r="EN426" s="3">
        <v>637095058</v>
      </c>
      <c r="EO426" s="3">
        <v>143799908</v>
      </c>
      <c r="EP426" s="3">
        <v>80351440</v>
      </c>
      <c r="EQ426" s="3">
        <v>94837863</v>
      </c>
      <c r="ER426" s="3">
        <v>0</v>
      </c>
      <c r="ES426" s="3">
        <v>0</v>
      </c>
      <c r="ET426" s="3">
        <v>31900765</v>
      </c>
      <c r="EU426" s="3">
        <v>401395490</v>
      </c>
      <c r="EV426" s="3">
        <v>2753386</v>
      </c>
      <c r="EW426" s="3">
        <v>0</v>
      </c>
      <c r="EX426" s="3">
        <v>1139857</v>
      </c>
      <c r="EY426" s="3">
        <v>0</v>
      </c>
      <c r="EZ426" s="3">
        <v>1390204</v>
      </c>
      <c r="FA426" s="3">
        <v>0</v>
      </c>
      <c r="FB426" s="3">
        <v>0</v>
      </c>
      <c r="FC426" s="3">
        <v>0</v>
      </c>
      <c r="FD426" s="3">
        <v>0</v>
      </c>
      <c r="FE426" s="3">
        <v>230708992</v>
      </c>
      <c r="FF426" s="3">
        <v>68564131</v>
      </c>
      <c r="FG426" s="3">
        <v>14081405</v>
      </c>
      <c r="FH426" s="3">
        <v>55475401</v>
      </c>
      <c r="FI426" s="3">
        <v>0</v>
      </c>
      <c r="FJ426" s="3">
        <v>11945559</v>
      </c>
      <c r="FK426" s="3">
        <v>270099368</v>
      </c>
      <c r="FL426" s="3">
        <v>4</v>
      </c>
      <c r="FM426" s="3">
        <v>-255778</v>
      </c>
      <c r="FN426" s="3">
        <v>0</v>
      </c>
      <c r="FO426" s="3">
        <v>0</v>
      </c>
      <c r="FP426" s="3">
        <v>0</v>
      </c>
      <c r="FQ426" s="3">
        <v>0</v>
      </c>
      <c r="FR426" s="3">
        <v>0</v>
      </c>
      <c r="FS426" s="3">
        <v>0</v>
      </c>
      <c r="FT426" s="3">
        <v>32440486</v>
      </c>
      <c r="FU426" s="3">
        <v>48646843</v>
      </c>
      <c r="FV426" s="3">
        <v>301607202</v>
      </c>
      <c r="FW426" s="3">
        <v>0</v>
      </c>
      <c r="FX426" s="3">
        <v>0</v>
      </c>
      <c r="FY426" s="3">
        <v>0</v>
      </c>
      <c r="FZ426" s="3">
        <v>2381492</v>
      </c>
      <c r="GA426" s="3">
        <v>51926300</v>
      </c>
      <c r="GB426" s="3">
        <v>12872722</v>
      </c>
      <c r="GC426" s="3">
        <v>77147877</v>
      </c>
      <c r="GD426" s="3">
        <v>9138373</v>
      </c>
      <c r="GE426" s="3">
        <v>77380067</v>
      </c>
      <c r="GF426" s="3">
        <v>47950356</v>
      </c>
      <c r="GG426" s="3">
        <v>3794592</v>
      </c>
      <c r="GH426" s="3">
        <v>12255189</v>
      </c>
      <c r="GI426" s="3">
        <v>250675588</v>
      </c>
      <c r="GJ426" s="3">
        <v>116729108</v>
      </c>
      <c r="GK426" s="3">
        <v>8896682</v>
      </c>
      <c r="GL426" s="3">
        <v>11385075</v>
      </c>
      <c r="GM426" s="3">
        <v>2990840</v>
      </c>
      <c r="GN426" s="3">
        <v>0</v>
      </c>
      <c r="GO426" s="3">
        <v>4103798</v>
      </c>
      <c r="GP426" s="3">
        <v>438004589</v>
      </c>
      <c r="GQ426" s="3">
        <v>0</v>
      </c>
      <c r="GR426" s="3">
        <v>66517123</v>
      </c>
      <c r="GS426" s="3">
        <v>10935772</v>
      </c>
      <c r="GT426" s="3">
        <v>0</v>
      </c>
      <c r="GU426" s="3">
        <v>503725</v>
      </c>
      <c r="GV426" s="3">
        <v>515961209</v>
      </c>
      <c r="GW426" s="3">
        <v>456655740</v>
      </c>
      <c r="GX426" s="3">
        <v>0</v>
      </c>
      <c r="GY426" s="3">
        <v>0</v>
      </c>
      <c r="GZ426" s="3">
        <v>59305469</v>
      </c>
      <c r="HA426" s="3">
        <v>515961209</v>
      </c>
      <c r="HB426" s="3">
        <v>1750</v>
      </c>
      <c r="HC426" s="3">
        <v>221823210</v>
      </c>
      <c r="HD426" s="3">
        <v>-111330573</v>
      </c>
      <c r="HE426" s="3">
        <v>174319277</v>
      </c>
      <c r="HF426" s="3">
        <v>0</v>
      </c>
      <c r="HG426" s="3">
        <v>0</v>
      </c>
      <c r="HH426" s="3">
        <v>304866031</v>
      </c>
      <c r="HI426" s="3">
        <v>367380942</v>
      </c>
      <c r="HJ426" s="3">
        <v>1523830</v>
      </c>
      <c r="HK426" s="3">
        <v>1756963</v>
      </c>
      <c r="HL426" s="3">
        <v>812</v>
      </c>
      <c r="HM426" s="3">
        <v>11</v>
      </c>
      <c r="HN426" s="3">
        <v>176504</v>
      </c>
      <c r="HO426" s="3">
        <v>324341</v>
      </c>
      <c r="HP426" s="3">
        <v>333621</v>
      </c>
      <c r="HQ426" s="3">
        <v>60028</v>
      </c>
      <c r="HR426" s="3">
        <v>80611</v>
      </c>
      <c r="HS426" s="3">
        <v>313086</v>
      </c>
      <c r="HT426" s="3">
        <v>124352</v>
      </c>
      <c r="HU426" s="3">
        <v>43066</v>
      </c>
      <c r="HV426" s="3">
        <v>67210</v>
      </c>
      <c r="HW426" s="3">
        <v>1011</v>
      </c>
      <c r="HX426" s="3">
        <v>284720</v>
      </c>
      <c r="HY426" s="3">
        <v>429735</v>
      </c>
      <c r="HZ426" s="3">
        <v>371917</v>
      </c>
      <c r="IA426" s="3">
        <v>0</v>
      </c>
      <c r="IB426" s="3">
        <v>284397</v>
      </c>
      <c r="IC426" s="3">
        <v>59359</v>
      </c>
      <c r="ID426" s="3">
        <v>93702</v>
      </c>
      <c r="IE426" s="3">
        <v>226747812.95881841</v>
      </c>
      <c r="IF426" s="3">
        <v>55488426.672301397</v>
      </c>
      <c r="IG426" s="3">
        <v>24674281.106695801</v>
      </c>
      <c r="IH426" s="3">
        <v>39275230.2443178</v>
      </c>
      <c r="II426" s="3">
        <v>0</v>
      </c>
      <c r="IJ426" s="3">
        <v>11553873.0489798</v>
      </c>
      <c r="IK426" s="3">
        <v>176075992.167849</v>
      </c>
      <c r="IL426" s="3">
        <v>297833.35169621732</v>
      </c>
      <c r="IM426" s="3">
        <v>296892.44934105501</v>
      </c>
    </row>
    <row r="427" spans="1:247" x14ac:dyDescent="0.25">
      <c r="A427">
        <v>106190818</v>
      </c>
      <c r="B427" s="33" t="s">
        <v>1849</v>
      </c>
      <c r="C427" s="56">
        <v>45108</v>
      </c>
      <c r="D427" s="56">
        <v>45473</v>
      </c>
      <c r="E427">
        <v>366</v>
      </c>
      <c r="F427" s="33" t="s">
        <v>2532</v>
      </c>
      <c r="G427" t="s">
        <v>475</v>
      </c>
      <c r="H427">
        <v>937</v>
      </c>
      <c r="I427" s="33" t="s">
        <v>1046</v>
      </c>
      <c r="J427" t="s">
        <v>1720</v>
      </c>
      <c r="K427" s="33" t="s">
        <v>1023</v>
      </c>
      <c r="L427" s="33" t="s">
        <v>811</v>
      </c>
      <c r="N427" t="s">
        <v>430</v>
      </c>
      <c r="O427" s="33" t="s">
        <v>1849</v>
      </c>
      <c r="P427" t="s">
        <v>1038</v>
      </c>
      <c r="Q427" t="s">
        <v>34</v>
      </c>
      <c r="R427" s="33" t="s">
        <v>2361</v>
      </c>
      <c r="S427" s="33" t="s">
        <v>1729</v>
      </c>
      <c r="T427" s="33" t="s">
        <v>1241</v>
      </c>
      <c r="U427" s="33">
        <v>91208</v>
      </c>
      <c r="V427" s="33" t="s">
        <v>2892</v>
      </c>
      <c r="W427">
        <v>0</v>
      </c>
      <c r="X427" s="3">
        <v>158</v>
      </c>
      <c r="Y427" s="3">
        <v>57828</v>
      </c>
      <c r="Z427" s="3">
        <v>158</v>
      </c>
      <c r="AA427" s="3">
        <v>57828</v>
      </c>
      <c r="AB427" s="3">
        <v>86</v>
      </c>
      <c r="AC427" s="3">
        <v>81.502732240437197</v>
      </c>
      <c r="AD427" s="3">
        <v>149.81387984576298</v>
      </c>
      <c r="AE427" s="3">
        <v>13376</v>
      </c>
      <c r="AF427" s="3">
        <v>7095</v>
      </c>
      <c r="AG427" s="3">
        <v>762</v>
      </c>
      <c r="AH427" s="3">
        <v>1878</v>
      </c>
      <c r="AI427" s="3">
        <v>0</v>
      </c>
      <c r="AJ427" s="3">
        <v>0</v>
      </c>
      <c r="AK427" s="3">
        <v>0</v>
      </c>
      <c r="AL427" s="3">
        <v>104</v>
      </c>
      <c r="AM427" s="3">
        <v>6615</v>
      </c>
      <c r="AN427" s="3">
        <v>29830</v>
      </c>
      <c r="AO427" s="3">
        <v>54831.880023549304</v>
      </c>
      <c r="AP427" s="89">
        <v>21335.432201051</v>
      </c>
      <c r="AQ427" s="89">
        <v>10227.8635504504</v>
      </c>
      <c r="AR427" s="89">
        <v>1017.69054755657</v>
      </c>
      <c r="AS427" s="89">
        <v>3956.3911722421885</v>
      </c>
      <c r="AT427" s="89">
        <v>0</v>
      </c>
      <c r="AU427" s="89">
        <v>0</v>
      </c>
      <c r="AV427" s="89">
        <v>0</v>
      </c>
      <c r="AW427" s="89">
        <v>235.68132579890201</v>
      </c>
      <c r="AX427" s="89">
        <v>19535.5720133904</v>
      </c>
      <c r="AY427" s="3">
        <v>2291</v>
      </c>
      <c r="AZ427" s="3">
        <v>841</v>
      </c>
      <c r="BA427" s="3">
        <v>119</v>
      </c>
      <c r="BB427" s="3">
        <v>422</v>
      </c>
      <c r="BC427" s="3">
        <v>0</v>
      </c>
      <c r="BD427" s="3">
        <v>0</v>
      </c>
      <c r="BE427" s="3">
        <v>0</v>
      </c>
      <c r="BF427" s="3">
        <v>39</v>
      </c>
      <c r="BG427" s="3">
        <v>2045</v>
      </c>
      <c r="BH427" s="3">
        <v>5757</v>
      </c>
      <c r="BI427" s="3">
        <v>116</v>
      </c>
      <c r="BJ427" s="3">
        <v>24</v>
      </c>
      <c r="BK427" s="3">
        <v>0</v>
      </c>
      <c r="BL427" s="3">
        <v>0</v>
      </c>
      <c r="BM427" s="3">
        <v>18</v>
      </c>
      <c r="BN427" s="3">
        <v>0</v>
      </c>
      <c r="BO427" s="3">
        <v>42456</v>
      </c>
      <c r="BP427" s="3">
        <v>8784</v>
      </c>
      <c r="BQ427" s="3">
        <v>0</v>
      </c>
      <c r="BR427" s="3">
        <v>0</v>
      </c>
      <c r="BS427" s="3">
        <v>6588</v>
      </c>
      <c r="BT427" s="3">
        <v>0</v>
      </c>
      <c r="BU427" s="3">
        <v>21251</v>
      </c>
      <c r="BV427" s="3">
        <v>8579</v>
      </c>
      <c r="BW427" s="3">
        <v>0</v>
      </c>
      <c r="BX427" s="3">
        <v>0</v>
      </c>
      <c r="BY427" s="3">
        <v>0</v>
      </c>
      <c r="BZ427" s="57">
        <v>0</v>
      </c>
      <c r="CA427" s="3">
        <v>0</v>
      </c>
      <c r="CB427" s="3">
        <v>5375</v>
      </c>
      <c r="CC427" s="3">
        <v>382</v>
      </c>
      <c r="CD427" s="3">
        <v>0</v>
      </c>
      <c r="CE427" s="3">
        <v>0</v>
      </c>
      <c r="CF427" s="3">
        <v>0</v>
      </c>
      <c r="CG427" s="3">
        <v>0</v>
      </c>
      <c r="CH427" s="3">
        <v>14</v>
      </c>
      <c r="CI427" s="3">
        <v>1214</v>
      </c>
      <c r="CJ427" s="3">
        <v>567</v>
      </c>
      <c r="CK427" s="3">
        <v>19943</v>
      </c>
      <c r="CL427" s="3">
        <v>4321</v>
      </c>
      <c r="CM427" s="3">
        <v>709</v>
      </c>
      <c r="CN427" s="3">
        <v>7370</v>
      </c>
      <c r="CO427" s="3">
        <v>0</v>
      </c>
      <c r="CP427" s="3">
        <v>0</v>
      </c>
      <c r="CQ427" s="3">
        <v>0</v>
      </c>
      <c r="CR427" s="3">
        <v>1402</v>
      </c>
      <c r="CS427" s="3">
        <v>37488</v>
      </c>
      <c r="CT427" s="3">
        <v>71233</v>
      </c>
      <c r="CU427" s="3">
        <v>23435</v>
      </c>
      <c r="CV427" s="3">
        <v>0</v>
      </c>
      <c r="CW427" s="3">
        <v>0</v>
      </c>
      <c r="CX427" s="3">
        <v>0</v>
      </c>
      <c r="CY427" s="3">
        <v>0</v>
      </c>
      <c r="CZ427" s="3">
        <v>6</v>
      </c>
      <c r="DA427" s="3">
        <v>128730</v>
      </c>
      <c r="DB427" s="3">
        <v>277387</v>
      </c>
      <c r="DC427" s="3">
        <v>829</v>
      </c>
      <c r="DD427" s="3">
        <v>2539</v>
      </c>
      <c r="DE427" s="3">
        <v>0</v>
      </c>
      <c r="DF427" s="3">
        <v>0</v>
      </c>
      <c r="DG427" s="3">
        <v>980112819</v>
      </c>
      <c r="DH427" s="3">
        <v>818130618</v>
      </c>
      <c r="DI427" s="3">
        <v>0</v>
      </c>
      <c r="DJ427" s="3">
        <v>161982201</v>
      </c>
      <c r="DK427" s="3">
        <v>3941427</v>
      </c>
      <c r="DL427" s="3">
        <v>165923628</v>
      </c>
      <c r="DM427" s="3">
        <v>234511636</v>
      </c>
      <c r="DN427" s="3">
        <v>-68588008</v>
      </c>
      <c r="DO427" s="3">
        <v>0</v>
      </c>
      <c r="DP427" s="3">
        <v>0</v>
      </c>
      <c r="DQ427" s="3">
        <v>0</v>
      </c>
      <c r="DR427" s="3">
        <v>0</v>
      </c>
      <c r="DS427" s="3">
        <v>-68588008</v>
      </c>
      <c r="DT427" s="3">
        <v>223599174</v>
      </c>
      <c r="DU427" s="3">
        <v>115444727</v>
      </c>
      <c r="DV427" s="3">
        <v>13843775</v>
      </c>
      <c r="DW427" s="3">
        <v>46769883</v>
      </c>
      <c r="DX427" s="3">
        <v>0</v>
      </c>
      <c r="DY427" s="3">
        <v>0</v>
      </c>
      <c r="DZ427" s="3">
        <v>128773844</v>
      </c>
      <c r="EA427" s="3">
        <v>2779064</v>
      </c>
      <c r="EB427" s="3">
        <v>1996955</v>
      </c>
      <c r="EC427" s="3">
        <v>533207422</v>
      </c>
      <c r="ED427" s="3">
        <v>133053414</v>
      </c>
      <c r="EE427" s="3">
        <v>50975698</v>
      </c>
      <c r="EF427" s="3">
        <v>4645305</v>
      </c>
      <c r="EG427" s="3">
        <v>51760443</v>
      </c>
      <c r="EH427" s="3">
        <v>0</v>
      </c>
      <c r="EI427" s="3">
        <v>0</v>
      </c>
      <c r="EJ427" s="3">
        <v>199051280</v>
      </c>
      <c r="EK427" s="3">
        <v>3518758</v>
      </c>
      <c r="EL427" s="3">
        <v>3900499</v>
      </c>
      <c r="EM427" s="3">
        <v>446905397</v>
      </c>
      <c r="EN427" s="3">
        <v>304306972</v>
      </c>
      <c r="EO427" s="3">
        <v>138235876</v>
      </c>
      <c r="EP427" s="3">
        <v>16290724</v>
      </c>
      <c r="EQ427" s="3">
        <v>85813165</v>
      </c>
      <c r="ER427" s="3">
        <v>0</v>
      </c>
      <c r="ES427" s="3">
        <v>0</v>
      </c>
      <c r="ET427" s="3">
        <v>0</v>
      </c>
      <c r="EU427" s="3">
        <v>262285591</v>
      </c>
      <c r="EV427" s="3">
        <v>5025046</v>
      </c>
      <c r="EW427" s="3">
        <v>0</v>
      </c>
      <c r="EX427" s="3">
        <v>6173244</v>
      </c>
      <c r="EY427" s="3">
        <v>0</v>
      </c>
      <c r="EZ427" s="3">
        <v>0</v>
      </c>
      <c r="FA427" s="3">
        <v>0</v>
      </c>
      <c r="FB427" s="3">
        <v>0</v>
      </c>
      <c r="FC427" s="3">
        <v>0</v>
      </c>
      <c r="FD427" s="3">
        <v>0</v>
      </c>
      <c r="FE427" s="3">
        <v>52345616</v>
      </c>
      <c r="FF427" s="3">
        <v>28184549</v>
      </c>
      <c r="FG427" s="3">
        <v>2198356</v>
      </c>
      <c r="FH427" s="3">
        <v>12717161</v>
      </c>
      <c r="FI427" s="3">
        <v>0</v>
      </c>
      <c r="FJ427" s="3">
        <v>0</v>
      </c>
      <c r="FK427" s="3">
        <v>65539533</v>
      </c>
      <c r="FL427" s="3">
        <v>124578</v>
      </c>
      <c r="FM427" s="3">
        <v>872408</v>
      </c>
      <c r="FN427" s="3">
        <v>0</v>
      </c>
      <c r="FO427" s="3">
        <v>397502</v>
      </c>
      <c r="FP427" s="3">
        <v>0</v>
      </c>
      <c r="FQ427" s="3">
        <v>0</v>
      </c>
      <c r="FR427" s="3">
        <v>0</v>
      </c>
      <c r="FS427" s="3">
        <v>0</v>
      </c>
      <c r="FT427" s="3">
        <v>48868610</v>
      </c>
      <c r="FU427" s="3">
        <v>12709524</v>
      </c>
      <c r="FV427" s="3">
        <v>71321971</v>
      </c>
      <c r="FW427" s="3">
        <v>0</v>
      </c>
      <c r="FX427" s="3">
        <v>0</v>
      </c>
      <c r="FY427" s="3">
        <v>0</v>
      </c>
      <c r="FZ427" s="3">
        <v>0</v>
      </c>
      <c r="GA427" s="3">
        <v>41898738</v>
      </c>
      <c r="GB427" s="3">
        <v>8730541</v>
      </c>
      <c r="GC427" s="3">
        <v>50982252</v>
      </c>
      <c r="GD427" s="3">
        <v>0</v>
      </c>
      <c r="GE427" s="3">
        <v>115758189</v>
      </c>
      <c r="GF427" s="3">
        <v>33211147</v>
      </c>
      <c r="GG427" s="3">
        <v>0</v>
      </c>
      <c r="GH427" s="3">
        <v>12451788</v>
      </c>
      <c r="GI427" s="3">
        <v>34242470</v>
      </c>
      <c r="GJ427" s="3">
        <v>21984850</v>
      </c>
      <c r="GK427" s="3">
        <v>8717344</v>
      </c>
      <c r="GL427" s="3">
        <v>1463810</v>
      </c>
      <c r="GM427" s="3">
        <v>0</v>
      </c>
      <c r="GN427" s="3">
        <v>0</v>
      </c>
      <c r="GO427" s="3">
        <v>6682038</v>
      </c>
      <c r="GP427" s="3">
        <v>37820864</v>
      </c>
      <c r="GQ427" s="3">
        <v>0</v>
      </c>
      <c r="GR427" s="3">
        <v>83368049</v>
      </c>
      <c r="GS427" s="3">
        <v>7051098</v>
      </c>
      <c r="GT427" s="3">
        <v>13085954</v>
      </c>
      <c r="GU427" s="3">
        <v>0</v>
      </c>
      <c r="GV427" s="3">
        <v>141325965</v>
      </c>
      <c r="GW427" s="3">
        <v>13114783</v>
      </c>
      <c r="GX427" s="3">
        <v>0</v>
      </c>
      <c r="GY427" s="3">
        <v>179370948</v>
      </c>
      <c r="GZ427" s="3">
        <v>-51159766</v>
      </c>
      <c r="HA427" s="3">
        <v>141325965</v>
      </c>
      <c r="HB427" s="3">
        <v>1089423</v>
      </c>
      <c r="HC427" s="3">
        <v>102753538</v>
      </c>
      <c r="HD427" s="3">
        <v>-70736847</v>
      </c>
      <c r="HE427" s="3">
        <v>192729035</v>
      </c>
      <c r="HF427" s="3">
        <v>0</v>
      </c>
      <c r="HG427" s="3">
        <v>0</v>
      </c>
      <c r="HH427" s="3">
        <v>0</v>
      </c>
      <c r="HI427" s="3">
        <v>179370948</v>
      </c>
      <c r="HJ427" s="3">
        <v>1493454</v>
      </c>
      <c r="HK427" s="3">
        <v>1621949</v>
      </c>
      <c r="HL427" s="3">
        <v>780</v>
      </c>
      <c r="HM427" s="3">
        <v>0</v>
      </c>
      <c r="HN427" s="3">
        <v>167018</v>
      </c>
      <c r="HO427" s="3">
        <v>383486</v>
      </c>
      <c r="HP427" s="3">
        <v>489624</v>
      </c>
      <c r="HQ427" s="3">
        <v>30684</v>
      </c>
      <c r="HR427" s="3">
        <v>162395</v>
      </c>
      <c r="HS427" s="3">
        <v>203941</v>
      </c>
      <c r="HT427" s="3">
        <v>17081</v>
      </c>
      <c r="HU427" s="3">
        <v>39225</v>
      </c>
      <c r="HV427" s="3">
        <v>0</v>
      </c>
      <c r="HW427" s="3">
        <v>0</v>
      </c>
      <c r="HX427" s="3">
        <v>539960</v>
      </c>
      <c r="HY427" s="3">
        <v>141666</v>
      </c>
      <c r="HZ427" s="3">
        <v>497642</v>
      </c>
      <c r="IA427" s="3">
        <v>8497</v>
      </c>
      <c r="IB427" s="3">
        <v>149896</v>
      </c>
      <c r="IC427" s="3">
        <v>87441</v>
      </c>
      <c r="ID427" s="3">
        <v>68352</v>
      </c>
      <c r="IE427" s="3">
        <v>83902036.746599197</v>
      </c>
      <c r="IF427" s="3">
        <v>39150178.867437899</v>
      </c>
      <c r="IG427" s="3">
        <v>4349530.9490669202</v>
      </c>
      <c r="IH427" s="3">
        <v>23179125.319304802</v>
      </c>
      <c r="II427" s="3">
        <v>0</v>
      </c>
      <c r="IJ427" s="3">
        <v>0</v>
      </c>
      <c r="IK427" s="3">
        <v>77120415.008194</v>
      </c>
      <c r="IL427" s="3">
        <v>1481554.0687105299</v>
      </c>
      <c r="IM427" s="3">
        <v>1387368.04068664</v>
      </c>
    </row>
    <row r="428" spans="1:247" x14ac:dyDescent="0.25">
      <c r="A428">
        <v>106204019</v>
      </c>
      <c r="B428" s="33" t="s">
        <v>1930</v>
      </c>
      <c r="C428" s="56">
        <v>45200</v>
      </c>
      <c r="D428" s="56">
        <v>45565</v>
      </c>
      <c r="E428">
        <v>366</v>
      </c>
      <c r="F428" s="33" t="s">
        <v>2717</v>
      </c>
      <c r="G428" t="s">
        <v>1079</v>
      </c>
      <c r="H428">
        <v>601</v>
      </c>
      <c r="I428" s="33" t="s">
        <v>1046</v>
      </c>
      <c r="J428" t="s">
        <v>3050</v>
      </c>
      <c r="K428" s="33" t="s">
        <v>1023</v>
      </c>
      <c r="L428" s="33" t="s">
        <v>811</v>
      </c>
      <c r="N428" t="s">
        <v>1032</v>
      </c>
      <c r="O428" s="33" t="s">
        <v>2793</v>
      </c>
      <c r="P428" t="s">
        <v>406</v>
      </c>
      <c r="Q428" t="s">
        <v>34</v>
      </c>
      <c r="R428" s="33" t="s">
        <v>2362</v>
      </c>
      <c r="S428" s="33" t="s">
        <v>2794</v>
      </c>
      <c r="T428" s="33" t="s">
        <v>1133</v>
      </c>
      <c r="U428" s="33" t="s">
        <v>2967</v>
      </c>
      <c r="V428" s="33" t="s">
        <v>1772</v>
      </c>
      <c r="W428">
        <v>2</v>
      </c>
      <c r="X428" s="3">
        <v>358</v>
      </c>
      <c r="Y428" s="3">
        <v>131028</v>
      </c>
      <c r="Z428" s="3">
        <v>358</v>
      </c>
      <c r="AA428" s="3">
        <v>131028</v>
      </c>
      <c r="AB428" s="3">
        <v>205</v>
      </c>
      <c r="AC428" s="3">
        <v>194.20491803278699</v>
      </c>
      <c r="AD428" s="3">
        <v>323.36174360452299</v>
      </c>
      <c r="AE428" s="3">
        <v>25</v>
      </c>
      <c r="AF428" s="3">
        <v>0</v>
      </c>
      <c r="AG428" s="3">
        <v>38979</v>
      </c>
      <c r="AH428" s="3">
        <v>15518</v>
      </c>
      <c r="AI428" s="3">
        <v>0</v>
      </c>
      <c r="AJ428" s="3">
        <v>890</v>
      </c>
      <c r="AK428" s="3">
        <v>15367</v>
      </c>
      <c r="AL428" s="3">
        <v>7</v>
      </c>
      <c r="AM428" s="3">
        <v>293</v>
      </c>
      <c r="AN428" s="3">
        <v>71079</v>
      </c>
      <c r="AO428" s="3">
        <v>118350.398159255</v>
      </c>
      <c r="AP428" s="89">
        <v>73.974628809899997</v>
      </c>
      <c r="AQ428" s="89">
        <v>0</v>
      </c>
      <c r="AR428" s="89">
        <v>52400.033936435299</v>
      </c>
      <c r="AS428" s="89">
        <v>38627.617624870501</v>
      </c>
      <c r="AT428" s="89">
        <v>0</v>
      </c>
      <c r="AU428" s="89">
        <v>1484.1245656201299</v>
      </c>
      <c r="AV428" s="89">
        <v>26126.9180955505</v>
      </c>
      <c r="AW428" s="89">
        <v>111.598230490018</v>
      </c>
      <c r="AX428" s="89">
        <v>692.03860853494905</v>
      </c>
      <c r="AY428" s="3">
        <v>4</v>
      </c>
      <c r="AZ428" s="3">
        <v>0</v>
      </c>
      <c r="BA428" s="3">
        <v>4192</v>
      </c>
      <c r="BB428" s="3">
        <v>3609</v>
      </c>
      <c r="BC428" s="3">
        <v>0</v>
      </c>
      <c r="BD428" s="3">
        <v>145</v>
      </c>
      <c r="BE428" s="3">
        <v>2310</v>
      </c>
      <c r="BF428" s="3">
        <v>7</v>
      </c>
      <c r="BG428" s="3">
        <v>66</v>
      </c>
      <c r="BH428" s="3">
        <v>10333</v>
      </c>
      <c r="BI428" s="3">
        <v>338</v>
      </c>
      <c r="BJ428" s="3">
        <v>0</v>
      </c>
      <c r="BK428" s="3">
        <v>0</v>
      </c>
      <c r="BL428" s="3">
        <v>20</v>
      </c>
      <c r="BM428" s="3">
        <v>0</v>
      </c>
      <c r="BN428" s="3">
        <v>0</v>
      </c>
      <c r="BO428" s="3">
        <v>123708</v>
      </c>
      <c r="BP428" s="3">
        <v>0</v>
      </c>
      <c r="BQ428" s="3">
        <v>0</v>
      </c>
      <c r="BR428" s="3">
        <v>7320</v>
      </c>
      <c r="BS428" s="3">
        <v>0</v>
      </c>
      <c r="BT428" s="3">
        <v>0</v>
      </c>
      <c r="BU428" s="3">
        <v>70681</v>
      </c>
      <c r="BV428" s="3">
        <v>0</v>
      </c>
      <c r="BW428" s="3">
        <v>0</v>
      </c>
      <c r="BX428" s="3">
        <v>398</v>
      </c>
      <c r="BY428" s="3">
        <v>0</v>
      </c>
      <c r="BZ428" s="57">
        <v>0</v>
      </c>
      <c r="CA428" s="3">
        <v>0</v>
      </c>
      <c r="CB428" s="3">
        <v>10306</v>
      </c>
      <c r="CC428" s="3">
        <v>0</v>
      </c>
      <c r="CD428" s="3">
        <v>0</v>
      </c>
      <c r="CE428" s="3">
        <v>27</v>
      </c>
      <c r="CF428" s="3">
        <v>0</v>
      </c>
      <c r="CG428" s="3">
        <v>0</v>
      </c>
      <c r="CH428" s="3">
        <v>0</v>
      </c>
      <c r="CI428" s="3">
        <v>0</v>
      </c>
      <c r="CJ428" s="3">
        <v>0</v>
      </c>
      <c r="CK428" s="3">
        <v>693</v>
      </c>
      <c r="CL428" s="3">
        <v>0</v>
      </c>
      <c r="CM428" s="3">
        <v>126844</v>
      </c>
      <c r="CN428" s="3">
        <v>220000</v>
      </c>
      <c r="CO428" s="3">
        <v>0</v>
      </c>
      <c r="CP428" s="3">
        <v>5646</v>
      </c>
      <c r="CQ428" s="3">
        <v>104218</v>
      </c>
      <c r="CR428" s="3">
        <v>144</v>
      </c>
      <c r="CS428" s="3">
        <v>1947</v>
      </c>
      <c r="CT428" s="3">
        <v>459492</v>
      </c>
      <c r="CU428" s="3">
        <v>97867</v>
      </c>
      <c r="CV428" s="3">
        <v>169615</v>
      </c>
      <c r="CW428" s="3">
        <v>977</v>
      </c>
      <c r="CX428" s="3">
        <v>189924</v>
      </c>
      <c r="CY428" s="3">
        <v>0</v>
      </c>
      <c r="CZ428" s="3">
        <v>11</v>
      </c>
      <c r="DA428" s="3">
        <v>757374</v>
      </c>
      <c r="DB428" s="3">
        <v>835925</v>
      </c>
      <c r="DC428" s="3">
        <v>2880</v>
      </c>
      <c r="DD428" s="3">
        <v>7892</v>
      </c>
      <c r="DE428" s="3">
        <v>0</v>
      </c>
      <c r="DF428" s="3">
        <v>0</v>
      </c>
      <c r="DG428" s="3">
        <v>2445989425</v>
      </c>
      <c r="DH428" s="3">
        <v>1635551292</v>
      </c>
      <c r="DI428" s="3">
        <v>0</v>
      </c>
      <c r="DJ428" s="3">
        <v>810438133</v>
      </c>
      <c r="DK428" s="3">
        <v>35229583</v>
      </c>
      <c r="DL428" s="3">
        <v>845667716</v>
      </c>
      <c r="DM428" s="3">
        <v>826353396</v>
      </c>
      <c r="DN428" s="3">
        <v>19314320</v>
      </c>
      <c r="DO428" s="3">
        <v>184378704</v>
      </c>
      <c r="DP428" s="3">
        <v>20992429</v>
      </c>
      <c r="DQ428" s="3">
        <v>0</v>
      </c>
      <c r="DR428" s="3">
        <v>0</v>
      </c>
      <c r="DS428" s="3">
        <v>182700595</v>
      </c>
      <c r="DT428" s="3">
        <v>497454</v>
      </c>
      <c r="DU428" s="3">
        <v>0</v>
      </c>
      <c r="DV428" s="3">
        <v>815480905</v>
      </c>
      <c r="DW428" s="3">
        <v>298410067</v>
      </c>
      <c r="DX428" s="3">
        <v>0</v>
      </c>
      <c r="DY428" s="3">
        <v>17242109</v>
      </c>
      <c r="DZ428" s="3">
        <v>333187051</v>
      </c>
      <c r="EA428" s="3">
        <v>22040</v>
      </c>
      <c r="EB428" s="3">
        <v>4175139</v>
      </c>
      <c r="EC428" s="3">
        <v>1469014765</v>
      </c>
      <c r="ED428" s="3">
        <v>974505</v>
      </c>
      <c r="EE428" s="3">
        <v>0</v>
      </c>
      <c r="EF428" s="3">
        <v>280781880</v>
      </c>
      <c r="EG428" s="3">
        <v>444396349</v>
      </c>
      <c r="EH428" s="3">
        <v>0</v>
      </c>
      <c r="EI428" s="3">
        <v>11510068</v>
      </c>
      <c r="EJ428" s="3">
        <v>233296374</v>
      </c>
      <c r="EK428" s="3">
        <v>329335</v>
      </c>
      <c r="EL428" s="3">
        <v>5686149</v>
      </c>
      <c r="EM428" s="3">
        <v>976974660</v>
      </c>
      <c r="EN428" s="3">
        <v>874466</v>
      </c>
      <c r="EO428" s="3">
        <v>0</v>
      </c>
      <c r="EP428" s="3">
        <v>851974812</v>
      </c>
      <c r="EQ428" s="3">
        <v>489965194</v>
      </c>
      <c r="ER428" s="3">
        <v>-12015402</v>
      </c>
      <c r="ES428" s="3">
        <v>0</v>
      </c>
      <c r="ET428" s="3">
        <v>21100296</v>
      </c>
      <c r="EU428" s="3">
        <v>266304799</v>
      </c>
      <c r="EV428" s="3">
        <v>13481552</v>
      </c>
      <c r="EW428" s="3">
        <v>0</v>
      </c>
      <c r="EX428" s="3">
        <v>351376</v>
      </c>
      <c r="EY428" s="3">
        <v>0</v>
      </c>
      <c r="EZ428" s="3">
        <v>3514199</v>
      </c>
      <c r="FA428" s="3">
        <v>0</v>
      </c>
      <c r="FB428" s="3">
        <v>0</v>
      </c>
      <c r="FC428" s="3">
        <v>0</v>
      </c>
      <c r="FD428" s="3">
        <v>0</v>
      </c>
      <c r="FE428" s="3">
        <v>597493</v>
      </c>
      <c r="FF428" s="3">
        <v>0</v>
      </c>
      <c r="FG428" s="3">
        <v>248694140</v>
      </c>
      <c r="FH428" s="3">
        <v>257776682</v>
      </c>
      <c r="FI428" s="3">
        <v>0</v>
      </c>
      <c r="FJ428" s="3">
        <v>7321442</v>
      </c>
      <c r="FK428" s="3">
        <v>293611093</v>
      </c>
      <c r="FL428" s="3">
        <v>-1</v>
      </c>
      <c r="FM428" s="3">
        <v>2437284</v>
      </c>
      <c r="FN428" s="3">
        <v>0</v>
      </c>
      <c r="FO428" s="3">
        <v>175000</v>
      </c>
      <c r="FP428" s="3">
        <v>2312500</v>
      </c>
      <c r="FQ428" s="3">
        <v>181034115</v>
      </c>
      <c r="FR428" s="3">
        <v>0</v>
      </c>
      <c r="FS428" s="3">
        <v>0</v>
      </c>
      <c r="FT428" s="3">
        <v>165382558</v>
      </c>
      <c r="FU428" s="3">
        <v>85231361</v>
      </c>
      <c r="FV428" s="3">
        <v>251892496</v>
      </c>
      <c r="FW428" s="3">
        <v>0</v>
      </c>
      <c r="FX428" s="3">
        <v>0</v>
      </c>
      <c r="FY428" s="3">
        <v>1573962</v>
      </c>
      <c r="FZ428" s="3">
        <v>5141142</v>
      </c>
      <c r="GA428" s="3">
        <v>124651893</v>
      </c>
      <c r="GB428" s="3">
        <v>22902295</v>
      </c>
      <c r="GC428" s="3">
        <v>131653871</v>
      </c>
      <c r="GD428" s="3">
        <v>37923818</v>
      </c>
      <c r="GE428" s="3">
        <v>271699783</v>
      </c>
      <c r="GF428" s="3">
        <v>127740581</v>
      </c>
      <c r="GG428" s="3">
        <v>72113610</v>
      </c>
      <c r="GH428" s="3">
        <v>32999995</v>
      </c>
      <c r="GI428" s="3">
        <v>138880750</v>
      </c>
      <c r="GJ428" s="3">
        <v>49760542</v>
      </c>
      <c r="GK428" s="3">
        <v>39775400</v>
      </c>
      <c r="GL428" s="3">
        <v>5331863</v>
      </c>
      <c r="GM428" s="3">
        <v>5908196</v>
      </c>
      <c r="GN428" s="3">
        <v>10785604</v>
      </c>
      <c r="GO428" s="3">
        <v>71357072</v>
      </c>
      <c r="GP428" s="3">
        <v>309590579</v>
      </c>
      <c r="GQ428" s="3">
        <v>1477916716</v>
      </c>
      <c r="GR428" s="3">
        <v>418410303</v>
      </c>
      <c r="GS428" s="3">
        <v>25157761</v>
      </c>
      <c r="GT428" s="3">
        <v>98182664</v>
      </c>
      <c r="GU428" s="3">
        <v>0</v>
      </c>
      <c r="GV428" s="3">
        <v>2329258023</v>
      </c>
      <c r="GW428" s="3">
        <v>157871137</v>
      </c>
      <c r="GX428" s="3">
        <v>0</v>
      </c>
      <c r="GY428" s="3">
        <v>238063106</v>
      </c>
      <c r="GZ428" s="3">
        <v>1933323780</v>
      </c>
      <c r="HA428" s="3">
        <v>2329258023</v>
      </c>
      <c r="HB428" s="3">
        <v>16311839</v>
      </c>
      <c r="HC428" s="3">
        <v>493920692</v>
      </c>
      <c r="HD428" s="3">
        <v>-356454916</v>
      </c>
      <c r="HE428" s="3">
        <v>889738252</v>
      </c>
      <c r="HF428" s="3">
        <v>0</v>
      </c>
      <c r="HG428" s="3">
        <v>238789518</v>
      </c>
      <c r="HH428" s="3">
        <v>0</v>
      </c>
      <c r="HI428" s="3">
        <v>0</v>
      </c>
      <c r="HJ428" s="3">
        <v>5447107</v>
      </c>
      <c r="HK428" s="3">
        <v>6116849</v>
      </c>
      <c r="HL428" s="3">
        <v>2855</v>
      </c>
      <c r="HM428" s="3">
        <v>54</v>
      </c>
      <c r="HN428" s="3">
        <v>499110</v>
      </c>
      <c r="HO428" s="3">
        <v>1728201</v>
      </c>
      <c r="HP428" s="3">
        <v>1256019</v>
      </c>
      <c r="HQ428" s="3">
        <v>28855</v>
      </c>
      <c r="HR428" s="3">
        <v>448672</v>
      </c>
      <c r="HS428" s="3">
        <v>874849</v>
      </c>
      <c r="HT428" s="3">
        <v>191303</v>
      </c>
      <c r="HU428" s="3">
        <v>242040</v>
      </c>
      <c r="HV428" s="3">
        <v>127484</v>
      </c>
      <c r="HW428" s="3">
        <v>50574</v>
      </c>
      <c r="HX428" s="3">
        <v>1464589</v>
      </c>
      <c r="HY428" s="3">
        <v>746944</v>
      </c>
      <c r="HZ428" s="3">
        <v>1147372</v>
      </c>
      <c r="IA428" s="3">
        <v>117792</v>
      </c>
      <c r="IB428" s="3">
        <v>971709</v>
      </c>
      <c r="IC428" s="3">
        <v>441799</v>
      </c>
      <c r="ID428" s="3">
        <v>550680</v>
      </c>
      <c r="IE428" s="3">
        <v>476086.20248211699</v>
      </c>
      <c r="IF428" s="3">
        <v>0</v>
      </c>
      <c r="IG428" s="3">
        <v>354572094.897425</v>
      </c>
      <c r="IH428" s="3">
        <v>240251179.39616001</v>
      </c>
      <c r="II428" s="3">
        <v>0</v>
      </c>
      <c r="IJ428" s="3">
        <v>9299521.7672663908</v>
      </c>
      <c r="IK428" s="3">
        <v>183221776.27047601</v>
      </c>
      <c r="IL428" s="3">
        <v>113647.72347406</v>
      </c>
      <c r="IM428" s="3">
        <v>3189506.7427166598</v>
      </c>
    </row>
    <row r="429" spans="1:247" x14ac:dyDescent="0.25">
      <c r="A429">
        <v>106190812</v>
      </c>
      <c r="B429" s="33" t="s">
        <v>1722</v>
      </c>
      <c r="C429" s="56">
        <v>45292</v>
      </c>
      <c r="D429" s="56">
        <v>45657</v>
      </c>
      <c r="E429">
        <v>366</v>
      </c>
      <c r="F429" s="33" t="s">
        <v>2532</v>
      </c>
      <c r="G429" t="s">
        <v>475</v>
      </c>
      <c r="H429">
        <v>905</v>
      </c>
      <c r="I429" s="33" t="s">
        <v>1046</v>
      </c>
      <c r="J429" t="s">
        <v>3050</v>
      </c>
      <c r="K429" s="33" t="s">
        <v>1023</v>
      </c>
      <c r="L429" s="33" t="s">
        <v>811</v>
      </c>
      <c r="N429" t="s">
        <v>1032</v>
      </c>
      <c r="O429" s="33" t="s">
        <v>1722</v>
      </c>
      <c r="P429" t="s">
        <v>406</v>
      </c>
      <c r="Q429" t="s">
        <v>34</v>
      </c>
      <c r="R429" s="33" t="s">
        <v>2363</v>
      </c>
      <c r="S429" s="33" t="s">
        <v>1723</v>
      </c>
      <c r="T429" s="33" t="s">
        <v>1724</v>
      </c>
      <c r="U429" s="33" t="s">
        <v>2364</v>
      </c>
      <c r="V429" s="33" t="s">
        <v>1725</v>
      </c>
      <c r="W429">
        <v>0</v>
      </c>
      <c r="X429" s="3">
        <v>350</v>
      </c>
      <c r="Y429" s="3">
        <v>128100</v>
      </c>
      <c r="Z429" s="3">
        <v>350</v>
      </c>
      <c r="AA429" s="3">
        <v>128100</v>
      </c>
      <c r="AB429" s="3">
        <v>220</v>
      </c>
      <c r="AC429" s="3">
        <v>200.72950819672101</v>
      </c>
      <c r="AD429" s="3">
        <v>296.90484929074199</v>
      </c>
      <c r="AE429" s="3">
        <v>14616</v>
      </c>
      <c r="AF429" s="3">
        <v>6400</v>
      </c>
      <c r="AG429" s="3">
        <v>6688</v>
      </c>
      <c r="AH429" s="3">
        <v>40596</v>
      </c>
      <c r="AI429" s="3">
        <v>0</v>
      </c>
      <c r="AJ429" s="3">
        <v>1352</v>
      </c>
      <c r="AK429" s="3">
        <v>3481</v>
      </c>
      <c r="AL429" s="3">
        <v>18</v>
      </c>
      <c r="AM429" s="3">
        <v>316</v>
      </c>
      <c r="AN429" s="3">
        <v>73467</v>
      </c>
      <c r="AO429" s="3">
        <v>108667.174840411</v>
      </c>
      <c r="AP429" s="89">
        <v>17818.899080348499</v>
      </c>
      <c r="AQ429" s="89">
        <v>9137.9083089108099</v>
      </c>
      <c r="AR429" s="89">
        <v>8399.5432934831369</v>
      </c>
      <c r="AS429" s="89">
        <v>62584.119548388117</v>
      </c>
      <c r="AT429" s="89">
        <v>0</v>
      </c>
      <c r="AU429" s="89">
        <v>2070.9135116872098</v>
      </c>
      <c r="AV429" s="89">
        <v>6799.8778682175407</v>
      </c>
      <c r="AW429" s="89">
        <v>26.171691867227342</v>
      </c>
      <c r="AX429" s="89">
        <v>1433.2272653206201</v>
      </c>
      <c r="AY429" s="3">
        <v>1981</v>
      </c>
      <c r="AZ429" s="3">
        <v>1099</v>
      </c>
      <c r="BA429" s="3">
        <v>878</v>
      </c>
      <c r="BB429" s="3">
        <v>8742</v>
      </c>
      <c r="BC429" s="3">
        <v>0</v>
      </c>
      <c r="BD429" s="3">
        <v>129</v>
      </c>
      <c r="BE429" s="3">
        <v>727</v>
      </c>
      <c r="BF429" s="3">
        <v>7</v>
      </c>
      <c r="BG429" s="3">
        <v>95</v>
      </c>
      <c r="BH429" s="3">
        <v>13658</v>
      </c>
      <c r="BI429" s="3">
        <v>333</v>
      </c>
      <c r="BJ429" s="3">
        <v>0</v>
      </c>
      <c r="BK429" s="3">
        <v>0</v>
      </c>
      <c r="BL429" s="3">
        <v>17</v>
      </c>
      <c r="BM429" s="3">
        <v>0</v>
      </c>
      <c r="BN429" s="3">
        <v>0</v>
      </c>
      <c r="BO429" s="3">
        <v>121878</v>
      </c>
      <c r="BP429" s="3">
        <v>0</v>
      </c>
      <c r="BQ429" s="3">
        <v>0</v>
      </c>
      <c r="BR429" s="3">
        <v>6222</v>
      </c>
      <c r="BS429" s="3">
        <v>0</v>
      </c>
      <c r="BT429" s="3">
        <v>0</v>
      </c>
      <c r="BU429" s="3">
        <v>69808</v>
      </c>
      <c r="BV429" s="3">
        <v>0</v>
      </c>
      <c r="BW429" s="3">
        <v>0</v>
      </c>
      <c r="BX429" s="3">
        <v>3659</v>
      </c>
      <c r="BY429" s="3">
        <v>0</v>
      </c>
      <c r="BZ429" s="57">
        <v>0</v>
      </c>
      <c r="CA429" s="3">
        <v>0</v>
      </c>
      <c r="CB429" s="3">
        <v>13306</v>
      </c>
      <c r="CC429" s="3">
        <v>0</v>
      </c>
      <c r="CD429" s="3">
        <v>0</v>
      </c>
      <c r="CE429" s="3">
        <v>352</v>
      </c>
      <c r="CF429" s="3">
        <v>0</v>
      </c>
      <c r="CG429" s="3">
        <v>0</v>
      </c>
      <c r="CH429" s="3">
        <v>33</v>
      </c>
      <c r="CI429" s="3">
        <v>4155</v>
      </c>
      <c r="CJ429" s="3">
        <v>1695</v>
      </c>
      <c r="CK429" s="3">
        <v>5431</v>
      </c>
      <c r="CL429" s="3">
        <v>5645</v>
      </c>
      <c r="CM429" s="3">
        <v>6238</v>
      </c>
      <c r="CN429" s="3">
        <v>56131</v>
      </c>
      <c r="CO429" s="3">
        <v>0</v>
      </c>
      <c r="CP429" s="3">
        <v>1202</v>
      </c>
      <c r="CQ429" s="3">
        <v>7660</v>
      </c>
      <c r="CR429" s="3">
        <v>25</v>
      </c>
      <c r="CS429" s="3">
        <v>4423</v>
      </c>
      <c r="CT429" s="3">
        <v>86755</v>
      </c>
      <c r="CU429" s="3">
        <v>60050</v>
      </c>
      <c r="CV429" s="3">
        <v>3891</v>
      </c>
      <c r="CW429" s="3">
        <v>0</v>
      </c>
      <c r="CX429" s="3">
        <v>25890</v>
      </c>
      <c r="CY429" s="3">
        <v>0</v>
      </c>
      <c r="CZ429" s="3">
        <v>9</v>
      </c>
      <c r="DA429" s="3">
        <v>579084</v>
      </c>
      <c r="DB429" s="3">
        <v>507038</v>
      </c>
      <c r="DC429" s="3">
        <v>2553</v>
      </c>
      <c r="DD429" s="3">
        <v>5176</v>
      </c>
      <c r="DE429" s="3">
        <v>1093</v>
      </c>
      <c r="DF429" s="3">
        <v>771</v>
      </c>
      <c r="DG429" s="3">
        <v>1097038291</v>
      </c>
      <c r="DH429" s="3">
        <v>800789737</v>
      </c>
      <c r="DI429" s="3">
        <v>247013918</v>
      </c>
      <c r="DJ429" s="3">
        <v>543262472</v>
      </c>
      <c r="DK429" s="3">
        <v>4807893</v>
      </c>
      <c r="DL429" s="3">
        <v>548070365</v>
      </c>
      <c r="DM429" s="3">
        <v>561201860</v>
      </c>
      <c r="DN429" s="3">
        <v>-13131495</v>
      </c>
      <c r="DO429" s="3">
        <v>49657419</v>
      </c>
      <c r="DP429" s="3">
        <v>2274918</v>
      </c>
      <c r="DQ429" s="3">
        <v>0</v>
      </c>
      <c r="DR429" s="3">
        <v>0</v>
      </c>
      <c r="DS429" s="3">
        <v>34251006</v>
      </c>
      <c r="DT429" s="3">
        <v>144485378</v>
      </c>
      <c r="DU429" s="3">
        <v>74424135</v>
      </c>
      <c r="DV429" s="3">
        <v>67715434</v>
      </c>
      <c r="DW429" s="3">
        <v>393942777</v>
      </c>
      <c r="DX429" s="3">
        <v>0</v>
      </c>
      <c r="DY429" s="3">
        <v>12963740</v>
      </c>
      <c r="DZ429" s="3">
        <v>44589409</v>
      </c>
      <c r="EA429" s="3">
        <v>268248</v>
      </c>
      <c r="EB429" s="3">
        <v>3289424</v>
      </c>
      <c r="EC429" s="3">
        <v>741678545</v>
      </c>
      <c r="ED429" s="3">
        <v>31662020</v>
      </c>
      <c r="EE429" s="3">
        <v>31838509</v>
      </c>
      <c r="EF429" s="3">
        <v>17329231</v>
      </c>
      <c r="EG429" s="3">
        <v>213372275</v>
      </c>
      <c r="EH429" s="3">
        <v>0</v>
      </c>
      <c r="EI429" s="3">
        <v>6893349</v>
      </c>
      <c r="EJ429" s="3">
        <v>42512727</v>
      </c>
      <c r="EK429" s="3">
        <v>121780</v>
      </c>
      <c r="EL429" s="3">
        <v>11629855</v>
      </c>
      <c r="EM429" s="3">
        <v>355359746</v>
      </c>
      <c r="EN429" s="3">
        <v>126882307</v>
      </c>
      <c r="EO429" s="3">
        <v>78004176</v>
      </c>
      <c r="EP429" s="3">
        <v>52776988</v>
      </c>
      <c r="EQ429" s="3">
        <v>485551372</v>
      </c>
      <c r="ER429" s="3">
        <v>-37665373</v>
      </c>
      <c r="ES429" s="3">
        <v>0</v>
      </c>
      <c r="ET429" s="3">
        <v>13310034</v>
      </c>
      <c r="EU429" s="3">
        <v>63145034</v>
      </c>
      <c r="EV429" s="3">
        <v>4697242</v>
      </c>
      <c r="EW429" s="3">
        <v>0</v>
      </c>
      <c r="EX429" s="3">
        <v>390027</v>
      </c>
      <c r="EY429" s="3">
        <v>0</v>
      </c>
      <c r="EZ429" s="3">
        <v>13697930</v>
      </c>
      <c r="FA429" s="3">
        <v>0</v>
      </c>
      <c r="FB429" s="3">
        <v>247013918</v>
      </c>
      <c r="FC429" s="3">
        <v>0</v>
      </c>
      <c r="FD429" s="3">
        <v>0</v>
      </c>
      <c r="FE429" s="3">
        <v>47353920</v>
      </c>
      <c r="FF429" s="3">
        <v>28104074</v>
      </c>
      <c r="FG429" s="3">
        <v>69928018</v>
      </c>
      <c r="FH429" s="3">
        <v>368496653</v>
      </c>
      <c r="FI429" s="3">
        <v>0</v>
      </c>
      <c r="FJ429" s="3">
        <v>6513534</v>
      </c>
      <c r="FK429" s="3">
        <v>22605398</v>
      </c>
      <c r="FL429" s="3">
        <v>0</v>
      </c>
      <c r="FM429" s="3">
        <v>260875</v>
      </c>
      <c r="FN429" s="3">
        <v>0</v>
      </c>
      <c r="FO429" s="3">
        <v>0</v>
      </c>
      <c r="FP429" s="3">
        <v>450071</v>
      </c>
      <c r="FQ429" s="3">
        <v>42278110</v>
      </c>
      <c r="FR429" s="3">
        <v>0</v>
      </c>
      <c r="FS429" s="3">
        <v>0</v>
      </c>
      <c r="FT429" s="3">
        <v>95477248</v>
      </c>
      <c r="FU429" s="3">
        <v>23407517</v>
      </c>
      <c r="FV429" s="3">
        <v>118361240</v>
      </c>
      <c r="FW429" s="3">
        <v>58580505</v>
      </c>
      <c r="FX429" s="3">
        <v>44900017</v>
      </c>
      <c r="FY429" s="3">
        <v>0</v>
      </c>
      <c r="FZ429" s="3">
        <v>0</v>
      </c>
      <c r="GA429" s="3">
        <v>56511288</v>
      </c>
      <c r="GB429" s="3">
        <v>8545589</v>
      </c>
      <c r="GC429" s="3">
        <v>138874772</v>
      </c>
      <c r="GD429" s="3">
        <v>16543684</v>
      </c>
      <c r="GE429" s="3">
        <v>140077123</v>
      </c>
      <c r="GF429" s="3">
        <v>46892402</v>
      </c>
      <c r="GG429" s="3">
        <v>20753002</v>
      </c>
      <c r="GH429" s="3">
        <v>76410298</v>
      </c>
      <c r="GI429" s="3">
        <v>56410048</v>
      </c>
      <c r="GJ429" s="3">
        <v>189739799</v>
      </c>
      <c r="GK429" s="3">
        <v>12464708</v>
      </c>
      <c r="GL429" s="3">
        <v>1015325</v>
      </c>
      <c r="GM429" s="3">
        <v>822039</v>
      </c>
      <c r="GN429" s="3">
        <v>272892</v>
      </c>
      <c r="GO429" s="3">
        <v>16344224</v>
      </c>
      <c r="GP429" s="3">
        <v>136610532</v>
      </c>
      <c r="GQ429" s="3">
        <v>1152747</v>
      </c>
      <c r="GR429" s="3">
        <v>129122303</v>
      </c>
      <c r="GS429" s="3">
        <v>14840146</v>
      </c>
      <c r="GT429" s="3">
        <v>325509177</v>
      </c>
      <c r="GU429" s="3">
        <v>0</v>
      </c>
      <c r="GV429" s="3">
        <v>607234905</v>
      </c>
      <c r="GW429" s="3">
        <v>167953859</v>
      </c>
      <c r="GX429" s="3">
        <v>0</v>
      </c>
      <c r="GY429" s="3">
        <v>0</v>
      </c>
      <c r="GZ429" s="3">
        <v>439281046</v>
      </c>
      <c r="HA429" s="3">
        <v>607234905</v>
      </c>
      <c r="HB429" s="3">
        <v>21651490</v>
      </c>
      <c r="HC429" s="3">
        <v>98822399</v>
      </c>
      <c r="HD429" s="3">
        <v>-63702412</v>
      </c>
      <c r="HE429" s="3">
        <v>404594689</v>
      </c>
      <c r="HF429" s="3">
        <v>0</v>
      </c>
      <c r="HG429" s="3">
        <v>0</v>
      </c>
      <c r="HH429" s="3">
        <v>0</v>
      </c>
      <c r="HI429" s="3">
        <v>0</v>
      </c>
      <c r="HJ429" s="3">
        <v>3371477</v>
      </c>
      <c r="HK429" s="3">
        <v>3686137</v>
      </c>
      <c r="HL429" s="3">
        <v>1772</v>
      </c>
      <c r="HM429" s="3">
        <v>0</v>
      </c>
      <c r="HN429" s="3">
        <v>340225</v>
      </c>
      <c r="HO429" s="3">
        <v>931614</v>
      </c>
      <c r="HP429" s="3">
        <v>944447</v>
      </c>
      <c r="HQ429" s="3">
        <v>1438</v>
      </c>
      <c r="HR429" s="3">
        <v>223335</v>
      </c>
      <c r="HS429" s="3">
        <v>398994</v>
      </c>
      <c r="HT429" s="3">
        <v>312204</v>
      </c>
      <c r="HU429" s="3">
        <v>219220</v>
      </c>
      <c r="HV429" s="3">
        <v>0</v>
      </c>
      <c r="HW429" s="3">
        <v>0</v>
      </c>
      <c r="HX429" s="3">
        <v>1173523</v>
      </c>
      <c r="HY429" s="3">
        <v>150446</v>
      </c>
      <c r="HZ429" s="3">
        <v>844361</v>
      </c>
      <c r="IA429" s="3">
        <v>0</v>
      </c>
      <c r="IB429" s="3">
        <v>676980</v>
      </c>
      <c r="IC429" s="3">
        <v>186034</v>
      </c>
      <c r="ID429" s="3">
        <v>340133</v>
      </c>
      <c r="IE429" s="3">
        <v>89338130.085331604</v>
      </c>
      <c r="IF429" s="3">
        <v>53894102.443019196</v>
      </c>
      <c r="IG429" s="3">
        <v>43132804.861718401</v>
      </c>
      <c r="IH429" s="3">
        <v>308016988.80817902</v>
      </c>
      <c r="II429" s="3">
        <v>0</v>
      </c>
      <c r="IJ429" s="3">
        <v>10071083.7647344</v>
      </c>
      <c r="IK429" s="3">
        <v>44176309.414903998</v>
      </c>
      <c r="IL429" s="3">
        <v>197813.720761982</v>
      </c>
      <c r="IM429" s="3">
        <v>7566733.9013509303</v>
      </c>
    </row>
    <row r="430" spans="1:247" x14ac:dyDescent="0.25">
      <c r="A430">
        <v>106560481</v>
      </c>
      <c r="B430" s="33" t="s">
        <v>1728</v>
      </c>
      <c r="C430" s="56">
        <v>45108</v>
      </c>
      <c r="D430" s="56">
        <v>45473</v>
      </c>
      <c r="E430">
        <v>366</v>
      </c>
      <c r="F430" s="33" t="s">
        <v>2684</v>
      </c>
      <c r="G430" t="s">
        <v>1076</v>
      </c>
      <c r="H430">
        <v>809</v>
      </c>
      <c r="I430" s="33" t="s">
        <v>1031</v>
      </c>
      <c r="J430" t="s">
        <v>3050</v>
      </c>
      <c r="K430" s="33" t="s">
        <v>1023</v>
      </c>
      <c r="L430" s="33" t="s">
        <v>811</v>
      </c>
      <c r="N430" t="s">
        <v>1032</v>
      </c>
      <c r="O430" s="33" t="s">
        <v>3129</v>
      </c>
      <c r="P430" t="s">
        <v>1028</v>
      </c>
      <c r="Q430" t="s">
        <v>34</v>
      </c>
      <c r="R430" s="33" t="s">
        <v>2366</v>
      </c>
      <c r="S430" s="33" t="s">
        <v>2933</v>
      </c>
      <c r="T430" s="33" t="s">
        <v>1078</v>
      </c>
      <c r="U430" s="33">
        <v>93003</v>
      </c>
      <c r="V430" s="33" t="s">
        <v>3275</v>
      </c>
      <c r="W430">
        <v>2</v>
      </c>
      <c r="X430" s="3">
        <v>272</v>
      </c>
      <c r="Y430" s="3">
        <v>99552</v>
      </c>
      <c r="Z430" s="3">
        <v>272</v>
      </c>
      <c r="AA430" s="3">
        <v>99552</v>
      </c>
      <c r="AB430" s="3">
        <v>181</v>
      </c>
      <c r="AC430" s="3">
        <v>167.10928961748601</v>
      </c>
      <c r="AD430" s="3">
        <v>258.45167100469502</v>
      </c>
      <c r="AE430" s="3">
        <v>10939</v>
      </c>
      <c r="AF430" s="3">
        <v>3723</v>
      </c>
      <c r="AG430" s="3">
        <v>18730</v>
      </c>
      <c r="AH430" s="3">
        <v>17011</v>
      </c>
      <c r="AI430" s="3">
        <v>0</v>
      </c>
      <c r="AJ430" s="3">
        <v>1647</v>
      </c>
      <c r="AK430" s="3">
        <v>8001</v>
      </c>
      <c r="AL430" s="3">
        <v>985</v>
      </c>
      <c r="AM430" s="3">
        <v>126</v>
      </c>
      <c r="AN430" s="3">
        <v>61162</v>
      </c>
      <c r="AO430" s="3">
        <v>94593.311587718301</v>
      </c>
      <c r="AP430" s="89">
        <v>15515.772126258938</v>
      </c>
      <c r="AQ430" s="89">
        <v>4755.2137997873833</v>
      </c>
      <c r="AR430" s="89">
        <v>22639.2460289843</v>
      </c>
      <c r="AS430" s="89">
        <v>29225.456273366755</v>
      </c>
      <c r="AT430" s="89">
        <v>0</v>
      </c>
      <c r="AU430" s="89">
        <v>2659.0596149636399</v>
      </c>
      <c r="AV430" s="89">
        <v>14261.739554341884</v>
      </c>
      <c r="AW430" s="89">
        <v>985</v>
      </c>
      <c r="AX430" s="89">
        <v>2246.4004851264399</v>
      </c>
      <c r="AY430" s="3">
        <v>1662</v>
      </c>
      <c r="AZ430" s="3">
        <v>635</v>
      </c>
      <c r="BA430" s="3">
        <v>2516</v>
      </c>
      <c r="BB430" s="3">
        <v>4125</v>
      </c>
      <c r="BC430" s="3">
        <v>0</v>
      </c>
      <c r="BD430" s="3">
        <v>313</v>
      </c>
      <c r="BE430" s="3">
        <v>1650</v>
      </c>
      <c r="BF430" s="3">
        <v>177</v>
      </c>
      <c r="BG430" s="3">
        <v>23</v>
      </c>
      <c r="BH430" s="3">
        <v>11101</v>
      </c>
      <c r="BI430" s="3">
        <v>229</v>
      </c>
      <c r="BJ430" s="3">
        <v>43</v>
      </c>
      <c r="BK430" s="3">
        <v>0</v>
      </c>
      <c r="BL430" s="3">
        <v>0</v>
      </c>
      <c r="BM430" s="3">
        <v>0</v>
      </c>
      <c r="BN430" s="3">
        <v>0</v>
      </c>
      <c r="BO430" s="3">
        <v>83814</v>
      </c>
      <c r="BP430" s="3">
        <v>15738</v>
      </c>
      <c r="BQ430" s="3">
        <v>0</v>
      </c>
      <c r="BR430" s="3">
        <v>0</v>
      </c>
      <c r="BS430" s="3">
        <v>0</v>
      </c>
      <c r="BT430" s="3">
        <v>0</v>
      </c>
      <c r="BU430" s="3">
        <v>46212</v>
      </c>
      <c r="BV430" s="3">
        <v>14950</v>
      </c>
      <c r="BW430" s="3">
        <v>0</v>
      </c>
      <c r="BX430" s="3">
        <v>0</v>
      </c>
      <c r="BY430" s="3">
        <v>0</v>
      </c>
      <c r="BZ430" s="57">
        <v>0</v>
      </c>
      <c r="CA430" s="3">
        <v>0</v>
      </c>
      <c r="CB430" s="3">
        <v>10262</v>
      </c>
      <c r="CC430" s="3">
        <v>839</v>
      </c>
      <c r="CD430" s="3">
        <v>0</v>
      </c>
      <c r="CE430" s="3">
        <v>0</v>
      </c>
      <c r="CF430" s="3">
        <v>0</v>
      </c>
      <c r="CG430" s="3">
        <v>0</v>
      </c>
      <c r="CH430" s="3">
        <v>23</v>
      </c>
      <c r="CI430" s="3">
        <v>2984</v>
      </c>
      <c r="CJ430" s="3">
        <v>1559</v>
      </c>
      <c r="CK430" s="3">
        <v>19114</v>
      </c>
      <c r="CL430" s="3">
        <v>5258</v>
      </c>
      <c r="CM430" s="3">
        <v>11408</v>
      </c>
      <c r="CN430" s="3">
        <v>66269</v>
      </c>
      <c r="CO430" s="3">
        <v>0</v>
      </c>
      <c r="CP430" s="3">
        <v>5046</v>
      </c>
      <c r="CQ430" s="3">
        <v>31927</v>
      </c>
      <c r="CR430" s="3">
        <v>0</v>
      </c>
      <c r="CS430" s="3">
        <v>12520</v>
      </c>
      <c r="CT430" s="3">
        <v>151542</v>
      </c>
      <c r="CU430" s="3">
        <v>61010</v>
      </c>
      <c r="CV430" s="3">
        <v>90781</v>
      </c>
      <c r="CW430" s="3">
        <v>0</v>
      </c>
      <c r="CX430" s="3">
        <v>16775</v>
      </c>
      <c r="CY430" s="3">
        <v>0</v>
      </c>
      <c r="CZ430" s="3">
        <v>10</v>
      </c>
      <c r="DA430" s="3">
        <v>225911</v>
      </c>
      <c r="DB430" s="3">
        <v>307345</v>
      </c>
      <c r="DC430" s="3">
        <v>3409</v>
      </c>
      <c r="DD430" s="3">
        <v>3560</v>
      </c>
      <c r="DE430" s="3">
        <v>1286</v>
      </c>
      <c r="DF430" s="3">
        <v>430</v>
      </c>
      <c r="DG430" s="3">
        <v>1900071910</v>
      </c>
      <c r="DH430" s="3">
        <v>1383317251</v>
      </c>
      <c r="DI430" s="3">
        <v>0</v>
      </c>
      <c r="DJ430" s="3">
        <v>516754659</v>
      </c>
      <c r="DK430" s="3">
        <v>7120980</v>
      </c>
      <c r="DL430" s="3">
        <v>523875639</v>
      </c>
      <c r="DM430" s="3">
        <v>547314357</v>
      </c>
      <c r="DN430" s="3">
        <v>-23438718</v>
      </c>
      <c r="DO430" s="3">
        <v>55808210</v>
      </c>
      <c r="DP430" s="3">
        <v>14778732</v>
      </c>
      <c r="DQ430" s="3">
        <v>0</v>
      </c>
      <c r="DR430" s="3">
        <v>0</v>
      </c>
      <c r="DS430" s="3">
        <v>17590760</v>
      </c>
      <c r="DT430" s="3">
        <v>228094298</v>
      </c>
      <c r="DU430" s="3">
        <v>86196386</v>
      </c>
      <c r="DV430" s="3">
        <v>281414213</v>
      </c>
      <c r="DW430" s="3">
        <v>383582619</v>
      </c>
      <c r="DX430" s="3">
        <v>0</v>
      </c>
      <c r="DY430" s="3">
        <v>44895708</v>
      </c>
      <c r="DZ430" s="3">
        <v>177472949</v>
      </c>
      <c r="EA430" s="3">
        <v>23824674</v>
      </c>
      <c r="EB430" s="3">
        <v>3064768</v>
      </c>
      <c r="EC430" s="3">
        <v>1228545615</v>
      </c>
      <c r="ED430" s="3">
        <v>95432455</v>
      </c>
      <c r="EE430" s="3">
        <v>23898227</v>
      </c>
      <c r="EF430" s="3">
        <v>58735579</v>
      </c>
      <c r="EG430" s="3">
        <v>275424909</v>
      </c>
      <c r="EH430" s="3">
        <v>0</v>
      </c>
      <c r="EI430" s="3">
        <v>27587816</v>
      </c>
      <c r="EJ430" s="3">
        <v>138871630</v>
      </c>
      <c r="EK430" s="3">
        <v>0</v>
      </c>
      <c r="EL430" s="3">
        <v>51575679</v>
      </c>
      <c r="EM430" s="3">
        <v>671526295</v>
      </c>
      <c r="EN430" s="3">
        <v>279609821</v>
      </c>
      <c r="EO430" s="3">
        <v>85950520</v>
      </c>
      <c r="EP430" s="3">
        <v>139185071</v>
      </c>
      <c r="EQ430" s="3">
        <v>540748551</v>
      </c>
      <c r="ER430" s="3">
        <v>-37435607</v>
      </c>
      <c r="ES430" s="3">
        <v>0</v>
      </c>
      <c r="ET430" s="3">
        <v>51920722</v>
      </c>
      <c r="EU430" s="3">
        <v>251646823</v>
      </c>
      <c r="EV430" s="3">
        <v>34797149</v>
      </c>
      <c r="EW430" s="3">
        <v>0</v>
      </c>
      <c r="EX430" s="3">
        <v>23824674</v>
      </c>
      <c r="EY430" s="3">
        <v>0</v>
      </c>
      <c r="EZ430" s="3">
        <v>13069527</v>
      </c>
      <c r="FA430" s="3">
        <v>0</v>
      </c>
      <c r="FB430" s="3">
        <v>0</v>
      </c>
      <c r="FC430" s="3">
        <v>0</v>
      </c>
      <c r="FD430" s="3">
        <v>0</v>
      </c>
      <c r="FE430" s="3">
        <v>43916932</v>
      </c>
      <c r="FF430" s="3">
        <v>24144093</v>
      </c>
      <c r="FG430" s="3">
        <v>212559270</v>
      </c>
      <c r="FH430" s="3">
        <v>144100035</v>
      </c>
      <c r="FI430" s="3">
        <v>0</v>
      </c>
      <c r="FJ430" s="3">
        <v>20562802</v>
      </c>
      <c r="FK430" s="3">
        <v>64697756</v>
      </c>
      <c r="FL430" s="3">
        <v>0</v>
      </c>
      <c r="FM430" s="3">
        <v>6773771</v>
      </c>
      <c r="FN430" s="3">
        <v>0</v>
      </c>
      <c r="FO430" s="3">
        <v>0</v>
      </c>
      <c r="FP430" s="3">
        <v>3753720</v>
      </c>
      <c r="FQ430" s="3">
        <v>1340878</v>
      </c>
      <c r="FR430" s="3">
        <v>0</v>
      </c>
      <c r="FS430" s="3">
        <v>25283122</v>
      </c>
      <c r="FT430" s="3">
        <v>99757842</v>
      </c>
      <c r="FU430" s="3">
        <v>100735788</v>
      </c>
      <c r="FV430" s="3">
        <v>127812525</v>
      </c>
      <c r="FW430" s="3">
        <v>0</v>
      </c>
      <c r="FX430" s="3">
        <v>5169</v>
      </c>
      <c r="FY430" s="3">
        <v>0</v>
      </c>
      <c r="FZ430" s="3">
        <v>11144886</v>
      </c>
      <c r="GA430" s="3">
        <v>79479317</v>
      </c>
      <c r="GB430" s="3">
        <v>15347132</v>
      </c>
      <c r="GC430" s="3">
        <v>86393324</v>
      </c>
      <c r="GD430" s="3">
        <v>26638374</v>
      </c>
      <c r="GE430" s="3">
        <v>157692796</v>
      </c>
      <c r="GF430" s="3">
        <v>81642870</v>
      </c>
      <c r="GG430" s="3">
        <v>73662154</v>
      </c>
      <c r="GH430" s="3">
        <v>38818475</v>
      </c>
      <c r="GI430" s="3">
        <v>77850976</v>
      </c>
      <c r="GJ430" s="3">
        <v>52209222</v>
      </c>
      <c r="GK430" s="3">
        <v>21612638</v>
      </c>
      <c r="GL430" s="3">
        <v>2751972</v>
      </c>
      <c r="GM430" s="3">
        <v>2917964</v>
      </c>
      <c r="GN430" s="3">
        <v>7488681</v>
      </c>
      <c r="GO430" s="3">
        <v>30666609</v>
      </c>
      <c r="GP430" s="3">
        <v>326940915</v>
      </c>
      <c r="GQ430" s="3">
        <v>0</v>
      </c>
      <c r="GR430" s="3">
        <v>330133857</v>
      </c>
      <c r="GS430" s="3">
        <v>80211929</v>
      </c>
      <c r="GT430" s="3">
        <v>128060</v>
      </c>
      <c r="GU430" s="3">
        <v>66603851</v>
      </c>
      <c r="GV430" s="3">
        <v>804018612</v>
      </c>
      <c r="GW430" s="3">
        <v>440556173</v>
      </c>
      <c r="GX430" s="3">
        <v>0</v>
      </c>
      <c r="GY430" s="3">
        <v>258069488</v>
      </c>
      <c r="GZ430" s="3">
        <v>105392951</v>
      </c>
      <c r="HA430" s="3">
        <v>804018612</v>
      </c>
      <c r="HB430" s="3">
        <v>10604099</v>
      </c>
      <c r="HC430" s="3">
        <v>825817275</v>
      </c>
      <c r="HD430" s="3">
        <v>-516569910</v>
      </c>
      <c r="HE430" s="3">
        <v>606968102</v>
      </c>
      <c r="HF430" s="3">
        <v>0</v>
      </c>
      <c r="HG430" s="3">
        <v>261097823</v>
      </c>
      <c r="HH430" s="3">
        <v>3102102</v>
      </c>
      <c r="HI430" s="3">
        <v>315472240</v>
      </c>
      <c r="HJ430" s="3">
        <v>3472343</v>
      </c>
      <c r="HK430" s="3">
        <v>3922721</v>
      </c>
      <c r="HL430" s="3">
        <v>1730</v>
      </c>
      <c r="HM430" s="3">
        <v>43</v>
      </c>
      <c r="HN430" s="3">
        <v>313297</v>
      </c>
      <c r="HO430" s="3">
        <v>966792</v>
      </c>
      <c r="HP430" s="3">
        <v>773037</v>
      </c>
      <c r="HQ430" s="3">
        <v>24104</v>
      </c>
      <c r="HR430" s="3">
        <v>148707</v>
      </c>
      <c r="HS430" s="3">
        <v>614127</v>
      </c>
      <c r="HT430" s="3">
        <v>212395</v>
      </c>
      <c r="HU430" s="3">
        <v>96023</v>
      </c>
      <c r="HV430" s="3">
        <v>267484</v>
      </c>
      <c r="HW430" s="3">
        <v>56377</v>
      </c>
      <c r="HX430" s="3">
        <v>892265</v>
      </c>
      <c r="HY430" s="3">
        <v>509591</v>
      </c>
      <c r="HZ430" s="3">
        <v>679890</v>
      </c>
      <c r="IA430" s="3">
        <v>97174</v>
      </c>
      <c r="IB430" s="3">
        <v>518923</v>
      </c>
      <c r="IC430" s="3">
        <v>218404</v>
      </c>
      <c r="ID430" s="3">
        <v>453893</v>
      </c>
      <c r="IE430" s="3">
        <v>91979155.279925629</v>
      </c>
      <c r="IF430" s="3">
        <v>31300068.420030501</v>
      </c>
      <c r="IG430" s="3">
        <v>96705110.927263603</v>
      </c>
      <c r="IH430" s="3">
        <v>187356857.46690601</v>
      </c>
      <c r="II430" s="3">
        <v>0</v>
      </c>
      <c r="IJ430" s="3">
        <v>20607177.760141</v>
      </c>
      <c r="IK430" s="3">
        <v>89937252.125185773</v>
      </c>
      <c r="IL430" s="3">
        <v>6773391.5944181802</v>
      </c>
      <c r="IM430" s="3">
        <v>15534363.426129235</v>
      </c>
    </row>
    <row r="431" spans="1:247" x14ac:dyDescent="0.25">
      <c r="A431">
        <v>106454012</v>
      </c>
      <c r="B431" s="33" t="s">
        <v>2387</v>
      </c>
      <c r="C431" s="56">
        <v>45292</v>
      </c>
      <c r="D431" s="56">
        <v>45657</v>
      </c>
      <c r="E431">
        <v>366</v>
      </c>
      <c r="F431" s="33" t="s">
        <v>2721</v>
      </c>
      <c r="G431" t="s">
        <v>1086</v>
      </c>
      <c r="H431">
        <v>209</v>
      </c>
      <c r="I431" s="33" t="s">
        <v>1024</v>
      </c>
      <c r="J431" t="s">
        <v>2897</v>
      </c>
      <c r="K431" s="33" t="s">
        <v>1023</v>
      </c>
      <c r="L431" s="33" t="s">
        <v>1025</v>
      </c>
      <c r="N431" t="s">
        <v>430</v>
      </c>
      <c r="O431" s="33" t="s">
        <v>2897</v>
      </c>
      <c r="P431" t="s">
        <v>407</v>
      </c>
      <c r="Q431" t="s">
        <v>1033</v>
      </c>
      <c r="R431" s="33" t="s">
        <v>2207</v>
      </c>
      <c r="S431" s="33" t="s">
        <v>1460</v>
      </c>
      <c r="T431" s="33" t="s">
        <v>1437</v>
      </c>
      <c r="U431" s="33">
        <v>96001</v>
      </c>
      <c r="V431" s="33" t="s">
        <v>2795</v>
      </c>
      <c r="W431">
        <v>0</v>
      </c>
      <c r="X431" s="3">
        <v>88</v>
      </c>
      <c r="Y431" s="3">
        <v>32208</v>
      </c>
      <c r="Z431" s="3">
        <v>82</v>
      </c>
      <c r="AA431" s="3">
        <v>30012</v>
      </c>
      <c r="AB431" s="3">
        <v>77</v>
      </c>
      <c r="AC431" s="3">
        <v>72.245901639344297</v>
      </c>
      <c r="AD431" s="3">
        <v>74.340117231950202</v>
      </c>
      <c r="AE431" s="3">
        <v>14047</v>
      </c>
      <c r="AF431" s="3">
        <v>1269</v>
      </c>
      <c r="AG431" s="3">
        <v>28</v>
      </c>
      <c r="AH431" s="3">
        <v>9593</v>
      </c>
      <c r="AI431" s="3">
        <v>0</v>
      </c>
      <c r="AJ431" s="3">
        <v>0</v>
      </c>
      <c r="AK431" s="3">
        <v>1505</v>
      </c>
      <c r="AL431" s="3">
        <v>0</v>
      </c>
      <c r="AM431" s="3">
        <v>0</v>
      </c>
      <c r="AN431" s="3">
        <v>26442</v>
      </c>
      <c r="AO431" s="3">
        <v>27208.482906893802</v>
      </c>
      <c r="AP431" s="89">
        <v>14668.675160605</v>
      </c>
      <c r="AQ431" s="89">
        <v>1301.0175755846999</v>
      </c>
      <c r="AR431" s="89">
        <v>28</v>
      </c>
      <c r="AS431" s="89">
        <v>9593</v>
      </c>
      <c r="AT431" s="89">
        <v>0</v>
      </c>
      <c r="AU431" s="89">
        <v>0</v>
      </c>
      <c r="AV431" s="89">
        <v>1661.68653017816</v>
      </c>
      <c r="AW431" s="89">
        <v>0</v>
      </c>
      <c r="AX431" s="89">
        <v>0</v>
      </c>
      <c r="AY431" s="3">
        <v>454</v>
      </c>
      <c r="AZ431" s="3">
        <v>33</v>
      </c>
      <c r="BA431" s="3">
        <v>2</v>
      </c>
      <c r="BB431" s="3">
        <v>267</v>
      </c>
      <c r="BC431" s="3">
        <v>0</v>
      </c>
      <c r="BD431" s="3">
        <v>0</v>
      </c>
      <c r="BE431" s="3">
        <v>45</v>
      </c>
      <c r="BF431" s="3">
        <v>0</v>
      </c>
      <c r="BG431" s="3">
        <v>0</v>
      </c>
      <c r="BH431" s="3">
        <v>801</v>
      </c>
      <c r="BI431" s="3">
        <v>0</v>
      </c>
      <c r="BJ431" s="3">
        <v>0</v>
      </c>
      <c r="BK431" s="3">
        <v>0</v>
      </c>
      <c r="BL431" s="3">
        <v>56</v>
      </c>
      <c r="BM431" s="3">
        <v>32</v>
      </c>
      <c r="BN431" s="3">
        <v>0</v>
      </c>
      <c r="BO431" s="3">
        <v>0</v>
      </c>
      <c r="BP431" s="3">
        <v>0</v>
      </c>
      <c r="BQ431" s="3">
        <v>0</v>
      </c>
      <c r="BR431" s="3">
        <v>20496</v>
      </c>
      <c r="BS431" s="3">
        <v>11712</v>
      </c>
      <c r="BT431" s="3">
        <v>0</v>
      </c>
      <c r="BU431" s="3">
        <v>0</v>
      </c>
      <c r="BV431" s="3">
        <v>0</v>
      </c>
      <c r="BW431" s="3">
        <v>0</v>
      </c>
      <c r="BX431" s="3">
        <v>16009</v>
      </c>
      <c r="BY431" s="3">
        <v>10433</v>
      </c>
      <c r="BZ431" s="57">
        <v>0.39456168217230198</v>
      </c>
      <c r="CA431" s="3">
        <v>0</v>
      </c>
      <c r="CB431" s="3">
        <v>0</v>
      </c>
      <c r="CC431" s="3">
        <v>0</v>
      </c>
      <c r="CD431" s="3">
        <v>0</v>
      </c>
      <c r="CE431" s="3">
        <v>525</v>
      </c>
      <c r="CF431" s="3">
        <v>276</v>
      </c>
      <c r="CG431" s="3">
        <v>0</v>
      </c>
      <c r="CH431" s="3">
        <v>0</v>
      </c>
      <c r="CI431" s="3">
        <v>0</v>
      </c>
      <c r="CJ431" s="3">
        <v>0</v>
      </c>
      <c r="CK431" s="3">
        <v>4283</v>
      </c>
      <c r="CL431" s="3">
        <v>205</v>
      </c>
      <c r="CM431" s="3">
        <v>0</v>
      </c>
      <c r="CN431" s="3">
        <v>0</v>
      </c>
      <c r="CO431" s="3">
        <v>0</v>
      </c>
      <c r="CP431" s="3">
        <v>0</v>
      </c>
      <c r="CQ431" s="3">
        <v>744</v>
      </c>
      <c r="CR431" s="3">
        <v>0</v>
      </c>
      <c r="CS431" s="3">
        <v>0</v>
      </c>
      <c r="CT431" s="3">
        <v>5232</v>
      </c>
      <c r="CU431" s="3">
        <v>0</v>
      </c>
      <c r="CV431" s="3">
        <v>5232</v>
      </c>
      <c r="CW431" s="3">
        <v>0</v>
      </c>
      <c r="CX431" s="3">
        <v>0</v>
      </c>
      <c r="CY431" s="3">
        <v>0</v>
      </c>
      <c r="CZ431" s="3">
        <v>0</v>
      </c>
      <c r="DA431" s="3">
        <v>0</v>
      </c>
      <c r="DB431" s="3">
        <v>0</v>
      </c>
      <c r="DC431" s="3">
        <v>0</v>
      </c>
      <c r="DD431" s="3">
        <v>0</v>
      </c>
      <c r="DE431" s="3">
        <v>0</v>
      </c>
      <c r="DF431" s="3">
        <v>0</v>
      </c>
      <c r="DG431" s="3">
        <v>387170224</v>
      </c>
      <c r="DH431" s="3">
        <v>339115521</v>
      </c>
      <c r="DI431" s="3">
        <v>0</v>
      </c>
      <c r="DJ431" s="3">
        <v>48054703</v>
      </c>
      <c r="DK431" s="3">
        <v>187437</v>
      </c>
      <c r="DL431" s="3">
        <v>48242140</v>
      </c>
      <c r="DM431" s="3">
        <v>43365968</v>
      </c>
      <c r="DN431" s="3">
        <v>4876172</v>
      </c>
      <c r="DO431" s="3">
        <v>0</v>
      </c>
      <c r="DP431" s="3">
        <v>0</v>
      </c>
      <c r="DQ431" s="3">
        <v>0</v>
      </c>
      <c r="DR431" s="3">
        <v>0</v>
      </c>
      <c r="DS431" s="3">
        <v>4876172</v>
      </c>
      <c r="DT431" s="3">
        <v>188132320</v>
      </c>
      <c r="DU431" s="3">
        <v>16771846</v>
      </c>
      <c r="DV431" s="3">
        <v>794996</v>
      </c>
      <c r="DW431" s="3">
        <v>149840348</v>
      </c>
      <c r="DX431" s="3">
        <v>0</v>
      </c>
      <c r="DY431" s="3">
        <v>0</v>
      </c>
      <c r="DZ431" s="3">
        <v>20723845</v>
      </c>
      <c r="EA431" s="3">
        <v>0</v>
      </c>
      <c r="EB431" s="3">
        <v>0</v>
      </c>
      <c r="EC431" s="3">
        <v>376263355</v>
      </c>
      <c r="ED431" s="3">
        <v>8326133</v>
      </c>
      <c r="EE431" s="3">
        <v>423163</v>
      </c>
      <c r="EF431" s="3">
        <v>0</v>
      </c>
      <c r="EG431" s="3">
        <v>0</v>
      </c>
      <c r="EH431" s="3">
        <v>0</v>
      </c>
      <c r="EI431" s="3">
        <v>0</v>
      </c>
      <c r="EJ431" s="3">
        <v>2157573</v>
      </c>
      <c r="EK431" s="3">
        <v>0</v>
      </c>
      <c r="EL431" s="3">
        <v>0</v>
      </c>
      <c r="EM431" s="3">
        <v>10906869</v>
      </c>
      <c r="EN431" s="3">
        <v>175738068</v>
      </c>
      <c r="EO431" s="3">
        <v>15679987</v>
      </c>
      <c r="EP431" s="3">
        <v>695012</v>
      </c>
      <c r="EQ431" s="3">
        <v>127005689</v>
      </c>
      <c r="ER431" s="3">
        <v>0</v>
      </c>
      <c r="ES431" s="3">
        <v>0</v>
      </c>
      <c r="ET431" s="3">
        <v>0</v>
      </c>
      <c r="EU431" s="3">
        <v>19996765</v>
      </c>
      <c r="EV431" s="3">
        <v>0</v>
      </c>
      <c r="EW431" s="3">
        <v>0</v>
      </c>
      <c r="EX431" s="3">
        <v>0</v>
      </c>
      <c r="EY431" s="3">
        <v>0</v>
      </c>
      <c r="EZ431" s="3">
        <v>0</v>
      </c>
      <c r="FA431" s="3">
        <v>0</v>
      </c>
      <c r="FB431" s="3">
        <v>0</v>
      </c>
      <c r="FC431" s="3">
        <v>0</v>
      </c>
      <c r="FD431" s="3">
        <v>0</v>
      </c>
      <c r="FE431" s="3">
        <v>20720385</v>
      </c>
      <c r="FF431" s="3">
        <v>1515022</v>
      </c>
      <c r="FG431" s="3">
        <v>99984</v>
      </c>
      <c r="FH431" s="3">
        <v>22834659</v>
      </c>
      <c r="FI431" s="3">
        <v>0</v>
      </c>
      <c r="FJ431" s="3">
        <v>0</v>
      </c>
      <c r="FK431" s="3">
        <v>2884653</v>
      </c>
      <c r="FL431" s="3">
        <v>0</v>
      </c>
      <c r="FM431" s="3">
        <v>0</v>
      </c>
      <c r="FN431" s="3">
        <v>0</v>
      </c>
      <c r="FO431" s="3">
        <v>0</v>
      </c>
      <c r="FP431" s="3">
        <v>0</v>
      </c>
      <c r="FQ431" s="3">
        <v>0</v>
      </c>
      <c r="FR431" s="3">
        <v>0</v>
      </c>
      <c r="FS431" s="3">
        <v>0</v>
      </c>
      <c r="FT431" s="3">
        <v>15664440</v>
      </c>
      <c r="FU431" s="3">
        <v>612073</v>
      </c>
      <c r="FV431" s="3">
        <v>5989150</v>
      </c>
      <c r="FW431" s="3">
        <v>0</v>
      </c>
      <c r="FX431" s="3">
        <v>0</v>
      </c>
      <c r="FY431" s="3">
        <v>0</v>
      </c>
      <c r="FZ431" s="3">
        <v>0</v>
      </c>
      <c r="GA431" s="3">
        <v>6178716</v>
      </c>
      <c r="GB431" s="3">
        <v>737845</v>
      </c>
      <c r="GC431" s="3">
        <v>8391985</v>
      </c>
      <c r="GD431" s="3">
        <v>5791759</v>
      </c>
      <c r="GE431" s="3">
        <v>20101475</v>
      </c>
      <c r="GF431" s="3">
        <v>3608539</v>
      </c>
      <c r="GG431" s="3">
        <v>0</v>
      </c>
      <c r="GH431" s="3">
        <v>0</v>
      </c>
      <c r="GI431" s="3">
        <v>3433095</v>
      </c>
      <c r="GJ431" s="3">
        <v>9431703</v>
      </c>
      <c r="GK431" s="3">
        <v>248994</v>
      </c>
      <c r="GL431" s="3">
        <v>5697219</v>
      </c>
      <c r="GM431" s="3">
        <v>273798</v>
      </c>
      <c r="GN431" s="3">
        <v>0</v>
      </c>
      <c r="GO431" s="3">
        <v>571145</v>
      </c>
      <c r="GP431" s="3">
        <v>12496989</v>
      </c>
      <c r="GQ431" s="3">
        <v>0</v>
      </c>
      <c r="GR431" s="3">
        <v>30010452</v>
      </c>
      <c r="GS431" s="3">
        <v>0</v>
      </c>
      <c r="GT431" s="3">
        <v>879998</v>
      </c>
      <c r="GU431" s="3">
        <v>0</v>
      </c>
      <c r="GV431" s="3">
        <v>43387439</v>
      </c>
      <c r="GW431" s="3">
        <v>22827157</v>
      </c>
      <c r="GX431" s="3">
        <v>0</v>
      </c>
      <c r="GY431" s="3">
        <v>0</v>
      </c>
      <c r="GZ431" s="3">
        <v>20560282</v>
      </c>
      <c r="HA431" s="3">
        <v>43387439</v>
      </c>
      <c r="HB431" s="3">
        <v>-172711</v>
      </c>
      <c r="HC431" s="3">
        <v>8394659</v>
      </c>
      <c r="HD431" s="3">
        <v>676076</v>
      </c>
      <c r="HE431" s="3">
        <v>39924219</v>
      </c>
      <c r="HF431" s="3">
        <v>0</v>
      </c>
      <c r="HG431" s="3">
        <v>0</v>
      </c>
      <c r="HH431" s="3">
        <v>0</v>
      </c>
      <c r="HI431" s="3">
        <v>3795776</v>
      </c>
      <c r="HJ431" s="3">
        <v>378070</v>
      </c>
      <c r="HK431" s="3">
        <v>440430</v>
      </c>
      <c r="HL431" s="3">
        <v>212</v>
      </c>
      <c r="HM431" s="3">
        <v>0</v>
      </c>
      <c r="HN431" s="3">
        <v>43132</v>
      </c>
      <c r="HO431" s="3">
        <v>123313</v>
      </c>
      <c r="HP431" s="3">
        <v>83772</v>
      </c>
      <c r="HQ431" s="3">
        <v>57234</v>
      </c>
      <c r="HR431" s="3">
        <v>32103</v>
      </c>
      <c r="HS431" s="3">
        <v>2484</v>
      </c>
      <c r="HT431" s="3">
        <v>34784</v>
      </c>
      <c r="HU431" s="3">
        <v>1248</v>
      </c>
      <c r="HV431" s="3">
        <v>0</v>
      </c>
      <c r="HW431" s="3">
        <v>0</v>
      </c>
      <c r="HX431" s="3">
        <v>238164</v>
      </c>
      <c r="HY431" s="3">
        <v>0</v>
      </c>
      <c r="HZ431" s="3">
        <v>31806</v>
      </c>
      <c r="IA431" s="3">
        <v>0</v>
      </c>
      <c r="IB431" s="3">
        <v>56073</v>
      </c>
      <c r="IC431" s="3">
        <v>8902</v>
      </c>
      <c r="ID431" s="3">
        <v>43125</v>
      </c>
      <c r="IE431" s="3">
        <v>21909710.192673702</v>
      </c>
      <c r="IF431" s="3">
        <v>1917645.47769505</v>
      </c>
      <c r="IG431" s="3">
        <v>88660.6389206108</v>
      </c>
      <c r="IH431" s="3">
        <v>16710701.6761929</v>
      </c>
      <c r="II431" s="3">
        <v>0</v>
      </c>
      <c r="IJ431" s="3">
        <v>0</v>
      </c>
      <c r="IK431" s="3">
        <v>2551813.0145177599</v>
      </c>
      <c r="IL431" s="3">
        <v>0</v>
      </c>
      <c r="IM431" s="3">
        <v>0</v>
      </c>
    </row>
    <row r="432" spans="1:247" x14ac:dyDescent="0.25">
      <c r="A432">
        <v>106344035</v>
      </c>
      <c r="B432" s="33" t="s">
        <v>1857</v>
      </c>
      <c r="C432" s="56">
        <v>45292</v>
      </c>
      <c r="D432" s="56">
        <v>45657</v>
      </c>
      <c r="E432">
        <v>366</v>
      </c>
      <c r="F432" s="33" t="s">
        <v>2705</v>
      </c>
      <c r="G432" t="s">
        <v>1093</v>
      </c>
      <c r="H432">
        <v>309</v>
      </c>
      <c r="I432" s="33" t="s">
        <v>1024</v>
      </c>
      <c r="J432" t="s">
        <v>2897</v>
      </c>
      <c r="K432" s="33" t="s">
        <v>1023</v>
      </c>
      <c r="L432" s="33" t="s">
        <v>1025</v>
      </c>
      <c r="N432" t="s">
        <v>430</v>
      </c>
      <c r="O432" s="33" t="s">
        <v>2897</v>
      </c>
      <c r="P432" t="s">
        <v>407</v>
      </c>
      <c r="Q432" t="s">
        <v>34</v>
      </c>
      <c r="R432" s="33" t="s">
        <v>2367</v>
      </c>
      <c r="S432" s="33" t="s">
        <v>1755</v>
      </c>
      <c r="T432" s="33" t="s">
        <v>1433</v>
      </c>
      <c r="U432" s="33">
        <v>95630</v>
      </c>
      <c r="V432" s="33" t="s">
        <v>2796</v>
      </c>
      <c r="W432">
        <v>0</v>
      </c>
      <c r="X432" s="3">
        <v>58</v>
      </c>
      <c r="Y432" s="3">
        <v>21228</v>
      </c>
      <c r="Z432" s="3">
        <v>58</v>
      </c>
      <c r="AA432" s="3">
        <v>21228</v>
      </c>
      <c r="AB432" s="3">
        <v>52</v>
      </c>
      <c r="AC432" s="3">
        <v>48.420765027322403</v>
      </c>
      <c r="AD432" s="3">
        <v>48.420765027322403</v>
      </c>
      <c r="AE432" s="3">
        <v>3907</v>
      </c>
      <c r="AF432" s="3">
        <v>3874</v>
      </c>
      <c r="AG432" s="3">
        <v>31</v>
      </c>
      <c r="AH432" s="3">
        <v>6761</v>
      </c>
      <c r="AI432" s="3">
        <v>0</v>
      </c>
      <c r="AJ432" s="3">
        <v>3130</v>
      </c>
      <c r="AK432" s="3">
        <v>0</v>
      </c>
      <c r="AL432" s="3">
        <v>0</v>
      </c>
      <c r="AM432" s="3">
        <v>19</v>
      </c>
      <c r="AN432" s="3">
        <v>17722</v>
      </c>
      <c r="AO432" s="3">
        <v>17722</v>
      </c>
      <c r="AP432" s="89">
        <v>3907</v>
      </c>
      <c r="AQ432" s="89">
        <v>3874</v>
      </c>
      <c r="AR432" s="89">
        <v>31</v>
      </c>
      <c r="AS432" s="89">
        <v>6761</v>
      </c>
      <c r="AT432" s="89">
        <v>0</v>
      </c>
      <c r="AU432" s="89">
        <v>3130</v>
      </c>
      <c r="AV432" s="89">
        <v>0</v>
      </c>
      <c r="AW432" s="89">
        <v>0</v>
      </c>
      <c r="AX432" s="89">
        <v>19</v>
      </c>
      <c r="AY432" s="3">
        <v>119</v>
      </c>
      <c r="AZ432" s="3">
        <v>68</v>
      </c>
      <c r="BA432" s="3">
        <v>0</v>
      </c>
      <c r="BB432" s="3">
        <v>107</v>
      </c>
      <c r="BC432" s="3">
        <v>0</v>
      </c>
      <c r="BD432" s="3">
        <v>60</v>
      </c>
      <c r="BE432" s="3">
        <v>0</v>
      </c>
      <c r="BF432" s="3">
        <v>0</v>
      </c>
      <c r="BG432" s="3">
        <v>1</v>
      </c>
      <c r="BH432" s="3">
        <v>355</v>
      </c>
      <c r="BI432" s="3">
        <v>0</v>
      </c>
      <c r="BJ432" s="3">
        <v>0</v>
      </c>
      <c r="BK432" s="3">
        <v>0</v>
      </c>
      <c r="BL432" s="3">
        <v>58</v>
      </c>
      <c r="BM432" s="3">
        <v>0</v>
      </c>
      <c r="BN432" s="3">
        <v>0</v>
      </c>
      <c r="BO432" s="3">
        <v>0</v>
      </c>
      <c r="BP432" s="3">
        <v>0</v>
      </c>
      <c r="BQ432" s="3">
        <v>0</v>
      </c>
      <c r="BR432" s="3">
        <v>21228</v>
      </c>
      <c r="BS432" s="3">
        <v>0</v>
      </c>
      <c r="BT432" s="3">
        <v>0</v>
      </c>
      <c r="BU432" s="3">
        <v>0</v>
      </c>
      <c r="BV432" s="3">
        <v>0</v>
      </c>
      <c r="BW432" s="3">
        <v>0</v>
      </c>
      <c r="BX432" s="3">
        <v>17722</v>
      </c>
      <c r="BY432" s="3">
        <v>0</v>
      </c>
      <c r="BZ432" s="57">
        <v>0</v>
      </c>
      <c r="CA432" s="3">
        <v>0</v>
      </c>
      <c r="CB432" s="3">
        <v>0</v>
      </c>
      <c r="CC432" s="3">
        <v>0</v>
      </c>
      <c r="CD432" s="3">
        <v>0</v>
      </c>
      <c r="CE432" s="3">
        <v>355</v>
      </c>
      <c r="CF432" s="3">
        <v>0</v>
      </c>
      <c r="CG432" s="3">
        <v>0</v>
      </c>
      <c r="CH432" s="3">
        <v>0</v>
      </c>
      <c r="CI432" s="3">
        <v>0</v>
      </c>
      <c r="CJ432" s="3">
        <v>0</v>
      </c>
      <c r="CK432" s="3">
        <v>0</v>
      </c>
      <c r="CL432" s="3">
        <v>0</v>
      </c>
      <c r="CM432" s="3">
        <v>0</v>
      </c>
      <c r="CN432" s="3">
        <v>0</v>
      </c>
      <c r="CO432" s="3">
        <v>0</v>
      </c>
      <c r="CP432" s="3">
        <v>0</v>
      </c>
      <c r="CQ432" s="3">
        <v>0</v>
      </c>
      <c r="CR432" s="3">
        <v>0</v>
      </c>
      <c r="CS432" s="3">
        <v>0</v>
      </c>
      <c r="CT432" s="3">
        <v>0</v>
      </c>
      <c r="CU432" s="3">
        <v>0</v>
      </c>
      <c r="CV432" s="3">
        <v>0</v>
      </c>
      <c r="CW432" s="3">
        <v>0</v>
      </c>
      <c r="CX432" s="3">
        <v>0</v>
      </c>
      <c r="CY432" s="3">
        <v>0</v>
      </c>
      <c r="CZ432" s="3">
        <v>2</v>
      </c>
      <c r="DA432" s="3">
        <v>4882</v>
      </c>
      <c r="DB432" s="3">
        <v>0</v>
      </c>
      <c r="DC432" s="3">
        <v>41</v>
      </c>
      <c r="DD432" s="3">
        <v>0</v>
      </c>
      <c r="DE432" s="3">
        <v>0</v>
      </c>
      <c r="DF432" s="3">
        <v>0</v>
      </c>
      <c r="DG432" s="3">
        <v>196160464</v>
      </c>
      <c r="DH432" s="3">
        <v>140574822</v>
      </c>
      <c r="DI432" s="3">
        <v>0</v>
      </c>
      <c r="DJ432" s="3">
        <v>55585642</v>
      </c>
      <c r="DK432" s="3">
        <v>195092</v>
      </c>
      <c r="DL432" s="3">
        <v>55780734</v>
      </c>
      <c r="DM432" s="3">
        <v>45554051</v>
      </c>
      <c r="DN432" s="3">
        <v>10226683</v>
      </c>
      <c r="DO432" s="3">
        <v>0</v>
      </c>
      <c r="DP432" s="3">
        <v>0</v>
      </c>
      <c r="DQ432" s="3">
        <v>0</v>
      </c>
      <c r="DR432" s="3">
        <v>0</v>
      </c>
      <c r="DS432" s="3">
        <v>10226683</v>
      </c>
      <c r="DT432" s="3">
        <v>40796592</v>
      </c>
      <c r="DU432" s="3">
        <v>42701499</v>
      </c>
      <c r="DV432" s="3">
        <v>101326</v>
      </c>
      <c r="DW432" s="3">
        <v>72377550</v>
      </c>
      <c r="DX432" s="3">
        <v>0</v>
      </c>
      <c r="DY432" s="3">
        <v>40122949</v>
      </c>
      <c r="DZ432" s="3">
        <v>0</v>
      </c>
      <c r="EA432" s="3">
        <v>0</v>
      </c>
      <c r="EB432" s="3">
        <v>60548</v>
      </c>
      <c r="EC432" s="3">
        <v>196160464</v>
      </c>
      <c r="ED432" s="3">
        <v>0</v>
      </c>
      <c r="EE432" s="3">
        <v>0</v>
      </c>
      <c r="EF432" s="3">
        <v>0</v>
      </c>
      <c r="EG432" s="3">
        <v>0</v>
      </c>
      <c r="EH432" s="3">
        <v>0</v>
      </c>
      <c r="EI432" s="3">
        <v>0</v>
      </c>
      <c r="EJ432" s="3">
        <v>0</v>
      </c>
      <c r="EK432" s="3">
        <v>0</v>
      </c>
      <c r="EL432" s="3">
        <v>0</v>
      </c>
      <c r="EM432" s="3">
        <v>0</v>
      </c>
      <c r="EN432" s="3">
        <v>30219252</v>
      </c>
      <c r="EO432" s="3">
        <v>24795745</v>
      </c>
      <c r="EP432" s="3">
        <v>35806</v>
      </c>
      <c r="EQ432" s="3">
        <v>56468512</v>
      </c>
      <c r="ER432" s="3">
        <v>0</v>
      </c>
      <c r="ES432" s="3">
        <v>0</v>
      </c>
      <c r="ET432" s="3">
        <v>29054529</v>
      </c>
      <c r="EU432" s="3">
        <v>0</v>
      </c>
      <c r="EV432" s="3">
        <v>978</v>
      </c>
      <c r="EW432" s="3">
        <v>0</v>
      </c>
      <c r="EX432" s="3">
        <v>0</v>
      </c>
      <c r="EY432" s="3">
        <v>0</v>
      </c>
      <c r="EZ432" s="3">
        <v>0</v>
      </c>
      <c r="FA432" s="3">
        <v>0</v>
      </c>
      <c r="FB432" s="3">
        <v>0</v>
      </c>
      <c r="FC432" s="3">
        <v>0</v>
      </c>
      <c r="FD432" s="3">
        <v>0</v>
      </c>
      <c r="FE432" s="3">
        <v>10577340</v>
      </c>
      <c r="FF432" s="3">
        <v>17905754</v>
      </c>
      <c r="FG432" s="3">
        <v>65520</v>
      </c>
      <c r="FH432" s="3">
        <v>15909038</v>
      </c>
      <c r="FI432" s="3">
        <v>0</v>
      </c>
      <c r="FJ432" s="3">
        <v>11068420</v>
      </c>
      <c r="FK432" s="3">
        <v>0</v>
      </c>
      <c r="FL432" s="3">
        <v>0</v>
      </c>
      <c r="FM432" s="3">
        <v>59570</v>
      </c>
      <c r="FN432" s="3">
        <v>0</v>
      </c>
      <c r="FO432" s="3">
        <v>0</v>
      </c>
      <c r="FP432" s="3">
        <v>0</v>
      </c>
      <c r="FQ432" s="3">
        <v>0</v>
      </c>
      <c r="FR432" s="3">
        <v>0</v>
      </c>
      <c r="FS432" s="3">
        <v>0</v>
      </c>
      <c r="FT432" s="3">
        <v>13767748</v>
      </c>
      <c r="FU432" s="3">
        <v>0</v>
      </c>
      <c r="FV432" s="3">
        <v>10141123</v>
      </c>
      <c r="FW432" s="3">
        <v>0</v>
      </c>
      <c r="FX432" s="3">
        <v>0</v>
      </c>
      <c r="FY432" s="3">
        <v>0</v>
      </c>
      <c r="FZ432" s="3">
        <v>0</v>
      </c>
      <c r="GA432" s="3">
        <v>4790921</v>
      </c>
      <c r="GB432" s="3">
        <v>230071</v>
      </c>
      <c r="GC432" s="3">
        <v>10558367</v>
      </c>
      <c r="GD432" s="3">
        <v>6065821</v>
      </c>
      <c r="GE432" s="3">
        <v>22793505</v>
      </c>
      <c r="GF432" s="3">
        <v>4389047</v>
      </c>
      <c r="GG432" s="3">
        <v>0</v>
      </c>
      <c r="GH432" s="3">
        <v>0</v>
      </c>
      <c r="GI432" s="3">
        <v>3104161</v>
      </c>
      <c r="GJ432" s="3">
        <v>9019607</v>
      </c>
      <c r="GK432" s="3">
        <v>250933</v>
      </c>
      <c r="GL432" s="3">
        <v>3203303</v>
      </c>
      <c r="GM432" s="3">
        <v>190027</v>
      </c>
      <c r="GN432" s="3">
        <v>59</v>
      </c>
      <c r="GO432" s="3">
        <v>2603409</v>
      </c>
      <c r="GP432" s="3">
        <v>77194209</v>
      </c>
      <c r="GQ432" s="3">
        <v>0</v>
      </c>
      <c r="GR432" s="3">
        <v>22745598</v>
      </c>
      <c r="GS432" s="3">
        <v>0</v>
      </c>
      <c r="GT432" s="3">
        <v>390000</v>
      </c>
      <c r="GU432" s="3">
        <v>13384476</v>
      </c>
      <c r="GV432" s="3">
        <v>113714283</v>
      </c>
      <c r="GW432" s="3">
        <v>8551460</v>
      </c>
      <c r="GX432" s="3">
        <v>0</v>
      </c>
      <c r="GY432" s="3">
        <v>27917482</v>
      </c>
      <c r="GZ432" s="3">
        <v>77245341</v>
      </c>
      <c r="HA432" s="3">
        <v>113714283</v>
      </c>
      <c r="HB432" s="3">
        <v>75919</v>
      </c>
      <c r="HC432" s="3">
        <v>15854840</v>
      </c>
      <c r="HD432" s="3">
        <v>-5527811</v>
      </c>
      <c r="HE432" s="3">
        <v>26456541</v>
      </c>
      <c r="HF432" s="3">
        <v>0</v>
      </c>
      <c r="HG432" s="3">
        <v>0</v>
      </c>
      <c r="HH432" s="3">
        <v>64708642</v>
      </c>
      <c r="HI432" s="3">
        <v>5418462</v>
      </c>
      <c r="HJ432" s="3">
        <v>356575</v>
      </c>
      <c r="HK432" s="3">
        <v>411935</v>
      </c>
      <c r="HL432" s="3">
        <v>198</v>
      </c>
      <c r="HM432" s="3">
        <v>0</v>
      </c>
      <c r="HN432" s="3">
        <v>41783</v>
      </c>
      <c r="HO432" s="3">
        <v>136681</v>
      </c>
      <c r="HP432" s="3">
        <v>113363</v>
      </c>
      <c r="HQ432" s="3">
        <v>28297</v>
      </c>
      <c r="HR432" s="3">
        <v>12035</v>
      </c>
      <c r="HS432" s="3">
        <v>9300</v>
      </c>
      <c r="HT432" s="3">
        <v>15116</v>
      </c>
      <c r="HU432" s="3">
        <v>0</v>
      </c>
      <c r="HV432" s="3">
        <v>0</v>
      </c>
      <c r="HW432" s="3">
        <v>0</v>
      </c>
      <c r="HX432" s="3">
        <v>191645</v>
      </c>
      <c r="HY432" s="3">
        <v>2007</v>
      </c>
      <c r="HZ432" s="3">
        <v>71602</v>
      </c>
      <c r="IA432" s="3">
        <v>0</v>
      </c>
      <c r="IB432" s="3">
        <v>40620</v>
      </c>
      <c r="IC432" s="3">
        <v>3843</v>
      </c>
      <c r="ID432" s="3">
        <v>46858</v>
      </c>
      <c r="IE432" s="3">
        <v>9433557.1303895805</v>
      </c>
      <c r="IF432" s="3">
        <v>9874036.3011148907</v>
      </c>
      <c r="IG432" s="3">
        <v>23430.011256672002</v>
      </c>
      <c r="IH432" s="3">
        <v>16736146.8056603</v>
      </c>
      <c r="II432" s="3">
        <v>0</v>
      </c>
      <c r="IJ432" s="3">
        <v>9277787.9983506296</v>
      </c>
      <c r="IK432" s="3">
        <v>0</v>
      </c>
      <c r="IL432" s="3">
        <v>0</v>
      </c>
      <c r="IM432" s="3">
        <v>14000.753227888001</v>
      </c>
    </row>
    <row r="433" spans="1:247" x14ac:dyDescent="0.25">
      <c r="A433">
        <v>106361370</v>
      </c>
      <c r="B433" s="33" t="s">
        <v>1903</v>
      </c>
      <c r="C433" s="56">
        <v>45292</v>
      </c>
      <c r="D433" s="56">
        <v>45657</v>
      </c>
      <c r="E433">
        <v>366</v>
      </c>
      <c r="F433" s="33" t="s">
        <v>2692</v>
      </c>
      <c r="G433" t="s">
        <v>1063</v>
      </c>
      <c r="H433">
        <v>1211</v>
      </c>
      <c r="I433" s="33" t="s">
        <v>1024</v>
      </c>
      <c r="J433" t="s">
        <v>2896</v>
      </c>
      <c r="K433" s="33" t="s">
        <v>1023</v>
      </c>
      <c r="L433" s="33" t="s">
        <v>811</v>
      </c>
      <c r="M433" t="s">
        <v>1792</v>
      </c>
      <c r="N433" t="s">
        <v>1032</v>
      </c>
      <c r="O433" s="33" t="s">
        <v>2530</v>
      </c>
      <c r="P433" t="s">
        <v>1042</v>
      </c>
      <c r="Q433" t="s">
        <v>34</v>
      </c>
      <c r="R433" s="33" t="s">
        <v>2368</v>
      </c>
      <c r="S433" s="33" t="s">
        <v>1730</v>
      </c>
      <c r="T433" s="33" t="s">
        <v>1191</v>
      </c>
      <c r="U433" s="33">
        <v>92395</v>
      </c>
      <c r="V433" s="33" t="s">
        <v>2548</v>
      </c>
      <c r="W433">
        <v>0</v>
      </c>
      <c r="X433" s="3">
        <v>101</v>
      </c>
      <c r="Y433" s="3">
        <v>36966</v>
      </c>
      <c r="Z433" s="3">
        <v>101</v>
      </c>
      <c r="AA433" s="3">
        <v>36966</v>
      </c>
      <c r="AB433" s="3">
        <v>52</v>
      </c>
      <c r="AC433" s="3">
        <v>48.002732240437197</v>
      </c>
      <c r="AD433" s="3">
        <v>80.795422243430195</v>
      </c>
      <c r="AE433" s="3">
        <v>3676</v>
      </c>
      <c r="AF433" s="3">
        <v>2845</v>
      </c>
      <c r="AG433" s="3">
        <v>962</v>
      </c>
      <c r="AH433" s="3">
        <v>6688</v>
      </c>
      <c r="AI433" s="3">
        <v>0</v>
      </c>
      <c r="AJ433" s="3">
        <v>1787</v>
      </c>
      <c r="AK433" s="3">
        <v>499</v>
      </c>
      <c r="AL433" s="3">
        <v>0</v>
      </c>
      <c r="AM433" s="3">
        <v>1112</v>
      </c>
      <c r="AN433" s="3">
        <v>17569</v>
      </c>
      <c r="AO433" s="3">
        <v>29571.1245410954</v>
      </c>
      <c r="AP433" s="89">
        <v>4277.1105780156104</v>
      </c>
      <c r="AQ433" s="89">
        <v>3977.0927426770099</v>
      </c>
      <c r="AR433" s="89">
        <v>1357.973294969664</v>
      </c>
      <c r="AS433" s="89">
        <v>13642.4404407525</v>
      </c>
      <c r="AT433" s="89">
        <v>0</v>
      </c>
      <c r="AU433" s="89">
        <v>3518.8663828385334</v>
      </c>
      <c r="AV433" s="89">
        <v>1036.2547699177901</v>
      </c>
      <c r="AW433" s="89">
        <v>0</v>
      </c>
      <c r="AX433" s="89">
        <v>2646.00593964168</v>
      </c>
      <c r="AY433" s="3">
        <v>873</v>
      </c>
      <c r="AZ433" s="3">
        <v>830</v>
      </c>
      <c r="BA433" s="3">
        <v>227</v>
      </c>
      <c r="BB433" s="3">
        <v>2398</v>
      </c>
      <c r="BC433" s="3">
        <v>0</v>
      </c>
      <c r="BD433" s="3">
        <v>464</v>
      </c>
      <c r="BE433" s="3">
        <v>202</v>
      </c>
      <c r="BF433" s="3">
        <v>0</v>
      </c>
      <c r="BG433" s="3">
        <v>86</v>
      </c>
      <c r="BH433" s="3">
        <v>5080</v>
      </c>
      <c r="BI433" s="3">
        <v>101</v>
      </c>
      <c r="BJ433" s="3">
        <v>0</v>
      </c>
      <c r="BK433" s="3">
        <v>0</v>
      </c>
      <c r="BL433" s="3">
        <v>0</v>
      </c>
      <c r="BM433" s="3">
        <v>0</v>
      </c>
      <c r="BN433" s="3">
        <v>0</v>
      </c>
      <c r="BO433" s="3">
        <v>36966</v>
      </c>
      <c r="BP433" s="3">
        <v>0</v>
      </c>
      <c r="BQ433" s="3">
        <v>0</v>
      </c>
      <c r="BR433" s="3">
        <v>0</v>
      </c>
      <c r="BS433" s="3">
        <v>0</v>
      </c>
      <c r="BT433" s="3">
        <v>0</v>
      </c>
      <c r="BU433" s="3">
        <v>17569</v>
      </c>
      <c r="BV433" s="3">
        <v>0</v>
      </c>
      <c r="BW433" s="3">
        <v>0</v>
      </c>
      <c r="BX433" s="3">
        <v>0</v>
      </c>
      <c r="BY433" s="3">
        <v>0</v>
      </c>
      <c r="BZ433" s="57">
        <v>0</v>
      </c>
      <c r="CA433" s="3">
        <v>0</v>
      </c>
      <c r="CB433" s="3">
        <v>5080</v>
      </c>
      <c r="CC433" s="3">
        <v>0</v>
      </c>
      <c r="CD433" s="3">
        <v>0</v>
      </c>
      <c r="CE433" s="3">
        <v>0</v>
      </c>
      <c r="CF433" s="3">
        <v>0</v>
      </c>
      <c r="CG433" s="3">
        <v>0</v>
      </c>
      <c r="CH433" s="3">
        <v>12</v>
      </c>
      <c r="CI433" s="3">
        <v>1510</v>
      </c>
      <c r="CJ433" s="3">
        <v>1031</v>
      </c>
      <c r="CK433" s="3">
        <v>1692</v>
      </c>
      <c r="CL433" s="3">
        <v>4112</v>
      </c>
      <c r="CM433" s="3">
        <v>1692</v>
      </c>
      <c r="CN433" s="3">
        <v>26742</v>
      </c>
      <c r="CO433" s="3">
        <v>0</v>
      </c>
      <c r="CP433" s="3">
        <v>3891</v>
      </c>
      <c r="CQ433" s="3">
        <v>1611</v>
      </c>
      <c r="CR433" s="3">
        <v>0</v>
      </c>
      <c r="CS433" s="3">
        <v>3422</v>
      </c>
      <c r="CT433" s="3">
        <v>43162</v>
      </c>
      <c r="CU433" s="3">
        <v>37517</v>
      </c>
      <c r="CV433" s="3">
        <v>0</v>
      </c>
      <c r="CW433" s="3">
        <v>0</v>
      </c>
      <c r="CX433" s="3">
        <v>6506</v>
      </c>
      <c r="CY433" s="3">
        <v>0</v>
      </c>
      <c r="CZ433" s="3">
        <v>2</v>
      </c>
      <c r="DA433" s="3">
        <v>76140</v>
      </c>
      <c r="DB433" s="3">
        <v>143880</v>
      </c>
      <c r="DC433" s="3">
        <v>1269</v>
      </c>
      <c r="DD433" s="3">
        <v>2398</v>
      </c>
      <c r="DE433" s="3">
        <v>606</v>
      </c>
      <c r="DF433" s="3">
        <v>407</v>
      </c>
      <c r="DG433" s="3">
        <v>373779743</v>
      </c>
      <c r="DH433" s="3">
        <v>268510696</v>
      </c>
      <c r="DI433" s="3">
        <v>0</v>
      </c>
      <c r="DJ433" s="3">
        <v>105269047</v>
      </c>
      <c r="DK433" s="3">
        <v>145618</v>
      </c>
      <c r="DL433" s="3">
        <v>105414665</v>
      </c>
      <c r="DM433" s="3">
        <v>89801961</v>
      </c>
      <c r="DN433" s="3">
        <v>15612704</v>
      </c>
      <c r="DO433" s="3">
        <v>155772</v>
      </c>
      <c r="DP433" s="3">
        <v>0</v>
      </c>
      <c r="DQ433" s="3">
        <v>0</v>
      </c>
      <c r="DR433" s="3">
        <v>0</v>
      </c>
      <c r="DS433" s="3">
        <v>15768476</v>
      </c>
      <c r="DT433" s="3">
        <v>49804710</v>
      </c>
      <c r="DU433" s="3">
        <v>46487789</v>
      </c>
      <c r="DV433" s="3">
        <v>11132060</v>
      </c>
      <c r="DW433" s="3">
        <v>84175585</v>
      </c>
      <c r="DX433" s="3">
        <v>0</v>
      </c>
      <c r="DY433" s="3">
        <v>17137836</v>
      </c>
      <c r="DZ433" s="3">
        <v>6772601</v>
      </c>
      <c r="EA433" s="3">
        <v>0</v>
      </c>
      <c r="EB433" s="3">
        <v>6562012</v>
      </c>
      <c r="EC433" s="3">
        <v>222072593</v>
      </c>
      <c r="ED433" s="3">
        <v>8144216</v>
      </c>
      <c r="EE433" s="3">
        <v>18498590</v>
      </c>
      <c r="EF433" s="3">
        <v>4582119</v>
      </c>
      <c r="EG433" s="3">
        <v>87529021</v>
      </c>
      <c r="EH433" s="3">
        <v>0</v>
      </c>
      <c r="EI433" s="3">
        <v>16609089</v>
      </c>
      <c r="EJ433" s="3">
        <v>7291808</v>
      </c>
      <c r="EK433" s="3">
        <v>0</v>
      </c>
      <c r="EL433" s="3">
        <v>9052307</v>
      </c>
      <c r="EM433" s="3">
        <v>151707150</v>
      </c>
      <c r="EN433" s="3">
        <v>42966257</v>
      </c>
      <c r="EO433" s="3">
        <v>49059804</v>
      </c>
      <c r="EP433" s="3">
        <v>10469638</v>
      </c>
      <c r="EQ433" s="3">
        <v>123553027</v>
      </c>
      <c r="ER433" s="3">
        <v>-4024316</v>
      </c>
      <c r="ES433" s="3">
        <v>0</v>
      </c>
      <c r="ET433" s="3">
        <v>22556444</v>
      </c>
      <c r="EU433" s="3">
        <v>9691783</v>
      </c>
      <c r="EV433" s="3">
        <v>13356746</v>
      </c>
      <c r="EW433" s="3">
        <v>0</v>
      </c>
      <c r="EX433" s="3">
        <v>659842</v>
      </c>
      <c r="EY433" s="3">
        <v>0</v>
      </c>
      <c r="EZ433" s="3">
        <v>221471</v>
      </c>
      <c r="FA433" s="3">
        <v>0</v>
      </c>
      <c r="FB433" s="3">
        <v>0</v>
      </c>
      <c r="FC433" s="3">
        <v>0</v>
      </c>
      <c r="FD433" s="3">
        <v>0</v>
      </c>
      <c r="FE433" s="3">
        <v>14982669</v>
      </c>
      <c r="FF433" s="3">
        <v>15926575</v>
      </c>
      <c r="FG433" s="3">
        <v>9268857</v>
      </c>
      <c r="FH433" s="3">
        <v>48151579</v>
      </c>
      <c r="FI433" s="3">
        <v>0</v>
      </c>
      <c r="FJ433" s="3">
        <v>11190481</v>
      </c>
      <c r="FK433" s="3">
        <v>4372626</v>
      </c>
      <c r="FL433" s="3">
        <v>0</v>
      </c>
      <c r="FM433" s="3">
        <v>1376260</v>
      </c>
      <c r="FN433" s="3">
        <v>0</v>
      </c>
      <c r="FO433" s="3">
        <v>0</v>
      </c>
      <c r="FP433" s="3">
        <v>0</v>
      </c>
      <c r="FQ433" s="3">
        <v>0</v>
      </c>
      <c r="FR433" s="3">
        <v>0</v>
      </c>
      <c r="FS433" s="3">
        <v>0</v>
      </c>
      <c r="FT433" s="3">
        <v>16195691</v>
      </c>
      <c r="FU433" s="3">
        <v>9160868</v>
      </c>
      <c r="FV433" s="3">
        <v>32588368</v>
      </c>
      <c r="FW433" s="3">
        <v>0</v>
      </c>
      <c r="FX433" s="3">
        <v>0</v>
      </c>
      <c r="FY433" s="3">
        <v>0</v>
      </c>
      <c r="FZ433" s="3">
        <v>0</v>
      </c>
      <c r="GA433" s="3">
        <v>11962188</v>
      </c>
      <c r="GB433" s="3">
        <v>3651713</v>
      </c>
      <c r="GC433" s="3">
        <v>11195978</v>
      </c>
      <c r="GD433" s="3">
        <v>5047155</v>
      </c>
      <c r="GE433" s="3">
        <v>34959773</v>
      </c>
      <c r="GF433" s="3">
        <v>13188118</v>
      </c>
      <c r="GG433" s="3">
        <v>0</v>
      </c>
      <c r="GH433" s="3">
        <v>7467175</v>
      </c>
      <c r="GI433" s="3">
        <v>12930160</v>
      </c>
      <c r="GJ433" s="3">
        <v>9185057</v>
      </c>
      <c r="GK433" s="3">
        <v>725689</v>
      </c>
      <c r="GL433" s="3">
        <v>2705394</v>
      </c>
      <c r="GM433" s="3">
        <v>850119</v>
      </c>
      <c r="GN433" s="3">
        <v>2237515</v>
      </c>
      <c r="GO433" s="3">
        <v>5552961</v>
      </c>
      <c r="GP433" s="3">
        <v>120407794</v>
      </c>
      <c r="GQ433" s="3">
        <v>0</v>
      </c>
      <c r="GR433" s="3">
        <v>1121890</v>
      </c>
      <c r="GS433" s="3">
        <v>8908754</v>
      </c>
      <c r="GT433" s="3">
        <v>3140469</v>
      </c>
      <c r="GU433" s="3">
        <v>0</v>
      </c>
      <c r="GV433" s="3">
        <v>133578907</v>
      </c>
      <c r="GW433" s="3">
        <v>37592377</v>
      </c>
      <c r="GX433" s="3">
        <v>0</v>
      </c>
      <c r="GY433" s="3">
        <v>81026312</v>
      </c>
      <c r="GZ433" s="3">
        <v>14960218</v>
      </c>
      <c r="HA433" s="3">
        <v>133578907</v>
      </c>
      <c r="HB433" s="3">
        <v>8454162</v>
      </c>
      <c r="HC433" s="3">
        <v>160531338</v>
      </c>
      <c r="HD433" s="3">
        <v>-51191537</v>
      </c>
      <c r="HE433" s="3">
        <v>26982002</v>
      </c>
      <c r="HF433" s="3">
        <v>0</v>
      </c>
      <c r="HG433" s="3">
        <v>0</v>
      </c>
      <c r="HH433" s="3">
        <v>0</v>
      </c>
      <c r="HI433" s="3">
        <v>0</v>
      </c>
      <c r="HJ433" s="3">
        <v>760790</v>
      </c>
      <c r="HK433" s="3">
        <v>868941</v>
      </c>
      <c r="HL433" s="3">
        <v>407</v>
      </c>
      <c r="HM433" s="3">
        <v>0</v>
      </c>
      <c r="HN433" s="3">
        <v>42448</v>
      </c>
      <c r="HO433" s="3">
        <v>233978</v>
      </c>
      <c r="HP433" s="3">
        <v>241650</v>
      </c>
      <c r="HQ433" s="3">
        <v>7434</v>
      </c>
      <c r="HR433" s="3">
        <v>74104</v>
      </c>
      <c r="HS433" s="3">
        <v>138984</v>
      </c>
      <c r="HT433" s="3">
        <v>0</v>
      </c>
      <c r="HU433" s="3">
        <v>0</v>
      </c>
      <c r="HV433" s="3">
        <v>22192</v>
      </c>
      <c r="HW433" s="3">
        <v>0</v>
      </c>
      <c r="HX433" s="3">
        <v>201793</v>
      </c>
      <c r="HY433" s="3">
        <v>86170</v>
      </c>
      <c r="HZ433" s="3">
        <v>258285</v>
      </c>
      <c r="IA433" s="3">
        <v>0</v>
      </c>
      <c r="IB433" s="3">
        <v>104956</v>
      </c>
      <c r="IC433" s="3">
        <v>40968</v>
      </c>
      <c r="ID433" s="3">
        <v>68618</v>
      </c>
      <c r="IE433" s="3">
        <v>13899867.1898001</v>
      </c>
      <c r="IF433" s="3">
        <v>15587899.545299854</v>
      </c>
      <c r="IG433" s="3">
        <v>3769267.4597065998</v>
      </c>
      <c r="IH433" s="3">
        <v>41185771.402854897</v>
      </c>
      <c r="II433" s="3">
        <v>0</v>
      </c>
      <c r="IJ433" s="3">
        <v>8094675.9145138403</v>
      </c>
      <c r="IK433" s="3">
        <v>3373546.8575039599</v>
      </c>
      <c r="IL433" s="3">
        <v>0</v>
      </c>
      <c r="IM433" s="3">
        <v>3745314.6303207199</v>
      </c>
    </row>
    <row r="434" spans="1:247" x14ac:dyDescent="0.25">
      <c r="A434">
        <v>106010987</v>
      </c>
      <c r="B434" s="33" t="s">
        <v>1733</v>
      </c>
      <c r="C434" s="56">
        <v>45108</v>
      </c>
      <c r="D434" s="56">
        <v>45473</v>
      </c>
      <c r="E434">
        <v>366</v>
      </c>
      <c r="F434" s="33" t="s">
        <v>2690</v>
      </c>
      <c r="G434" t="s">
        <v>1030</v>
      </c>
      <c r="H434">
        <v>421</v>
      </c>
      <c r="I434" s="33" t="s">
        <v>1037</v>
      </c>
      <c r="J434" t="s">
        <v>3050</v>
      </c>
      <c r="K434" s="33" t="s">
        <v>1023</v>
      </c>
      <c r="L434" s="33" t="s">
        <v>811</v>
      </c>
      <c r="N434" t="s">
        <v>430</v>
      </c>
      <c r="O434" s="33" t="s">
        <v>1817</v>
      </c>
      <c r="P434" t="s">
        <v>406</v>
      </c>
      <c r="Q434" t="s">
        <v>34</v>
      </c>
      <c r="R434" s="33" t="s">
        <v>3276</v>
      </c>
      <c r="S434" s="33" t="s">
        <v>1734</v>
      </c>
      <c r="T434" s="33" t="s">
        <v>1229</v>
      </c>
      <c r="U434" s="33">
        <v>94538</v>
      </c>
      <c r="V434" s="33" t="s">
        <v>2595</v>
      </c>
      <c r="W434">
        <v>0</v>
      </c>
      <c r="X434" s="3">
        <v>415</v>
      </c>
      <c r="Y434" s="3">
        <v>151890</v>
      </c>
      <c r="Z434" s="3">
        <v>402</v>
      </c>
      <c r="AA434" s="3">
        <v>147132</v>
      </c>
      <c r="AB434" s="3">
        <v>161</v>
      </c>
      <c r="AC434" s="3">
        <v>157.88251366120201</v>
      </c>
      <c r="AD434" s="3">
        <v>276.656792133701</v>
      </c>
      <c r="AE434" s="3">
        <v>20910</v>
      </c>
      <c r="AF434" s="3">
        <v>8192</v>
      </c>
      <c r="AG434" s="3">
        <v>2033</v>
      </c>
      <c r="AH434" s="3">
        <v>11880</v>
      </c>
      <c r="AI434" s="3">
        <v>0</v>
      </c>
      <c r="AJ434" s="3">
        <v>1076</v>
      </c>
      <c r="AK434" s="3">
        <v>12879</v>
      </c>
      <c r="AL434" s="3">
        <v>91</v>
      </c>
      <c r="AM434" s="3">
        <v>724</v>
      </c>
      <c r="AN434" s="3">
        <v>57785</v>
      </c>
      <c r="AO434" s="3">
        <v>101256.385920934</v>
      </c>
      <c r="AP434" s="89">
        <v>37776.470787816601</v>
      </c>
      <c r="AQ434" s="89">
        <v>13264.618872307899</v>
      </c>
      <c r="AR434" s="89">
        <v>2511.50897204993</v>
      </c>
      <c r="AS434" s="89">
        <v>17895.43111528569</v>
      </c>
      <c r="AT434" s="89">
        <v>0</v>
      </c>
      <c r="AU434" s="89">
        <v>1828.3152649933229</v>
      </c>
      <c r="AV434" s="89">
        <v>26677.727597761394</v>
      </c>
      <c r="AW434" s="89">
        <v>185.15598529646795</v>
      </c>
      <c r="AX434" s="89">
        <v>1619.3393727160701</v>
      </c>
      <c r="AY434" s="3">
        <v>3739</v>
      </c>
      <c r="AZ434" s="3">
        <v>1237</v>
      </c>
      <c r="BA434" s="3">
        <v>501</v>
      </c>
      <c r="BB434" s="3">
        <v>2002</v>
      </c>
      <c r="BC434" s="3">
        <v>0</v>
      </c>
      <c r="BD434" s="3">
        <v>206</v>
      </c>
      <c r="BE434" s="3">
        <v>4238</v>
      </c>
      <c r="BF434" s="3">
        <v>10</v>
      </c>
      <c r="BG434" s="3">
        <v>165</v>
      </c>
      <c r="BH434" s="3">
        <v>12098</v>
      </c>
      <c r="BI434" s="3">
        <v>415</v>
      </c>
      <c r="BJ434" s="3">
        <v>0</v>
      </c>
      <c r="BK434" s="3">
        <v>0</v>
      </c>
      <c r="BL434" s="3">
        <v>0</v>
      </c>
      <c r="BM434" s="3">
        <v>0</v>
      </c>
      <c r="BN434" s="3">
        <v>0</v>
      </c>
      <c r="BO434" s="3">
        <v>151890</v>
      </c>
      <c r="BP434" s="3">
        <v>0</v>
      </c>
      <c r="BQ434" s="3">
        <v>0</v>
      </c>
      <c r="BR434" s="3">
        <v>0</v>
      </c>
      <c r="BS434" s="3">
        <v>0</v>
      </c>
      <c r="BT434" s="3">
        <v>0</v>
      </c>
      <c r="BU434" s="3">
        <v>57785</v>
      </c>
      <c r="BV434" s="3">
        <v>0</v>
      </c>
      <c r="BW434" s="3">
        <v>0</v>
      </c>
      <c r="BX434" s="3">
        <v>0</v>
      </c>
      <c r="BY434" s="3">
        <v>0</v>
      </c>
      <c r="BZ434" s="57">
        <v>0</v>
      </c>
      <c r="CA434" s="3">
        <v>0</v>
      </c>
      <c r="CB434" s="3">
        <v>12098</v>
      </c>
      <c r="CC434" s="3">
        <v>0</v>
      </c>
      <c r="CD434" s="3">
        <v>0</v>
      </c>
      <c r="CE434" s="3">
        <v>0</v>
      </c>
      <c r="CF434" s="3">
        <v>0</v>
      </c>
      <c r="CG434" s="3">
        <v>0</v>
      </c>
      <c r="CH434" s="3">
        <v>0</v>
      </c>
      <c r="CI434" s="3">
        <v>0</v>
      </c>
      <c r="CJ434" s="3">
        <v>0</v>
      </c>
      <c r="CK434" s="3">
        <v>60562</v>
      </c>
      <c r="CL434" s="3">
        <v>18249</v>
      </c>
      <c r="CM434" s="3">
        <v>2449</v>
      </c>
      <c r="CN434" s="3">
        <v>30110</v>
      </c>
      <c r="CO434" s="3">
        <v>0</v>
      </c>
      <c r="CP434" s="3">
        <v>3714</v>
      </c>
      <c r="CQ434" s="3">
        <v>46709</v>
      </c>
      <c r="CR434" s="3">
        <v>294</v>
      </c>
      <c r="CS434" s="3">
        <v>5263</v>
      </c>
      <c r="CT434" s="3">
        <v>167350</v>
      </c>
      <c r="CU434" s="3">
        <v>59844</v>
      </c>
      <c r="CV434" s="3">
        <v>19499</v>
      </c>
      <c r="CW434" s="3">
        <v>0</v>
      </c>
      <c r="CX434" s="3">
        <v>86686</v>
      </c>
      <c r="CY434" s="3">
        <v>0</v>
      </c>
      <c r="CZ434" s="3">
        <v>6</v>
      </c>
      <c r="DA434" s="3">
        <v>257010</v>
      </c>
      <c r="DB434" s="3">
        <v>284496</v>
      </c>
      <c r="DC434" s="3">
        <v>1708</v>
      </c>
      <c r="DD434" s="3">
        <v>2746</v>
      </c>
      <c r="DE434" s="3">
        <v>987</v>
      </c>
      <c r="DF434" s="3">
        <v>477</v>
      </c>
      <c r="DG434" s="3">
        <v>2431432860</v>
      </c>
      <c r="DH434" s="3">
        <v>1856749545</v>
      </c>
      <c r="DI434" s="3">
        <v>0</v>
      </c>
      <c r="DJ434" s="3">
        <v>574683315</v>
      </c>
      <c r="DK434" s="3">
        <v>11645549</v>
      </c>
      <c r="DL434" s="3">
        <v>586328864</v>
      </c>
      <c r="DM434" s="3">
        <v>601052810</v>
      </c>
      <c r="DN434" s="3">
        <v>-14723946</v>
      </c>
      <c r="DO434" s="3">
        <v>55965519</v>
      </c>
      <c r="DP434" s="3">
        <v>8525159</v>
      </c>
      <c r="DQ434" s="3">
        <v>0</v>
      </c>
      <c r="DR434" s="3">
        <v>0</v>
      </c>
      <c r="DS434" s="3">
        <v>32716414</v>
      </c>
      <c r="DT434" s="3">
        <v>545963623</v>
      </c>
      <c r="DU434" s="3">
        <v>200486799</v>
      </c>
      <c r="DV434" s="3">
        <v>46089077</v>
      </c>
      <c r="DW434" s="3">
        <v>283280735</v>
      </c>
      <c r="DX434" s="3">
        <v>0</v>
      </c>
      <c r="DY434" s="3">
        <v>32849356</v>
      </c>
      <c r="DZ434" s="3">
        <v>257540512</v>
      </c>
      <c r="EA434" s="3">
        <v>1338998</v>
      </c>
      <c r="EB434" s="3">
        <v>20021141</v>
      </c>
      <c r="EC434" s="3">
        <v>1387570241</v>
      </c>
      <c r="ED434" s="3">
        <v>440386394</v>
      </c>
      <c r="EE434" s="3">
        <v>124144668</v>
      </c>
      <c r="EF434" s="3">
        <v>10848026</v>
      </c>
      <c r="EG434" s="3">
        <v>143439036</v>
      </c>
      <c r="EH434" s="3">
        <v>0</v>
      </c>
      <c r="EI434" s="3">
        <v>22967539</v>
      </c>
      <c r="EJ434" s="3">
        <v>275932244</v>
      </c>
      <c r="EK434" s="3">
        <v>1385436</v>
      </c>
      <c r="EL434" s="3">
        <v>24759276</v>
      </c>
      <c r="EM434" s="3">
        <v>1043862619</v>
      </c>
      <c r="EN434" s="3">
        <v>842848118</v>
      </c>
      <c r="EO434" s="3">
        <v>283551509</v>
      </c>
      <c r="EP434" s="3">
        <v>48413687</v>
      </c>
      <c r="EQ434" s="3">
        <v>370011389</v>
      </c>
      <c r="ER434" s="3">
        <v>0</v>
      </c>
      <c r="ES434" s="3">
        <v>0</v>
      </c>
      <c r="ET434" s="3">
        <v>23839218</v>
      </c>
      <c r="EU434" s="3">
        <v>239542972</v>
      </c>
      <c r="EV434" s="3">
        <v>43017032</v>
      </c>
      <c r="EW434" s="3">
        <v>0</v>
      </c>
      <c r="EX434" s="3">
        <v>2724434</v>
      </c>
      <c r="EY434" s="3">
        <v>0</v>
      </c>
      <c r="EZ434" s="3">
        <v>2801186</v>
      </c>
      <c r="FA434" s="3">
        <v>0</v>
      </c>
      <c r="FB434" s="3">
        <v>0</v>
      </c>
      <c r="FC434" s="3">
        <v>0</v>
      </c>
      <c r="FD434" s="3">
        <v>0</v>
      </c>
      <c r="FE434" s="3">
        <v>142480141</v>
      </c>
      <c r="FF434" s="3">
        <v>40956806</v>
      </c>
      <c r="FG434" s="3">
        <v>6862262</v>
      </c>
      <c r="FH434" s="3">
        <v>56700489</v>
      </c>
      <c r="FI434" s="3">
        <v>0</v>
      </c>
      <c r="FJ434" s="3">
        <v>31531740</v>
      </c>
      <c r="FK434" s="3">
        <v>286273837</v>
      </c>
      <c r="FL434" s="3">
        <v>0</v>
      </c>
      <c r="FM434" s="3">
        <v>9878040</v>
      </c>
      <c r="FN434" s="3">
        <v>0</v>
      </c>
      <c r="FO434" s="3">
        <v>0</v>
      </c>
      <c r="FP434" s="3">
        <v>0</v>
      </c>
      <c r="FQ434" s="3">
        <v>12413126</v>
      </c>
      <c r="FR434" s="3">
        <v>16626000</v>
      </c>
      <c r="FS434" s="3">
        <v>0</v>
      </c>
      <c r="FT434" s="3">
        <v>138352518</v>
      </c>
      <c r="FU434" s="3">
        <v>56887077</v>
      </c>
      <c r="FV434" s="3">
        <v>161674902</v>
      </c>
      <c r="FW434" s="3">
        <v>0</v>
      </c>
      <c r="FX434" s="3">
        <v>0</v>
      </c>
      <c r="FY434" s="3">
        <v>0</v>
      </c>
      <c r="FZ434" s="3">
        <v>0</v>
      </c>
      <c r="GA434" s="3">
        <v>102799405</v>
      </c>
      <c r="GB434" s="3">
        <v>19547818</v>
      </c>
      <c r="GC434" s="3">
        <v>64633949</v>
      </c>
      <c r="GD434" s="3">
        <v>57157141</v>
      </c>
      <c r="GE434" s="3">
        <v>272437713</v>
      </c>
      <c r="GF434" s="3">
        <v>89317638</v>
      </c>
      <c r="GG434" s="3">
        <v>39024520</v>
      </c>
      <c r="GH434" s="3">
        <v>7191361</v>
      </c>
      <c r="GI434" s="3">
        <v>75275148</v>
      </c>
      <c r="GJ434" s="3">
        <v>29578399</v>
      </c>
      <c r="GK434" s="3">
        <v>39844833</v>
      </c>
      <c r="GL434" s="3">
        <v>1258800</v>
      </c>
      <c r="GM434" s="3">
        <v>2469909</v>
      </c>
      <c r="GN434" s="3">
        <v>27814457</v>
      </c>
      <c r="GO434" s="3">
        <v>16840032</v>
      </c>
      <c r="GP434" s="3">
        <v>455277442</v>
      </c>
      <c r="GQ434" s="3">
        <v>406370705</v>
      </c>
      <c r="GR434" s="3">
        <v>536961434</v>
      </c>
      <c r="GS434" s="3">
        <v>30844651</v>
      </c>
      <c r="GT434" s="3">
        <v>84452719</v>
      </c>
      <c r="GU434" s="3">
        <v>0</v>
      </c>
      <c r="GV434" s="3">
        <v>1513906951</v>
      </c>
      <c r="GW434" s="3">
        <v>125268050</v>
      </c>
      <c r="GX434" s="3">
        <v>0</v>
      </c>
      <c r="GY434" s="3">
        <v>837779247</v>
      </c>
      <c r="GZ434" s="3">
        <v>550859654</v>
      </c>
      <c r="HA434" s="3">
        <v>1513906951</v>
      </c>
      <c r="HB434" s="3">
        <v>23536750</v>
      </c>
      <c r="HC434" s="3">
        <v>394365163</v>
      </c>
      <c r="HD434" s="3">
        <v>-320938276</v>
      </c>
      <c r="HE434" s="3">
        <v>1214380509</v>
      </c>
      <c r="HF434" s="3">
        <v>0</v>
      </c>
      <c r="HG434" s="3">
        <v>693053511</v>
      </c>
      <c r="HH434" s="3">
        <v>0</v>
      </c>
      <c r="HI434" s="3">
        <v>0</v>
      </c>
      <c r="HJ434" s="3">
        <v>2967872</v>
      </c>
      <c r="HK434" s="3">
        <v>3407041</v>
      </c>
      <c r="HL434" s="3">
        <v>1624</v>
      </c>
      <c r="HM434" s="3">
        <v>0</v>
      </c>
      <c r="HN434" s="3">
        <v>216224</v>
      </c>
      <c r="HO434" s="3">
        <v>894309</v>
      </c>
      <c r="HP434" s="3">
        <v>996768</v>
      </c>
      <c r="HQ434" s="3">
        <v>1845</v>
      </c>
      <c r="HR434" s="3">
        <v>211049</v>
      </c>
      <c r="HS434" s="3">
        <v>343010</v>
      </c>
      <c r="HT434" s="3">
        <v>259627</v>
      </c>
      <c r="HU434" s="3">
        <v>16830</v>
      </c>
      <c r="HV434" s="3">
        <v>1872</v>
      </c>
      <c r="HW434" s="3">
        <v>26338</v>
      </c>
      <c r="HX434" s="3">
        <v>887379</v>
      </c>
      <c r="HY434" s="3">
        <v>346952</v>
      </c>
      <c r="HZ434" s="3">
        <v>649823</v>
      </c>
      <c r="IA434" s="3">
        <v>0</v>
      </c>
      <c r="IB434" s="3">
        <v>652316</v>
      </c>
      <c r="IC434" s="3">
        <v>147211</v>
      </c>
      <c r="ID434" s="3">
        <v>284191</v>
      </c>
      <c r="IE434" s="3">
        <v>239102576.70338199</v>
      </c>
      <c r="IF434" s="3">
        <v>78694397.425755739</v>
      </c>
      <c r="IG434" s="3">
        <v>13802207.9410841</v>
      </c>
      <c r="IH434" s="3">
        <v>103441775.25003</v>
      </c>
      <c r="II434" s="3">
        <v>0</v>
      </c>
      <c r="IJ434" s="3">
        <v>13530656.651351901</v>
      </c>
      <c r="IK434" s="3">
        <v>129319925.34314986</v>
      </c>
      <c r="IL434" s="3">
        <v>660434.10374706902</v>
      </c>
      <c r="IM434" s="3">
        <v>10855287.5814995</v>
      </c>
    </row>
    <row r="435" spans="1:247" x14ac:dyDescent="0.25">
      <c r="A435">
        <v>106444013</v>
      </c>
      <c r="B435" s="33" t="s">
        <v>1735</v>
      </c>
      <c r="C435" s="56">
        <v>45292</v>
      </c>
      <c r="D435" s="56">
        <v>45657</v>
      </c>
      <c r="E435">
        <v>366</v>
      </c>
      <c r="F435" s="33" t="s">
        <v>2706</v>
      </c>
      <c r="G435" t="s">
        <v>1065</v>
      </c>
      <c r="H435">
        <v>711</v>
      </c>
      <c r="I435" s="33" t="s">
        <v>1046</v>
      </c>
      <c r="J435" t="s">
        <v>3050</v>
      </c>
      <c r="K435" s="33" t="s">
        <v>1023</v>
      </c>
      <c r="L435" s="33" t="s">
        <v>811</v>
      </c>
      <c r="N435" t="s">
        <v>1032</v>
      </c>
      <c r="O435" s="33" t="s">
        <v>3007</v>
      </c>
      <c r="P435" t="s">
        <v>1042</v>
      </c>
      <c r="Q435" t="s">
        <v>34</v>
      </c>
      <c r="R435" s="33" t="s">
        <v>2369</v>
      </c>
      <c r="S435" s="33" t="s">
        <v>1736</v>
      </c>
      <c r="T435" s="33" t="s">
        <v>1737</v>
      </c>
      <c r="U435" s="33">
        <v>95076</v>
      </c>
      <c r="V435" s="33" t="s">
        <v>2504</v>
      </c>
      <c r="W435">
        <v>0</v>
      </c>
      <c r="X435" s="3">
        <v>106</v>
      </c>
      <c r="Y435" s="3">
        <v>38796</v>
      </c>
      <c r="Z435" s="3">
        <v>106</v>
      </c>
      <c r="AA435" s="3">
        <v>38796</v>
      </c>
      <c r="AB435" s="3">
        <v>34</v>
      </c>
      <c r="AC435" s="3">
        <v>32.609289617486297</v>
      </c>
      <c r="AD435" s="3">
        <v>94.658198049431505</v>
      </c>
      <c r="AE435" s="3">
        <v>4230</v>
      </c>
      <c r="AF435" s="3">
        <v>879</v>
      </c>
      <c r="AG435" s="3">
        <v>568</v>
      </c>
      <c r="AH435" s="3">
        <v>4309</v>
      </c>
      <c r="AI435" s="3">
        <v>0</v>
      </c>
      <c r="AJ435" s="3">
        <v>984</v>
      </c>
      <c r="AK435" s="3">
        <v>616</v>
      </c>
      <c r="AL435" s="3">
        <v>16</v>
      </c>
      <c r="AM435" s="3">
        <v>333</v>
      </c>
      <c r="AN435" s="3">
        <v>11935</v>
      </c>
      <c r="AO435" s="3">
        <v>34644.900486091901</v>
      </c>
      <c r="AP435" s="89">
        <v>9180.1782025213197</v>
      </c>
      <c r="AQ435" s="89">
        <v>2176.9192875496174</v>
      </c>
      <c r="AR435" s="89">
        <v>1479.4835137816428</v>
      </c>
      <c r="AS435" s="89">
        <v>12397.504077334799</v>
      </c>
      <c r="AT435" s="89">
        <v>0</v>
      </c>
      <c r="AU435" s="89">
        <v>4601.4361856911</v>
      </c>
      <c r="AV435" s="89">
        <v>2614.5458602594899</v>
      </c>
      <c r="AW435" s="89">
        <v>50.3952567499609</v>
      </c>
      <c r="AX435" s="89">
        <v>1667.5375209940801</v>
      </c>
      <c r="AY435" s="3">
        <v>574</v>
      </c>
      <c r="AZ435" s="3">
        <v>75</v>
      </c>
      <c r="BA435" s="3">
        <v>190</v>
      </c>
      <c r="BB435" s="3">
        <v>1639</v>
      </c>
      <c r="BC435" s="3">
        <v>0</v>
      </c>
      <c r="BD435" s="3">
        <v>255</v>
      </c>
      <c r="BE435" s="3">
        <v>108</v>
      </c>
      <c r="BF435" s="3">
        <v>19</v>
      </c>
      <c r="BG435" s="3">
        <v>396</v>
      </c>
      <c r="BH435" s="3">
        <v>3256</v>
      </c>
      <c r="BI435" s="3">
        <v>106</v>
      </c>
      <c r="BJ435" s="3">
        <v>0</v>
      </c>
      <c r="BK435" s="3">
        <v>0</v>
      </c>
      <c r="BL435" s="3">
        <v>0</v>
      </c>
      <c r="BM435" s="3">
        <v>0</v>
      </c>
      <c r="BN435" s="3">
        <v>0</v>
      </c>
      <c r="BO435" s="3">
        <v>38796</v>
      </c>
      <c r="BP435" s="3">
        <v>0</v>
      </c>
      <c r="BQ435" s="3">
        <v>0</v>
      </c>
      <c r="BR435" s="3">
        <v>0</v>
      </c>
      <c r="BS435" s="3">
        <v>0</v>
      </c>
      <c r="BT435" s="3">
        <v>0</v>
      </c>
      <c r="BU435" s="3">
        <v>11935</v>
      </c>
      <c r="BV435" s="3">
        <v>0</v>
      </c>
      <c r="BW435" s="3">
        <v>0</v>
      </c>
      <c r="BX435" s="3">
        <v>0</v>
      </c>
      <c r="BY435" s="3">
        <v>0</v>
      </c>
      <c r="BZ435" s="57">
        <v>0</v>
      </c>
      <c r="CA435" s="3">
        <v>0</v>
      </c>
      <c r="CB435" s="3">
        <v>3256</v>
      </c>
      <c r="CC435" s="3">
        <v>0</v>
      </c>
      <c r="CD435" s="3">
        <v>0</v>
      </c>
      <c r="CE435" s="3">
        <v>0</v>
      </c>
      <c r="CF435" s="3">
        <v>0</v>
      </c>
      <c r="CG435" s="3">
        <v>0</v>
      </c>
      <c r="CH435" s="3">
        <v>10</v>
      </c>
      <c r="CI435" s="3">
        <v>1335</v>
      </c>
      <c r="CJ435" s="3">
        <v>685</v>
      </c>
      <c r="CK435" s="3">
        <v>8318</v>
      </c>
      <c r="CL435" s="3">
        <v>1967</v>
      </c>
      <c r="CM435" s="3">
        <v>4833</v>
      </c>
      <c r="CN435" s="3">
        <v>64049</v>
      </c>
      <c r="CO435" s="3">
        <v>0</v>
      </c>
      <c r="CP435" s="3">
        <v>10899</v>
      </c>
      <c r="CQ435" s="3">
        <v>6046</v>
      </c>
      <c r="CR435" s="3">
        <v>111</v>
      </c>
      <c r="CS435" s="3">
        <v>15682</v>
      </c>
      <c r="CT435" s="3">
        <v>111905</v>
      </c>
      <c r="CU435" s="3">
        <v>34796</v>
      </c>
      <c r="CV435" s="3">
        <v>4285</v>
      </c>
      <c r="CW435" s="3">
        <v>0</v>
      </c>
      <c r="CX435" s="3">
        <v>72114</v>
      </c>
      <c r="CY435" s="3">
        <v>0</v>
      </c>
      <c r="CZ435" s="3">
        <v>5</v>
      </c>
      <c r="DA435" s="3">
        <v>68993</v>
      </c>
      <c r="DB435" s="3">
        <v>220625</v>
      </c>
      <c r="DC435" s="3">
        <v>820</v>
      </c>
      <c r="DD435" s="3">
        <v>2902</v>
      </c>
      <c r="DE435" s="3">
        <v>570</v>
      </c>
      <c r="DF435" s="3">
        <v>189</v>
      </c>
      <c r="DG435" s="3">
        <v>1105346267</v>
      </c>
      <c r="DH435" s="3">
        <v>966245570</v>
      </c>
      <c r="DI435" s="3">
        <v>0</v>
      </c>
      <c r="DJ435" s="3">
        <v>139100697</v>
      </c>
      <c r="DK435" s="3">
        <v>4596886</v>
      </c>
      <c r="DL435" s="3">
        <v>143697583</v>
      </c>
      <c r="DM435" s="3">
        <v>144313836</v>
      </c>
      <c r="DN435" s="3">
        <v>-616253</v>
      </c>
      <c r="DO435" s="3">
        <v>3804495</v>
      </c>
      <c r="DP435" s="3">
        <v>395077</v>
      </c>
      <c r="DQ435" s="3">
        <v>0</v>
      </c>
      <c r="DR435" s="3">
        <v>0</v>
      </c>
      <c r="DS435" s="3">
        <v>2793165</v>
      </c>
      <c r="DT435" s="3">
        <v>113683240</v>
      </c>
      <c r="DU435" s="3">
        <v>35155964</v>
      </c>
      <c r="DV435" s="3">
        <v>14540175</v>
      </c>
      <c r="DW435" s="3">
        <v>147480164</v>
      </c>
      <c r="DX435" s="3">
        <v>0</v>
      </c>
      <c r="DY435" s="3">
        <v>13274562</v>
      </c>
      <c r="DZ435" s="3">
        <v>46542410</v>
      </c>
      <c r="EA435" s="3">
        <v>473262</v>
      </c>
      <c r="EB435" s="3">
        <v>9636645</v>
      </c>
      <c r="EC435" s="3">
        <v>380786422</v>
      </c>
      <c r="ED435" s="3">
        <v>133038368</v>
      </c>
      <c r="EE435" s="3">
        <v>51910812</v>
      </c>
      <c r="EF435" s="3">
        <v>23332975</v>
      </c>
      <c r="EG435" s="3">
        <v>276837760</v>
      </c>
      <c r="EH435" s="3">
        <v>0</v>
      </c>
      <c r="EI435" s="3">
        <v>48800692</v>
      </c>
      <c r="EJ435" s="3">
        <v>151001852</v>
      </c>
      <c r="EK435" s="3">
        <v>1017373</v>
      </c>
      <c r="EL435" s="3">
        <v>38620013</v>
      </c>
      <c r="EM435" s="3">
        <v>724559845</v>
      </c>
      <c r="EN435" s="3">
        <v>227483355</v>
      </c>
      <c r="EO435" s="3">
        <v>38990891</v>
      </c>
      <c r="EP435" s="3">
        <v>37525809</v>
      </c>
      <c r="EQ435" s="3">
        <v>420426434</v>
      </c>
      <c r="ER435" s="3">
        <v>-23429634</v>
      </c>
      <c r="ES435" s="3">
        <v>0</v>
      </c>
      <c r="ET435" s="3">
        <v>58646815</v>
      </c>
      <c r="EU435" s="3">
        <v>186633819</v>
      </c>
      <c r="EV435" s="3">
        <v>11914147</v>
      </c>
      <c r="EW435" s="3">
        <v>0</v>
      </c>
      <c r="EX435" s="3">
        <v>1490635</v>
      </c>
      <c r="EY435" s="3">
        <v>0</v>
      </c>
      <c r="EZ435" s="3">
        <v>6563299</v>
      </c>
      <c r="FA435" s="3">
        <v>0</v>
      </c>
      <c r="FB435" s="3">
        <v>0</v>
      </c>
      <c r="FC435" s="3">
        <v>0</v>
      </c>
      <c r="FD435" s="3">
        <v>0</v>
      </c>
      <c r="FE435" s="3">
        <v>19238253</v>
      </c>
      <c r="FF435" s="3">
        <v>48075885</v>
      </c>
      <c r="FG435" s="3">
        <v>2456887</v>
      </c>
      <c r="FH435" s="3">
        <v>25211578</v>
      </c>
      <c r="FI435" s="3">
        <v>0</v>
      </c>
      <c r="FJ435" s="3">
        <v>3428439</v>
      </c>
      <c r="FK435" s="3">
        <v>10910443</v>
      </c>
      <c r="FL435" s="3">
        <v>0</v>
      </c>
      <c r="FM435" s="3">
        <v>29779212</v>
      </c>
      <c r="FN435" s="3">
        <v>0</v>
      </c>
      <c r="FO435" s="3">
        <v>0</v>
      </c>
      <c r="FP435" s="3">
        <v>4132344</v>
      </c>
      <c r="FQ435" s="3">
        <v>-327849</v>
      </c>
      <c r="FR435" s="3">
        <v>0</v>
      </c>
      <c r="FS435" s="3">
        <v>0</v>
      </c>
      <c r="FT435" s="3">
        <v>27568934</v>
      </c>
      <c r="FU435" s="3">
        <v>13695845</v>
      </c>
      <c r="FV435" s="3">
        <v>42613087</v>
      </c>
      <c r="FW435" s="3">
        <v>0</v>
      </c>
      <c r="FX435" s="3">
        <v>0</v>
      </c>
      <c r="FY435" s="3">
        <v>0</v>
      </c>
      <c r="FZ435" s="3">
        <v>0</v>
      </c>
      <c r="GA435" s="3">
        <v>17899968</v>
      </c>
      <c r="GB435" s="3">
        <v>8060988</v>
      </c>
      <c r="GC435" s="3">
        <v>32014464</v>
      </c>
      <c r="GD435" s="3">
        <v>2460550</v>
      </c>
      <c r="GE435" s="3">
        <v>59263929</v>
      </c>
      <c r="GF435" s="3">
        <v>28329689</v>
      </c>
      <c r="GG435" s="3">
        <v>9068037</v>
      </c>
      <c r="GH435" s="3">
        <v>5307280</v>
      </c>
      <c r="GI435" s="3">
        <v>11783612</v>
      </c>
      <c r="GJ435" s="3">
        <v>13089907</v>
      </c>
      <c r="GK435" s="3">
        <v>62773</v>
      </c>
      <c r="GL435" s="3">
        <v>1264613</v>
      </c>
      <c r="GM435" s="3">
        <v>540125</v>
      </c>
      <c r="GN435" s="3">
        <v>0</v>
      </c>
      <c r="GO435" s="3">
        <v>15603871</v>
      </c>
      <c r="GP435" s="3">
        <v>32670975</v>
      </c>
      <c r="GQ435" s="3">
        <v>0</v>
      </c>
      <c r="GR435" s="3">
        <v>1632203</v>
      </c>
      <c r="GS435" s="3">
        <v>0</v>
      </c>
      <c r="GT435" s="3">
        <v>13418648</v>
      </c>
      <c r="GU435" s="3">
        <v>0</v>
      </c>
      <c r="GV435" s="3">
        <v>47721826</v>
      </c>
      <c r="GW435" s="3">
        <v>29883648</v>
      </c>
      <c r="GX435" s="3">
        <v>685410</v>
      </c>
      <c r="GY435" s="3">
        <v>12176153</v>
      </c>
      <c r="GZ435" s="3">
        <v>4976615</v>
      </c>
      <c r="HA435" s="3">
        <v>47721826</v>
      </c>
      <c r="HB435" s="3">
        <v>2534569</v>
      </c>
      <c r="HC435" s="3">
        <v>183348174</v>
      </c>
      <c r="HD435" s="3">
        <v>-158898816</v>
      </c>
      <c r="HE435" s="3">
        <v>1846053</v>
      </c>
      <c r="HF435" s="3">
        <v>0</v>
      </c>
      <c r="HG435" s="3">
        <v>0</v>
      </c>
      <c r="HH435" s="3">
        <v>13101994</v>
      </c>
      <c r="HI435" s="3">
        <v>1576701</v>
      </c>
      <c r="HJ435" s="3">
        <v>871593</v>
      </c>
      <c r="HK435" s="3">
        <v>1101489</v>
      </c>
      <c r="HL435" s="3">
        <v>510</v>
      </c>
      <c r="HM435" s="3">
        <v>0</v>
      </c>
      <c r="HN435" s="3">
        <v>82450</v>
      </c>
      <c r="HO435" s="3">
        <v>212785</v>
      </c>
      <c r="HP435" s="3">
        <v>288709</v>
      </c>
      <c r="HQ435" s="3">
        <v>0</v>
      </c>
      <c r="HR435" s="3">
        <v>46627</v>
      </c>
      <c r="HS435" s="3">
        <v>130075</v>
      </c>
      <c r="HT435" s="3">
        <v>63076</v>
      </c>
      <c r="HU435" s="3">
        <v>6693</v>
      </c>
      <c r="HV435" s="3">
        <v>38006</v>
      </c>
      <c r="HW435" s="3">
        <v>3172</v>
      </c>
      <c r="HX435" s="3">
        <v>187498</v>
      </c>
      <c r="HY435" s="3">
        <v>102870</v>
      </c>
      <c r="HZ435" s="3">
        <v>246681</v>
      </c>
      <c r="IA435" s="3">
        <v>0</v>
      </c>
      <c r="IB435" s="3">
        <v>149139</v>
      </c>
      <c r="IC435" s="3">
        <v>69907</v>
      </c>
      <c r="ID435" s="3">
        <v>115498</v>
      </c>
      <c r="IE435" s="3">
        <v>31185875.049284998</v>
      </c>
      <c r="IF435" s="3">
        <v>11005333.5793762</v>
      </c>
      <c r="IG435" s="3">
        <v>4787206.65448495</v>
      </c>
      <c r="IH435" s="3">
        <v>53634239.280071497</v>
      </c>
      <c r="II435" s="3">
        <v>0</v>
      </c>
      <c r="IJ435" s="3">
        <v>7846378.4773023501</v>
      </c>
      <c r="IK435" s="3">
        <v>24969805.9338006</v>
      </c>
      <c r="IL435" s="3">
        <v>188417.85780713201</v>
      </c>
      <c r="IM435" s="3">
        <v>6099693.1678723404</v>
      </c>
    </row>
    <row r="436" spans="1:247" x14ac:dyDescent="0.25">
      <c r="A436">
        <v>106301379</v>
      </c>
      <c r="B436" s="33" t="s">
        <v>1738</v>
      </c>
      <c r="C436" s="56">
        <v>45292</v>
      </c>
      <c r="D436" s="56">
        <v>45657</v>
      </c>
      <c r="E436">
        <v>366</v>
      </c>
      <c r="F436" s="33" t="s">
        <v>2689</v>
      </c>
      <c r="G436" t="s">
        <v>1027</v>
      </c>
      <c r="H436">
        <v>1012</v>
      </c>
      <c r="I436" s="33" t="s">
        <v>1024</v>
      </c>
      <c r="J436" t="s">
        <v>3051</v>
      </c>
      <c r="K436" s="33" t="s">
        <v>1023</v>
      </c>
      <c r="L436" s="33" t="s">
        <v>811</v>
      </c>
      <c r="N436" t="s">
        <v>1032</v>
      </c>
      <c r="O436" s="33" t="s">
        <v>2388</v>
      </c>
      <c r="P436" t="s">
        <v>1028</v>
      </c>
      <c r="Q436" t="s">
        <v>1043</v>
      </c>
      <c r="R436" s="33" t="s">
        <v>2370</v>
      </c>
      <c r="S436" s="33" t="s">
        <v>1739</v>
      </c>
      <c r="T436" s="33" t="s">
        <v>1029</v>
      </c>
      <c r="U436" s="33">
        <v>92804</v>
      </c>
      <c r="V436" s="33" t="s">
        <v>2637</v>
      </c>
      <c r="W436">
        <v>0</v>
      </c>
      <c r="X436" s="3">
        <v>219</v>
      </c>
      <c r="Y436" s="3">
        <v>80154</v>
      </c>
      <c r="Z436" s="3">
        <v>219</v>
      </c>
      <c r="AA436" s="3">
        <v>80154</v>
      </c>
      <c r="AB436" s="3">
        <v>110</v>
      </c>
      <c r="AC436" s="3">
        <v>132.120218579235</v>
      </c>
      <c r="AD436" s="3">
        <v>159.34930547591199</v>
      </c>
      <c r="AE436" s="3">
        <v>20154</v>
      </c>
      <c r="AF436" s="3">
        <v>8034</v>
      </c>
      <c r="AG436" s="3">
        <v>1857</v>
      </c>
      <c r="AH436" s="3">
        <v>14286</v>
      </c>
      <c r="AI436" s="3">
        <v>0</v>
      </c>
      <c r="AJ436" s="3">
        <v>2989</v>
      </c>
      <c r="AK436" s="3">
        <v>841</v>
      </c>
      <c r="AL436" s="3">
        <v>0</v>
      </c>
      <c r="AM436" s="3">
        <v>195</v>
      </c>
      <c r="AN436" s="3">
        <v>48356</v>
      </c>
      <c r="AO436" s="3">
        <v>58321.845804183897</v>
      </c>
      <c r="AP436" s="89">
        <v>21256.432576512412</v>
      </c>
      <c r="AQ436" s="89">
        <v>9003.0926216204207</v>
      </c>
      <c r="AR436" s="89">
        <v>2355.2508655974498</v>
      </c>
      <c r="AS436" s="89">
        <v>19404.501153294801</v>
      </c>
      <c r="AT436" s="89">
        <v>0</v>
      </c>
      <c r="AU436" s="89">
        <v>4040.6864377636798</v>
      </c>
      <c r="AV436" s="89">
        <v>1322.0174737672701</v>
      </c>
      <c r="AW436" s="89">
        <v>0</v>
      </c>
      <c r="AX436" s="89">
        <v>630.48639596481496</v>
      </c>
      <c r="AY436" s="3">
        <v>2714</v>
      </c>
      <c r="AZ436" s="3">
        <v>1735</v>
      </c>
      <c r="BA436" s="3">
        <v>350</v>
      </c>
      <c r="BB436" s="3">
        <v>1817</v>
      </c>
      <c r="BC436" s="3">
        <v>0</v>
      </c>
      <c r="BD436" s="3">
        <v>561</v>
      </c>
      <c r="BE436" s="3">
        <v>168</v>
      </c>
      <c r="BF436" s="3">
        <v>0</v>
      </c>
      <c r="BG436" s="3">
        <v>115</v>
      </c>
      <c r="BH436" s="3">
        <v>7460</v>
      </c>
      <c r="BI436" s="3">
        <v>167</v>
      </c>
      <c r="BJ436" s="3">
        <v>30</v>
      </c>
      <c r="BK436" s="3">
        <v>0</v>
      </c>
      <c r="BL436" s="3">
        <v>0</v>
      </c>
      <c r="BM436" s="3">
        <v>22</v>
      </c>
      <c r="BN436" s="3">
        <v>0</v>
      </c>
      <c r="BO436" s="3">
        <v>61122</v>
      </c>
      <c r="BP436" s="3">
        <v>10980</v>
      </c>
      <c r="BQ436" s="3">
        <v>0</v>
      </c>
      <c r="BR436" s="3">
        <v>0</v>
      </c>
      <c r="BS436" s="3">
        <v>8052</v>
      </c>
      <c r="BT436" s="3">
        <v>0</v>
      </c>
      <c r="BU436" s="3">
        <v>32283</v>
      </c>
      <c r="BV436" s="3">
        <v>8341</v>
      </c>
      <c r="BW436" s="3">
        <v>0</v>
      </c>
      <c r="BX436" s="3">
        <v>0</v>
      </c>
      <c r="BY436" s="3">
        <v>7732</v>
      </c>
      <c r="BZ436" s="57">
        <v>0.15989742741335097</v>
      </c>
      <c r="CA436" s="3">
        <v>0</v>
      </c>
      <c r="CB436" s="3">
        <v>6994</v>
      </c>
      <c r="CC436" s="3">
        <v>457</v>
      </c>
      <c r="CD436" s="3">
        <v>0</v>
      </c>
      <c r="CE436" s="3">
        <v>0</v>
      </c>
      <c r="CF436" s="3">
        <v>9</v>
      </c>
      <c r="CG436" s="3">
        <v>0</v>
      </c>
      <c r="CH436" s="3">
        <v>0</v>
      </c>
      <c r="CI436" s="3">
        <v>0</v>
      </c>
      <c r="CJ436" s="3">
        <v>0</v>
      </c>
      <c r="CK436" s="3">
        <v>1949</v>
      </c>
      <c r="CL436" s="3">
        <v>2903</v>
      </c>
      <c r="CM436" s="3">
        <v>2223</v>
      </c>
      <c r="CN436" s="3">
        <v>16732</v>
      </c>
      <c r="CO436" s="3">
        <v>0</v>
      </c>
      <c r="CP436" s="3">
        <v>3625</v>
      </c>
      <c r="CQ436" s="3">
        <v>1219</v>
      </c>
      <c r="CR436" s="3">
        <v>0</v>
      </c>
      <c r="CS436" s="3">
        <v>2390</v>
      </c>
      <c r="CT436" s="3">
        <v>31041</v>
      </c>
      <c r="CU436" s="3">
        <v>32929</v>
      </c>
      <c r="CV436" s="3">
        <v>0</v>
      </c>
      <c r="CW436" s="3">
        <v>0</v>
      </c>
      <c r="CX436" s="3">
        <v>5492</v>
      </c>
      <c r="CY436" s="3">
        <v>0</v>
      </c>
      <c r="CZ436" s="3">
        <v>5</v>
      </c>
      <c r="DA436" s="3">
        <v>71216</v>
      </c>
      <c r="DB436" s="3">
        <v>3898</v>
      </c>
      <c r="DC436" s="3">
        <v>745</v>
      </c>
      <c r="DD436" s="3">
        <v>29</v>
      </c>
      <c r="DE436" s="3">
        <v>0</v>
      </c>
      <c r="DF436" s="3">
        <v>0</v>
      </c>
      <c r="DG436" s="3">
        <v>757095717</v>
      </c>
      <c r="DH436" s="3">
        <v>595703488</v>
      </c>
      <c r="DI436" s="3">
        <v>0</v>
      </c>
      <c r="DJ436" s="3">
        <v>161392229</v>
      </c>
      <c r="DK436" s="3">
        <v>1928724</v>
      </c>
      <c r="DL436" s="3">
        <v>163320953</v>
      </c>
      <c r="DM436" s="3">
        <v>154564473</v>
      </c>
      <c r="DN436" s="3">
        <v>8756480</v>
      </c>
      <c r="DO436" s="3">
        <v>0</v>
      </c>
      <c r="DP436" s="3">
        <v>0</v>
      </c>
      <c r="DQ436" s="3">
        <v>0</v>
      </c>
      <c r="DR436" s="3">
        <v>0</v>
      </c>
      <c r="DS436" s="3">
        <v>8756480</v>
      </c>
      <c r="DT436" s="3">
        <v>238443769</v>
      </c>
      <c r="DU436" s="3">
        <v>128242833</v>
      </c>
      <c r="DV436" s="3">
        <v>29404546</v>
      </c>
      <c r="DW436" s="3">
        <v>167016705</v>
      </c>
      <c r="DX436" s="3">
        <v>0</v>
      </c>
      <c r="DY436" s="3">
        <v>46797555</v>
      </c>
      <c r="DZ436" s="3">
        <v>13925732</v>
      </c>
      <c r="EA436" s="3">
        <v>0</v>
      </c>
      <c r="EB436" s="3">
        <v>3894543</v>
      </c>
      <c r="EC436" s="3">
        <v>627725683</v>
      </c>
      <c r="ED436" s="3">
        <v>13042978</v>
      </c>
      <c r="EE436" s="3">
        <v>15469154</v>
      </c>
      <c r="EF436" s="3">
        <v>7889521</v>
      </c>
      <c r="EG436" s="3">
        <v>59840067</v>
      </c>
      <c r="EH436" s="3">
        <v>0</v>
      </c>
      <c r="EI436" s="3">
        <v>16465826</v>
      </c>
      <c r="EJ436" s="3">
        <v>7964947</v>
      </c>
      <c r="EK436" s="3">
        <v>0</v>
      </c>
      <c r="EL436" s="3">
        <v>8697541</v>
      </c>
      <c r="EM436" s="3">
        <v>129370034</v>
      </c>
      <c r="EN436" s="3">
        <v>192215814</v>
      </c>
      <c r="EO436" s="3">
        <v>113154152</v>
      </c>
      <c r="EP436" s="3">
        <v>28110571</v>
      </c>
      <c r="EQ436" s="3">
        <v>195852566</v>
      </c>
      <c r="ER436" s="3">
        <v>-3141057</v>
      </c>
      <c r="ES436" s="3">
        <v>0</v>
      </c>
      <c r="ET436" s="3">
        <v>47638900</v>
      </c>
      <c r="EU436" s="3">
        <v>4730272</v>
      </c>
      <c r="EV436" s="3">
        <v>13199733</v>
      </c>
      <c r="EW436" s="3">
        <v>0</v>
      </c>
      <c r="EX436" s="3">
        <v>3057414</v>
      </c>
      <c r="EY436" s="3">
        <v>0</v>
      </c>
      <c r="EZ436" s="3">
        <v>885123</v>
      </c>
      <c r="FA436" s="3">
        <v>0</v>
      </c>
      <c r="FB436" s="3">
        <v>0</v>
      </c>
      <c r="FC436" s="3">
        <v>0</v>
      </c>
      <c r="FD436" s="3">
        <v>0</v>
      </c>
      <c r="FE436" s="3">
        <v>56460688</v>
      </c>
      <c r="FF436" s="3">
        <v>30539426</v>
      </c>
      <c r="FG436" s="3">
        <v>9268089</v>
      </c>
      <c r="FH436" s="3">
        <v>33719142</v>
      </c>
      <c r="FI436" s="3">
        <v>0</v>
      </c>
      <c r="FJ436" s="3">
        <v>14824615</v>
      </c>
      <c r="FK436" s="3">
        <v>17123131</v>
      </c>
      <c r="FL436" s="3">
        <v>0</v>
      </c>
      <c r="FM436" s="3">
        <v>-542862</v>
      </c>
      <c r="FN436" s="3">
        <v>0</v>
      </c>
      <c r="FO436" s="3">
        <v>77702</v>
      </c>
      <c r="FP436" s="3">
        <v>0</v>
      </c>
      <c r="FQ436" s="3">
        <v>0</v>
      </c>
      <c r="FR436" s="3">
        <v>0</v>
      </c>
      <c r="FS436" s="3">
        <v>0</v>
      </c>
      <c r="FT436" s="3">
        <v>43809292</v>
      </c>
      <c r="FU436" s="3">
        <v>9593011</v>
      </c>
      <c r="FV436" s="3">
        <v>35682488</v>
      </c>
      <c r="FW436" s="3">
        <v>0</v>
      </c>
      <c r="FX436" s="3">
        <v>0</v>
      </c>
      <c r="FY436" s="3">
        <v>0</v>
      </c>
      <c r="FZ436" s="3">
        <v>2981170</v>
      </c>
      <c r="GA436" s="3">
        <v>20794664</v>
      </c>
      <c r="GB436" s="3">
        <v>3821719</v>
      </c>
      <c r="GC436" s="3">
        <v>17920364</v>
      </c>
      <c r="GD436" s="3">
        <v>19961765</v>
      </c>
      <c r="GE436" s="3">
        <v>72020968</v>
      </c>
      <c r="GF436" s="3">
        <v>16346784</v>
      </c>
      <c r="GG436" s="3">
        <v>2104898</v>
      </c>
      <c r="GH436" s="3">
        <v>4085723</v>
      </c>
      <c r="GI436" s="3">
        <v>15712935</v>
      </c>
      <c r="GJ436" s="3">
        <v>11662194</v>
      </c>
      <c r="GK436" s="3">
        <v>2964364</v>
      </c>
      <c r="GL436" s="3">
        <v>534970</v>
      </c>
      <c r="GM436" s="3">
        <v>1111219</v>
      </c>
      <c r="GN436" s="3">
        <v>340674</v>
      </c>
      <c r="GO436" s="3">
        <v>27679744</v>
      </c>
      <c r="GP436" s="3">
        <v>218306210</v>
      </c>
      <c r="GQ436" s="3">
        <v>0</v>
      </c>
      <c r="GR436" s="3">
        <v>43211314</v>
      </c>
      <c r="GS436" s="3">
        <v>2385470</v>
      </c>
      <c r="GT436" s="3">
        <v>0</v>
      </c>
      <c r="GU436" s="3">
        <v>2836821</v>
      </c>
      <c r="GV436" s="3">
        <v>266739815</v>
      </c>
      <c r="GW436" s="3">
        <v>99110639</v>
      </c>
      <c r="GX436" s="3">
        <v>0</v>
      </c>
      <c r="GY436" s="3">
        <v>2957639</v>
      </c>
      <c r="GZ436" s="3">
        <v>164671537</v>
      </c>
      <c r="HA436" s="3">
        <v>266739815</v>
      </c>
      <c r="HB436" s="3">
        <v>2550</v>
      </c>
      <c r="HC436" s="3">
        <v>226507130</v>
      </c>
      <c r="HD436" s="3">
        <v>-204610333</v>
      </c>
      <c r="HE436" s="3">
        <v>81841104</v>
      </c>
      <c r="HF436" s="3">
        <v>0</v>
      </c>
      <c r="HG436" s="3">
        <v>0</v>
      </c>
      <c r="HH436" s="3">
        <v>176050009</v>
      </c>
      <c r="HI436" s="3">
        <v>22288021</v>
      </c>
      <c r="HJ436" s="3">
        <v>2426741</v>
      </c>
      <c r="HK436" s="3">
        <v>2675301</v>
      </c>
      <c r="HL436" s="3">
        <v>1280</v>
      </c>
      <c r="HM436" s="3">
        <v>19</v>
      </c>
      <c r="HN436" s="3">
        <v>126431</v>
      </c>
      <c r="HO436" s="3">
        <v>1474187</v>
      </c>
      <c r="HP436" s="3">
        <v>408394</v>
      </c>
      <c r="HQ436" s="3">
        <v>76716</v>
      </c>
      <c r="HR436" s="3">
        <v>0</v>
      </c>
      <c r="HS436" s="3">
        <v>205707</v>
      </c>
      <c r="HT436" s="3">
        <v>84126</v>
      </c>
      <c r="HU436" s="3">
        <v>39209</v>
      </c>
      <c r="HV436" s="3">
        <v>11971</v>
      </c>
      <c r="HW436" s="3">
        <v>0</v>
      </c>
      <c r="HX436" s="3">
        <v>1048896</v>
      </c>
      <c r="HY436" s="3">
        <v>206525</v>
      </c>
      <c r="HZ436" s="3">
        <v>293934</v>
      </c>
      <c r="IA436" s="3">
        <v>44259</v>
      </c>
      <c r="IB436" s="3">
        <v>437934</v>
      </c>
      <c r="IC436" s="3">
        <v>233829</v>
      </c>
      <c r="ID436" s="3">
        <v>161364</v>
      </c>
      <c r="IE436" s="3">
        <v>50701472.918144204</v>
      </c>
      <c r="IF436" s="3">
        <v>28973333.600331601</v>
      </c>
      <c r="IG436" s="3">
        <v>7518742.6397779807</v>
      </c>
      <c r="IH436" s="3">
        <v>45735899.084398396</v>
      </c>
      <c r="II436" s="3">
        <v>0</v>
      </c>
      <c r="IJ436" s="3">
        <v>12754336.507767299</v>
      </c>
      <c r="IK436" s="3">
        <v>4413312.7559134914</v>
      </c>
      <c r="IL436" s="3">
        <v>0</v>
      </c>
      <c r="IM436" s="3">
        <v>2538651.4936669706</v>
      </c>
    </row>
    <row r="437" spans="1:247" x14ac:dyDescent="0.25">
      <c r="A437">
        <v>106190883</v>
      </c>
      <c r="B437" s="33" t="s">
        <v>1743</v>
      </c>
      <c r="C437" s="56">
        <v>45108</v>
      </c>
      <c r="D437" s="56">
        <v>45473</v>
      </c>
      <c r="E437">
        <v>366</v>
      </c>
      <c r="F437" s="33" t="s">
        <v>2532</v>
      </c>
      <c r="G437" t="s">
        <v>475</v>
      </c>
      <c r="H437">
        <v>919</v>
      </c>
      <c r="I437" s="33" t="s">
        <v>1024</v>
      </c>
      <c r="J437" t="s">
        <v>2895</v>
      </c>
      <c r="K437" s="33" t="s">
        <v>1023</v>
      </c>
      <c r="L437" s="33" t="s">
        <v>811</v>
      </c>
      <c r="N437" t="s">
        <v>1032</v>
      </c>
      <c r="O437" s="33" t="s">
        <v>1743</v>
      </c>
      <c r="P437" t="s">
        <v>1042</v>
      </c>
      <c r="Q437" t="s">
        <v>1043</v>
      </c>
      <c r="R437" s="33" t="s">
        <v>2374</v>
      </c>
      <c r="S437" s="33" t="s">
        <v>1744</v>
      </c>
      <c r="T437" s="33" t="s">
        <v>1517</v>
      </c>
      <c r="U437" s="33">
        <v>90605</v>
      </c>
      <c r="V437" s="33" t="s">
        <v>3277</v>
      </c>
      <c r="W437">
        <v>0</v>
      </c>
      <c r="X437" s="3">
        <v>148</v>
      </c>
      <c r="Y437" s="3">
        <v>54168</v>
      </c>
      <c r="Z437" s="3">
        <v>148</v>
      </c>
      <c r="AA437" s="3">
        <v>54168</v>
      </c>
      <c r="AB437" s="3">
        <v>79</v>
      </c>
      <c r="AC437" s="3">
        <v>77.325136612021893</v>
      </c>
      <c r="AD437" s="3">
        <v>128.98367124482959</v>
      </c>
      <c r="AE437" s="3">
        <v>4546</v>
      </c>
      <c r="AF437" s="3">
        <v>5088</v>
      </c>
      <c r="AG437" s="3">
        <v>6473</v>
      </c>
      <c r="AH437" s="3">
        <v>8794</v>
      </c>
      <c r="AI437" s="3">
        <v>0</v>
      </c>
      <c r="AJ437" s="3">
        <v>146</v>
      </c>
      <c r="AK437" s="3">
        <v>2648</v>
      </c>
      <c r="AL437" s="3">
        <v>99</v>
      </c>
      <c r="AM437" s="3">
        <v>507</v>
      </c>
      <c r="AN437" s="3">
        <v>28301</v>
      </c>
      <c r="AO437" s="3">
        <v>47208.023675607597</v>
      </c>
      <c r="AP437" s="89">
        <v>6325.0445061697001</v>
      </c>
      <c r="AQ437" s="89">
        <v>8107.3478789543396</v>
      </c>
      <c r="AR437" s="89">
        <v>8219.7847410448503</v>
      </c>
      <c r="AS437" s="89">
        <v>16262.8063454322</v>
      </c>
      <c r="AT437" s="89">
        <v>0</v>
      </c>
      <c r="AU437" s="89">
        <v>440.20422873001797</v>
      </c>
      <c r="AV437" s="89">
        <v>6246.23018821399</v>
      </c>
      <c r="AW437" s="89">
        <v>173.799166002563</v>
      </c>
      <c r="AX437" s="89">
        <v>895.79429083575803</v>
      </c>
      <c r="AY437" s="3">
        <v>962</v>
      </c>
      <c r="AZ437" s="3">
        <v>1097</v>
      </c>
      <c r="BA437" s="3">
        <v>561</v>
      </c>
      <c r="BB437" s="3">
        <v>2119</v>
      </c>
      <c r="BC437" s="3">
        <v>0</v>
      </c>
      <c r="BD437" s="3">
        <v>20</v>
      </c>
      <c r="BE437" s="3">
        <v>716</v>
      </c>
      <c r="BF437" s="3">
        <v>44</v>
      </c>
      <c r="BG437" s="3">
        <v>220</v>
      </c>
      <c r="BH437" s="3">
        <v>5739</v>
      </c>
      <c r="BI437" s="3">
        <v>118</v>
      </c>
      <c r="BJ437" s="3">
        <v>0</v>
      </c>
      <c r="BK437" s="3">
        <v>0</v>
      </c>
      <c r="BL437" s="3">
        <v>0</v>
      </c>
      <c r="BM437" s="3">
        <v>30</v>
      </c>
      <c r="BN437" s="3">
        <v>0</v>
      </c>
      <c r="BO437" s="3">
        <v>43188</v>
      </c>
      <c r="BP437" s="3">
        <v>0</v>
      </c>
      <c r="BQ437" s="3">
        <v>0</v>
      </c>
      <c r="BR437" s="3">
        <v>0</v>
      </c>
      <c r="BS437" s="3">
        <v>10980</v>
      </c>
      <c r="BT437" s="3">
        <v>0</v>
      </c>
      <c r="BU437" s="3">
        <v>21396</v>
      </c>
      <c r="BV437" s="3">
        <v>0</v>
      </c>
      <c r="BW437" s="3">
        <v>0</v>
      </c>
      <c r="BX437" s="3">
        <v>0</v>
      </c>
      <c r="BY437" s="3">
        <v>6905</v>
      </c>
      <c r="BZ437" s="57">
        <v>0.243984311508427</v>
      </c>
      <c r="CA437" s="3">
        <v>0</v>
      </c>
      <c r="CB437" s="3">
        <v>5731</v>
      </c>
      <c r="CC437" s="3">
        <v>0</v>
      </c>
      <c r="CD437" s="3">
        <v>0</v>
      </c>
      <c r="CE437" s="3">
        <v>0</v>
      </c>
      <c r="CF437" s="3">
        <v>8</v>
      </c>
      <c r="CG437" s="3">
        <v>0</v>
      </c>
      <c r="CH437" s="3">
        <v>20</v>
      </c>
      <c r="CI437" s="3">
        <v>2361</v>
      </c>
      <c r="CJ437" s="3">
        <v>1285</v>
      </c>
      <c r="CK437" s="3">
        <v>3785</v>
      </c>
      <c r="CL437" s="3">
        <v>8124</v>
      </c>
      <c r="CM437" s="3">
        <v>5056</v>
      </c>
      <c r="CN437" s="3">
        <v>22322</v>
      </c>
      <c r="CO437" s="3">
        <v>0</v>
      </c>
      <c r="CP437" s="3">
        <v>789</v>
      </c>
      <c r="CQ437" s="3">
        <v>10825</v>
      </c>
      <c r="CR437" s="3">
        <v>193</v>
      </c>
      <c r="CS437" s="3">
        <v>931</v>
      </c>
      <c r="CT437" s="3">
        <v>52025</v>
      </c>
      <c r="CU437" s="3">
        <v>30616</v>
      </c>
      <c r="CV437" s="3">
        <v>2798</v>
      </c>
      <c r="CW437" s="3">
        <v>0</v>
      </c>
      <c r="CX437" s="3">
        <v>21207</v>
      </c>
      <c r="CY437" s="3">
        <v>0</v>
      </c>
      <c r="CZ437" s="3">
        <v>5</v>
      </c>
      <c r="DA437" s="3">
        <v>84424</v>
      </c>
      <c r="DB437" s="3">
        <v>82704</v>
      </c>
      <c r="DC437" s="3">
        <v>885</v>
      </c>
      <c r="DD437" s="3">
        <v>1023</v>
      </c>
      <c r="DE437" s="3">
        <v>749</v>
      </c>
      <c r="DF437" s="3">
        <v>529</v>
      </c>
      <c r="DG437" s="3">
        <v>683307552</v>
      </c>
      <c r="DH437" s="3">
        <v>559424443</v>
      </c>
      <c r="DI437" s="3">
        <v>0</v>
      </c>
      <c r="DJ437" s="3">
        <v>123883109</v>
      </c>
      <c r="DK437" s="3">
        <v>282485</v>
      </c>
      <c r="DL437" s="3">
        <v>124165594</v>
      </c>
      <c r="DM437" s="3">
        <v>126956490</v>
      </c>
      <c r="DN437" s="3">
        <v>-2790896</v>
      </c>
      <c r="DO437" s="3">
        <v>675020</v>
      </c>
      <c r="DP437" s="3">
        <v>0</v>
      </c>
      <c r="DQ437" s="3">
        <v>0</v>
      </c>
      <c r="DR437" s="3">
        <v>0</v>
      </c>
      <c r="DS437" s="3">
        <v>-2115876</v>
      </c>
      <c r="DT437" s="3">
        <v>66701314</v>
      </c>
      <c r="DU437" s="3">
        <v>83581581</v>
      </c>
      <c r="DV437" s="3">
        <v>81198443</v>
      </c>
      <c r="DW437" s="3">
        <v>122872955</v>
      </c>
      <c r="DX437" s="3">
        <v>0</v>
      </c>
      <c r="DY437" s="3">
        <v>1636567</v>
      </c>
      <c r="DZ437" s="3">
        <v>46068840</v>
      </c>
      <c r="EA437" s="3">
        <v>1316311</v>
      </c>
      <c r="EB437" s="3">
        <v>6263824</v>
      </c>
      <c r="EC437" s="3">
        <v>409639835</v>
      </c>
      <c r="ED437" s="3">
        <v>26103081</v>
      </c>
      <c r="EE437" s="3">
        <v>49599424</v>
      </c>
      <c r="EF437" s="3">
        <v>21911973</v>
      </c>
      <c r="EG437" s="3">
        <v>104356869</v>
      </c>
      <c r="EH437" s="3">
        <v>0</v>
      </c>
      <c r="EI437" s="3">
        <v>3297842</v>
      </c>
      <c r="EJ437" s="3">
        <v>62600563</v>
      </c>
      <c r="EK437" s="3">
        <v>994535</v>
      </c>
      <c r="EL437" s="3">
        <v>4803430</v>
      </c>
      <c r="EM437" s="3">
        <v>273667717</v>
      </c>
      <c r="EN437" s="3">
        <v>71538036</v>
      </c>
      <c r="EO437" s="3">
        <v>113203854</v>
      </c>
      <c r="EP437" s="3">
        <v>97008034</v>
      </c>
      <c r="EQ437" s="3">
        <v>203435379</v>
      </c>
      <c r="ER437" s="3">
        <v>-3693108</v>
      </c>
      <c r="ES437" s="3">
        <v>0</v>
      </c>
      <c r="ET437" s="3">
        <v>4046215</v>
      </c>
      <c r="EU437" s="3">
        <v>57977814</v>
      </c>
      <c r="EV437" s="3">
        <v>5759176</v>
      </c>
      <c r="EW437" s="3">
        <v>0</v>
      </c>
      <c r="EX437" s="3">
        <v>2294774</v>
      </c>
      <c r="EY437" s="3">
        <v>0</v>
      </c>
      <c r="EZ437" s="3">
        <v>7854269</v>
      </c>
      <c r="FA437" s="3">
        <v>0</v>
      </c>
      <c r="FB437" s="3">
        <v>0</v>
      </c>
      <c r="FC437" s="3">
        <v>0</v>
      </c>
      <c r="FD437" s="3">
        <v>0</v>
      </c>
      <c r="FE437" s="3">
        <v>18166805</v>
      </c>
      <c r="FF437" s="3">
        <v>19977151</v>
      </c>
      <c r="FG437" s="3">
        <v>7571841</v>
      </c>
      <c r="FH437" s="3">
        <v>26018094</v>
      </c>
      <c r="FI437" s="3">
        <v>0</v>
      </c>
      <c r="FJ437" s="3">
        <v>888194</v>
      </c>
      <c r="FK437" s="3">
        <v>50691589</v>
      </c>
      <c r="FL437" s="3">
        <v>16072</v>
      </c>
      <c r="FM437" s="3">
        <v>553363</v>
      </c>
      <c r="FN437" s="3">
        <v>0</v>
      </c>
      <c r="FO437" s="3">
        <v>0</v>
      </c>
      <c r="FP437" s="3">
        <v>0</v>
      </c>
      <c r="FQ437" s="3">
        <v>514157</v>
      </c>
      <c r="FR437" s="3">
        <v>0</v>
      </c>
      <c r="FS437" s="3">
        <v>0</v>
      </c>
      <c r="FT437" s="3">
        <v>27736634</v>
      </c>
      <c r="FU437" s="3">
        <v>7167762</v>
      </c>
      <c r="FV437" s="3">
        <v>32300040</v>
      </c>
      <c r="FW437" s="3">
        <v>0</v>
      </c>
      <c r="FX437" s="3">
        <v>0</v>
      </c>
      <c r="FY437" s="3">
        <v>0</v>
      </c>
      <c r="FZ437" s="3">
        <v>0</v>
      </c>
      <c r="GA437" s="3">
        <v>14999022</v>
      </c>
      <c r="GB437" s="3">
        <v>10034525</v>
      </c>
      <c r="GC437" s="3">
        <v>28789853</v>
      </c>
      <c r="GD437" s="3">
        <v>5928654</v>
      </c>
      <c r="GE437" s="3">
        <v>48695015</v>
      </c>
      <c r="GF437" s="3">
        <v>15336788</v>
      </c>
      <c r="GG437" s="3">
        <v>2147140</v>
      </c>
      <c r="GH437" s="3">
        <v>1592807</v>
      </c>
      <c r="GI437" s="3">
        <v>11721317</v>
      </c>
      <c r="GJ437" s="3">
        <v>22072642</v>
      </c>
      <c r="GK437" s="3">
        <v>1347377</v>
      </c>
      <c r="GL437" s="3">
        <v>3688132</v>
      </c>
      <c r="GM437" s="3">
        <v>1646941</v>
      </c>
      <c r="GN437" s="3">
        <v>698045</v>
      </c>
      <c r="GO437" s="3">
        <v>18010286</v>
      </c>
      <c r="GP437" s="3">
        <v>102602410</v>
      </c>
      <c r="GQ437" s="3">
        <v>0</v>
      </c>
      <c r="GR437" s="3">
        <v>6513485</v>
      </c>
      <c r="GS437" s="3">
        <v>0</v>
      </c>
      <c r="GT437" s="3">
        <v>923517</v>
      </c>
      <c r="GU437" s="3">
        <v>16628</v>
      </c>
      <c r="GV437" s="3">
        <v>110056040</v>
      </c>
      <c r="GW437" s="3">
        <v>34863181</v>
      </c>
      <c r="GX437" s="3">
        <v>0</v>
      </c>
      <c r="GY437" s="3">
        <v>-539538</v>
      </c>
      <c r="GZ437" s="3">
        <v>75732397</v>
      </c>
      <c r="HA437" s="3">
        <v>110056040</v>
      </c>
      <c r="HB437" s="3">
        <v>16991718</v>
      </c>
      <c r="HC437" s="3">
        <v>132497033</v>
      </c>
      <c r="HD437" s="3">
        <v>-114873835</v>
      </c>
      <c r="HE437" s="3">
        <v>22354137</v>
      </c>
      <c r="HF437" s="3">
        <v>0</v>
      </c>
      <c r="HG437" s="3">
        <v>0</v>
      </c>
      <c r="HH437" s="3">
        <v>51997081</v>
      </c>
      <c r="HI437" s="3">
        <v>0</v>
      </c>
      <c r="HJ437" s="3">
        <v>990759</v>
      </c>
      <c r="HK437" s="3">
        <v>1175176</v>
      </c>
      <c r="HL437" s="3">
        <v>552</v>
      </c>
      <c r="HM437" s="3">
        <v>0</v>
      </c>
      <c r="HN437" s="3">
        <v>80021</v>
      </c>
      <c r="HO437" s="3">
        <v>264301</v>
      </c>
      <c r="HP437" s="3">
        <v>342808</v>
      </c>
      <c r="HQ437" s="3">
        <v>46230</v>
      </c>
      <c r="HR437" s="3">
        <v>65966</v>
      </c>
      <c r="HS437" s="3">
        <v>152564</v>
      </c>
      <c r="HT437" s="3">
        <v>12763</v>
      </c>
      <c r="HU437" s="3">
        <v>0</v>
      </c>
      <c r="HV437" s="3">
        <v>26106</v>
      </c>
      <c r="HW437" s="3">
        <v>0</v>
      </c>
      <c r="HX437" s="3">
        <v>278892</v>
      </c>
      <c r="HY437" s="3">
        <v>180483</v>
      </c>
      <c r="HZ437" s="3">
        <v>272119</v>
      </c>
      <c r="IA437" s="3">
        <v>0</v>
      </c>
      <c r="IB437" s="3">
        <v>99656</v>
      </c>
      <c r="IC437" s="3">
        <v>53510</v>
      </c>
      <c r="ID437" s="3">
        <v>106099</v>
      </c>
      <c r="IE437" s="3">
        <v>17204411.632570401</v>
      </c>
      <c r="IF437" s="3">
        <v>24689572.42444618</v>
      </c>
      <c r="IG437" s="3">
        <v>19114978.7730373</v>
      </c>
      <c r="IH437" s="3">
        <v>42124679.841860019</v>
      </c>
      <c r="II437" s="3">
        <v>0</v>
      </c>
      <c r="IJ437" s="3">
        <v>914758.44004435197</v>
      </c>
      <c r="IK437" s="3">
        <v>20145523.723070201</v>
      </c>
      <c r="IL437" s="3">
        <v>428392.92043742799</v>
      </c>
      <c r="IM437" s="3">
        <v>2051687.24453417</v>
      </c>
    </row>
    <row r="438" spans="1:247" x14ac:dyDescent="0.25">
      <c r="A438">
        <v>106571086</v>
      </c>
      <c r="B438" s="33" t="s">
        <v>1745</v>
      </c>
      <c r="C438" s="56">
        <v>45108</v>
      </c>
      <c r="D438" s="56">
        <v>45473</v>
      </c>
      <c r="E438">
        <v>366</v>
      </c>
      <c r="F438" s="33" t="s">
        <v>2728</v>
      </c>
      <c r="G438" t="s">
        <v>1093</v>
      </c>
      <c r="H438">
        <v>313</v>
      </c>
      <c r="I438" s="33" t="s">
        <v>1046</v>
      </c>
      <c r="J438" t="s">
        <v>1764</v>
      </c>
      <c r="K438" s="33" t="s">
        <v>1023</v>
      </c>
      <c r="L438" s="33" t="s">
        <v>811</v>
      </c>
      <c r="N438" t="s">
        <v>430</v>
      </c>
      <c r="O438" s="33" t="s">
        <v>1764</v>
      </c>
      <c r="P438" t="s">
        <v>1042</v>
      </c>
      <c r="Q438" t="s">
        <v>34</v>
      </c>
      <c r="R438" s="33" t="s">
        <v>2375</v>
      </c>
      <c r="S438" s="33" t="s">
        <v>1746</v>
      </c>
      <c r="T438" s="33" t="s">
        <v>1747</v>
      </c>
      <c r="U438" s="33">
        <v>95625</v>
      </c>
      <c r="V438" s="33" t="s">
        <v>2894</v>
      </c>
      <c r="W438">
        <v>0</v>
      </c>
      <c r="X438" s="3">
        <v>105</v>
      </c>
      <c r="Y438" s="3">
        <v>38430</v>
      </c>
      <c r="Z438" s="3">
        <v>105</v>
      </c>
      <c r="AA438" s="3">
        <v>38430</v>
      </c>
      <c r="AB438" s="3">
        <v>65</v>
      </c>
      <c r="AC438" s="3">
        <v>60.554644808743198</v>
      </c>
      <c r="AD438" s="3">
        <v>156.14645238979506</v>
      </c>
      <c r="AE438" s="3">
        <v>4673</v>
      </c>
      <c r="AF438" s="3">
        <v>4513</v>
      </c>
      <c r="AG438" s="3">
        <v>5017</v>
      </c>
      <c r="AH438" s="3">
        <v>2880</v>
      </c>
      <c r="AI438" s="3">
        <v>0</v>
      </c>
      <c r="AJ438" s="3">
        <v>447</v>
      </c>
      <c r="AK438" s="3">
        <v>4529</v>
      </c>
      <c r="AL438" s="3">
        <v>104</v>
      </c>
      <c r="AM438" s="3">
        <v>0</v>
      </c>
      <c r="AN438" s="3">
        <v>22163</v>
      </c>
      <c r="AO438" s="3">
        <v>57149.601574665001</v>
      </c>
      <c r="AP438" s="89">
        <v>11325.388955469416</v>
      </c>
      <c r="AQ438" s="89">
        <v>11223.4940885779</v>
      </c>
      <c r="AR438" s="89">
        <v>6589.7275225343938</v>
      </c>
      <c r="AS438" s="89">
        <v>8842.83209843041</v>
      </c>
      <c r="AT438" s="89">
        <v>0</v>
      </c>
      <c r="AU438" s="89">
        <v>1009.65111136105</v>
      </c>
      <c r="AV438" s="89">
        <v>14901.237573467601</v>
      </c>
      <c r="AW438" s="89">
        <v>480.72642699721098</v>
      </c>
      <c r="AX438" s="89">
        <v>0</v>
      </c>
      <c r="AY438" s="3">
        <v>925</v>
      </c>
      <c r="AZ438" s="3">
        <v>799</v>
      </c>
      <c r="BA438" s="3">
        <v>731</v>
      </c>
      <c r="BB438" s="3">
        <v>847</v>
      </c>
      <c r="BC438" s="3">
        <v>0</v>
      </c>
      <c r="BD438" s="3">
        <v>130</v>
      </c>
      <c r="BE438" s="3">
        <v>991</v>
      </c>
      <c r="BF438" s="3">
        <v>32</v>
      </c>
      <c r="BG438" s="3">
        <v>0</v>
      </c>
      <c r="BH438" s="3">
        <v>4455</v>
      </c>
      <c r="BI438" s="3">
        <v>74</v>
      </c>
      <c r="BJ438" s="3">
        <v>31</v>
      </c>
      <c r="BK438" s="3">
        <v>0</v>
      </c>
      <c r="BL438" s="3">
        <v>0</v>
      </c>
      <c r="BM438" s="3">
        <v>0</v>
      </c>
      <c r="BN438" s="3">
        <v>0</v>
      </c>
      <c r="BO438" s="3">
        <v>27084</v>
      </c>
      <c r="BP438" s="3">
        <v>11346</v>
      </c>
      <c r="BQ438" s="3">
        <v>0</v>
      </c>
      <c r="BR438" s="3">
        <v>0</v>
      </c>
      <c r="BS438" s="3">
        <v>0</v>
      </c>
      <c r="BT438" s="3">
        <v>0</v>
      </c>
      <c r="BU438" s="3">
        <v>11313</v>
      </c>
      <c r="BV438" s="3">
        <v>10850</v>
      </c>
      <c r="BW438" s="3">
        <v>0</v>
      </c>
      <c r="BX438" s="3">
        <v>0</v>
      </c>
      <c r="BY438" s="3">
        <v>0</v>
      </c>
      <c r="BZ438" s="57">
        <v>0</v>
      </c>
      <c r="CA438" s="3">
        <v>0</v>
      </c>
      <c r="CB438" s="3">
        <v>3127</v>
      </c>
      <c r="CC438" s="3">
        <v>1328</v>
      </c>
      <c r="CD438" s="3">
        <v>0</v>
      </c>
      <c r="CE438" s="3">
        <v>0</v>
      </c>
      <c r="CF438" s="3">
        <v>0</v>
      </c>
      <c r="CG438" s="3">
        <v>0</v>
      </c>
      <c r="CH438" s="3">
        <v>0</v>
      </c>
      <c r="CI438" s="3">
        <v>0</v>
      </c>
      <c r="CJ438" s="3">
        <v>0</v>
      </c>
      <c r="CK438" s="3">
        <v>14083</v>
      </c>
      <c r="CL438" s="3">
        <v>15987</v>
      </c>
      <c r="CM438" s="3">
        <v>12461</v>
      </c>
      <c r="CN438" s="3">
        <v>21738</v>
      </c>
      <c r="CO438" s="3">
        <v>0</v>
      </c>
      <c r="CP438" s="3">
        <v>2339</v>
      </c>
      <c r="CQ438" s="3">
        <v>18211</v>
      </c>
      <c r="CR438" s="3">
        <v>1381</v>
      </c>
      <c r="CS438" s="3">
        <v>832</v>
      </c>
      <c r="CT438" s="3">
        <v>87032</v>
      </c>
      <c r="CU438" s="3">
        <v>31241</v>
      </c>
      <c r="CV438" s="3">
        <v>0</v>
      </c>
      <c r="CW438" s="3">
        <v>9947</v>
      </c>
      <c r="CX438" s="3">
        <v>27910</v>
      </c>
      <c r="CY438" s="3">
        <v>3129</v>
      </c>
      <c r="CZ438" s="3">
        <v>15</v>
      </c>
      <c r="DA438" s="3">
        <v>100770</v>
      </c>
      <c r="DB438" s="3">
        <v>313785</v>
      </c>
      <c r="DC438" s="3">
        <v>957</v>
      </c>
      <c r="DD438" s="3">
        <v>8235</v>
      </c>
      <c r="DE438" s="3">
        <v>327</v>
      </c>
      <c r="DF438" s="3">
        <v>146</v>
      </c>
      <c r="DG438" s="3">
        <v>999764060</v>
      </c>
      <c r="DH438" s="3">
        <v>813006883</v>
      </c>
      <c r="DI438" s="3">
        <v>52790544</v>
      </c>
      <c r="DJ438" s="3">
        <v>239547721</v>
      </c>
      <c r="DK438" s="3">
        <v>650821</v>
      </c>
      <c r="DL438" s="3">
        <v>240198542</v>
      </c>
      <c r="DM438" s="3">
        <v>231177312</v>
      </c>
      <c r="DN438" s="3">
        <v>9021230</v>
      </c>
      <c r="DO438" s="3">
        <v>4006176</v>
      </c>
      <c r="DP438" s="3">
        <v>2246176</v>
      </c>
      <c r="DQ438" s="3">
        <v>0</v>
      </c>
      <c r="DR438" s="3">
        <v>0</v>
      </c>
      <c r="DS438" s="3">
        <v>10781230</v>
      </c>
      <c r="DT438" s="3">
        <v>92459466</v>
      </c>
      <c r="DU438" s="3">
        <v>84573981</v>
      </c>
      <c r="DV438" s="3">
        <v>50743877</v>
      </c>
      <c r="DW438" s="3">
        <v>68143818</v>
      </c>
      <c r="DX438" s="3">
        <v>0</v>
      </c>
      <c r="DY438" s="3">
        <v>15017127</v>
      </c>
      <c r="DZ438" s="3">
        <v>74692478</v>
      </c>
      <c r="EA438" s="3">
        <v>2084482</v>
      </c>
      <c r="EB438" s="3">
        <v>0</v>
      </c>
      <c r="EC438" s="3">
        <v>387715229</v>
      </c>
      <c r="ED438" s="3">
        <v>131623439</v>
      </c>
      <c r="EE438" s="3">
        <v>125755196</v>
      </c>
      <c r="EF438" s="3">
        <v>15907174</v>
      </c>
      <c r="EG438" s="3">
        <v>141086856</v>
      </c>
      <c r="EH438" s="3">
        <v>0</v>
      </c>
      <c r="EI438" s="3">
        <v>18902468</v>
      </c>
      <c r="EJ438" s="3">
        <v>171059423</v>
      </c>
      <c r="EK438" s="3">
        <v>7550764</v>
      </c>
      <c r="EL438" s="3">
        <v>163511</v>
      </c>
      <c r="EM438" s="3">
        <v>612048831</v>
      </c>
      <c r="EN438" s="3">
        <v>181547471</v>
      </c>
      <c r="EO438" s="3">
        <v>185448465</v>
      </c>
      <c r="EP438" s="3">
        <v>38936340</v>
      </c>
      <c r="EQ438" s="3">
        <v>179524257</v>
      </c>
      <c r="ER438" s="3">
        <v>0</v>
      </c>
      <c r="ES438" s="3">
        <v>0</v>
      </c>
      <c r="ET438" s="3">
        <v>25927724</v>
      </c>
      <c r="EU438" s="3">
        <v>167532667</v>
      </c>
      <c r="EV438" s="3">
        <v>3438464</v>
      </c>
      <c r="EW438" s="3">
        <v>0</v>
      </c>
      <c r="EX438" s="3">
        <v>17446705</v>
      </c>
      <c r="EY438" s="3">
        <v>0</v>
      </c>
      <c r="EZ438" s="3">
        <v>13204790</v>
      </c>
      <c r="FA438" s="3">
        <v>13815136</v>
      </c>
      <c r="FB438" s="3">
        <v>11440377</v>
      </c>
      <c r="FC438" s="3">
        <v>0</v>
      </c>
      <c r="FD438" s="3">
        <v>27535031</v>
      </c>
      <c r="FE438" s="3">
        <v>38174949</v>
      </c>
      <c r="FF438" s="3">
        <v>35454684</v>
      </c>
      <c r="FG438" s="3">
        <v>25076260</v>
      </c>
      <c r="FH438" s="3">
        <v>33436855</v>
      </c>
      <c r="FI438" s="3">
        <v>0</v>
      </c>
      <c r="FJ438" s="3">
        <v>7264908</v>
      </c>
      <c r="FK438" s="3">
        <v>99756709</v>
      </c>
      <c r="FL438" s="3">
        <v>273427</v>
      </c>
      <c r="FM438" s="3">
        <v>109929</v>
      </c>
      <c r="FN438" s="3">
        <v>0</v>
      </c>
      <c r="FO438" s="3">
        <v>-16128091</v>
      </c>
      <c r="FP438" s="3">
        <v>255557</v>
      </c>
      <c r="FQ438" s="3">
        <v>55654</v>
      </c>
      <c r="FR438" s="3">
        <v>0</v>
      </c>
      <c r="FS438" s="3">
        <v>0</v>
      </c>
      <c r="FT438" s="3">
        <v>35101088</v>
      </c>
      <c r="FU438" s="3">
        <v>17145827</v>
      </c>
      <c r="FV438" s="3">
        <v>60224506</v>
      </c>
      <c r="FW438" s="3">
        <v>17181548</v>
      </c>
      <c r="FX438" s="3">
        <v>0</v>
      </c>
      <c r="FY438" s="3">
        <v>0</v>
      </c>
      <c r="FZ438" s="3">
        <v>0</v>
      </c>
      <c r="GA438" s="3">
        <v>31287156</v>
      </c>
      <c r="GB438" s="3">
        <v>7101799</v>
      </c>
      <c r="GC438" s="3">
        <v>48816488</v>
      </c>
      <c r="GD438" s="3">
        <v>14318900</v>
      </c>
      <c r="GE438" s="3">
        <v>67574341</v>
      </c>
      <c r="GF438" s="3">
        <v>33683289</v>
      </c>
      <c r="GG438" s="3">
        <v>7348086</v>
      </c>
      <c r="GH438" s="3">
        <v>6633658</v>
      </c>
      <c r="GI438" s="3">
        <v>31935619</v>
      </c>
      <c r="GJ438" s="3">
        <v>45008858</v>
      </c>
      <c r="GK438" s="3">
        <v>6302036</v>
      </c>
      <c r="GL438" s="3">
        <v>737393</v>
      </c>
      <c r="GM438" s="3">
        <v>1682382</v>
      </c>
      <c r="GN438" s="3">
        <v>8538777</v>
      </c>
      <c r="GO438" s="3">
        <v>21732873</v>
      </c>
      <c r="GP438" s="3">
        <v>41655411</v>
      </c>
      <c r="GQ438" s="3">
        <v>0</v>
      </c>
      <c r="GR438" s="3">
        <v>58871818</v>
      </c>
      <c r="GS438" s="3">
        <v>20637078</v>
      </c>
      <c r="GT438" s="3">
        <v>8884427</v>
      </c>
      <c r="GU438" s="3">
        <v>0</v>
      </c>
      <c r="GV438" s="3">
        <v>130048734</v>
      </c>
      <c r="GW438" s="3">
        <v>47135038</v>
      </c>
      <c r="GX438" s="3">
        <v>69877</v>
      </c>
      <c r="GY438" s="3">
        <v>163492058</v>
      </c>
      <c r="GZ438" s="3">
        <v>-80648239</v>
      </c>
      <c r="HA438" s="3">
        <v>130048734</v>
      </c>
      <c r="HB438" s="3">
        <v>0</v>
      </c>
      <c r="HC438" s="3">
        <v>153155330</v>
      </c>
      <c r="HD438" s="3">
        <v>-129487647</v>
      </c>
      <c r="HE438" s="3">
        <v>96864738</v>
      </c>
      <c r="HF438" s="3">
        <v>0</v>
      </c>
      <c r="HG438" s="3">
        <v>6770194</v>
      </c>
      <c r="HH438" s="3">
        <v>147585</v>
      </c>
      <c r="HI438" s="3">
        <v>155000000</v>
      </c>
      <c r="HJ438" s="3">
        <v>1060345</v>
      </c>
      <c r="HK438" s="3">
        <v>1201317</v>
      </c>
      <c r="HL438" s="3">
        <v>557</v>
      </c>
      <c r="HM438" s="3">
        <v>0</v>
      </c>
      <c r="HN438" s="3">
        <v>96819</v>
      </c>
      <c r="HO438" s="3">
        <v>246723</v>
      </c>
      <c r="HP438" s="3">
        <v>328140</v>
      </c>
      <c r="HQ438" s="3">
        <v>0</v>
      </c>
      <c r="HR438" s="3">
        <v>68024</v>
      </c>
      <c r="HS438" s="3">
        <v>88313</v>
      </c>
      <c r="HT438" s="3">
        <v>126949</v>
      </c>
      <c r="HU438" s="3">
        <v>61995</v>
      </c>
      <c r="HV438" s="3">
        <v>27458</v>
      </c>
      <c r="HW438" s="3">
        <v>15924</v>
      </c>
      <c r="HX438" s="3">
        <v>292771</v>
      </c>
      <c r="HY438" s="3">
        <v>146586</v>
      </c>
      <c r="HZ438" s="3">
        <v>268726</v>
      </c>
      <c r="IA438" s="3">
        <v>0</v>
      </c>
      <c r="IB438" s="3">
        <v>221266</v>
      </c>
      <c r="IC438" s="3">
        <v>52827</v>
      </c>
      <c r="ID438" s="3">
        <v>78169</v>
      </c>
      <c r="IE438" s="3">
        <v>51669236.62242505</v>
      </c>
      <c r="IF438" s="3">
        <v>48497889.7208286</v>
      </c>
      <c r="IG438" s="3">
        <v>15368458.942694981</v>
      </c>
      <c r="IH438" s="3">
        <v>48244595.916745529</v>
      </c>
      <c r="II438" s="3">
        <v>0</v>
      </c>
      <c r="IJ438" s="3">
        <v>7821210.54790782</v>
      </c>
      <c r="IK438" s="3">
        <v>56665693.097738899</v>
      </c>
      <c r="IL438" s="3">
        <v>2221703.6390583902</v>
      </c>
      <c r="IM438" s="3">
        <v>37702.512600724003</v>
      </c>
    </row>
    <row r="439" spans="1:247" x14ac:dyDescent="0.25">
      <c r="A439">
        <v>106380939</v>
      </c>
      <c r="B439" s="33" t="s">
        <v>2376</v>
      </c>
      <c r="C439" s="56">
        <v>45108</v>
      </c>
      <c r="D439" s="56">
        <v>45473</v>
      </c>
      <c r="E439">
        <v>366</v>
      </c>
      <c r="F439" s="33" t="s">
        <v>2697</v>
      </c>
      <c r="G439" t="s">
        <v>1111</v>
      </c>
      <c r="H439">
        <v>423</v>
      </c>
      <c r="I439" s="33" t="s">
        <v>1031</v>
      </c>
      <c r="J439" t="s">
        <v>3050</v>
      </c>
      <c r="K439" s="33" t="s">
        <v>1023</v>
      </c>
      <c r="L439" s="33" t="s">
        <v>811</v>
      </c>
      <c r="M439" t="s">
        <v>2658</v>
      </c>
      <c r="N439" t="s">
        <v>1032</v>
      </c>
      <c r="O439" s="33" t="s">
        <v>2916</v>
      </c>
      <c r="P439" t="s">
        <v>406</v>
      </c>
      <c r="Q439" t="s">
        <v>1049</v>
      </c>
      <c r="R439" s="33" t="s">
        <v>2377</v>
      </c>
      <c r="S439" s="33" t="s">
        <v>1761</v>
      </c>
      <c r="T439" s="33" t="s">
        <v>1112</v>
      </c>
      <c r="U439" s="33">
        <v>94110</v>
      </c>
      <c r="V439" s="33" t="s">
        <v>2798</v>
      </c>
      <c r="W439">
        <v>1</v>
      </c>
      <c r="X439" s="3">
        <v>395</v>
      </c>
      <c r="Y439" s="3">
        <v>144570</v>
      </c>
      <c r="Z439" s="3">
        <v>395</v>
      </c>
      <c r="AA439" s="3">
        <v>144570</v>
      </c>
      <c r="AB439" s="3">
        <v>305</v>
      </c>
      <c r="AC439" s="3">
        <v>302.846994535519</v>
      </c>
      <c r="AD439" s="3">
        <v>514.28397626911169</v>
      </c>
      <c r="AE439" s="3">
        <v>29638</v>
      </c>
      <c r="AF439" s="3">
        <v>9632</v>
      </c>
      <c r="AG439" s="3">
        <v>13199</v>
      </c>
      <c r="AH439" s="3">
        <v>43162</v>
      </c>
      <c r="AI439" s="3">
        <v>553</v>
      </c>
      <c r="AJ439" s="3">
        <v>10300</v>
      </c>
      <c r="AK439" s="3">
        <v>3921</v>
      </c>
      <c r="AL439" s="3">
        <v>129</v>
      </c>
      <c r="AM439" s="3">
        <v>308</v>
      </c>
      <c r="AN439" s="3">
        <v>110842</v>
      </c>
      <c r="AO439" s="3">
        <v>188227.93531449488</v>
      </c>
      <c r="AP439" s="89">
        <v>47864.804694144703</v>
      </c>
      <c r="AQ439" s="89">
        <v>11301.835757352799</v>
      </c>
      <c r="AR439" s="89">
        <v>19812.0242865906</v>
      </c>
      <c r="AS439" s="89">
        <v>79790.684642017601</v>
      </c>
      <c r="AT439" s="89">
        <v>2839.2474878130101</v>
      </c>
      <c r="AU439" s="89">
        <v>13622.318755514259</v>
      </c>
      <c r="AV439" s="89">
        <v>8752.5461642813971</v>
      </c>
      <c r="AW439" s="89">
        <v>279.76178657287863</v>
      </c>
      <c r="AX439" s="89">
        <v>1195.7921149245997</v>
      </c>
      <c r="AY439" s="3">
        <v>4265</v>
      </c>
      <c r="AZ439" s="3">
        <v>1601</v>
      </c>
      <c r="BA439" s="3">
        <v>2019</v>
      </c>
      <c r="BB439" s="3">
        <v>6179</v>
      </c>
      <c r="BC439" s="3">
        <v>79</v>
      </c>
      <c r="BD439" s="3">
        <v>833</v>
      </c>
      <c r="BE439" s="3">
        <v>627</v>
      </c>
      <c r="BF439" s="3">
        <v>7</v>
      </c>
      <c r="BG439" s="3">
        <v>50</v>
      </c>
      <c r="BH439" s="3">
        <v>15660</v>
      </c>
      <c r="BI439" s="3">
        <v>284</v>
      </c>
      <c r="BJ439" s="3">
        <v>83</v>
      </c>
      <c r="BK439" s="3">
        <v>0</v>
      </c>
      <c r="BL439" s="3">
        <v>0</v>
      </c>
      <c r="BM439" s="3">
        <v>28</v>
      </c>
      <c r="BN439" s="3">
        <v>0</v>
      </c>
      <c r="BO439" s="3">
        <v>103944</v>
      </c>
      <c r="BP439" s="3">
        <v>30378</v>
      </c>
      <c r="BQ439" s="3">
        <v>0</v>
      </c>
      <c r="BR439" s="3">
        <v>0</v>
      </c>
      <c r="BS439" s="3">
        <v>10248</v>
      </c>
      <c r="BT439" s="3">
        <v>0</v>
      </c>
      <c r="BU439" s="3">
        <v>87605</v>
      </c>
      <c r="BV439" s="3">
        <v>13491</v>
      </c>
      <c r="BW439" s="3">
        <v>0</v>
      </c>
      <c r="BX439" s="3">
        <v>0</v>
      </c>
      <c r="BY439" s="3">
        <v>9746</v>
      </c>
      <c r="BZ439" s="57">
        <v>8.7926959094927898E-2</v>
      </c>
      <c r="CA439" s="3">
        <v>0</v>
      </c>
      <c r="CB439" s="3">
        <v>14792</v>
      </c>
      <c r="CC439" s="3">
        <v>517</v>
      </c>
      <c r="CD439" s="3">
        <v>0</v>
      </c>
      <c r="CE439" s="3">
        <v>0</v>
      </c>
      <c r="CF439" s="3">
        <v>351</v>
      </c>
      <c r="CG439" s="3">
        <v>0</v>
      </c>
      <c r="CH439" s="3">
        <v>37</v>
      </c>
      <c r="CI439" s="3">
        <v>4489</v>
      </c>
      <c r="CJ439" s="3">
        <v>1192</v>
      </c>
      <c r="CK439" s="3">
        <v>331804</v>
      </c>
      <c r="CL439" s="3">
        <v>11325</v>
      </c>
      <c r="CM439" s="3">
        <v>113156</v>
      </c>
      <c r="CN439" s="3">
        <v>679908</v>
      </c>
      <c r="CO439" s="3">
        <v>67716</v>
      </c>
      <c r="CP439" s="3">
        <v>22223</v>
      </c>
      <c r="CQ439" s="3">
        <v>118121</v>
      </c>
      <c r="CR439" s="3">
        <v>298</v>
      </c>
      <c r="CS439" s="3">
        <v>16378</v>
      </c>
      <c r="CT439" s="3">
        <v>1360929</v>
      </c>
      <c r="CU439" s="3">
        <v>58898</v>
      </c>
      <c r="CV439" s="3">
        <v>1239853</v>
      </c>
      <c r="CW439" s="3">
        <v>0</v>
      </c>
      <c r="CX439" s="3">
        <v>67227</v>
      </c>
      <c r="CY439" s="3">
        <v>0</v>
      </c>
      <c r="CZ439" s="3">
        <v>10</v>
      </c>
      <c r="DA439" s="3">
        <v>533406</v>
      </c>
      <c r="DB439" s="3">
        <v>542643</v>
      </c>
      <c r="DC439" s="3">
        <v>2711</v>
      </c>
      <c r="DD439" s="3">
        <v>4527</v>
      </c>
      <c r="DE439" s="3">
        <v>927</v>
      </c>
      <c r="DF439" s="3">
        <v>295</v>
      </c>
      <c r="DG439" s="3">
        <v>4225913189</v>
      </c>
      <c r="DH439" s="3">
        <v>3331187335</v>
      </c>
      <c r="DI439" s="3">
        <v>69258032</v>
      </c>
      <c r="DJ439" s="3">
        <v>963983886</v>
      </c>
      <c r="DK439" s="3">
        <v>57218375</v>
      </c>
      <c r="DL439" s="3">
        <v>1021202261</v>
      </c>
      <c r="DM439" s="3">
        <v>1415535473</v>
      </c>
      <c r="DN439" s="3">
        <v>-394333212</v>
      </c>
      <c r="DO439" s="3">
        <v>259850006</v>
      </c>
      <c r="DP439" s="3">
        <v>19908105</v>
      </c>
      <c r="DQ439" s="3">
        <v>0</v>
      </c>
      <c r="DR439" s="3">
        <v>0</v>
      </c>
      <c r="DS439" s="3">
        <v>-154391311</v>
      </c>
      <c r="DT439" s="3">
        <v>622515284</v>
      </c>
      <c r="DU439" s="3">
        <v>234966622</v>
      </c>
      <c r="DV439" s="3">
        <v>345921341</v>
      </c>
      <c r="DW439" s="3">
        <v>930950020</v>
      </c>
      <c r="DX439" s="3">
        <v>18321387</v>
      </c>
      <c r="DY439" s="3">
        <v>185521258</v>
      </c>
      <c r="DZ439" s="3">
        <v>130483868</v>
      </c>
      <c r="EA439" s="3">
        <v>1796960</v>
      </c>
      <c r="EB439" s="3">
        <v>18041603</v>
      </c>
      <c r="EC439" s="3">
        <v>2488518343</v>
      </c>
      <c r="ED439" s="3">
        <v>382835026</v>
      </c>
      <c r="EE439" s="3">
        <v>40734600</v>
      </c>
      <c r="EF439" s="3">
        <v>173315117</v>
      </c>
      <c r="EG439" s="3">
        <v>790034630</v>
      </c>
      <c r="EH439" s="3">
        <v>75745434</v>
      </c>
      <c r="EI439" s="3">
        <v>59840850</v>
      </c>
      <c r="EJ439" s="3">
        <v>160785216</v>
      </c>
      <c r="EK439" s="3">
        <v>2100100</v>
      </c>
      <c r="EL439" s="3">
        <v>52003873</v>
      </c>
      <c r="EM439" s="3">
        <v>1737394846</v>
      </c>
      <c r="EN439" s="3">
        <v>816259969</v>
      </c>
      <c r="EO439" s="3">
        <v>221029976</v>
      </c>
      <c r="EP439" s="3">
        <v>348017462</v>
      </c>
      <c r="EQ439" s="3">
        <v>1427192411</v>
      </c>
      <c r="ER439" s="3">
        <v>-145019901</v>
      </c>
      <c r="ES439" s="3">
        <v>85936443</v>
      </c>
      <c r="ET439" s="3">
        <v>172331735</v>
      </c>
      <c r="EU439" s="3">
        <v>225034257</v>
      </c>
      <c r="EV439" s="3">
        <v>71502750</v>
      </c>
      <c r="EW439" s="3">
        <v>0</v>
      </c>
      <c r="EX439" s="3">
        <v>108902233</v>
      </c>
      <c r="EY439" s="3">
        <v>0</v>
      </c>
      <c r="EZ439" s="3">
        <v>0</v>
      </c>
      <c r="FA439" s="3">
        <v>0</v>
      </c>
      <c r="FB439" s="3">
        <v>695212</v>
      </c>
      <c r="FC439" s="3">
        <v>0</v>
      </c>
      <c r="FD439" s="3">
        <v>68562820</v>
      </c>
      <c r="FE439" s="3">
        <v>180116483</v>
      </c>
      <c r="FF439" s="3">
        <v>53873984</v>
      </c>
      <c r="FG439" s="3">
        <v>134330361</v>
      </c>
      <c r="FH439" s="3">
        <v>417824335</v>
      </c>
      <c r="FI439" s="3">
        <v>2175276</v>
      </c>
      <c r="FJ439" s="3">
        <v>53721722</v>
      </c>
      <c r="FK439" s="3">
        <v>121941725</v>
      </c>
      <c r="FL439" s="3">
        <v>0</v>
      </c>
      <c r="FM439" s="3">
        <v>0</v>
      </c>
      <c r="FN439" s="3">
        <v>75454014</v>
      </c>
      <c r="FO439" s="3">
        <v>169712178</v>
      </c>
      <c r="FP439" s="3">
        <v>11366223</v>
      </c>
      <c r="FQ439" s="3">
        <v>12109716</v>
      </c>
      <c r="FR439" s="3">
        <v>0</v>
      </c>
      <c r="FS439" s="3">
        <v>63435644</v>
      </c>
      <c r="FT439" s="3">
        <v>282035316</v>
      </c>
      <c r="FU439" s="3">
        <v>290194254</v>
      </c>
      <c r="FV439" s="3">
        <v>324864678</v>
      </c>
      <c r="FW439" s="3">
        <v>0</v>
      </c>
      <c r="FX439" s="3">
        <v>0</v>
      </c>
      <c r="FY439" s="3">
        <v>909274</v>
      </c>
      <c r="FZ439" s="3">
        <v>37078324</v>
      </c>
      <c r="GA439" s="3">
        <v>180342234</v>
      </c>
      <c r="GB439" s="3">
        <v>43363564</v>
      </c>
      <c r="GC439" s="3">
        <v>238480043</v>
      </c>
      <c r="GD439" s="3">
        <v>18267786</v>
      </c>
      <c r="GE439" s="3">
        <v>501467675</v>
      </c>
      <c r="GF439" s="3">
        <v>192865883</v>
      </c>
      <c r="GG439" s="3">
        <v>125153198</v>
      </c>
      <c r="GH439" s="3">
        <v>189721334</v>
      </c>
      <c r="GI439" s="3">
        <v>165596243</v>
      </c>
      <c r="GJ439" s="3">
        <v>210535737</v>
      </c>
      <c r="GK439" s="3">
        <v>15366324</v>
      </c>
      <c r="GL439" s="3">
        <v>7322789</v>
      </c>
      <c r="GM439" s="3">
        <v>0</v>
      </c>
      <c r="GN439" s="3">
        <v>0</v>
      </c>
      <c r="GO439" s="3">
        <v>7506290</v>
      </c>
      <c r="GP439" s="3">
        <v>586428010</v>
      </c>
      <c r="GQ439" s="3">
        <v>0</v>
      </c>
      <c r="GR439" s="3">
        <v>52177027</v>
      </c>
      <c r="GS439" s="3">
        <v>36696874</v>
      </c>
      <c r="GT439" s="3">
        <v>323026628</v>
      </c>
      <c r="GU439" s="3">
        <v>2831210</v>
      </c>
      <c r="GV439" s="3">
        <v>1001159749</v>
      </c>
      <c r="GW439" s="3">
        <v>183040293</v>
      </c>
      <c r="GX439" s="3">
        <v>1096832939</v>
      </c>
      <c r="GY439" s="3">
        <v>0</v>
      </c>
      <c r="GZ439" s="3">
        <v>-278713483</v>
      </c>
      <c r="HA439" s="3">
        <v>1001159749</v>
      </c>
      <c r="HB439" s="3">
        <v>283654638</v>
      </c>
      <c r="HC439" s="3">
        <v>641213627</v>
      </c>
      <c r="HD439" s="3">
        <v>-553196793</v>
      </c>
      <c r="HE439" s="3">
        <v>391369118</v>
      </c>
      <c r="HF439" s="3">
        <v>0</v>
      </c>
      <c r="HG439" s="3">
        <v>0</v>
      </c>
      <c r="HH439" s="3">
        <v>0</v>
      </c>
      <c r="HI439" s="3">
        <v>0</v>
      </c>
      <c r="HJ439" s="3">
        <v>6287059</v>
      </c>
      <c r="HK439" s="3">
        <v>7314022</v>
      </c>
      <c r="HL439" s="3">
        <v>3046</v>
      </c>
      <c r="HM439" s="3">
        <v>343</v>
      </c>
      <c r="HN439" s="3">
        <v>355857</v>
      </c>
      <c r="HO439" s="3">
        <v>1864622</v>
      </c>
      <c r="HP439" s="3">
        <v>1949469</v>
      </c>
      <c r="HQ439" s="3">
        <v>64181</v>
      </c>
      <c r="HR439" s="3">
        <v>297632</v>
      </c>
      <c r="HS439" s="3">
        <v>340164</v>
      </c>
      <c r="HT439" s="3">
        <v>150679</v>
      </c>
      <c r="HU439" s="3">
        <v>285892</v>
      </c>
      <c r="HV439" s="3">
        <v>246984</v>
      </c>
      <c r="HW439" s="3">
        <v>731579</v>
      </c>
      <c r="HX439" s="3">
        <v>1681286</v>
      </c>
      <c r="HY439" s="3">
        <v>1184978</v>
      </c>
      <c r="HZ439" s="3">
        <v>751812</v>
      </c>
      <c r="IA439" s="3">
        <v>629415</v>
      </c>
      <c r="IB439" s="3">
        <v>1186978</v>
      </c>
      <c r="IC439" s="3">
        <v>389005</v>
      </c>
      <c r="ID439" s="3">
        <v>344866</v>
      </c>
      <c r="IE439" s="3">
        <v>323145425.49222261</v>
      </c>
      <c r="IF439" s="3">
        <v>88617457.8211606</v>
      </c>
      <c r="IG439" s="3">
        <v>166895941.12870401</v>
      </c>
      <c r="IH439" s="3">
        <v>553168692.99998903</v>
      </c>
      <c r="II439" s="3">
        <v>30235493.632807199</v>
      </c>
      <c r="IJ439" s="3">
        <v>78865686.915965319</v>
      </c>
      <c r="IK439" s="3">
        <v>93621368.736545101</v>
      </c>
      <c r="IL439" s="3">
        <v>1252615.2320664399</v>
      </c>
      <c r="IM439" s="3">
        <v>22514416.040539399</v>
      </c>
    </row>
    <row r="440" spans="1:247" x14ac:dyDescent="0.25">
      <c r="AP440" s="92"/>
      <c r="AQ440" s="92"/>
      <c r="AR440" s="92"/>
      <c r="AS440" s="92"/>
      <c r="AT440" s="92"/>
      <c r="AU440" s="92"/>
      <c r="AV440" s="92"/>
      <c r="AW440" s="92"/>
      <c r="AX440" s="92"/>
    </row>
    <row r="441" spans="1:247" x14ac:dyDescent="0.25">
      <c r="AP441" s="92"/>
      <c r="AQ441" s="92"/>
      <c r="AR441" s="92"/>
      <c r="AS441" s="92"/>
      <c r="AT441" s="92"/>
      <c r="AU441" s="92"/>
      <c r="AV441" s="92"/>
      <c r="AW441" s="92"/>
      <c r="AX441" s="92"/>
    </row>
    <row r="442" spans="1:247" x14ac:dyDescent="0.25">
      <c r="AP442" s="92"/>
      <c r="AQ442" s="92"/>
      <c r="AR442" s="92"/>
      <c r="AS442" s="92"/>
      <c r="AT442" s="92"/>
      <c r="AU442" s="92"/>
      <c r="AV442" s="92"/>
      <c r="AW442" s="92"/>
      <c r="AX442" s="92"/>
    </row>
    <row r="443" spans="1:247" x14ac:dyDescent="0.25">
      <c r="AP443" s="92"/>
      <c r="AQ443" s="92"/>
      <c r="AR443" s="92"/>
      <c r="AS443" s="92"/>
      <c r="AT443" s="92"/>
      <c r="AU443" s="92"/>
      <c r="AV443" s="92"/>
      <c r="AW443" s="92"/>
      <c r="AX443" s="92"/>
    </row>
    <row r="444" spans="1:247" x14ac:dyDescent="0.25">
      <c r="AP444" s="92"/>
      <c r="AQ444" s="92"/>
      <c r="AR444" s="92"/>
      <c r="AS444" s="92"/>
      <c r="AT444" s="92"/>
      <c r="AU444" s="92"/>
      <c r="AV444" s="92"/>
      <c r="AW444" s="92"/>
      <c r="AX444" s="92"/>
    </row>
    <row r="445" spans="1:247" x14ac:dyDescent="0.25">
      <c r="AP445" s="92"/>
      <c r="AQ445" s="92"/>
      <c r="AR445" s="92"/>
      <c r="AS445" s="92"/>
      <c r="AT445" s="92"/>
      <c r="AU445" s="92"/>
      <c r="AV445" s="92"/>
      <c r="AW445" s="92"/>
      <c r="AX445" s="92"/>
    </row>
    <row r="446" spans="1:247" x14ac:dyDescent="0.25">
      <c r="AP446" s="92"/>
      <c r="AQ446" s="92"/>
      <c r="AR446" s="92"/>
      <c r="AS446" s="92"/>
      <c r="AT446" s="92"/>
      <c r="AU446" s="92"/>
      <c r="AV446" s="92"/>
      <c r="AW446" s="92"/>
      <c r="AX446" s="92"/>
    </row>
    <row r="447" spans="1:247" x14ac:dyDescent="0.25">
      <c r="AP447" s="92"/>
      <c r="AQ447" s="92"/>
      <c r="AR447" s="92"/>
      <c r="AS447" s="92"/>
      <c r="AT447" s="92"/>
      <c r="AU447" s="92"/>
      <c r="AV447" s="92"/>
      <c r="AW447" s="92"/>
      <c r="AX447" s="92"/>
    </row>
  </sheetData>
  <phoneticPr fontId="15" type="noConversion"/>
  <pageMargins left="0.75" right="0.75" top="1" bottom="1" header="0.5" footer="0.5"/>
  <pageSetup orientation="portrait" horizontalDpi="4294967293" verticalDpi="4294967293"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D3E6F-E78A-44B3-82AC-8791BA6188F0}">
  <sheetPr>
    <pageSetUpPr autoPageBreaks="0"/>
  </sheetPr>
  <dimension ref="A1:B197"/>
  <sheetViews>
    <sheetView zoomScaleNormal="100" workbookViewId="0"/>
  </sheetViews>
  <sheetFormatPr defaultColWidth="9.109375" defaultRowHeight="13.2" x14ac:dyDescent="0.25"/>
  <cols>
    <col min="1" max="1" width="27.6640625" style="30" customWidth="1"/>
    <col min="2" max="2" width="97.44140625" style="30" customWidth="1"/>
    <col min="3" max="16384" width="9.109375" style="30"/>
  </cols>
  <sheetData>
    <row r="1" spans="1:2" x14ac:dyDescent="0.25">
      <c r="A1" s="86" t="s">
        <v>723</v>
      </c>
      <c r="B1" s="86" t="s">
        <v>724</v>
      </c>
    </row>
    <row r="2" spans="1:2" x14ac:dyDescent="0.25">
      <c r="A2" s="31" t="s">
        <v>633</v>
      </c>
      <c r="B2" s="32" t="s">
        <v>725</v>
      </c>
    </row>
    <row r="3" spans="1:2" x14ac:dyDescent="0.25">
      <c r="A3" s="31" t="s">
        <v>726</v>
      </c>
      <c r="B3" s="32" t="s">
        <v>727</v>
      </c>
    </row>
    <row r="4" spans="1:2" ht="26.4" x14ac:dyDescent="0.25">
      <c r="A4" s="31" t="s">
        <v>728</v>
      </c>
      <c r="B4" s="32" t="s">
        <v>729</v>
      </c>
    </row>
    <row r="5" spans="1:2" ht="26.4" x14ac:dyDescent="0.25">
      <c r="A5" s="31" t="s">
        <v>730</v>
      </c>
      <c r="B5" s="32" t="s">
        <v>731</v>
      </c>
    </row>
    <row r="6" spans="1:2" ht="39.6" x14ac:dyDescent="0.25">
      <c r="A6" s="31" t="s">
        <v>732</v>
      </c>
      <c r="B6" s="32" t="s">
        <v>733</v>
      </c>
    </row>
    <row r="7" spans="1:2" ht="52.8" x14ac:dyDescent="0.25">
      <c r="A7" s="31" t="s">
        <v>734</v>
      </c>
      <c r="B7" s="61" t="s">
        <v>2416</v>
      </c>
    </row>
    <row r="8" spans="1:2" ht="52.8" x14ac:dyDescent="0.25">
      <c r="A8" s="31" t="s">
        <v>242</v>
      </c>
      <c r="B8" s="32" t="s">
        <v>243</v>
      </c>
    </row>
    <row r="9" spans="1:2" ht="26.4" x14ac:dyDescent="0.25">
      <c r="A9" s="31" t="s">
        <v>244</v>
      </c>
      <c r="B9" s="61" t="s">
        <v>2429</v>
      </c>
    </row>
    <row r="10" spans="1:2" ht="66" x14ac:dyDescent="0.25">
      <c r="A10" s="31" t="s">
        <v>245</v>
      </c>
      <c r="B10" s="32" t="s">
        <v>246</v>
      </c>
    </row>
    <row r="11" spans="1:2" ht="52.8" x14ac:dyDescent="0.25">
      <c r="A11" s="31" t="s">
        <v>247</v>
      </c>
      <c r="B11" s="32" t="s">
        <v>922</v>
      </c>
    </row>
    <row r="12" spans="1:2" ht="39.6" x14ac:dyDescent="0.25">
      <c r="A12" s="31" t="s">
        <v>923</v>
      </c>
      <c r="B12" s="32" t="s">
        <v>924</v>
      </c>
    </row>
    <row r="13" spans="1:2" ht="52.8" x14ac:dyDescent="0.25">
      <c r="A13" s="31" t="s">
        <v>925</v>
      </c>
      <c r="B13" s="32" t="s">
        <v>926</v>
      </c>
    </row>
    <row r="14" spans="1:2" ht="39.6" x14ac:dyDescent="0.25">
      <c r="A14" s="31" t="s">
        <v>927</v>
      </c>
      <c r="B14" s="32" t="s">
        <v>928</v>
      </c>
    </row>
    <row r="15" spans="1:2" x14ac:dyDescent="0.25">
      <c r="A15" s="31" t="s">
        <v>929</v>
      </c>
      <c r="B15" s="32" t="s">
        <v>930</v>
      </c>
    </row>
    <row r="16" spans="1:2" ht="26.4" x14ac:dyDescent="0.25">
      <c r="A16" s="31" t="s">
        <v>931</v>
      </c>
      <c r="B16" s="32" t="s">
        <v>932</v>
      </c>
    </row>
    <row r="17" spans="1:2" ht="52.8" x14ac:dyDescent="0.25">
      <c r="A17" s="31" t="s">
        <v>933</v>
      </c>
      <c r="B17" s="32" t="s">
        <v>934</v>
      </c>
    </row>
    <row r="18" spans="1:2" ht="52.8" x14ac:dyDescent="0.25">
      <c r="A18" s="31" t="s">
        <v>935</v>
      </c>
      <c r="B18" s="32" t="s">
        <v>936</v>
      </c>
    </row>
    <row r="19" spans="1:2" ht="26.4" x14ac:dyDescent="0.25">
      <c r="A19" s="31" t="s">
        <v>937</v>
      </c>
      <c r="B19" s="32" t="s">
        <v>341</v>
      </c>
    </row>
    <row r="20" spans="1:2" ht="26.4" x14ac:dyDescent="0.25">
      <c r="A20" s="31" t="s">
        <v>342</v>
      </c>
      <c r="B20" s="32" t="s">
        <v>343</v>
      </c>
    </row>
    <row r="21" spans="1:2" ht="26.4" x14ac:dyDescent="0.25">
      <c r="A21" s="31" t="s">
        <v>344</v>
      </c>
      <c r="B21" s="32" t="s">
        <v>345</v>
      </c>
    </row>
    <row r="22" spans="1:2" ht="39.6" x14ac:dyDescent="0.25">
      <c r="A22" s="31" t="s">
        <v>346</v>
      </c>
      <c r="B22" s="32" t="s">
        <v>347</v>
      </c>
    </row>
    <row r="23" spans="1:2" ht="26.4" x14ac:dyDescent="0.25">
      <c r="A23" s="31" t="s">
        <v>348</v>
      </c>
      <c r="B23" s="32" t="s">
        <v>347</v>
      </c>
    </row>
    <row r="24" spans="1:2" ht="26.4" x14ac:dyDescent="0.25">
      <c r="A24" s="31" t="s">
        <v>349</v>
      </c>
      <c r="B24" s="32" t="s">
        <v>347</v>
      </c>
    </row>
    <row r="25" spans="1:2" ht="39.6" x14ac:dyDescent="0.25">
      <c r="A25" s="31" t="s">
        <v>350</v>
      </c>
      <c r="B25" s="32" t="s">
        <v>347</v>
      </c>
    </row>
    <row r="26" spans="1:2" ht="26.4" x14ac:dyDescent="0.25">
      <c r="A26" s="31" t="s">
        <v>291</v>
      </c>
      <c r="B26" s="32" t="s">
        <v>351</v>
      </c>
    </row>
    <row r="27" spans="1:2" ht="26.4" x14ac:dyDescent="0.25">
      <c r="A27" s="31" t="s">
        <v>352</v>
      </c>
      <c r="B27" s="32" t="s">
        <v>353</v>
      </c>
    </row>
    <row r="28" spans="1:2" ht="39.6" x14ac:dyDescent="0.25">
      <c r="A28" s="31" t="s">
        <v>354</v>
      </c>
      <c r="B28" s="61" t="s">
        <v>2417</v>
      </c>
    </row>
    <row r="29" spans="1:2" ht="52.8" x14ac:dyDescent="0.25">
      <c r="A29" s="31" t="s">
        <v>355</v>
      </c>
      <c r="B29" s="61" t="s">
        <v>2414</v>
      </c>
    </row>
    <row r="30" spans="1:2" ht="26.4" x14ac:dyDescent="0.25">
      <c r="A30" s="31" t="s">
        <v>356</v>
      </c>
      <c r="B30" s="32" t="s">
        <v>357</v>
      </c>
    </row>
    <row r="31" spans="1:2" x14ac:dyDescent="0.25">
      <c r="A31" s="31" t="s">
        <v>358</v>
      </c>
      <c r="B31" s="32" t="s">
        <v>359</v>
      </c>
    </row>
    <row r="32" spans="1:2" x14ac:dyDescent="0.25">
      <c r="A32" s="31" t="s">
        <v>360</v>
      </c>
      <c r="B32" s="32" t="s">
        <v>361</v>
      </c>
    </row>
    <row r="33" spans="1:2" ht="26.4" x14ac:dyDescent="0.25">
      <c r="A33" s="31" t="s">
        <v>362</v>
      </c>
      <c r="B33" s="32" t="s">
        <v>363</v>
      </c>
    </row>
    <row r="34" spans="1:2" ht="52.8" x14ac:dyDescent="0.25">
      <c r="A34" s="31" t="s">
        <v>364</v>
      </c>
      <c r="B34" s="32" t="s">
        <v>365</v>
      </c>
    </row>
    <row r="35" spans="1:2" ht="39.6" x14ac:dyDescent="0.25">
      <c r="A35" s="31" t="s">
        <v>366</v>
      </c>
      <c r="B35" s="32" t="s">
        <v>367</v>
      </c>
    </row>
    <row r="36" spans="1:2" ht="79.2" x14ac:dyDescent="0.25">
      <c r="A36" s="31" t="s">
        <v>368</v>
      </c>
      <c r="B36" s="61" t="s">
        <v>2418</v>
      </c>
    </row>
    <row r="37" spans="1:2" x14ac:dyDescent="0.25">
      <c r="A37" s="31" t="s">
        <v>369</v>
      </c>
      <c r="B37" s="32" t="s">
        <v>370</v>
      </c>
    </row>
    <row r="38" spans="1:2" ht="26.4" x14ac:dyDescent="0.25">
      <c r="A38" s="31" t="s">
        <v>371</v>
      </c>
      <c r="B38" s="32" t="s">
        <v>372</v>
      </c>
    </row>
    <row r="39" spans="1:2" ht="39.6" x14ac:dyDescent="0.25">
      <c r="A39" s="31" t="s">
        <v>373</v>
      </c>
      <c r="B39" s="61" t="s">
        <v>2656</v>
      </c>
    </row>
    <row r="40" spans="1:2" ht="26.4" x14ac:dyDescent="0.25">
      <c r="A40" s="31" t="s">
        <v>374</v>
      </c>
      <c r="B40" s="32" t="s">
        <v>375</v>
      </c>
    </row>
    <row r="41" spans="1:2" ht="39.6" x14ac:dyDescent="0.25">
      <c r="A41" s="31" t="s">
        <v>376</v>
      </c>
      <c r="B41" s="32" t="s">
        <v>961</v>
      </c>
    </row>
    <row r="42" spans="1:2" ht="39.6" x14ac:dyDescent="0.25">
      <c r="A42" s="31" t="s">
        <v>962</v>
      </c>
      <c r="B42" s="32" t="s">
        <v>963</v>
      </c>
    </row>
    <row r="43" spans="1:2" ht="39.6" x14ac:dyDescent="0.25">
      <c r="A43" s="31" t="s">
        <v>964</v>
      </c>
      <c r="B43" s="32" t="s">
        <v>965</v>
      </c>
    </row>
    <row r="44" spans="1:2" ht="39.6" x14ac:dyDescent="0.25">
      <c r="A44" s="31" t="s">
        <v>966</v>
      </c>
      <c r="B44" s="32" t="s">
        <v>967</v>
      </c>
    </row>
    <row r="45" spans="1:2" ht="26.4" x14ac:dyDescent="0.25">
      <c r="A45" s="31" t="s">
        <v>968</v>
      </c>
      <c r="B45" s="32" t="s">
        <v>399</v>
      </c>
    </row>
    <row r="46" spans="1:2" ht="39.6" x14ac:dyDescent="0.25">
      <c r="A46" s="31" t="s">
        <v>400</v>
      </c>
      <c r="B46" s="32" t="s">
        <v>401</v>
      </c>
    </row>
    <row r="47" spans="1:2" ht="72.599999999999994" customHeight="1" x14ac:dyDescent="0.25">
      <c r="A47" s="31" t="s">
        <v>2415</v>
      </c>
      <c r="B47" s="61" t="s">
        <v>2404</v>
      </c>
    </row>
    <row r="48" spans="1:2" ht="26.4" x14ac:dyDescent="0.25">
      <c r="A48" s="31" t="s">
        <v>955</v>
      </c>
      <c r="B48" s="32" t="s">
        <v>956</v>
      </c>
    </row>
    <row r="49" spans="1:2" ht="39.6" x14ac:dyDescent="0.25">
      <c r="A49" s="31" t="s">
        <v>957</v>
      </c>
      <c r="B49" s="32" t="s">
        <v>958</v>
      </c>
    </row>
    <row r="50" spans="1:2" x14ac:dyDescent="0.25">
      <c r="A50" s="31" t="s">
        <v>959</v>
      </c>
      <c r="B50" s="32" t="s">
        <v>370</v>
      </c>
    </row>
    <row r="51" spans="1:2" ht="79.2" x14ac:dyDescent="0.25">
      <c r="A51" s="31" t="s">
        <v>960</v>
      </c>
      <c r="B51" s="32" t="s">
        <v>410</v>
      </c>
    </row>
    <row r="52" spans="1:2" ht="52.8" x14ac:dyDescent="0.25">
      <c r="A52" s="31" t="s">
        <v>411</v>
      </c>
      <c r="B52" s="61" t="s">
        <v>2419</v>
      </c>
    </row>
    <row r="53" spans="1:2" ht="145.19999999999999" x14ac:dyDescent="0.25">
      <c r="A53" s="31" t="s">
        <v>412</v>
      </c>
      <c r="B53" s="61" t="s">
        <v>408</v>
      </c>
    </row>
    <row r="54" spans="1:2" x14ac:dyDescent="0.25">
      <c r="A54" s="31" t="s">
        <v>409</v>
      </c>
      <c r="B54" s="32" t="s">
        <v>0</v>
      </c>
    </row>
    <row r="55" spans="1:2" ht="39.6" x14ac:dyDescent="0.25">
      <c r="A55" s="31" t="s">
        <v>1</v>
      </c>
      <c r="B55" s="32" t="s">
        <v>676</v>
      </c>
    </row>
    <row r="56" spans="1:2" ht="66" x14ac:dyDescent="0.25">
      <c r="A56" s="31" t="s">
        <v>677</v>
      </c>
      <c r="B56" s="32" t="s">
        <v>1021</v>
      </c>
    </row>
    <row r="57" spans="1:2" ht="52.8" x14ac:dyDescent="0.25">
      <c r="A57" s="31" t="s">
        <v>1022</v>
      </c>
      <c r="B57" s="32" t="s">
        <v>438</v>
      </c>
    </row>
    <row r="58" spans="1:2" ht="66" x14ac:dyDescent="0.25">
      <c r="A58" s="31" t="s">
        <v>439</v>
      </c>
      <c r="B58" s="61" t="s">
        <v>983</v>
      </c>
    </row>
    <row r="59" spans="1:2" ht="39.6" x14ac:dyDescent="0.25">
      <c r="A59" s="31" t="s">
        <v>984</v>
      </c>
      <c r="B59" s="32" t="s">
        <v>985</v>
      </c>
    </row>
    <row r="60" spans="1:2" ht="39.6" x14ac:dyDescent="0.25">
      <c r="A60" s="31" t="s">
        <v>289</v>
      </c>
      <c r="B60" s="32" t="s">
        <v>986</v>
      </c>
    </row>
    <row r="61" spans="1:2" x14ac:dyDescent="0.25">
      <c r="A61" s="31" t="s">
        <v>987</v>
      </c>
      <c r="B61" s="32" t="s">
        <v>988</v>
      </c>
    </row>
    <row r="62" spans="1:2" x14ac:dyDescent="0.25">
      <c r="A62" s="31" t="s">
        <v>989</v>
      </c>
      <c r="B62" s="32" t="s">
        <v>370</v>
      </c>
    </row>
    <row r="63" spans="1:2" ht="39.6" x14ac:dyDescent="0.25">
      <c r="A63" s="31" t="s">
        <v>990</v>
      </c>
      <c r="B63" s="32" t="s">
        <v>991</v>
      </c>
    </row>
    <row r="64" spans="1:2" ht="26.4" x14ac:dyDescent="0.25">
      <c r="A64" s="31" t="s">
        <v>992</v>
      </c>
      <c r="B64" s="32" t="s">
        <v>993</v>
      </c>
    </row>
    <row r="65" spans="1:2" ht="66" x14ac:dyDescent="0.25">
      <c r="A65" s="31" t="s">
        <v>994</v>
      </c>
      <c r="B65" s="32" t="s">
        <v>976</v>
      </c>
    </row>
    <row r="66" spans="1:2" ht="26.4" x14ac:dyDescent="0.25">
      <c r="A66" s="31" t="s">
        <v>977</v>
      </c>
      <c r="B66" s="32" t="s">
        <v>978</v>
      </c>
    </row>
    <row r="67" spans="1:2" x14ac:dyDescent="0.25">
      <c r="A67" s="31" t="s">
        <v>240</v>
      </c>
      <c r="B67" s="32" t="s">
        <v>979</v>
      </c>
    </row>
    <row r="68" spans="1:2" ht="39.6" x14ac:dyDescent="0.25">
      <c r="A68" s="31" t="s">
        <v>980</v>
      </c>
      <c r="B68" s="32" t="s">
        <v>981</v>
      </c>
    </row>
    <row r="69" spans="1:2" ht="39.6" x14ac:dyDescent="0.25">
      <c r="A69" s="31" t="s">
        <v>982</v>
      </c>
      <c r="B69" s="32" t="s">
        <v>715</v>
      </c>
    </row>
    <row r="70" spans="1:2" ht="26.4" x14ac:dyDescent="0.25">
      <c r="A70" s="31" t="s">
        <v>716</v>
      </c>
      <c r="B70" s="32" t="s">
        <v>717</v>
      </c>
    </row>
    <row r="71" spans="1:2" ht="26.4" x14ac:dyDescent="0.25">
      <c r="A71" s="31" t="s">
        <v>718</v>
      </c>
      <c r="B71" s="32" t="s">
        <v>30</v>
      </c>
    </row>
    <row r="72" spans="1:2" ht="52.8" x14ac:dyDescent="0.25">
      <c r="A72" s="31" t="s">
        <v>31</v>
      </c>
      <c r="B72" s="32" t="s">
        <v>402</v>
      </c>
    </row>
    <row r="73" spans="1:2" ht="26.4" x14ac:dyDescent="0.25">
      <c r="A73" s="31" t="s">
        <v>403</v>
      </c>
      <c r="B73" s="32" t="s">
        <v>404</v>
      </c>
    </row>
    <row r="74" spans="1:2" ht="39.6" x14ac:dyDescent="0.25">
      <c r="A74" s="31" t="s">
        <v>405</v>
      </c>
      <c r="B74" s="32" t="s">
        <v>702</v>
      </c>
    </row>
    <row r="75" spans="1:2" ht="39.6" x14ac:dyDescent="0.25">
      <c r="A75" s="31" t="s">
        <v>2420</v>
      </c>
      <c r="B75" s="32" t="s">
        <v>703</v>
      </c>
    </row>
    <row r="76" spans="1:2" ht="26.4" x14ac:dyDescent="0.25">
      <c r="A76" s="31" t="s">
        <v>2661</v>
      </c>
      <c r="B76" s="61" t="s">
        <v>2662</v>
      </c>
    </row>
    <row r="77" spans="1:2" ht="39.6" x14ac:dyDescent="0.25">
      <c r="A77" s="31" t="s">
        <v>704</v>
      </c>
      <c r="B77" s="32" t="s">
        <v>2657</v>
      </c>
    </row>
    <row r="78" spans="1:2" ht="66" x14ac:dyDescent="0.25">
      <c r="A78" s="31" t="s">
        <v>1005</v>
      </c>
      <c r="B78" s="32" t="s">
        <v>526</v>
      </c>
    </row>
    <row r="79" spans="1:2" ht="26.4" x14ac:dyDescent="0.25">
      <c r="A79" s="31" t="s">
        <v>527</v>
      </c>
      <c r="B79" s="32" t="s">
        <v>528</v>
      </c>
    </row>
    <row r="80" spans="1:2" ht="26.4" x14ac:dyDescent="0.25">
      <c r="A80" s="31" t="s">
        <v>529</v>
      </c>
      <c r="B80" s="32" t="s">
        <v>530</v>
      </c>
    </row>
    <row r="81" spans="1:2" x14ac:dyDescent="0.25">
      <c r="A81" s="31" t="s">
        <v>531</v>
      </c>
      <c r="B81" s="32" t="s">
        <v>532</v>
      </c>
    </row>
    <row r="82" spans="1:2" x14ac:dyDescent="0.25">
      <c r="A82" s="31" t="s">
        <v>533</v>
      </c>
      <c r="B82" s="32" t="s">
        <v>534</v>
      </c>
    </row>
    <row r="83" spans="1:2" x14ac:dyDescent="0.25">
      <c r="A83" s="31" t="s">
        <v>535</v>
      </c>
      <c r="B83" s="32" t="s">
        <v>536</v>
      </c>
    </row>
    <row r="84" spans="1:2" ht="39.6" x14ac:dyDescent="0.25">
      <c r="A84" s="31" t="s">
        <v>537</v>
      </c>
      <c r="B84" s="32" t="s">
        <v>538</v>
      </c>
    </row>
    <row r="85" spans="1:2" x14ac:dyDescent="0.25">
      <c r="A85" s="31" t="s">
        <v>539</v>
      </c>
      <c r="B85" s="32" t="s">
        <v>540</v>
      </c>
    </row>
    <row r="86" spans="1:2" ht="26.4" x14ac:dyDescent="0.25">
      <c r="A86" s="31" t="s">
        <v>541</v>
      </c>
      <c r="B86" s="32" t="s">
        <v>542</v>
      </c>
    </row>
    <row r="87" spans="1:2" x14ac:dyDescent="0.25">
      <c r="A87" s="31" t="s">
        <v>543</v>
      </c>
      <c r="B87" s="32" t="s">
        <v>544</v>
      </c>
    </row>
    <row r="88" spans="1:2" x14ac:dyDescent="0.25">
      <c r="A88" s="31" t="s">
        <v>545</v>
      </c>
      <c r="B88" s="32" t="s">
        <v>546</v>
      </c>
    </row>
    <row r="89" spans="1:2" ht="39.6" x14ac:dyDescent="0.25">
      <c r="A89" s="31" t="s">
        <v>708</v>
      </c>
      <c r="B89" s="32" t="s">
        <v>547</v>
      </c>
    </row>
    <row r="90" spans="1:2" ht="39.6" x14ac:dyDescent="0.25">
      <c r="A90" s="31" t="s">
        <v>548</v>
      </c>
      <c r="B90" s="32" t="s">
        <v>741</v>
      </c>
    </row>
    <row r="91" spans="1:2" ht="39.6" x14ac:dyDescent="0.25">
      <c r="A91" s="31" t="s">
        <v>742</v>
      </c>
      <c r="B91" s="32" t="s">
        <v>743</v>
      </c>
    </row>
    <row r="92" spans="1:2" ht="26.4" x14ac:dyDescent="0.25">
      <c r="A92" s="31" t="s">
        <v>744</v>
      </c>
      <c r="B92" s="32" t="s">
        <v>745</v>
      </c>
    </row>
    <row r="93" spans="1:2" x14ac:dyDescent="0.25">
      <c r="A93" s="31" t="s">
        <v>746</v>
      </c>
      <c r="B93" s="32" t="s">
        <v>747</v>
      </c>
    </row>
    <row r="94" spans="1:2" ht="39.6" x14ac:dyDescent="0.25">
      <c r="A94" s="31" t="s">
        <v>748</v>
      </c>
      <c r="B94" s="61" t="s">
        <v>749</v>
      </c>
    </row>
    <row r="95" spans="1:2" ht="26.4" x14ac:dyDescent="0.25">
      <c r="A95" s="31" t="s">
        <v>750</v>
      </c>
      <c r="B95" s="32" t="s">
        <v>751</v>
      </c>
    </row>
    <row r="96" spans="1:2" ht="52.8" x14ac:dyDescent="0.25">
      <c r="A96" s="31" t="s">
        <v>752</v>
      </c>
      <c r="B96" s="61" t="s">
        <v>2421</v>
      </c>
    </row>
    <row r="97" spans="1:2" ht="26.4" x14ac:dyDescent="0.25">
      <c r="A97" s="31" t="s">
        <v>697</v>
      </c>
      <c r="B97" s="32" t="s">
        <v>176</v>
      </c>
    </row>
    <row r="98" spans="1:2" ht="26.4" x14ac:dyDescent="0.25">
      <c r="A98" s="31" t="s">
        <v>177</v>
      </c>
      <c r="B98" s="32" t="s">
        <v>413</v>
      </c>
    </row>
    <row r="99" spans="1:2" ht="26.4" x14ac:dyDescent="0.25">
      <c r="A99" s="31" t="s">
        <v>414</v>
      </c>
      <c r="B99" s="32" t="s">
        <v>415</v>
      </c>
    </row>
    <row r="100" spans="1:2" ht="39.6" x14ac:dyDescent="0.25">
      <c r="A100" s="31" t="s">
        <v>416</v>
      </c>
      <c r="B100" s="61" t="s">
        <v>2422</v>
      </c>
    </row>
    <row r="101" spans="1:2" ht="26.4" x14ac:dyDescent="0.25">
      <c r="A101" s="31" t="s">
        <v>433</v>
      </c>
      <c r="B101" s="32" t="s">
        <v>434</v>
      </c>
    </row>
    <row r="102" spans="1:2" ht="39.6" x14ac:dyDescent="0.25">
      <c r="A102" s="31" t="s">
        <v>435</v>
      </c>
      <c r="B102" s="32" t="s">
        <v>436</v>
      </c>
    </row>
    <row r="103" spans="1:2" ht="39.6" x14ac:dyDescent="0.25">
      <c r="A103" s="31" t="s">
        <v>437</v>
      </c>
      <c r="B103" s="32" t="s">
        <v>939</v>
      </c>
    </row>
    <row r="104" spans="1:2" ht="39.6" x14ac:dyDescent="0.25">
      <c r="A104" s="31" t="s">
        <v>940</v>
      </c>
      <c r="B104" s="32" t="s">
        <v>941</v>
      </c>
    </row>
    <row r="105" spans="1:2" x14ac:dyDescent="0.25">
      <c r="A105" s="31" t="s">
        <v>942</v>
      </c>
      <c r="B105" s="32" t="s">
        <v>943</v>
      </c>
    </row>
    <row r="106" spans="1:2" ht="26.4" x14ac:dyDescent="0.25">
      <c r="A106" s="31" t="s">
        <v>944</v>
      </c>
      <c r="B106" s="32" t="s">
        <v>945</v>
      </c>
    </row>
    <row r="107" spans="1:2" ht="26.4" x14ac:dyDescent="0.25">
      <c r="A107" s="31" t="s">
        <v>946</v>
      </c>
      <c r="B107" s="32" t="s">
        <v>947</v>
      </c>
    </row>
    <row r="108" spans="1:2" ht="26.4" x14ac:dyDescent="0.25">
      <c r="A108" s="31" t="s">
        <v>948</v>
      </c>
      <c r="B108" s="32" t="s">
        <v>949</v>
      </c>
    </row>
    <row r="109" spans="1:2" ht="66" x14ac:dyDescent="0.25">
      <c r="A109" s="31" t="s">
        <v>950</v>
      </c>
      <c r="B109" s="32" t="s">
        <v>951</v>
      </c>
    </row>
    <row r="110" spans="1:2" ht="39.6" x14ac:dyDescent="0.25">
      <c r="A110" s="31" t="s">
        <v>952</v>
      </c>
      <c r="B110" s="32" t="s">
        <v>953</v>
      </c>
    </row>
    <row r="111" spans="1:2" ht="39.6" x14ac:dyDescent="0.25">
      <c r="A111" s="31" t="s">
        <v>954</v>
      </c>
      <c r="B111" s="32" t="s">
        <v>393</v>
      </c>
    </row>
    <row r="112" spans="1:2" ht="26.4" x14ac:dyDescent="0.25">
      <c r="A112" s="31" t="s">
        <v>394</v>
      </c>
      <c r="B112" s="32" t="s">
        <v>395</v>
      </c>
    </row>
    <row r="113" spans="1:2" ht="39.6" x14ac:dyDescent="0.25">
      <c r="A113" s="31" t="s">
        <v>396</v>
      </c>
      <c r="B113" s="32" t="s">
        <v>397</v>
      </c>
    </row>
    <row r="114" spans="1:2" ht="39.6" x14ac:dyDescent="0.25">
      <c r="A114" s="31" t="s">
        <v>398</v>
      </c>
      <c r="B114" s="32" t="s">
        <v>698</v>
      </c>
    </row>
    <row r="115" spans="1:2" x14ac:dyDescent="0.25">
      <c r="A115" s="31" t="s">
        <v>699</v>
      </c>
      <c r="B115" s="32" t="s">
        <v>700</v>
      </c>
    </row>
    <row r="116" spans="1:2" ht="26.4" x14ac:dyDescent="0.25">
      <c r="A116" s="31" t="s">
        <v>701</v>
      </c>
      <c r="B116" s="32" t="s">
        <v>970</v>
      </c>
    </row>
    <row r="117" spans="1:2" ht="26.4" x14ac:dyDescent="0.25">
      <c r="A117" s="31" t="s">
        <v>971</v>
      </c>
      <c r="B117" s="32" t="s">
        <v>972</v>
      </c>
    </row>
    <row r="118" spans="1:2" ht="26.4" x14ac:dyDescent="0.25">
      <c r="A118" s="31" t="s">
        <v>973</v>
      </c>
      <c r="B118" s="32" t="s">
        <v>974</v>
      </c>
    </row>
    <row r="119" spans="1:2" ht="39.6" x14ac:dyDescent="0.25">
      <c r="A119" s="31" t="s">
        <v>975</v>
      </c>
      <c r="B119" s="61" t="s">
        <v>2405</v>
      </c>
    </row>
    <row r="120" spans="1:2" ht="26.4" x14ac:dyDescent="0.25">
      <c r="A120" s="31" t="s">
        <v>898</v>
      </c>
      <c r="B120" s="61" t="s">
        <v>2406</v>
      </c>
    </row>
    <row r="121" spans="1:2" x14ac:dyDescent="0.25">
      <c r="A121" s="31" t="s">
        <v>899</v>
      </c>
      <c r="B121" s="61" t="s">
        <v>2407</v>
      </c>
    </row>
    <row r="122" spans="1:2" ht="26.4" x14ac:dyDescent="0.25">
      <c r="A122" s="31" t="s">
        <v>900</v>
      </c>
      <c r="B122" s="32" t="s">
        <v>901</v>
      </c>
    </row>
    <row r="123" spans="1:2" ht="26.4" x14ac:dyDescent="0.25">
      <c r="A123" s="31" t="s">
        <v>902</v>
      </c>
      <c r="B123" s="32" t="s">
        <v>903</v>
      </c>
    </row>
    <row r="124" spans="1:2" ht="52.8" x14ac:dyDescent="0.25">
      <c r="A124" s="31" t="s">
        <v>904</v>
      </c>
      <c r="B124" s="32" t="s">
        <v>905</v>
      </c>
    </row>
    <row r="125" spans="1:2" ht="26.4" x14ac:dyDescent="0.25">
      <c r="A125" s="31" t="s">
        <v>906</v>
      </c>
      <c r="B125" s="32" t="s">
        <v>907</v>
      </c>
    </row>
    <row r="126" spans="1:2" ht="52.8" x14ac:dyDescent="0.25">
      <c r="A126" s="31" t="s">
        <v>2423</v>
      </c>
      <c r="B126" s="61" t="s">
        <v>2408</v>
      </c>
    </row>
    <row r="127" spans="1:2" ht="39.6" x14ac:dyDescent="0.25">
      <c r="A127" s="31" t="s">
        <v>655</v>
      </c>
      <c r="B127" s="32" t="s">
        <v>656</v>
      </c>
    </row>
    <row r="128" spans="1:2" ht="39.6" x14ac:dyDescent="0.25">
      <c r="A128" s="31" t="s">
        <v>657</v>
      </c>
      <c r="B128" s="32" t="s">
        <v>658</v>
      </c>
    </row>
    <row r="129" spans="1:2" ht="26.4" x14ac:dyDescent="0.25">
      <c r="A129" s="31" t="s">
        <v>659</v>
      </c>
      <c r="B129" s="32" t="s">
        <v>660</v>
      </c>
    </row>
    <row r="130" spans="1:2" ht="26.4" x14ac:dyDescent="0.25">
      <c r="A130" s="31" t="s">
        <v>661</v>
      </c>
      <c r="B130" s="61" t="s">
        <v>2409</v>
      </c>
    </row>
    <row r="131" spans="1:2" ht="39.6" x14ac:dyDescent="0.25">
      <c r="A131" s="31" t="s">
        <v>662</v>
      </c>
      <c r="B131" s="32" t="s">
        <v>663</v>
      </c>
    </row>
    <row r="132" spans="1:2" ht="39.6" x14ac:dyDescent="0.25">
      <c r="A132" s="31" t="s">
        <v>664</v>
      </c>
      <c r="B132" s="32" t="s">
        <v>665</v>
      </c>
    </row>
    <row r="133" spans="1:2" x14ac:dyDescent="0.25">
      <c r="A133" s="31" t="s">
        <v>666</v>
      </c>
      <c r="B133" s="32" t="s">
        <v>667</v>
      </c>
    </row>
    <row r="134" spans="1:2" ht="26.4" x14ac:dyDescent="0.25">
      <c r="A134" s="31" t="s">
        <v>668</v>
      </c>
      <c r="B134" s="32" t="s">
        <v>669</v>
      </c>
    </row>
    <row r="135" spans="1:2" ht="52.8" x14ac:dyDescent="0.25">
      <c r="A135" s="31" t="s">
        <v>670</v>
      </c>
      <c r="B135" s="32" t="s">
        <v>671</v>
      </c>
    </row>
    <row r="136" spans="1:2" ht="26.4" x14ac:dyDescent="0.25">
      <c r="A136" s="31" t="s">
        <v>672</v>
      </c>
      <c r="B136" s="61" t="s">
        <v>2424</v>
      </c>
    </row>
    <row r="137" spans="1:2" ht="26.4" x14ac:dyDescent="0.25">
      <c r="A137" s="31" t="s">
        <v>673</v>
      </c>
      <c r="B137" s="32" t="s">
        <v>674</v>
      </c>
    </row>
    <row r="138" spans="1:2" ht="132" x14ac:dyDescent="0.25">
      <c r="A138" s="31" t="s">
        <v>675</v>
      </c>
      <c r="B138" s="32" t="s">
        <v>685</v>
      </c>
    </row>
    <row r="139" spans="1:2" ht="39.6" x14ac:dyDescent="0.25">
      <c r="A139" s="31" t="s">
        <v>686</v>
      </c>
      <c r="B139" s="61" t="s">
        <v>2410</v>
      </c>
    </row>
    <row r="140" spans="1:2" ht="52.8" x14ac:dyDescent="0.25">
      <c r="A140" s="31" t="s">
        <v>687</v>
      </c>
      <c r="B140" s="61" t="s">
        <v>2413</v>
      </c>
    </row>
    <row r="141" spans="1:2" ht="39.6" x14ac:dyDescent="0.25">
      <c r="A141" s="31" t="s">
        <v>688</v>
      </c>
      <c r="B141" s="32" t="s">
        <v>689</v>
      </c>
    </row>
    <row r="142" spans="1:2" ht="39.6" x14ac:dyDescent="0.25">
      <c r="A142" s="31" t="s">
        <v>2425</v>
      </c>
      <c r="B142" s="61" t="s">
        <v>2412</v>
      </c>
    </row>
    <row r="143" spans="1:2" ht="39.6" x14ac:dyDescent="0.25">
      <c r="A143" s="31" t="s">
        <v>690</v>
      </c>
      <c r="B143" s="32" t="s">
        <v>691</v>
      </c>
    </row>
    <row r="144" spans="1:2" ht="52.8" x14ac:dyDescent="0.25">
      <c r="A144" s="31" t="s">
        <v>692</v>
      </c>
      <c r="B144" s="32" t="s">
        <v>32</v>
      </c>
    </row>
    <row r="145" spans="1:2" ht="52.8" x14ac:dyDescent="0.25">
      <c r="A145" s="31" t="s">
        <v>33</v>
      </c>
      <c r="B145" s="32" t="s">
        <v>377</v>
      </c>
    </row>
    <row r="146" spans="1:2" ht="92.4" x14ac:dyDescent="0.25">
      <c r="A146" s="31" t="s">
        <v>378</v>
      </c>
      <c r="B146" s="32" t="s">
        <v>379</v>
      </c>
    </row>
    <row r="147" spans="1:2" x14ac:dyDescent="0.25">
      <c r="A147" s="31" t="s">
        <v>380</v>
      </c>
      <c r="B147" s="32" t="s">
        <v>381</v>
      </c>
    </row>
    <row r="148" spans="1:2" ht="39.6" x14ac:dyDescent="0.25">
      <c r="A148" s="31" t="s">
        <v>248</v>
      </c>
      <c r="B148" s="32" t="s">
        <v>249</v>
      </c>
    </row>
    <row r="149" spans="1:2" ht="66" x14ac:dyDescent="0.25">
      <c r="A149" s="31" t="s">
        <v>250</v>
      </c>
      <c r="B149" s="32" t="s">
        <v>392</v>
      </c>
    </row>
    <row r="150" spans="1:2" ht="52.8" x14ac:dyDescent="0.25">
      <c r="A150" s="31" t="s">
        <v>719</v>
      </c>
      <c r="B150" s="32" t="s">
        <v>995</v>
      </c>
    </row>
    <row r="151" spans="1:2" ht="79.2" x14ac:dyDescent="0.25">
      <c r="A151" s="31" t="s">
        <v>996</v>
      </c>
      <c r="B151" s="61" t="s">
        <v>2426</v>
      </c>
    </row>
    <row r="152" spans="1:2" x14ac:dyDescent="0.25">
      <c r="A152" s="31" t="s">
        <v>997</v>
      </c>
      <c r="B152" s="32" t="s">
        <v>998</v>
      </c>
    </row>
    <row r="153" spans="1:2" ht="26.4" x14ac:dyDescent="0.25">
      <c r="A153" s="31" t="s">
        <v>735</v>
      </c>
      <c r="B153" s="32" t="s">
        <v>736</v>
      </c>
    </row>
    <row r="154" spans="1:2" x14ac:dyDescent="0.25">
      <c r="A154" s="31" t="s">
        <v>737</v>
      </c>
      <c r="B154" s="32" t="s">
        <v>738</v>
      </c>
    </row>
    <row r="155" spans="1:2" ht="52.8" x14ac:dyDescent="0.25">
      <c r="A155" s="31" t="s">
        <v>739</v>
      </c>
      <c r="B155" s="32" t="s">
        <v>391</v>
      </c>
    </row>
    <row r="156" spans="1:2" ht="132" x14ac:dyDescent="0.25">
      <c r="A156" s="31" t="s">
        <v>740</v>
      </c>
      <c r="B156" s="32" t="s">
        <v>178</v>
      </c>
    </row>
    <row r="157" spans="1:2" x14ac:dyDescent="0.25">
      <c r="A157" s="31" t="s">
        <v>179</v>
      </c>
      <c r="B157" s="32" t="s">
        <v>180</v>
      </c>
    </row>
    <row r="158" spans="1:2" ht="39.6" x14ac:dyDescent="0.25">
      <c r="A158" s="31" t="s">
        <v>181</v>
      </c>
      <c r="B158" s="61" t="s">
        <v>2427</v>
      </c>
    </row>
    <row r="159" spans="1:2" ht="26.4" x14ac:dyDescent="0.25">
      <c r="A159" s="31" t="s">
        <v>417</v>
      </c>
      <c r="B159" s="32" t="s">
        <v>418</v>
      </c>
    </row>
    <row r="160" spans="1:2" x14ac:dyDescent="0.25">
      <c r="A160" s="31" t="s">
        <v>712</v>
      </c>
      <c r="B160" s="32" t="s">
        <v>943</v>
      </c>
    </row>
    <row r="161" spans="1:2" ht="26.4" x14ac:dyDescent="0.25">
      <c r="A161" s="31" t="s">
        <v>419</v>
      </c>
      <c r="B161" s="32" t="s">
        <v>420</v>
      </c>
    </row>
    <row r="162" spans="1:2" ht="39.6" x14ac:dyDescent="0.25">
      <c r="A162" s="31" t="s">
        <v>421</v>
      </c>
      <c r="B162" s="32" t="s">
        <v>422</v>
      </c>
    </row>
    <row r="163" spans="1:2" ht="52.8" x14ac:dyDescent="0.25">
      <c r="A163" s="31" t="s">
        <v>423</v>
      </c>
      <c r="B163" s="32" t="s">
        <v>424</v>
      </c>
    </row>
    <row r="164" spans="1:2" ht="39.6" x14ac:dyDescent="0.25">
      <c r="A164" s="31" t="s">
        <v>425</v>
      </c>
      <c r="B164" s="32" t="s">
        <v>426</v>
      </c>
    </row>
    <row r="165" spans="1:2" ht="52.8" x14ac:dyDescent="0.25">
      <c r="A165" s="31" t="s">
        <v>427</v>
      </c>
      <c r="B165" s="32" t="s">
        <v>1006</v>
      </c>
    </row>
    <row r="166" spans="1:2" x14ac:dyDescent="0.25">
      <c r="A166" s="31" t="s">
        <v>1007</v>
      </c>
      <c r="B166" s="32" t="s">
        <v>1008</v>
      </c>
    </row>
    <row r="167" spans="1:2" ht="26.4" x14ac:dyDescent="0.25">
      <c r="A167" s="31" t="s">
        <v>1009</v>
      </c>
      <c r="B167" s="32" t="s">
        <v>1010</v>
      </c>
    </row>
    <row r="168" spans="1:2" x14ac:dyDescent="0.25">
      <c r="A168" s="31" t="s">
        <v>1011</v>
      </c>
      <c r="B168" s="32" t="s">
        <v>1012</v>
      </c>
    </row>
    <row r="169" spans="1:2" ht="39.6" x14ac:dyDescent="0.25">
      <c r="A169" s="31" t="s">
        <v>1013</v>
      </c>
      <c r="B169" s="32" t="s">
        <v>1014</v>
      </c>
    </row>
    <row r="170" spans="1:2" ht="52.8" x14ac:dyDescent="0.25">
      <c r="A170" s="31" t="s">
        <v>1015</v>
      </c>
      <c r="B170" s="61" t="s">
        <v>2428</v>
      </c>
    </row>
    <row r="171" spans="1:2" ht="26.4" x14ac:dyDescent="0.25">
      <c r="A171" s="31" t="s">
        <v>1016</v>
      </c>
      <c r="B171" s="32" t="s">
        <v>1017</v>
      </c>
    </row>
    <row r="172" spans="1:2" ht="52.8" x14ac:dyDescent="0.25">
      <c r="A172" s="31" t="s">
        <v>1018</v>
      </c>
      <c r="B172" s="32" t="s">
        <v>1019</v>
      </c>
    </row>
    <row r="173" spans="1:2" ht="52.8" x14ac:dyDescent="0.25">
      <c r="A173" s="31" t="s">
        <v>1020</v>
      </c>
      <c r="B173" s="32" t="s">
        <v>196</v>
      </c>
    </row>
    <row r="174" spans="1:2" x14ac:dyDescent="0.25">
      <c r="A174" s="31" t="s">
        <v>26</v>
      </c>
      <c r="B174" s="32" t="s">
        <v>197</v>
      </c>
    </row>
    <row r="175" spans="1:2" x14ac:dyDescent="0.25">
      <c r="A175" s="31" t="s">
        <v>198</v>
      </c>
      <c r="B175" s="32" t="s">
        <v>725</v>
      </c>
    </row>
    <row r="176" spans="1:2" ht="26.4" x14ac:dyDescent="0.25">
      <c r="A176" s="31" t="s">
        <v>199</v>
      </c>
      <c r="B176" s="32" t="s">
        <v>200</v>
      </c>
    </row>
    <row r="177" spans="1:2" ht="39.6" x14ac:dyDescent="0.25">
      <c r="A177" s="31" t="s">
        <v>201</v>
      </c>
      <c r="B177" s="32" t="s">
        <v>202</v>
      </c>
    </row>
    <row r="178" spans="1:2" ht="39.6" x14ac:dyDescent="0.25">
      <c r="A178" s="31" t="s">
        <v>203</v>
      </c>
      <c r="B178" s="32" t="s">
        <v>204</v>
      </c>
    </row>
    <row r="179" spans="1:2" ht="26.4" x14ac:dyDescent="0.25">
      <c r="A179" s="31" t="s">
        <v>205</v>
      </c>
      <c r="B179" s="32" t="s">
        <v>206</v>
      </c>
    </row>
    <row r="180" spans="1:2" ht="52.8" x14ac:dyDescent="0.25">
      <c r="A180" s="31" t="s">
        <v>207</v>
      </c>
      <c r="B180" s="32" t="s">
        <v>720</v>
      </c>
    </row>
    <row r="181" spans="1:2" ht="26.4" x14ac:dyDescent="0.25">
      <c r="A181" s="31" t="s">
        <v>721</v>
      </c>
      <c r="B181" s="32" t="s">
        <v>678</v>
      </c>
    </row>
    <row r="182" spans="1:2" ht="26.4" x14ac:dyDescent="0.25">
      <c r="A182" s="31" t="s">
        <v>679</v>
      </c>
      <c r="B182" s="32" t="s">
        <v>347</v>
      </c>
    </row>
    <row r="183" spans="1:2" x14ac:dyDescent="0.25">
      <c r="A183" s="31" t="s">
        <v>680</v>
      </c>
      <c r="B183" s="32" t="s">
        <v>681</v>
      </c>
    </row>
    <row r="184" spans="1:2" ht="26.4" x14ac:dyDescent="0.25">
      <c r="A184" s="31" t="s">
        <v>682</v>
      </c>
      <c r="B184" s="32" t="s">
        <v>683</v>
      </c>
    </row>
    <row r="185" spans="1:2" ht="39.6" x14ac:dyDescent="0.25">
      <c r="A185" s="31" t="s">
        <v>684</v>
      </c>
      <c r="B185" s="61" t="s">
        <v>2411</v>
      </c>
    </row>
    <row r="186" spans="1:2" ht="39.6" x14ac:dyDescent="0.25">
      <c r="A186" s="31" t="s">
        <v>938</v>
      </c>
      <c r="B186" s="32" t="s">
        <v>560</v>
      </c>
    </row>
    <row r="187" spans="1:2" ht="39.6" x14ac:dyDescent="0.25">
      <c r="A187" s="31" t="s">
        <v>561</v>
      </c>
      <c r="B187" s="32" t="s">
        <v>562</v>
      </c>
    </row>
    <row r="188" spans="1:2" x14ac:dyDescent="0.25">
      <c r="A188" s="31" t="s">
        <v>563</v>
      </c>
      <c r="B188" s="32" t="s">
        <v>564</v>
      </c>
    </row>
    <row r="189" spans="1:2" x14ac:dyDescent="0.25">
      <c r="A189" s="31" t="s">
        <v>565</v>
      </c>
      <c r="B189" s="31" t="s">
        <v>566</v>
      </c>
    </row>
    <row r="190" spans="1:2" ht="26.4" x14ac:dyDescent="0.25">
      <c r="A190" s="31" t="s">
        <v>567</v>
      </c>
      <c r="B190" s="32" t="s">
        <v>568</v>
      </c>
    </row>
    <row r="191" spans="1:2" ht="39.6" x14ac:dyDescent="0.25">
      <c r="A191" s="31" t="s">
        <v>569</v>
      </c>
      <c r="B191" s="32" t="s">
        <v>241</v>
      </c>
    </row>
    <row r="192" spans="1:2" ht="132" x14ac:dyDescent="0.25">
      <c r="A192" s="31" t="s">
        <v>570</v>
      </c>
      <c r="B192" s="32" t="s">
        <v>571</v>
      </c>
    </row>
    <row r="193" spans="1:2" ht="66" x14ac:dyDescent="0.25">
      <c r="A193" s="31" t="s">
        <v>572</v>
      </c>
      <c r="B193" s="32" t="s">
        <v>428</v>
      </c>
    </row>
    <row r="194" spans="1:2" ht="26.4" x14ac:dyDescent="0.25">
      <c r="A194" s="31" t="s">
        <v>429</v>
      </c>
      <c r="B194" s="32" t="s">
        <v>508</v>
      </c>
    </row>
    <row r="195" spans="1:2" ht="52.8" x14ac:dyDescent="0.25">
      <c r="A195" s="31" t="s">
        <v>999</v>
      </c>
      <c r="B195" s="32" t="s">
        <v>1000</v>
      </c>
    </row>
    <row r="196" spans="1:2" ht="39.6" x14ac:dyDescent="0.25">
      <c r="A196" s="31" t="s">
        <v>1001</v>
      </c>
      <c r="B196" s="32" t="s">
        <v>1002</v>
      </c>
    </row>
    <row r="197" spans="1:2" x14ac:dyDescent="0.25">
      <c r="A197" s="31" t="s">
        <v>1003</v>
      </c>
      <c r="B197" s="32" t="s">
        <v>1004</v>
      </c>
    </row>
  </sheetData>
  <phoneticPr fontId="15" type="noConversion"/>
  <pageMargins left="0.75" right="0.75" top="1" bottom="1" header="0.5" footer="0.5"/>
  <pageSetup scale="72"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1</vt:i4>
      </vt:variant>
      <vt:variant>
        <vt:lpstr>Named Ranges</vt:lpstr>
      </vt:variant>
      <vt:variant>
        <vt:i4>3</vt:i4>
      </vt:variant>
    </vt:vector>
  </HeadingPairs>
  <TitlesOfParts>
    <vt:vector size="11" baseType="lpstr">
      <vt:lpstr>Profile</vt:lpstr>
      <vt:lpstr>Chart DB</vt:lpstr>
      <vt:lpstr>Charts</vt:lpstr>
      <vt:lpstr>Duplicates</vt:lpstr>
      <vt:lpstr>Pivot</vt:lpstr>
      <vt:lpstr>Data</vt:lpstr>
      <vt:lpstr>Glossary</vt:lpstr>
      <vt:lpstr>Net Rev % by Payer</vt:lpstr>
      <vt:lpstr>Charts!Print_Area</vt:lpstr>
      <vt:lpstr>Profile!Print_Area</vt:lpstr>
      <vt:lpstr>Glossary!Print_Titles</vt:lpstr>
    </vt:vector>
  </TitlesOfParts>
  <Manager>Harry.Dhami@hcai.ca.gov</Manager>
  <Company>State of California HCAI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2024 Hospital Annual Financial Pivot Table</dc:title>
  <dc:creator>Adrienne.Wahleithner@hcai.ca.gov</dc:creator>
  <cp:keywords>Pivot; profile; annual; data; table; 2024</cp:keywords>
  <dc:description>This pivot table covers HADRs for RPE 1-1-2024 to 12-31-2024. Data extracted 10-06-2025.</dc:description>
  <cp:lastModifiedBy>Wahleithner, Adrienne@HCAI</cp:lastModifiedBy>
  <cp:lastPrinted>2022-10-26T18:49:12Z</cp:lastPrinted>
  <dcterms:created xsi:type="dcterms:W3CDTF">1999-10-07T22:18:02Z</dcterms:created>
  <dcterms:modified xsi:type="dcterms:W3CDTF">2025-10-08T00:36:39Z</dcterms:modified>
</cp:coreProperties>
</file>