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Julia Code for 5440\Final Exam\Problem 4\"/>
    </mc:Choice>
  </mc:AlternateContent>
  <xr:revisionPtr revIDLastSave="0" documentId="13_ncr:1_{7965F167-2A07-44E5-88D8-C2C6FB41A6F7}" xr6:coauthVersionLast="45" xr6:coauthVersionMax="45" xr10:uidLastSave="{00000000-0000-0000-0000-000000000000}"/>
  <bookViews>
    <workbookView xWindow="-120" yWindow="-120" windowWidth="29040" windowHeight="15840" xr2:uid="{F8FAB88E-DF6F-42E9-AD08-3CCED043CB63}"/>
  </bookViews>
  <sheets>
    <sheet name="Sheet1" sheetId="1" r:id="rId1"/>
  </sheets>
  <definedNames>
    <definedName name="Data_3_5_AMP_1" localSheetId="0">Sheet1!$A$4:$C$9</definedName>
    <definedName name="solver_adj" localSheetId="0" hidden="1">Sheet1!$M$2,Sheet1!$I$2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Sheet1!$M$2</definedName>
    <definedName name="solver_lhs2" localSheetId="0" hidden="1">Sheet1!$M$2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Sheet1!$M$11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0.01</definedName>
    <definedName name="solver_rhs2" localSheetId="0" hidden="1">0.01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9" i="1"/>
  <c r="E9" i="1"/>
  <c r="E4" i="1"/>
  <c r="D4" i="1"/>
  <c r="J5" i="1"/>
  <c r="J6" i="1"/>
  <c r="K6" i="1" s="1"/>
  <c r="J7" i="1"/>
  <c r="K7" i="1" s="1"/>
  <c r="J8" i="1"/>
  <c r="K8" i="1" s="1"/>
  <c r="J9" i="1"/>
  <c r="K9" i="1" s="1"/>
  <c r="J4" i="1"/>
  <c r="K4" i="1" s="1"/>
  <c r="K5" i="1"/>
  <c r="H5" i="1"/>
  <c r="I5" i="1"/>
  <c r="H6" i="1"/>
  <c r="I6" i="1"/>
  <c r="H7" i="1"/>
  <c r="I7" i="1"/>
  <c r="H8" i="1"/>
  <c r="I8" i="1"/>
  <c r="H9" i="1"/>
  <c r="I9" i="1"/>
  <c r="I4" i="1"/>
  <c r="H4" i="1"/>
  <c r="L4" i="1" l="1"/>
  <c r="M4" i="1" s="1"/>
  <c r="L6" i="1"/>
  <c r="M6" i="1" s="1"/>
  <c r="L5" i="1"/>
  <c r="M5" i="1" s="1"/>
  <c r="L9" i="1"/>
  <c r="M9" i="1" s="1"/>
  <c r="L8" i="1"/>
  <c r="M8" i="1" s="1"/>
  <c r="L7" i="1"/>
  <c r="M7" i="1" s="1"/>
  <c r="M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E867E-8D5E-40F0-8419-F4591DEF9616}" name="Data-3-5-AMP" type="6" refreshedVersion="6" background="1" saveData="1">
    <textPr codePage="437" sourceFile="C:\Users\Rachel\Downloads\Data-3-5-AMP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<sst xmlns="http://schemas.openxmlformats.org/spreadsheetml/2006/main" count="19" uniqueCount="19">
  <si>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3-5-AMP concentration (mM)</t>
  </si>
  <si>
    <t>overall rate (micro-M/h)</t>
  </si>
  <si>
    <t>95% confidence estimate of measured rate</t>
  </si>
  <si>
    <t>Kinetic limit r1</t>
  </si>
  <si>
    <t>micro-M/h</t>
  </si>
  <si>
    <t>Part B</t>
  </si>
  <si>
    <t>calculated rate</t>
  </si>
  <si>
    <t>measured rate</t>
  </si>
  <si>
    <t>KD(mM)</t>
  </si>
  <si>
    <t>n</t>
  </si>
  <si>
    <t>[AMP] (mM)</t>
  </si>
  <si>
    <t>v</t>
  </si>
  <si>
    <t>f</t>
  </si>
  <si>
    <t>W1</t>
  </si>
  <si>
    <t>W2</t>
  </si>
  <si>
    <t>squared error</t>
  </si>
  <si>
    <t>Error Sum</t>
  </si>
  <si>
    <t>lower value</t>
  </si>
  <si>
    <t>higher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</si>
</sst>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rate (micro-M/h) vs.3-5-AMP concentration (mM)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9956955380577"/>
          <c:y val="0.1371797828854866"/>
          <c:w val="0.86707317585301835"/>
          <c:h val="0.698591691216985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measured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Sheet1!$E$4:$E$9</c:f>
                <c:numCache>
                  <c:formatCode>General</c:formatCode>
                  <c:ptCount val="6"/>
                  <c:pt idx="0">
                    <c:v>3.593</c:v>
                  </c:pt>
                  <c:pt idx="1">
                    <c:v>7.5019999999999998</c:v>
                  </c:pt>
                  <c:pt idx="2">
                    <c:v>35.460999999999999</c:v>
                  </c:pt>
                  <c:pt idx="3">
                    <c:v>62.201999999999998</c:v>
                  </c:pt>
                  <c:pt idx="4">
                    <c:v>72.105999999999995</c:v>
                  </c:pt>
                  <c:pt idx="5">
                    <c:v>81.953000000000003</c:v>
                  </c:pt>
                </c:numCache>
              </c:numRef>
            </c:plus>
            <c:minus>
              <c:numRef>
                <c:f>Sheet1!$D$4:$D$9</c:f>
                <c:numCache>
                  <c:formatCode>General</c:formatCode>
                  <c:ptCount val="6"/>
                  <c:pt idx="0">
                    <c:v>2.4130000000000003</c:v>
                  </c:pt>
                  <c:pt idx="1">
                    <c:v>5.1019999999999994</c:v>
                  </c:pt>
                  <c:pt idx="2">
                    <c:v>24.061</c:v>
                  </c:pt>
                  <c:pt idx="3">
                    <c:v>41.802000000000007</c:v>
                  </c:pt>
                  <c:pt idx="4">
                    <c:v>48.506</c:v>
                  </c:pt>
                  <c:pt idx="5">
                    <c:v>55.353000000000009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Sheet1!$H$4:$H$9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E-4976-B3F8-11EDE96157EF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calculated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3.0046842709529278</c:v>
                </c:pt>
                <c:pt idx="1">
                  <c:v>11.526801628681046</c:v>
                </c:pt>
                <c:pt idx="2">
                  <c:v>26.350058916687537</c:v>
                </c:pt>
                <c:pt idx="3">
                  <c:v>51.807812846446161</c:v>
                </c:pt>
                <c:pt idx="4">
                  <c:v>65.734250860258442</c:v>
                </c:pt>
                <c:pt idx="5">
                  <c:v>68.319035219758973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E-4976-B3F8-11EDE961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78160"/>
        <c:axId val="545477200"/>
      </c:scatterChart>
      <c:valAx>
        <c:axId val="545478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3-5-AMP 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77200"/>
        <c:crosses val="autoZero"/>
        <c:crossBetween val="midCat"/>
      </c:valAx>
      <c:valAx>
        <c:axId val="545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rate (micro-M/h)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7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90341207349076"/>
          <c:y val="0.17032258946930107"/>
          <c:w val="0.17982992125984251"/>
          <c:h val="0.1085652541947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&amp;F</c:oddHeader>
    </c:headerFooter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</xdr:row>
      <xdr:rowOff>128586</xdr:rowOff>
    </xdr:from>
    <xdr:to>
      <xdr:col>7</xdr:col>
      <xdr:colOff>1123950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73EF8-0449-4BBA-8096-625CB5B0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3-5-AMP_1" connectionId="1" xr16:uid="{9D28C465-9B4E-4C2B-A1E7-7ED4B160484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B641-54EB-4F33-88DB-B0B187AF2133}">
  <dimension ref="A1:S26"/>
  <sheetViews>
    <sheetView tabSelected="1" workbookViewId="0">
      <selection activeCell="Q11" sqref="Q11"/>
    </sheetView>
  </sheetViews>
  <sheetFormatPr defaultRowHeight="15" x14ac:dyDescent="0.25"/>
  <cols>
    <col min="1" max="1" width="28.140625" customWidth="1"/>
    <col min="2" max="2" width="22.5703125" customWidth="1"/>
    <col min="3" max="3" width="17" customWidth="1"/>
    <col min="8" max="8" width="17.85546875" bestFit="1" customWidth="1"/>
    <col min="9" max="9" width="14.140625" bestFit="1" customWidth="1"/>
    <col min="10" max="11" width="14.140625" customWidth="1"/>
    <col min="12" max="12" width="14.140625" bestFit="1" customWidth="1"/>
  </cols>
  <sheetData>
    <row r="1" spans="1:19" x14ac:dyDescent="0.25">
      <c r="A1" t="s">
        <v>3</v>
      </c>
      <c r="B1">
        <v>69.48</v>
      </c>
      <c r="C1" t="s">
        <v>4</v>
      </c>
      <c r="E1" t="s">
        <v>13</v>
      </c>
      <c r="F1">
        <v>4.5199999999999997E-2</v>
      </c>
      <c r="H1" s="5" t="s">
        <v>5</v>
      </c>
      <c r="I1" s="5"/>
      <c r="J1" s="5"/>
      <c r="K1" s="5"/>
      <c r="L1" s="5"/>
      <c r="M1" s="5"/>
    </row>
    <row r="2" spans="1:19" x14ac:dyDescent="0.25">
      <c r="E2" t="s">
        <v>14</v>
      </c>
      <c r="F2">
        <v>82.3</v>
      </c>
      <c r="H2" t="s">
        <v>8</v>
      </c>
      <c r="I2" s="2">
        <v>0.68499584449015771</v>
      </c>
      <c r="J2" s="3"/>
      <c r="K2" s="3"/>
      <c r="L2" t="s">
        <v>9</v>
      </c>
      <c r="M2" s="2">
        <v>2.4905100281254868</v>
      </c>
    </row>
    <row r="3" spans="1:19" x14ac:dyDescent="0.25">
      <c r="A3" s="1" t="s">
        <v>0</v>
      </c>
      <c r="B3" s="1" t="s">
        <v>1</v>
      </c>
      <c r="C3" s="1" t="s">
        <v>2</v>
      </c>
      <c r="D3" s="1" t="s">
        <v>17</v>
      </c>
      <c r="E3" s="1" t="s">
        <v>18</v>
      </c>
      <c r="H3" t="s">
        <v>10</v>
      </c>
      <c r="I3" t="s">
        <v>7</v>
      </c>
      <c r="J3" t="s">
        <v>12</v>
      </c>
      <c r="K3" t="s">
        <v>11</v>
      </c>
      <c r="L3" t="s">
        <v>6</v>
      </c>
      <c r="M3" t="s">
        <v>15</v>
      </c>
      <c r="S3" s="2"/>
    </row>
    <row r="4" spans="1:19" x14ac:dyDescent="0.25">
      <c r="A4">
        <v>0</v>
      </c>
      <c r="B4">
        <v>3.0030000000000001</v>
      </c>
      <c r="C4">
        <v>0.59</v>
      </c>
      <c r="D4">
        <f>B4-C4</f>
        <v>2.4130000000000003</v>
      </c>
      <c r="E4">
        <f>B4+C4</f>
        <v>3.593</v>
      </c>
      <c r="H4">
        <f>A4</f>
        <v>0</v>
      </c>
      <c r="I4">
        <f>B4</f>
        <v>3.0030000000000001</v>
      </c>
      <c r="J4">
        <f>(H4/$I$2)^$M$2/((H4/$I$2)^$M$2+1)</f>
        <v>0</v>
      </c>
      <c r="K4">
        <f>($F$1+J4*$F$2)/(1+$F$1+J4*$F$2)</f>
        <v>4.3245311902028322E-2</v>
      </c>
      <c r="L4">
        <f>K4*$B$1</f>
        <v>3.0046842709529278</v>
      </c>
      <c r="M4">
        <f>(I4-L4)^2</f>
        <v>2.8367686428758779E-6</v>
      </c>
      <c r="S4" s="2"/>
    </row>
    <row r="5" spans="1:19" x14ac:dyDescent="0.25">
      <c r="A5">
        <v>5.5E-2</v>
      </c>
      <c r="B5">
        <v>6.3019999999999996</v>
      </c>
      <c r="C5">
        <v>1.2</v>
      </c>
      <c r="D5">
        <f t="shared" ref="D5:D9" si="0">B5-C5</f>
        <v>5.1019999999999994</v>
      </c>
      <c r="E5">
        <f t="shared" ref="E5:E9" si="1">B5+C5</f>
        <v>7.5019999999999998</v>
      </c>
      <c r="H5">
        <f t="shared" ref="H5:H9" si="2">A5</f>
        <v>5.5E-2</v>
      </c>
      <c r="I5">
        <f t="shared" ref="I5:I9" si="3">B5</f>
        <v>6.3019999999999996</v>
      </c>
      <c r="J5">
        <f t="shared" ref="J5:J9" si="4">(H5/$I$2)^$M$2/((H5/$I$2)^$M$2+1)</f>
        <v>1.8675389450549967E-3</v>
      </c>
      <c r="K5">
        <f>($F$1+J5*$F$2)/(1+$F$1+J5*$F$2)</f>
        <v>0.16590100213991141</v>
      </c>
      <c r="L5">
        <f t="shared" ref="L5:L9" si="5">K5*$B$1</f>
        <v>11.526801628681046</v>
      </c>
      <c r="M5">
        <f t="shared" ref="M5:M9" si="6">(I5-L5)^2</f>
        <v>27.298552059068111</v>
      </c>
    </row>
    <row r="6" spans="1:19" x14ac:dyDescent="0.25">
      <c r="A6">
        <v>9.2999999999999999E-2</v>
      </c>
      <c r="B6">
        <v>29.760999999999999</v>
      </c>
      <c r="C6">
        <v>5.7</v>
      </c>
      <c r="D6">
        <f t="shared" si="0"/>
        <v>24.061</v>
      </c>
      <c r="E6">
        <f t="shared" si="1"/>
        <v>35.460999999999999</v>
      </c>
      <c r="H6">
        <f t="shared" si="2"/>
        <v>9.2999999999999999E-2</v>
      </c>
      <c r="I6">
        <f t="shared" si="3"/>
        <v>29.760999999999999</v>
      </c>
      <c r="J6">
        <f t="shared" si="4"/>
        <v>6.8741902709556282E-3</v>
      </c>
      <c r="K6">
        <f t="shared" ref="K6:K9" si="7">($F$1+J6*$F$2)/(1+$F$1+J6*$F$2)</f>
        <v>0.37924667410315971</v>
      </c>
      <c r="L6">
        <f t="shared" si="5"/>
        <v>26.350058916687537</v>
      </c>
      <c r="M6">
        <f t="shared" si="6"/>
        <v>11.634519073828793</v>
      </c>
    </row>
    <row r="7" spans="1:19" x14ac:dyDescent="0.25">
      <c r="A7">
        <v>0.18099999999999999</v>
      </c>
      <c r="B7">
        <v>52.002000000000002</v>
      </c>
      <c r="C7">
        <v>10.199999999999999</v>
      </c>
      <c r="D7">
        <f t="shared" si="0"/>
        <v>41.802000000000007</v>
      </c>
      <c r="E7">
        <f t="shared" si="1"/>
        <v>62.201999999999998</v>
      </c>
      <c r="H7">
        <f t="shared" si="2"/>
        <v>0.18099999999999999</v>
      </c>
      <c r="I7">
        <f t="shared" si="3"/>
        <v>52.002000000000002</v>
      </c>
      <c r="J7">
        <f t="shared" si="4"/>
        <v>3.5071708873219934E-2</v>
      </c>
      <c r="K7">
        <f t="shared" si="7"/>
        <v>0.74565073181413588</v>
      </c>
      <c r="L7">
        <f t="shared" si="5"/>
        <v>51.807812846446161</v>
      </c>
      <c r="M7">
        <f t="shared" si="6"/>
        <v>3.7708650605343057E-2</v>
      </c>
    </row>
    <row r="8" spans="1:19" x14ac:dyDescent="0.25">
      <c r="A8">
        <v>0.40500000000000003</v>
      </c>
      <c r="B8">
        <v>60.305999999999997</v>
      </c>
      <c r="C8">
        <v>11.8</v>
      </c>
      <c r="D8">
        <f t="shared" si="0"/>
        <v>48.506</v>
      </c>
      <c r="E8">
        <f t="shared" si="1"/>
        <v>72.105999999999995</v>
      </c>
      <c r="H8">
        <f t="shared" si="2"/>
        <v>0.40500000000000003</v>
      </c>
      <c r="I8">
        <f t="shared" si="3"/>
        <v>60.305999999999997</v>
      </c>
      <c r="J8">
        <f t="shared" si="4"/>
        <v>0.21268318937065639</v>
      </c>
      <c r="K8">
        <f>($F$1+J8*$F$2)/(1+$F$1+J8*$F$2)</f>
        <v>0.94608881491448538</v>
      </c>
      <c r="L8">
        <f t="shared" si="5"/>
        <v>65.734250860258442</v>
      </c>
      <c r="M8">
        <f t="shared" si="6"/>
        <v>29.465907401896541</v>
      </c>
    </row>
    <row r="9" spans="1:19" x14ac:dyDescent="0.25">
      <c r="A9">
        <v>0.99</v>
      </c>
      <c r="B9">
        <v>68.653000000000006</v>
      </c>
      <c r="C9">
        <v>13.3</v>
      </c>
      <c r="D9">
        <f t="shared" si="0"/>
        <v>55.353000000000009</v>
      </c>
      <c r="E9">
        <f t="shared" si="1"/>
        <v>81.953000000000003</v>
      </c>
      <c r="H9">
        <f t="shared" si="2"/>
        <v>0.99</v>
      </c>
      <c r="I9">
        <f t="shared" si="3"/>
        <v>68.653000000000006</v>
      </c>
      <c r="J9">
        <f t="shared" si="4"/>
        <v>0.71447845364224116</v>
      </c>
      <c r="K9">
        <f t="shared" si="7"/>
        <v>0.98329066234540841</v>
      </c>
      <c r="L9">
        <f t="shared" si="5"/>
        <v>68.319035219758973</v>
      </c>
      <c r="M9">
        <f t="shared" si="6"/>
        <v>0.1115324744414412</v>
      </c>
    </row>
    <row r="11" spans="1:19" x14ac:dyDescent="0.25">
      <c r="L11" t="s">
        <v>16</v>
      </c>
      <c r="M11" s="4">
        <f>SUM(M4:M9)</f>
        <v>68.548222496608886</v>
      </c>
    </row>
    <row r="25" spans="7:7" x14ac:dyDescent="0.25">
      <c r="G25" s="2"/>
    </row>
    <row r="26" spans="7:7" x14ac:dyDescent="0.25">
      <c r="G26" s="2"/>
    </row>
  </sheetData>
  <mergeCells count="1"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Sheet1!Data_3_5_AMP_1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cp:lastPrinted>2020-05-22T02:12:37Z</cp:lastPrinted>
  <dcterms:created xsi:type="dcterms:W3CDTF">2020-05-17T18:13:36Z</dcterms:created>
  <dcterms:modified xsi:type="dcterms:W3CDTF">2020-05-22T02:12:56Z</dcterms:modified>
</cp:coreProperties>
</file>