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gerv\OneDrive\Desktop\"/>
    </mc:Choice>
  </mc:AlternateContent>
  <bookViews>
    <workbookView xWindow="0" yWindow="0" windowWidth="28800" windowHeight="12435" tabRatio="630"/>
  </bookViews>
  <sheets>
    <sheet name="Sheet1" sheetId="1" r:id="rId1"/>
  </sheets>
  <definedNames>
    <definedName name="Project_Start">Sheet1!$F$4</definedName>
    <definedName name="Scrolling_Increment">Sheet1!#REF!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 i="1" l="1"/>
  <c r="E47" i="1"/>
  <c r="D47" i="1"/>
  <c r="E68" i="1" l="1"/>
  <c r="D68" i="1"/>
  <c r="E67" i="1"/>
  <c r="D67" i="1"/>
  <c r="E66" i="1"/>
  <c r="D66" i="1"/>
  <c r="E65" i="1"/>
  <c r="D65" i="1"/>
  <c r="E64" i="1"/>
  <c r="D64" i="1"/>
  <c r="E48" i="1"/>
  <c r="E46" i="1"/>
  <c r="D46" i="1"/>
  <c r="E34" i="1"/>
  <c r="D34" i="1"/>
  <c r="E33" i="1"/>
  <c r="D33" i="1"/>
  <c r="D32" i="1"/>
  <c r="E31" i="1"/>
  <c r="E32" i="1"/>
  <c r="D31" i="1"/>
  <c r="E30" i="1"/>
  <c r="D30" i="1"/>
  <c r="E45" i="1" l="1"/>
  <c r="E49" i="1"/>
  <c r="D50" i="1"/>
  <c r="E50" i="1"/>
  <c r="D49" i="1"/>
  <c r="D45" i="1"/>
  <c r="E44" i="1"/>
  <c r="D44" i="1"/>
  <c r="D35" i="1" l="1"/>
  <c r="D25" i="1" l="1"/>
  <c r="E22" i="1"/>
  <c r="E23" i="1"/>
  <c r="E21" i="1"/>
  <c r="E25" i="1"/>
  <c r="E73" i="1"/>
  <c r="E74" i="1"/>
  <c r="E75" i="1"/>
  <c r="E72" i="1"/>
  <c r="D74" i="1"/>
  <c r="D75" i="1"/>
  <c r="D73" i="1"/>
  <c r="D72" i="1"/>
  <c r="D60" i="1"/>
  <c r="D59" i="1"/>
  <c r="D40" i="1"/>
  <c r="D42" i="1"/>
  <c r="E41" i="1"/>
  <c r="E42" i="1"/>
  <c r="E40" i="1"/>
  <c r="E38" i="1"/>
  <c r="D36" i="1"/>
  <c r="E35" i="1"/>
  <c r="E36" i="1"/>
  <c r="E29" i="1"/>
  <c r="E28" i="1"/>
  <c r="E24" i="1"/>
  <c r="D24" i="1"/>
  <c r="D23" i="1"/>
  <c r="D22" i="1"/>
  <c r="D21" i="1" l="1"/>
  <c r="E94" i="1" l="1"/>
  <c r="D94" i="1"/>
  <c r="E93" i="1"/>
  <c r="D93" i="1"/>
  <c r="E92" i="1"/>
  <c r="D92" i="1"/>
  <c r="E91" i="1"/>
  <c r="D91" i="1"/>
  <c r="E87" i="1"/>
  <c r="D87" i="1"/>
  <c r="E86" i="1"/>
  <c r="D86" i="1"/>
  <c r="E85" i="1"/>
  <c r="D85" i="1"/>
  <c r="E84" i="1"/>
  <c r="D84" i="1"/>
  <c r="E83" i="1"/>
  <c r="D83" i="1"/>
  <c r="E82" i="1"/>
  <c r="D82" i="1"/>
  <c r="E79" i="1"/>
  <c r="D79" i="1"/>
  <c r="E77" i="1"/>
  <c r="D77" i="1"/>
  <c r="E70" i="1"/>
  <c r="D70" i="1"/>
  <c r="E69" i="1"/>
  <c r="D69" i="1"/>
  <c r="E63" i="1"/>
  <c r="D63" i="1"/>
  <c r="E62" i="1"/>
  <c r="D62" i="1"/>
  <c r="E60" i="1"/>
  <c r="E59" i="1"/>
  <c r="E58" i="1"/>
  <c r="D58" i="1"/>
  <c r="E57" i="1"/>
  <c r="D57" i="1"/>
  <c r="E56" i="1"/>
  <c r="D56" i="1"/>
  <c r="E54" i="1"/>
  <c r="D54" i="1"/>
  <c r="E53" i="1"/>
  <c r="D53" i="1"/>
  <c r="E52" i="1"/>
  <c r="D52" i="1"/>
  <c r="D41" i="1"/>
  <c r="E39" i="1"/>
  <c r="D39" i="1"/>
  <c r="D38" i="1"/>
  <c r="D29" i="1"/>
  <c r="D28" i="1"/>
  <c r="E18" i="1"/>
  <c r="D18" i="1"/>
  <c r="E17" i="1"/>
  <c r="D17" i="1"/>
  <c r="E16" i="1"/>
  <c r="D16" i="1"/>
  <c r="E15" i="1"/>
  <c r="D15" i="1"/>
  <c r="E14" i="1"/>
  <c r="D14" i="1"/>
  <c r="E13" i="1"/>
  <c r="D13" i="1"/>
  <c r="E10" i="1"/>
  <c r="D10" i="1"/>
  <c r="E9" i="1"/>
  <c r="D9" i="1"/>
  <c r="E8" i="1"/>
  <c r="D8" i="1"/>
  <c r="E7" i="1"/>
  <c r="D7" i="1"/>
  <c r="EC4" i="1"/>
  <c r="ED4" i="1" s="1"/>
  <c r="EE4" i="1" s="1"/>
  <c r="EF4" i="1" s="1"/>
  <c r="EG4" i="1" s="1"/>
  <c r="EH4" i="1" s="1"/>
  <c r="EI4" i="1" s="1"/>
  <c r="EJ4" i="1" s="1"/>
  <c r="EK4" i="1" s="1"/>
  <c r="EL4" i="1" s="1"/>
  <c r="EM4" i="1" s="1"/>
  <c r="EN4" i="1" s="1"/>
  <c r="EO4" i="1" s="1"/>
  <c r="EP4" i="1" s="1"/>
  <c r="EQ4" i="1" s="1"/>
  <c r="ER4" i="1" s="1"/>
  <c r="ES4" i="1" s="1"/>
  <c r="ET4" i="1" s="1"/>
  <c r="EU4" i="1" s="1"/>
  <c r="EV4" i="1" s="1"/>
  <c r="EW4" i="1" s="1"/>
  <c r="EX4" i="1" s="1"/>
  <c r="EY4" i="1" s="1"/>
  <c r="EZ4" i="1" s="1"/>
  <c r="FA4" i="1" s="1"/>
  <c r="FB4" i="1" s="1"/>
  <c r="FC4" i="1" s="1"/>
  <c r="FD4" i="1" s="1"/>
  <c r="FE4" i="1" s="1"/>
  <c r="FF4" i="1" s="1"/>
  <c r="FG4" i="1" s="1"/>
  <c r="CX4" i="1"/>
  <c r="CY4" i="1" s="1"/>
  <c r="CZ4" i="1" s="1"/>
  <c r="DA4" i="1" s="1"/>
  <c r="DB4" i="1" s="1"/>
  <c r="DC4" i="1" s="1"/>
  <c r="DD4" i="1" s="1"/>
  <c r="DE4" i="1" s="1"/>
  <c r="DF4" i="1" s="1"/>
  <c r="DG4" i="1" s="1"/>
  <c r="DH4" i="1" s="1"/>
  <c r="DI4" i="1" s="1"/>
  <c r="DJ4" i="1" s="1"/>
  <c r="DK4" i="1" s="1"/>
  <c r="DL4" i="1" s="1"/>
  <c r="DM4" i="1" s="1"/>
  <c r="DN4" i="1" s="1"/>
  <c r="DO4" i="1" s="1"/>
  <c r="DP4" i="1" s="1"/>
  <c r="DQ4" i="1" s="1"/>
  <c r="DR4" i="1" s="1"/>
  <c r="DS4" i="1" s="1"/>
  <c r="DT4" i="1" s="1"/>
  <c r="DU4" i="1" s="1"/>
  <c r="DV4" i="1" s="1"/>
  <c r="DW4" i="1" s="1"/>
  <c r="DX4" i="1" s="1"/>
  <c r="DY4" i="1" s="1"/>
  <c r="DZ4" i="1" s="1"/>
  <c r="EA4" i="1" s="1"/>
</calcChain>
</file>

<file path=xl/comments1.xml><?xml version="1.0" encoding="utf-8"?>
<comments xmlns="http://schemas.openxmlformats.org/spreadsheetml/2006/main">
  <authors>
    <author>Rachelle Gervacio</author>
  </authors>
  <commentList>
    <comment ref="B28" authorId="0" shapeId="0">
      <text>
        <r>
          <rPr>
            <sz val="9"/>
            <color indexed="81"/>
            <rFont val="Tahoma"/>
            <family val="2"/>
          </rPr>
          <t xml:space="preserve">Since Project Shore Line is a new product, we will have little to no source materials to facilitate the documentation development process. This will likely result in the need for additional research and consultation with the development team during the initial writing stages. 
We plan to create the user guide first, which we will also use as source material to reduce the amount of rewriting and research required for the remaining deliverables. 
The user guide is the most comprehensive print deliverable. It will contain detailed information on all five core topics about online banking. </t>
        </r>
      </text>
    </comment>
    <comment ref="B38" authorId="0" shapeId="0">
      <text>
        <r>
          <rPr>
            <sz val="9"/>
            <color indexed="81"/>
            <rFont val="Tahoma"/>
            <family val="2"/>
          </rPr>
          <t xml:space="preserve">The large print guide will contain identical content as the user guide. Work for this deliverable will mainly involve configuring print formatting and layout. </t>
        </r>
      </text>
    </comment>
    <comment ref="B44" authorId="0" shapeId="0">
      <text>
        <r>
          <rPr>
            <sz val="9"/>
            <color indexed="81"/>
            <rFont val="Tahoma"/>
            <family val="2"/>
          </rPr>
          <t>The quick-start pamphlet will contain condensed information from the user guide. Work for this deliverable will mainly involve summarizing procedures and formatting content.</t>
        </r>
        <r>
          <rPr>
            <b/>
            <sz val="9"/>
            <color indexed="81"/>
            <rFont val="Tahoma"/>
            <family val="2"/>
          </rPr>
          <t xml:space="preserve"> </t>
        </r>
      </text>
    </comment>
    <comment ref="B52" authorId="0" shapeId="0">
      <text>
        <r>
          <rPr>
            <sz val="9"/>
            <color indexed="81"/>
            <rFont val="Tahoma"/>
            <family val="2"/>
          </rPr>
          <t xml:space="preserve">Illustration complexity will range from labelled screenshots to graphics used for the animated video tutorials.  </t>
        </r>
      </text>
    </comment>
    <comment ref="B56" authorId="0" shapeId="0">
      <text>
        <r>
          <rPr>
            <sz val="9"/>
            <color indexed="81"/>
            <rFont val="Tahoma"/>
            <family val="2"/>
          </rPr>
          <t xml:space="preserve">The video tutorials will contain identical content as the user guide with slight differences for video dialogue. Work for this deliverable will mainly involve animating and editing graphics. </t>
        </r>
      </text>
    </comment>
    <comment ref="B62" authorId="0" shapeId="0">
      <text>
        <r>
          <rPr>
            <sz val="9"/>
            <color indexed="81"/>
            <rFont val="Tahoma"/>
            <family val="2"/>
          </rPr>
          <t xml:space="preserve">The user support articles are the most comprehensive online deliverable. It will contain similar content as the user guide with additional links and support for the video tutorials. </t>
        </r>
      </text>
    </comment>
    <comment ref="B72" authorId="0" shapeId="0">
      <text>
        <r>
          <rPr>
            <sz val="9"/>
            <color indexed="81"/>
            <rFont val="Tahoma"/>
            <family val="2"/>
          </rPr>
          <t xml:space="preserve">The FAQ guide will contain identical content as the user guide’s FAQ page. Work for this deliverable will mainly involve configuring web formatting and layout. </t>
        </r>
      </text>
    </comment>
    <comment ref="B77" authorId="0" shapeId="0">
      <text>
        <r>
          <rPr>
            <sz val="9"/>
            <color indexed="81"/>
            <rFont val="Tahoma"/>
            <family val="2"/>
          </rPr>
          <t xml:space="preserve">The audio recordings will contain identical content as the user guide and will also involve recording voice over for the video tutorials’ dialogue. </t>
        </r>
      </text>
    </comment>
    <comment ref="B79" authorId="0" shapeId="0">
      <text>
        <r>
          <rPr>
            <sz val="9"/>
            <color indexed="81"/>
            <rFont val="Tahoma"/>
            <family val="2"/>
          </rPr>
          <t xml:space="preserve">The braille transcription will contain identical content as the user guide. Work for this deliverable will mainly involve verifying accuracy and adherence to Braille reading standards. </t>
        </r>
      </text>
    </comment>
  </commentList>
</comments>
</file>

<file path=xl/sharedStrings.xml><?xml version="1.0" encoding="utf-8"?>
<sst xmlns="http://schemas.openxmlformats.org/spreadsheetml/2006/main" count="317" uniqueCount="104">
  <si>
    <t>Start</t>
  </si>
  <si>
    <t>No. Days</t>
  </si>
  <si>
    <t>Plan (Aug. 1/18 – Aug. 13/18)</t>
  </si>
  <si>
    <t>Determine the project’s scope and goals.</t>
  </si>
  <si>
    <t>Project Manager</t>
  </si>
  <si>
    <t>Estimate the project’s schedule, budget, and resources.</t>
  </si>
  <si>
    <t>Create a document outline and content plan.</t>
  </si>
  <si>
    <t>Discuss plan with team members and stakeholders.</t>
  </si>
  <si>
    <t>W</t>
  </si>
  <si>
    <t>T</t>
  </si>
  <si>
    <t>F</t>
  </si>
  <si>
    <t>S</t>
  </si>
  <si>
    <t>M</t>
  </si>
  <si>
    <t>End</t>
  </si>
  <si>
    <t>Resource(s)</t>
  </si>
  <si>
    <t>Task Description</t>
  </si>
  <si>
    <t>Design (Aug. 14/18 – Sept. 8/18)</t>
  </si>
  <si>
    <t>Conduct audience and task analysis.</t>
  </si>
  <si>
    <t>Identify information design, usability, and accessibility goals.</t>
  </si>
  <si>
    <t>Design content for the online, print, and accessible deliverables.</t>
  </si>
  <si>
    <r>
      <rPr>
        <u/>
        <sz val="11"/>
        <rFont val="Open Sans"/>
        <family val="2"/>
      </rPr>
      <t xml:space="preserve">Online: </t>
    </r>
    <r>
      <rPr>
        <sz val="11"/>
        <rFont val="Open Sans"/>
        <family val="2"/>
      </rPr>
      <t>FAQ guide, user support articles, and video tutorials.</t>
    </r>
  </si>
  <si>
    <r>
      <rPr>
        <u/>
        <sz val="11"/>
        <rFont val="Open Sans"/>
        <family val="2"/>
      </rPr>
      <t>Print:</t>
    </r>
    <r>
      <rPr>
        <sz val="11"/>
        <rFont val="Open Sans"/>
        <family val="2"/>
      </rPr>
      <t xml:space="preserve"> Quick-start pamphlet, user guide, and large print guide.</t>
    </r>
  </si>
  <si>
    <t>August (2018)</t>
  </si>
  <si>
    <t>September (2018)</t>
  </si>
  <si>
    <t>Task(s)</t>
  </si>
  <si>
    <t>QA Team Member</t>
  </si>
  <si>
    <t>October (2018)</t>
  </si>
  <si>
    <t>Videographer</t>
  </si>
  <si>
    <t>November (2018)</t>
  </si>
  <si>
    <t>Content Strategist I, II, III</t>
  </si>
  <si>
    <t>Proofreader/Editor I, II</t>
  </si>
  <si>
    <t>1)  Plan (Aug. 1/18 – Aug. 13/18)</t>
  </si>
  <si>
    <t>Content Strategist I, II</t>
  </si>
  <si>
    <t>Proofreader/Editor I</t>
  </si>
  <si>
    <t>Proofreader/Editor II</t>
  </si>
  <si>
    <t>Storyboard content and assist videographer.</t>
  </si>
  <si>
    <t>Review video.</t>
  </si>
  <si>
    <t>Test Content.</t>
  </si>
  <si>
    <t>Write content.</t>
  </si>
  <si>
    <t>Edit content.</t>
  </si>
  <si>
    <t>Test content.</t>
  </si>
  <si>
    <t>Import user guide content.</t>
  </si>
  <si>
    <t>Format large print text.</t>
  </si>
  <si>
    <t>Content Strategist III</t>
  </si>
  <si>
    <t>Import FAQ content from user guide.</t>
  </si>
  <si>
    <t>Graphic Designer I, II</t>
  </si>
  <si>
    <t>Accessibility Consultant</t>
  </si>
  <si>
    <t>December (2018)</t>
  </si>
  <si>
    <t>Gain approval from stakeholders to publish content.</t>
  </si>
  <si>
    <t>Upload the online deliverables to the website server.</t>
  </si>
  <si>
    <t>Contact printing service company to publish the print deliverables.</t>
  </si>
  <si>
    <t>Contact accessibility services to publish the accessible deliverables.</t>
  </si>
  <si>
    <t xml:space="preserve">Contact production coordinator to deliver the print and </t>
  </si>
  <si>
    <t>accessible deliverables to Great Pacific Credit Union locations.</t>
  </si>
  <si>
    <t>Conduct pre-production test.</t>
  </si>
  <si>
    <t>4)  Produce (Nov. 13/18 – Nov. 30/18)</t>
  </si>
  <si>
    <t>Collect and analyze project data and customer feedback.</t>
  </si>
  <si>
    <t>Evaluate the project’s final budget and schedule development.</t>
  </si>
  <si>
    <t>Develop a report that summarizes documentation results.</t>
  </si>
  <si>
    <t>and identify areas for improvement.</t>
  </si>
  <si>
    <t>5)  Evaluate (Dec. 10/18 – Dec. 15/18)</t>
  </si>
  <si>
    <t xml:space="preserve">Great Pacific Credit Union </t>
  </si>
  <si>
    <t>Documentation Project Leader: Rachelle Gervacio</t>
  </si>
  <si>
    <t xml:space="preserve">Meet with team members to discuss the project </t>
  </si>
  <si>
    <t>Project Start Date: August 1, 2018</t>
  </si>
  <si>
    <t>Monitor project development and assist other team members.</t>
  </si>
  <si>
    <t>Evaluate schedule progress, budget, and documentation quality.</t>
  </si>
  <si>
    <t>Report progress to upper management and stakeholders.</t>
  </si>
  <si>
    <r>
      <rPr>
        <b/>
        <sz val="10.5"/>
        <rFont val="Open Sans"/>
        <family val="2"/>
      </rPr>
      <t>Print:</t>
    </r>
    <r>
      <rPr>
        <sz val="10.5"/>
        <rFont val="Open Sans"/>
        <family val="2"/>
      </rPr>
      <t xml:space="preserve"> Quick-start pamphlet, user guide, and large print guide.</t>
    </r>
  </si>
  <si>
    <t>Index content</t>
  </si>
  <si>
    <t>Final edit and revision</t>
  </si>
  <si>
    <t>Deliverables</t>
  </si>
  <si>
    <t>Legend (click here)</t>
  </si>
  <si>
    <t>About (click here)</t>
  </si>
  <si>
    <t>PROJECT SHORE LINE: SCHEDULE</t>
  </si>
  <si>
    <r>
      <rPr>
        <b/>
        <sz val="10.5"/>
        <rFont val="Open Sans"/>
        <family val="2"/>
      </rPr>
      <t>Accessible:</t>
    </r>
    <r>
      <rPr>
        <sz val="10.5"/>
        <rFont val="Open Sans"/>
        <family val="2"/>
      </rPr>
      <t xml:space="preserve"> Braille transcription and audio recordings of the user guide.</t>
    </r>
  </si>
  <si>
    <t>2)  Design (Aug. 14/18 – Sept. 7/18)</t>
  </si>
  <si>
    <t>3)  Develop (Sept. 10/18 – Nov. 9/18)</t>
  </si>
  <si>
    <t>a) User guide (Print - 25 pgs.)</t>
  </si>
  <si>
    <t>b) Large print guide (Print - 30 pgs.)</t>
  </si>
  <si>
    <t>c) Quick-start pamphlet (Print - 6 pgs.)</t>
  </si>
  <si>
    <t>g) Illustrations (Print/Online - 45 illus.)</t>
  </si>
  <si>
    <t>d) Video tutorials (Online - 18 vids.)</t>
  </si>
  <si>
    <t>f) FAQ guide (Online - 1 scrn.)</t>
  </si>
  <si>
    <t>h) Audio recordings of user guide (Accessible - 25 pgs.)</t>
  </si>
  <si>
    <t>i) Braille transcription of user guide (Accessible - 12 pgs.)</t>
  </si>
  <si>
    <t>Personal Banking (5 pgs.)</t>
  </si>
  <si>
    <t>Introduction to Online Banking (6 pgs.)</t>
  </si>
  <si>
    <t>Personal Loans and Mortgages (4 pgs.)</t>
  </si>
  <si>
    <t>Investing (5 pgs.)</t>
  </si>
  <si>
    <t>Account Settings, Cheque Orders, and Customer Support (5 pgs.)</t>
  </si>
  <si>
    <t>How to use the online banking service (4 pgs.)</t>
  </si>
  <si>
    <t>Create illustrations for print and online deliverables. (23 illus.)</t>
  </si>
  <si>
    <t>Create illustrations for tutorial videos. (22 illus.)</t>
  </si>
  <si>
    <t>Personal Loans and Mortgages (2 pgs.)</t>
  </si>
  <si>
    <t>Investing (2 pgs.)</t>
  </si>
  <si>
    <t>Account Settings, Cheque Orders, and Customer Support (2 pgs.)</t>
  </si>
  <si>
    <t>Introduction to Online Banking (2 pgs.)</t>
  </si>
  <si>
    <t>Personal Banking (2 pgs.)</t>
  </si>
  <si>
    <t>e) User support articles (Online - 10 scrns.)</t>
  </si>
  <si>
    <r>
      <rPr>
        <b/>
        <sz val="10.5"/>
        <rFont val="Open Sans"/>
        <family val="2"/>
      </rPr>
      <t>Online:</t>
    </r>
    <r>
      <rPr>
        <sz val="10.5"/>
        <rFont val="Open Sans"/>
        <family val="2"/>
      </rPr>
      <t xml:space="preserve"> FAQ guide, user support articles, and video tutorials.</t>
    </r>
  </si>
  <si>
    <t>Customer support (1 pg.)</t>
  </si>
  <si>
    <t>Troubleshoot common problems (1 pg.)</t>
  </si>
  <si>
    <t>Create and edit videos (animation, audio,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</si>
</sst>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409]d\-mmm\-yy;@"/>
    <numFmt numFmtId="165" formatCode="d"/>
  </numFmts>
  <fonts count="34">
    <font>
      <sz val="11"/>
      <color theme="1"/>
      <name val="Calibri"/>
      <family val="2"/>
      <scheme val="minor"/>
    </font>
    <font>
      <sz val="11"/>
      <color theme="1"/>
      <name val="Calibri"/>
      <family val="2"/>
      <scheme val="minor"/>
    </font>
    <font>
      <sz val="11"/>
      <color theme="0"/>
      <name val="Calibri"/>
      <family val="2"/>
      <scheme val="minor"/>
    </font>
    <font>
      <sz val="11"/>
      <color theme="1"/>
      <name val="Open Sans"/>
      <family val="2"/>
    </font>
    <font>
      <sz val="11"/>
      <color theme="0"/>
      <name val="Open Sans"/>
      <family val="2"/>
    </font>
    <font>
      <b/>
      <sz val="11"/>
      <name val="Open Sans"/>
      <family val="2"/>
    </font>
    <font>
      <sz val="11"/>
      <name val="Open Sans"/>
      <family val="2"/>
    </font>
    <font>
      <u/>
      <sz val="11"/>
      <name val="Open Sans"/>
      <family val="2"/>
    </font>
    <font>
      <sz val="10"/>
      <color theme="1"/>
      <name val="Open Sans"/>
      <family val="2"/>
    </font>
    <font>
      <sz val="10"/>
      <name val="Open Sans"/>
      <family val="2"/>
    </font>
    <font>
      <b/>
      <sz val="11"/>
      <color theme="1"/>
      <name val="Open Sans"/>
      <family val="2"/>
    </font>
    <font>
      <b/>
      <sz val="11"/>
      <color theme="0"/>
      <name val="Open Sans"/>
      <family val="2"/>
    </font>
    <font>
      <b/>
      <sz val="18"/>
      <color theme="1"/>
      <name val="Open Sans"/>
      <family val="2"/>
    </font>
    <font>
      <sz val="11"/>
      <color theme="5"/>
      <name val="Open Sans"/>
      <family val="2"/>
    </font>
    <font>
      <b/>
      <sz val="12"/>
      <color rgb="FF0070C0"/>
      <name val="Open Sans"/>
      <family val="2"/>
    </font>
    <font>
      <b/>
      <sz val="12"/>
      <color rgb="FF00B050"/>
      <name val="Open Sans"/>
      <family val="2"/>
    </font>
    <font>
      <b/>
      <sz val="12"/>
      <color rgb="FF7030A0"/>
      <name val="Open Sans"/>
      <family val="2"/>
    </font>
    <font>
      <b/>
      <sz val="12"/>
      <color rgb="FFC00000"/>
      <name val="Open Sans"/>
      <family val="2"/>
    </font>
    <font>
      <sz val="11"/>
      <color theme="4" tint="-0.249977111117893"/>
      <name val="Open Sans"/>
      <family val="2"/>
    </font>
    <font>
      <b/>
      <sz val="12"/>
      <color theme="5"/>
      <name val="Open Sans"/>
      <family val="2"/>
    </font>
    <font>
      <sz val="11"/>
      <color theme="9"/>
      <name val="Open Sans"/>
      <family val="2"/>
    </font>
    <font>
      <sz val="10.5"/>
      <name val="Open Sans"/>
      <family val="2"/>
    </font>
    <font>
      <sz val="10.5"/>
      <color theme="1"/>
      <name val="Open Sans"/>
      <family val="2"/>
    </font>
    <font>
      <b/>
      <sz val="10.5"/>
      <color theme="1"/>
      <name val="Open Sans"/>
      <family val="2"/>
    </font>
    <font>
      <b/>
      <sz val="10.5"/>
      <name val="Open Sans"/>
      <family val="2"/>
    </font>
    <font>
      <b/>
      <sz val="18"/>
      <color theme="4" tint="-0.499984740745262"/>
      <name val="Open Sans"/>
      <family val="2"/>
    </font>
    <font>
      <sz val="14"/>
      <color theme="1"/>
      <name val="Open Sans"/>
      <family val="2"/>
    </font>
    <font>
      <sz val="11"/>
      <color rgb="FFFF0000"/>
      <name val="Open Sans"/>
      <family val="2"/>
    </font>
    <font>
      <b/>
      <sz val="12"/>
      <color theme="1"/>
      <name val="Open Sans"/>
      <family val="2"/>
    </font>
    <font>
      <b/>
      <sz val="16"/>
      <color theme="1"/>
      <name val="Open Sans"/>
      <family val="2"/>
    </font>
    <font>
      <b/>
      <sz val="12"/>
      <color rgb="FF002060"/>
      <name val="Open Sans"/>
      <family val="2"/>
    </font>
    <font>
      <sz val="12"/>
      <color rgb="FF002060"/>
      <name val="Open Sans"/>
      <family val="2"/>
    </font>
    <font>
      <sz val="9"/>
      <color indexed="81"/>
      <name val="Tahoma"/>
      <family val="2"/>
    </font>
    <font>
      <b/>
      <sz val="9"/>
      <color indexed="81"/>
      <name val="Tahoma"/>
      <family val="2"/>
    </font>
  </fonts>
  <fills count="17">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theme="4" tint="-0.499984740745262"/>
        <bgColor indexed="64"/>
      </patternFill>
    </fill>
    <fill>
      <patternFill patternType="solid">
        <fgColor theme="5"/>
        <bgColor indexed="64"/>
      </patternFill>
    </fill>
    <fill>
      <patternFill patternType="solid">
        <fgColor theme="1" tint="0.14999847407452621"/>
        <bgColor indexed="64"/>
      </patternFill>
    </fill>
    <fill>
      <patternFill patternType="solid">
        <fgColor theme="9"/>
        <bgColor indexed="64"/>
      </patternFill>
    </fill>
    <fill>
      <patternFill patternType="solid">
        <fgColor rgb="FFB265FF"/>
        <bgColor indexed="64"/>
      </patternFill>
    </fill>
    <fill>
      <patternFill patternType="lightGrid">
        <fgColor theme="0"/>
        <bgColor rgb="FFB265FF"/>
      </patternFill>
    </fill>
    <fill>
      <patternFill patternType="solid">
        <fgColor rgb="FFE25454"/>
        <bgColor indexed="64"/>
      </patternFill>
    </fill>
    <fill>
      <patternFill patternType="lightGrid">
        <fgColor theme="0"/>
        <bgColor rgb="FFE25454"/>
      </patternFill>
    </fill>
    <fill>
      <patternFill patternType="solid">
        <fgColor theme="0" tint="-4.9989318521683403E-2"/>
        <bgColor indexed="64"/>
      </patternFill>
    </fill>
    <fill>
      <patternFill patternType="lightGrid">
        <fgColor theme="0" tint="-4.9989318521683403E-2"/>
        <bgColor rgb="FFE25454"/>
      </patternFill>
    </fill>
    <fill>
      <patternFill patternType="solid">
        <fgColor theme="0"/>
        <bgColor indexed="64"/>
      </patternFill>
    </fill>
    <fill>
      <patternFill patternType="solid">
        <fgColor theme="7"/>
        <bgColor theme="0"/>
      </patternFill>
    </fill>
    <fill>
      <patternFill patternType="solid">
        <fgColor theme="2" tint="-9.9978637043366805E-2"/>
        <bgColor indexed="64"/>
      </patternFill>
    </fill>
  </fills>
  <borders count="34">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theme="4" tint="0.59999389629810485"/>
      </bottom>
      <diagonal/>
    </border>
    <border>
      <left/>
      <right style="medium">
        <color indexed="64"/>
      </right>
      <top/>
      <bottom style="thin">
        <color theme="4" tint="0.59999389629810485"/>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medium">
        <color indexed="64"/>
      </bottom>
      <diagonal/>
    </border>
    <border>
      <left/>
      <right/>
      <top/>
      <bottom style="thin">
        <color theme="4" tint="0.39997558519241921"/>
      </bottom>
      <diagonal/>
    </border>
    <border>
      <left/>
      <right style="medium">
        <color indexed="64"/>
      </right>
      <top style="thin">
        <color theme="4" tint="0.59999389629810485"/>
      </top>
      <bottom style="thin">
        <color theme="4" tint="0.39997558519241921"/>
      </bottom>
      <diagonal/>
    </border>
    <border>
      <left style="thin">
        <color theme="2" tint="-0.499984740745262"/>
      </left>
      <right style="thin">
        <color theme="2" tint="-0.499984740745262"/>
      </right>
      <top/>
      <bottom style="thin">
        <color theme="4" tint="0.39997558519241921"/>
      </bottom>
      <diagonal/>
    </border>
    <border>
      <left/>
      <right style="medium">
        <color indexed="64"/>
      </right>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thin">
        <color theme="2" tint="-0.499984740745262"/>
      </left>
      <right style="thin">
        <color theme="2" tint="-0.499984740745262"/>
      </right>
      <top style="medium">
        <color indexed="64"/>
      </top>
      <bottom style="thin">
        <color theme="4" tint="0.39997558519241921"/>
      </bottom>
      <diagonal/>
    </border>
    <border>
      <left/>
      <right style="thin">
        <color theme="4" tint="0.39997558519241921"/>
      </right>
      <top/>
      <bottom/>
      <diagonal/>
    </border>
    <border>
      <left/>
      <right style="thin">
        <color theme="4" tint="0.39997558519241921"/>
      </right>
      <top/>
      <bottom style="medium">
        <color indexed="64"/>
      </bottom>
      <diagonal/>
    </border>
    <border>
      <left/>
      <right style="thin">
        <color theme="4" tint="0.39997558519241921"/>
      </right>
      <top style="medium">
        <color indexed="64"/>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bottom style="thin">
        <color theme="4" tint="0.59999389629810485"/>
      </bottom>
      <diagonal/>
    </border>
    <border>
      <left/>
      <right style="thin">
        <color theme="4" tint="0.39997558519241921"/>
      </right>
      <top style="medium">
        <color indexed="64"/>
      </top>
      <bottom/>
      <diagonal/>
    </border>
    <border>
      <left/>
      <right style="medium">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style="thin">
        <color theme="4" tint="0.39997558519241921"/>
      </right>
      <top/>
      <bottom/>
      <diagonal/>
    </border>
    <border>
      <left style="thin">
        <color theme="2" tint="-0.499984740745262"/>
      </left>
      <right style="thin">
        <color theme="4" tint="0.39997558519241921"/>
      </right>
      <top style="thin">
        <color theme="4" tint="0.39997558519241921"/>
      </top>
      <bottom/>
      <diagonal/>
    </border>
    <border>
      <left style="thin">
        <color theme="2" tint="-0.499984740745262"/>
      </left>
      <right style="thin">
        <color theme="4" tint="0.39997558519241921"/>
      </right>
      <top/>
      <bottom/>
      <diagonal/>
    </border>
    <border>
      <left style="thin">
        <color theme="4" tint="0.39997558519241921"/>
      </left>
      <right style="thin">
        <color theme="2" tint="-0.249977111117893"/>
      </right>
      <top/>
      <bottom style="medium">
        <color indexed="64"/>
      </bottom>
      <diagonal/>
    </border>
    <border>
      <left style="thin">
        <color theme="4" tint="0.39997558519241921"/>
      </left>
      <right style="thin">
        <color theme="2" tint="-0.249977111117893"/>
      </right>
      <top/>
      <bottom/>
      <diagonal/>
    </border>
    <border>
      <left/>
      <right style="thin">
        <color theme="2" tint="-0.249977111117893"/>
      </right>
      <top/>
      <bottom style="medium">
        <color indexed="64"/>
      </bottom>
      <diagonal/>
    </border>
    <border>
      <left/>
      <right style="thin">
        <color theme="2" tint="-0.249977111117893"/>
      </right>
      <top/>
      <bottom/>
      <diagonal/>
    </border>
    <border>
      <left style="thin">
        <color theme="4" tint="0.39997558519241921"/>
      </left>
      <right/>
      <top style="thin">
        <color theme="4" tint="0.39997558519241921"/>
      </top>
      <bottom/>
      <diagonal/>
    </border>
  </borders>
  <cellStyleXfs count="4">
    <xf numFmtId="0" fontId="0" fillId="0" borderId="0"/>
    <xf numFmtId="41" fontId="1" fillId="0" borderId="0" applyFont="0" applyFill="0" applyBorder="0" applyAlignment="0" applyProtection="0"/>
    <xf numFmtId="14" fontId="1" fillId="0" borderId="0" applyFont="0" applyFill="0" applyBorder="0">
      <alignment horizontal="center" vertical="center"/>
    </xf>
    <xf numFmtId="0" fontId="2" fillId="0" borderId="0"/>
  </cellStyleXfs>
  <cellXfs count="154">
    <xf numFmtId="0" fontId="0" fillId="0" borderId="0" xfId="0"/>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0" borderId="4" xfId="0" applyFont="1" applyBorder="1"/>
    <xf numFmtId="0" fontId="3" fillId="0" borderId="4" xfId="0" applyFont="1" applyFill="1" applyBorder="1"/>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0" xfId="0" applyFont="1" applyFill="1" applyAlignment="1">
      <alignment horizontal="center"/>
    </xf>
    <xf numFmtId="0" fontId="11" fillId="4" borderId="0" xfId="0" applyFont="1" applyFill="1" applyBorder="1" applyAlignment="1">
      <alignment horizontal="center"/>
    </xf>
    <xf numFmtId="0" fontId="11" fillId="4" borderId="1" xfId="0" applyFont="1" applyFill="1" applyBorder="1" applyAlignment="1">
      <alignment horizontal="center"/>
    </xf>
    <xf numFmtId="165" fontId="11" fillId="4" borderId="0" xfId="0" applyNumberFormat="1" applyFont="1" applyFill="1" applyBorder="1" applyAlignment="1">
      <alignment horizontal="center" vertical="center"/>
    </xf>
    <xf numFmtId="164" fontId="21" fillId="0" borderId="4" xfId="2" applyNumberFormat="1" applyFont="1" applyFill="1" applyBorder="1" applyAlignment="1">
      <alignment horizontal="center" vertical="center"/>
    </xf>
    <xf numFmtId="164" fontId="24" fillId="0" borderId="4" xfId="2" applyNumberFormat="1" applyFont="1" applyFill="1" applyBorder="1" applyAlignment="1">
      <alignment horizontal="center" vertical="center"/>
    </xf>
    <xf numFmtId="0" fontId="3" fillId="12" borderId="6" xfId="0" applyFont="1" applyFill="1" applyBorder="1" applyAlignment="1">
      <alignment horizontal="center"/>
    </xf>
    <xf numFmtId="0" fontId="3" fillId="12" borderId="6" xfId="0" applyFont="1" applyFill="1" applyBorder="1"/>
    <xf numFmtId="0" fontId="3" fillId="12" borderId="0" xfId="0" applyFont="1" applyFill="1" applyBorder="1"/>
    <xf numFmtId="0" fontId="11" fillId="12" borderId="6" xfId="0" applyFont="1" applyFill="1" applyBorder="1" applyAlignment="1">
      <alignment horizontal="center"/>
    </xf>
    <xf numFmtId="0" fontId="11" fillId="12" borderId="7" xfId="0" applyFont="1" applyFill="1" applyBorder="1" applyAlignment="1">
      <alignment horizontal="center"/>
    </xf>
    <xf numFmtId="0" fontId="3" fillId="0" borderId="8" xfId="0" applyFont="1" applyFill="1" applyBorder="1"/>
    <xf numFmtId="0" fontId="3" fillId="12" borderId="10" xfId="0" applyFont="1" applyFill="1" applyBorder="1"/>
    <xf numFmtId="0" fontId="3" fillId="0" borderId="8" xfId="0" applyFont="1" applyBorder="1"/>
    <xf numFmtId="164" fontId="21" fillId="0" borderId="8" xfId="2" applyNumberFormat="1" applyFont="1" applyFill="1" applyBorder="1" applyAlignment="1">
      <alignment horizontal="center" vertical="center"/>
    </xf>
    <xf numFmtId="0" fontId="3" fillId="0" borderId="11" xfId="0" applyFont="1" applyBorder="1"/>
    <xf numFmtId="0" fontId="4" fillId="2" borderId="12" xfId="0" applyFont="1" applyFill="1" applyBorder="1" applyAlignment="1">
      <alignment horizontal="center" vertical="center"/>
    </xf>
    <xf numFmtId="0" fontId="3" fillId="0" borderId="12" xfId="0" applyFont="1" applyBorder="1"/>
    <xf numFmtId="0" fontId="3" fillId="12" borderId="14" xfId="0" applyFont="1" applyFill="1" applyBorder="1"/>
    <xf numFmtId="0" fontId="5" fillId="0" borderId="8" xfId="0" applyFont="1" applyFill="1" applyBorder="1" applyAlignment="1">
      <alignment horizontal="left" wrapText="1" indent="1"/>
    </xf>
    <xf numFmtId="0" fontId="21" fillId="0" borderId="8" xfId="0" applyFont="1" applyBorder="1" applyAlignment="1">
      <alignment horizontal="center" vertical="center"/>
    </xf>
    <xf numFmtId="164" fontId="21" fillId="0" borderId="8" xfId="2" applyNumberFormat="1" applyFont="1" applyBorder="1" applyAlignment="1">
      <alignment horizontal="center" vertical="center"/>
    </xf>
    <xf numFmtId="37" fontId="21" fillId="0" borderId="11" xfId="1" applyNumberFormat="1" applyFont="1" applyBorder="1" applyAlignment="1">
      <alignment horizontal="center" vertical="center"/>
    </xf>
    <xf numFmtId="0" fontId="6" fillId="0" borderId="8" xfId="0" applyFont="1" applyBorder="1" applyAlignment="1">
      <alignment horizontal="left" vertical="center" wrapText="1" indent="2"/>
    </xf>
    <xf numFmtId="0" fontId="21" fillId="0" borderId="8" xfId="0" applyFont="1" applyFill="1" applyBorder="1" applyAlignment="1">
      <alignment horizontal="center" vertical="center"/>
    </xf>
    <xf numFmtId="37" fontId="21" fillId="0" borderId="11" xfId="1" applyNumberFormat="1" applyFont="1" applyFill="1" applyBorder="1" applyAlignment="1">
      <alignment horizontal="center" vertical="center"/>
    </xf>
    <xf numFmtId="0" fontId="6" fillId="0" borderId="8" xfId="0" applyFont="1" applyFill="1" applyBorder="1" applyAlignment="1">
      <alignment horizontal="left" vertical="center" wrapText="1" indent="2"/>
    </xf>
    <xf numFmtId="0" fontId="6" fillId="0" borderId="8" xfId="0" applyFont="1" applyBorder="1"/>
    <xf numFmtId="0" fontId="5" fillId="0" borderId="8" xfId="0" applyFont="1" applyBorder="1" applyAlignment="1">
      <alignment horizontal="left" wrapText="1" indent="1"/>
    </xf>
    <xf numFmtId="164" fontId="24" fillId="0" borderId="8" xfId="2" applyNumberFormat="1" applyFont="1" applyFill="1" applyBorder="1" applyAlignment="1">
      <alignment horizontal="center" vertical="center"/>
    </xf>
    <xf numFmtId="0" fontId="6" fillId="0" borderId="8" xfId="0" applyFont="1" applyBorder="1" applyAlignment="1">
      <alignment horizontal="left" wrapText="1" indent="3"/>
    </xf>
    <xf numFmtId="0" fontId="6" fillId="0" borderId="8" xfId="0" applyFont="1" applyFill="1" applyBorder="1" applyAlignment="1">
      <alignment horizontal="left" wrapText="1" indent="3"/>
    </xf>
    <xf numFmtId="0" fontId="6" fillId="0" borderId="8" xfId="0" applyFont="1" applyFill="1" applyBorder="1" applyAlignment="1">
      <alignment horizontal="left" wrapText="1" indent="2"/>
    </xf>
    <xf numFmtId="0" fontId="6" fillId="0" borderId="8" xfId="0" applyFont="1" applyBorder="1" applyAlignment="1">
      <alignment horizontal="left" wrapText="1" indent="2"/>
    </xf>
    <xf numFmtId="0" fontId="21" fillId="0" borderId="8" xfId="0" applyFont="1" applyBorder="1" applyAlignment="1">
      <alignment horizontal="left" vertical="center" wrapText="1" indent="2"/>
    </xf>
    <xf numFmtId="0" fontId="21" fillId="0" borderId="8" xfId="0" applyFont="1" applyFill="1" applyBorder="1" applyAlignment="1">
      <alignment horizontal="left" vertical="center" wrapText="1" indent="2"/>
    </xf>
    <xf numFmtId="0" fontId="11" fillId="4" borderId="15" xfId="0" applyFont="1" applyFill="1" applyBorder="1" applyAlignment="1">
      <alignment horizontal="center"/>
    </xf>
    <xf numFmtId="0" fontId="11" fillId="4" borderId="16" xfId="0" applyFont="1" applyFill="1" applyBorder="1" applyAlignment="1">
      <alignment horizontal="center"/>
    </xf>
    <xf numFmtId="0" fontId="3" fillId="0" borderId="17" xfId="0" applyFont="1" applyBorder="1"/>
    <xf numFmtId="0" fontId="3" fillId="0" borderId="18" xfId="0" applyFont="1" applyBorder="1"/>
    <xf numFmtId="0" fontId="3" fillId="0" borderId="18" xfId="0" applyFont="1" applyFill="1" applyBorder="1"/>
    <xf numFmtId="0" fontId="3" fillId="0" borderId="15" xfId="0" applyFont="1" applyFill="1" applyBorder="1"/>
    <xf numFmtId="0" fontId="3" fillId="0" borderId="15" xfId="0" applyFont="1" applyBorder="1"/>
    <xf numFmtId="0" fontId="3" fillId="0" borderId="19" xfId="0" applyFont="1" applyBorder="1"/>
    <xf numFmtId="0" fontId="3" fillId="0" borderId="19" xfId="0" applyFont="1" applyFill="1" applyBorder="1"/>
    <xf numFmtId="0" fontId="3" fillId="10" borderId="0" xfId="0" applyFont="1" applyFill="1" applyBorder="1"/>
    <xf numFmtId="0" fontId="12" fillId="12" borderId="0" xfId="0" applyFont="1" applyFill="1" applyBorder="1"/>
    <xf numFmtId="0" fontId="3" fillId="11" borderId="0" xfId="0" applyFont="1" applyFill="1" applyBorder="1"/>
    <xf numFmtId="0" fontId="13" fillId="11" borderId="0" xfId="0" applyFont="1" applyFill="1" applyBorder="1"/>
    <xf numFmtId="165" fontId="11" fillId="4" borderId="15" xfId="0" applyNumberFormat="1" applyFont="1" applyFill="1" applyBorder="1" applyAlignment="1">
      <alignment horizontal="center" vertical="center"/>
    </xf>
    <xf numFmtId="0" fontId="18" fillId="0" borderId="18" xfId="0" applyFont="1" applyFill="1" applyBorder="1"/>
    <xf numFmtId="0" fontId="3" fillId="0" borderId="20" xfId="0" applyFont="1" applyBorder="1"/>
    <xf numFmtId="0" fontId="20" fillId="7" borderId="0" xfId="0" applyFont="1" applyFill="1" applyBorder="1"/>
    <xf numFmtId="0" fontId="3" fillId="8" borderId="0" xfId="0" applyFont="1" applyFill="1" applyBorder="1"/>
    <xf numFmtId="0" fontId="3" fillId="9" borderId="0" xfId="0" applyFont="1" applyFill="1" applyBorder="1"/>
    <xf numFmtId="0" fontId="18" fillId="0" borderId="15" xfId="0" applyFont="1" applyFill="1" applyBorder="1"/>
    <xf numFmtId="0" fontId="18" fillId="3" borderId="0" xfId="0" applyFont="1" applyFill="1" applyBorder="1"/>
    <xf numFmtId="0" fontId="3" fillId="3" borderId="0" xfId="0" applyFont="1" applyFill="1" applyBorder="1"/>
    <xf numFmtId="0" fontId="3" fillId="5" borderId="0" xfId="0" applyFont="1" applyFill="1" applyBorder="1"/>
    <xf numFmtId="0" fontId="3" fillId="13" borderId="0" xfId="0" applyFont="1" applyFill="1" applyBorder="1"/>
    <xf numFmtId="164" fontId="21" fillId="0" borderId="0" xfId="2" applyNumberFormat="1" applyFont="1" applyFill="1" applyBorder="1" applyAlignment="1">
      <alignment horizontal="center" vertical="center"/>
    </xf>
    <xf numFmtId="37" fontId="21" fillId="0" borderId="21" xfId="1" applyNumberFormat="1" applyFont="1" applyBorder="1" applyAlignment="1">
      <alignment horizontal="center" vertical="center"/>
    </xf>
    <xf numFmtId="0" fontId="27" fillId="0" borderId="18" xfId="0" applyFont="1" applyFill="1" applyBorder="1"/>
    <xf numFmtId="0" fontId="27" fillId="10" borderId="0" xfId="0" applyFont="1" applyFill="1" applyBorder="1"/>
    <xf numFmtId="0" fontId="11" fillId="6" borderId="0" xfId="0" applyFont="1" applyFill="1" applyBorder="1" applyAlignment="1">
      <alignment horizontal="center" vertical="center"/>
    </xf>
    <xf numFmtId="0" fontId="22" fillId="0" borderId="8" xfId="0" applyFont="1" applyBorder="1" applyAlignment="1">
      <alignment horizontal="center" vertical="center"/>
    </xf>
    <xf numFmtId="0" fontId="22" fillId="0" borderId="11" xfId="0" applyFont="1" applyBorder="1" applyAlignment="1">
      <alignment horizontal="center" vertical="center"/>
    </xf>
    <xf numFmtId="0" fontId="27" fillId="0" borderId="0" xfId="0" applyFont="1" applyFill="1" applyBorder="1"/>
    <xf numFmtId="0" fontId="3" fillId="0" borderId="22" xfId="0" applyFont="1" applyBorder="1"/>
    <xf numFmtId="0" fontId="3" fillId="10" borderId="8" xfId="0" applyFont="1" applyFill="1" applyBorder="1"/>
    <xf numFmtId="0" fontId="11" fillId="6" borderId="8" xfId="0" applyFont="1" applyFill="1" applyBorder="1" applyAlignment="1">
      <alignment horizontal="center" vertical="center"/>
    </xf>
    <xf numFmtId="0" fontId="3" fillId="0" borderId="23" xfId="0" applyFont="1" applyFill="1" applyBorder="1"/>
    <xf numFmtId="0" fontId="3" fillId="0" borderId="24" xfId="0" applyFont="1" applyFill="1" applyBorder="1"/>
    <xf numFmtId="0" fontId="3" fillId="0" borderId="25" xfId="0" applyFont="1" applyBorder="1"/>
    <xf numFmtId="0" fontId="3" fillId="0" borderId="26" xfId="0" applyFont="1" applyFill="1" applyBorder="1"/>
    <xf numFmtId="0" fontId="3" fillId="0" borderId="26" xfId="0" applyFont="1" applyBorder="1"/>
    <xf numFmtId="0" fontId="3" fillId="0" borderId="27" xfId="0" applyFont="1" applyFill="1" applyBorder="1"/>
    <xf numFmtId="0" fontId="3" fillId="0" borderId="28" xfId="0" applyFont="1" applyFill="1" applyBorder="1"/>
    <xf numFmtId="0" fontId="3" fillId="0" borderId="28" xfId="0" applyFont="1" applyBorder="1"/>
    <xf numFmtId="0" fontId="3" fillId="14" borderId="0" xfId="0" applyFont="1" applyFill="1"/>
    <xf numFmtId="0" fontId="12" fillId="14" borderId="0" xfId="0" applyFont="1" applyFill="1" applyAlignment="1"/>
    <xf numFmtId="0" fontId="26" fillId="14" borderId="0" xfId="0" applyFont="1" applyFill="1"/>
    <xf numFmtId="0" fontId="29" fillId="14" borderId="0" xfId="0" applyFont="1" applyFill="1"/>
    <xf numFmtId="165" fontId="11" fillId="4" borderId="30" xfId="0" applyNumberFormat="1" applyFont="1" applyFill="1" applyBorder="1" applyAlignment="1">
      <alignment horizontal="center" vertical="center"/>
    </xf>
    <xf numFmtId="0" fontId="11" fillId="4" borderId="29" xfId="0" applyFont="1" applyFill="1" applyBorder="1" applyAlignment="1">
      <alignment horizontal="center"/>
    </xf>
    <xf numFmtId="0" fontId="3" fillId="12" borderId="32" xfId="0" applyFont="1" applyFill="1" applyBorder="1"/>
    <xf numFmtId="0" fontId="3" fillId="12" borderId="31" xfId="0" applyFont="1" applyFill="1" applyBorder="1"/>
    <xf numFmtId="0" fontId="28" fillId="14" borderId="0" xfId="0" applyFont="1" applyFill="1"/>
    <xf numFmtId="0" fontId="23" fillId="0" borderId="11" xfId="0" applyFont="1" applyBorder="1" applyAlignment="1">
      <alignment horizontal="center" vertical="center"/>
    </xf>
    <xf numFmtId="0" fontId="8" fillId="0" borderId="11" xfId="0" applyFont="1" applyBorder="1" applyAlignment="1">
      <alignment horizontal="center" vertical="center"/>
    </xf>
    <xf numFmtId="0" fontId="8" fillId="0" borderId="11" xfId="0" applyFont="1" applyFill="1" applyBorder="1" applyAlignment="1">
      <alignment horizontal="center" vertical="center"/>
    </xf>
    <xf numFmtId="0" fontId="8" fillId="0" borderId="8" xfId="0" applyFont="1" applyBorder="1" applyAlignment="1">
      <alignment vertical="center"/>
    </xf>
    <xf numFmtId="0" fontId="8" fillId="0" borderId="11" xfId="0" applyFont="1" applyBorder="1" applyAlignment="1">
      <alignment vertical="center"/>
    </xf>
    <xf numFmtId="0" fontId="22" fillId="0" borderId="8" xfId="0" applyFont="1" applyFill="1" applyBorder="1" applyAlignment="1">
      <alignment horizontal="center" vertical="center"/>
    </xf>
    <xf numFmtId="0" fontId="3" fillId="0" borderId="8" xfId="0" applyFont="1" applyFill="1" applyBorder="1" applyAlignment="1">
      <alignment horizontal="left" vertical="center"/>
    </xf>
    <xf numFmtId="0" fontId="22" fillId="0" borderId="8" xfId="0" applyFont="1" applyBorder="1" applyAlignment="1">
      <alignment vertical="center"/>
    </xf>
    <xf numFmtId="0" fontId="22" fillId="0" borderId="11" xfId="0" applyFont="1" applyBorder="1" applyAlignment="1">
      <alignment vertical="center"/>
    </xf>
    <xf numFmtId="0" fontId="22" fillId="0" borderId="4" xfId="0" applyFont="1" applyBorder="1" applyAlignment="1">
      <alignment vertical="center"/>
    </xf>
    <xf numFmtId="0" fontId="23" fillId="0" borderId="5"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0" xfId="0" applyFont="1" applyBorder="1" applyAlignment="1">
      <alignment horizontal="center" vertical="center"/>
    </xf>
    <xf numFmtId="0" fontId="22" fillId="0" borderId="2" xfId="0" applyFont="1" applyBorder="1" applyAlignment="1">
      <alignment horizontal="center" vertical="center"/>
    </xf>
    <xf numFmtId="0" fontId="22" fillId="0" borderId="8" xfId="0" quotePrefix="1" applyFont="1" applyBorder="1" applyAlignment="1">
      <alignment vertical="center"/>
    </xf>
    <xf numFmtId="0" fontId="22" fillId="0" borderId="9" xfId="0" applyFont="1" applyBorder="1" applyAlignment="1">
      <alignment vertical="center"/>
    </xf>
    <xf numFmtId="0" fontId="3" fillId="0" borderId="8" xfId="0" applyFont="1" applyBorder="1" applyAlignment="1">
      <alignment vertical="center"/>
    </xf>
    <xf numFmtId="0" fontId="3"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9" fillId="0" borderId="8" xfId="0" applyFont="1" applyFill="1" applyBorder="1" applyAlignment="1">
      <alignment horizontal="left" vertical="center" wrapText="1"/>
    </xf>
    <xf numFmtId="0" fontId="9" fillId="0" borderId="8" xfId="0" applyFont="1" applyBorder="1" applyAlignment="1">
      <alignment vertical="center"/>
    </xf>
    <xf numFmtId="0" fontId="9" fillId="0" borderId="11" xfId="0" applyFont="1" applyBorder="1" applyAlignment="1">
      <alignment vertical="center"/>
    </xf>
    <xf numFmtId="0" fontId="21" fillId="0" borderId="11" xfId="0" applyFont="1" applyBorder="1" applyAlignment="1">
      <alignment horizontal="center" vertical="center"/>
    </xf>
    <xf numFmtId="0" fontId="9" fillId="0" borderId="8" xfId="0" applyFont="1" applyBorder="1" applyAlignment="1">
      <alignment horizontal="left" vertical="center" wrapText="1"/>
    </xf>
    <xf numFmtId="0" fontId="15" fillId="0" borderId="12" xfId="0" applyFont="1" applyFill="1" applyBorder="1" applyAlignment="1">
      <alignment horizontal="left" vertical="center" wrapText="1" indent="1"/>
    </xf>
    <xf numFmtId="0" fontId="16" fillId="0" borderId="8" xfId="0" applyFont="1" applyBorder="1" applyAlignment="1">
      <alignment horizontal="left" vertical="center" wrapText="1" indent="1"/>
    </xf>
    <xf numFmtId="0" fontId="17" fillId="0" borderId="8" xfId="0" applyFont="1" applyBorder="1" applyAlignment="1">
      <alignment horizontal="left" vertical="center" wrapText="1" indent="1"/>
    </xf>
    <xf numFmtId="0" fontId="14" fillId="0" borderId="8" xfId="0" applyFont="1" applyFill="1" applyBorder="1" applyAlignment="1">
      <alignment horizontal="left" vertical="center" wrapText="1" indent="1"/>
    </xf>
    <xf numFmtId="0" fontId="19" fillId="0" borderId="8" xfId="0" applyFont="1" applyFill="1" applyBorder="1" applyAlignment="1">
      <alignment horizontal="left" vertical="center" wrapText="1" indent="1"/>
    </xf>
    <xf numFmtId="0" fontId="22" fillId="0" borderId="8" xfId="0" applyFont="1" applyBorder="1" applyAlignment="1">
      <alignment horizontal="left" vertical="center" indent="2"/>
    </xf>
    <xf numFmtId="0" fontId="22" fillId="0" borderId="8" xfId="0" applyFont="1" applyFill="1" applyBorder="1" applyAlignment="1">
      <alignment horizontal="left" vertical="center" indent="2"/>
    </xf>
    <xf numFmtId="0" fontId="3" fillId="0" borderId="8" xfId="0" applyFont="1" applyBorder="1" applyAlignment="1">
      <alignment horizontal="left" vertical="center" indent="2"/>
    </xf>
    <xf numFmtId="0" fontId="3" fillId="0" borderId="8" xfId="0" applyFont="1" applyFill="1" applyBorder="1" applyAlignment="1">
      <alignment horizontal="left" vertical="center" indent="2"/>
    </xf>
    <xf numFmtId="0" fontId="28" fillId="0" borderId="8" xfId="0" applyFont="1" applyBorder="1" applyAlignment="1">
      <alignment horizontal="left" vertical="center" indent="2"/>
    </xf>
    <xf numFmtId="0" fontId="23" fillId="0" borderId="8" xfId="0" applyFont="1" applyBorder="1" applyAlignment="1">
      <alignment horizontal="left" vertical="center" indent="2"/>
    </xf>
    <xf numFmtId="0" fontId="23" fillId="0" borderId="4" xfId="0" applyFont="1" applyBorder="1" applyAlignment="1">
      <alignment horizontal="left" vertical="center" indent="2"/>
    </xf>
    <xf numFmtId="0" fontId="22" fillId="0" borderId="0" xfId="0" applyFont="1" applyBorder="1" applyAlignment="1">
      <alignment horizontal="left" vertical="center" indent="2"/>
    </xf>
    <xf numFmtId="0" fontId="22" fillId="0" borderId="8" xfId="0" applyFont="1" applyBorder="1" applyAlignment="1">
      <alignment horizontal="left" vertical="center" indent="4"/>
    </xf>
    <xf numFmtId="0" fontId="22" fillId="0" borderId="4" xfId="0" applyFont="1" applyBorder="1" applyAlignment="1">
      <alignment horizontal="left" vertical="center" indent="4"/>
    </xf>
    <xf numFmtId="0" fontId="22" fillId="0" borderId="8" xfId="0" applyFont="1" applyBorder="1" applyAlignment="1">
      <alignment horizontal="left" vertical="center" indent="5"/>
    </xf>
    <xf numFmtId="0" fontId="3" fillId="0" borderId="33" xfId="0" applyFont="1" applyFill="1" applyBorder="1"/>
    <xf numFmtId="0" fontId="21" fillId="0" borderId="8" xfId="0" applyFont="1" applyBorder="1" applyAlignment="1">
      <alignment horizontal="left" vertical="center" wrapText="1" indent="3"/>
    </xf>
    <xf numFmtId="0" fontId="21" fillId="0" borderId="8" xfId="0" applyFont="1" applyFill="1" applyBorder="1" applyAlignment="1">
      <alignment horizontal="left" vertical="center" wrapText="1" indent="3"/>
    </xf>
    <xf numFmtId="0" fontId="3" fillId="15" borderId="0" xfId="0" applyFont="1" applyFill="1" applyBorder="1"/>
    <xf numFmtId="0" fontId="3" fillId="16" borderId="18" xfId="0" applyFont="1" applyFill="1" applyBorder="1"/>
    <xf numFmtId="0" fontId="3" fillId="16" borderId="8" xfId="0" applyFont="1" applyFill="1" applyBorder="1"/>
    <xf numFmtId="0" fontId="10" fillId="16" borderId="8" xfId="0" applyFont="1" applyFill="1" applyBorder="1"/>
    <xf numFmtId="0" fontId="3" fillId="16" borderId="19" xfId="0" applyFont="1" applyFill="1" applyBorder="1"/>
    <xf numFmtId="0" fontId="3" fillId="16" borderId="4" xfId="0" applyFont="1" applyFill="1" applyBorder="1"/>
    <xf numFmtId="0" fontId="3" fillId="16" borderId="0" xfId="0" applyFont="1" applyFill="1" applyBorder="1"/>
    <xf numFmtId="0" fontId="30" fillId="14" borderId="0" xfId="0" applyFont="1" applyFill="1" applyAlignment="1">
      <alignment horizontal="center"/>
    </xf>
    <xf numFmtId="0" fontId="12" fillId="12" borderId="0" xfId="0" applyFont="1" applyFill="1" applyBorder="1"/>
    <xf numFmtId="0" fontId="25" fillId="14" borderId="0" xfId="0" applyFont="1" applyFill="1" applyAlignment="1"/>
    <xf numFmtId="0" fontId="31" fillId="14" borderId="0" xfId="0" applyFont="1" applyFill="1" applyAlignment="1">
      <alignment horizontal="center"/>
    </xf>
  </cellXfs>
  <cellStyles count="4">
    <cellStyle name="Comma [0]" xfId="1" builtinId="6"/>
    <cellStyle name="Date" xfId="2"/>
    <cellStyle name="Normal" xfId="0" builtinId="0"/>
    <cellStyle name="zHiddenText" xfId="3"/>
  </cellStyles>
  <dxfs count="0"/>
  <tableStyles count="0" defaultTableStyle="TableStyleMedium2" defaultPivotStyle="PivotStyleLight16"/>
  <colors>
    <mruColors>
      <color rgb="FFE25454"/>
      <color rgb="FF8E0000"/>
      <color rgb="FFFF8585"/>
      <color rgb="FFB265FF"/>
      <color rgb="FF6600CC"/>
      <color rgb="FF9966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H109"/>
  <sheetViews>
    <sheetView tabSelected="1" topLeftCell="B1" zoomScale="80" zoomScaleNormal="80" workbookViewId="0">
      <pane xSplit="5" ySplit="5" topLeftCell="G6" activePane="bottomRight" state="frozen"/>
      <selection activeCell="B1" sqref="B1"/>
      <selection pane="topRight" activeCell="F1" sqref="F1"/>
      <selection pane="bottomLeft" activeCell="B5" sqref="B5"/>
      <selection pane="bottomRight" activeCell="AN34" sqref="AN34"/>
    </sheetView>
  </sheetViews>
  <sheetFormatPr defaultRowHeight="14.25"/>
  <cols>
    <col min="1" max="1" width="64.7109375" style="1" customWidth="1"/>
    <col min="2" max="2" width="75.7109375" style="1" customWidth="1"/>
    <col min="3" max="3" width="24" style="1" customWidth="1"/>
    <col min="4" max="4" width="11.140625" style="1" customWidth="1"/>
    <col min="5" max="5" width="10.85546875" style="1" customWidth="1"/>
    <col min="6" max="6" width="6.42578125" style="1" customWidth="1"/>
    <col min="7" max="36" width="3.7109375" style="52" customWidth="1"/>
    <col min="37" max="37" width="3.7109375" style="1" customWidth="1"/>
    <col min="38" max="38" width="1.7109375" style="1" customWidth="1"/>
    <col min="39" max="67" width="3.7109375" style="52" customWidth="1"/>
    <col min="68" max="68" width="3.7109375" style="1" customWidth="1"/>
    <col min="69" max="69" width="1.7109375" style="1" customWidth="1"/>
    <col min="70" max="99" width="3.7109375" style="52" customWidth="1"/>
    <col min="100" max="100" width="3.7109375" style="1" customWidth="1"/>
    <col min="101" max="101" width="1.7109375" style="1" customWidth="1"/>
    <col min="102" max="130" width="3.7109375" style="52" customWidth="1"/>
    <col min="131" max="131" width="3.7109375" style="1" customWidth="1"/>
    <col min="132" max="132" width="1.7109375" style="1" customWidth="1"/>
    <col min="133" max="163" width="3.7109375" style="52" customWidth="1"/>
    <col min="164" max="164" width="1.7109375" style="1" customWidth="1"/>
    <col min="165" max="16384" width="9.140625" style="1"/>
  </cols>
  <sheetData>
    <row r="1" spans="1:164" ht="23.25">
      <c r="B1" s="152" t="s">
        <v>74</v>
      </c>
      <c r="C1" s="152"/>
      <c r="D1" s="89"/>
      <c r="E1" s="89"/>
      <c r="F1" s="89"/>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95"/>
    </row>
    <row r="2" spans="1:164" ht="23.25">
      <c r="B2" s="92" t="s">
        <v>61</v>
      </c>
      <c r="C2" s="90"/>
      <c r="D2" s="89"/>
      <c r="E2" s="89"/>
      <c r="F2" s="89"/>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56"/>
      <c r="BS2" s="56"/>
      <c r="BT2" s="56"/>
      <c r="BU2" s="56"/>
      <c r="BV2" s="56"/>
      <c r="BW2" s="56"/>
      <c r="BX2" s="56"/>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95"/>
    </row>
    <row r="3" spans="1:164" ht="23.25">
      <c r="B3" s="97" t="s">
        <v>62</v>
      </c>
      <c r="C3" s="91"/>
      <c r="D3" s="150" t="s">
        <v>73</v>
      </c>
      <c r="E3" s="153"/>
      <c r="F3" s="153"/>
      <c r="G3" s="151" t="s">
        <v>22</v>
      </c>
      <c r="H3" s="151"/>
      <c r="I3" s="151"/>
      <c r="J3" s="151"/>
      <c r="K3" s="151"/>
      <c r="L3" s="151"/>
      <c r="M3" s="151"/>
      <c r="N3" s="18"/>
      <c r="O3" s="18"/>
      <c r="P3" s="18"/>
      <c r="Q3" s="18"/>
      <c r="R3" s="18"/>
      <c r="S3" s="18"/>
      <c r="T3" s="18"/>
      <c r="U3" s="18"/>
      <c r="V3" s="18"/>
      <c r="W3" s="18"/>
      <c r="X3" s="18"/>
      <c r="Y3" s="18"/>
      <c r="Z3" s="18"/>
      <c r="AA3" s="18"/>
      <c r="AB3" s="18"/>
      <c r="AC3" s="18"/>
      <c r="AD3" s="18"/>
      <c r="AE3" s="18"/>
      <c r="AF3" s="18"/>
      <c r="AG3" s="18"/>
      <c r="AH3" s="18"/>
      <c r="AI3" s="18"/>
      <c r="AJ3" s="18"/>
      <c r="AK3" s="18"/>
      <c r="AL3" s="18"/>
      <c r="AM3" s="151" t="s">
        <v>23</v>
      </c>
      <c r="AN3" s="151"/>
      <c r="AO3" s="151"/>
      <c r="AP3" s="151"/>
      <c r="AQ3" s="151"/>
      <c r="AR3" s="151"/>
      <c r="AS3" s="151"/>
      <c r="AT3" s="151"/>
      <c r="AU3" s="151"/>
      <c r="AV3" s="18"/>
      <c r="AW3" s="18"/>
      <c r="AX3" s="18"/>
      <c r="AY3" s="18"/>
      <c r="AZ3" s="18"/>
      <c r="BA3" s="18"/>
      <c r="BB3" s="18"/>
      <c r="BC3" s="18"/>
      <c r="BD3" s="18"/>
      <c r="BE3" s="18"/>
      <c r="BF3" s="18"/>
      <c r="BG3" s="18"/>
      <c r="BH3" s="18"/>
      <c r="BI3" s="18"/>
      <c r="BJ3" s="18"/>
      <c r="BK3" s="18"/>
      <c r="BL3" s="18"/>
      <c r="BM3" s="18"/>
      <c r="BN3" s="18"/>
      <c r="BO3" s="18"/>
      <c r="BP3" s="18"/>
      <c r="BQ3" s="18"/>
      <c r="BR3" s="151" t="s">
        <v>26</v>
      </c>
      <c r="BS3" s="151"/>
      <c r="BT3" s="151"/>
      <c r="BU3" s="151"/>
      <c r="BV3" s="151"/>
      <c r="BW3" s="151"/>
      <c r="BX3" s="151"/>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51" t="s">
        <v>28</v>
      </c>
      <c r="CY3" s="151"/>
      <c r="CZ3" s="151"/>
      <c r="DA3" s="151"/>
      <c r="DB3" s="151"/>
      <c r="DC3" s="151"/>
      <c r="DD3" s="151"/>
      <c r="DE3" s="151"/>
      <c r="DF3" s="151"/>
      <c r="DG3" s="18"/>
      <c r="DH3" s="18"/>
      <c r="DI3" s="18"/>
      <c r="DJ3" s="18"/>
      <c r="DK3" s="18"/>
      <c r="DL3" s="18"/>
      <c r="DM3" s="18"/>
      <c r="DN3" s="18"/>
      <c r="DO3" s="18"/>
      <c r="DP3" s="18"/>
      <c r="DQ3" s="18"/>
      <c r="DR3" s="18"/>
      <c r="DS3" s="18"/>
      <c r="DT3" s="18"/>
      <c r="DU3" s="18"/>
      <c r="DV3" s="18"/>
      <c r="DW3" s="18"/>
      <c r="DX3" s="18"/>
      <c r="DY3" s="18"/>
      <c r="DZ3" s="18"/>
      <c r="EA3" s="18"/>
      <c r="EB3" s="18"/>
      <c r="EC3" s="151" t="s">
        <v>47</v>
      </c>
      <c r="ED3" s="151"/>
      <c r="EE3" s="151"/>
      <c r="EF3" s="151"/>
      <c r="EG3" s="151"/>
      <c r="EH3" s="151"/>
      <c r="EI3" s="151"/>
      <c r="EJ3" s="151"/>
      <c r="EK3" s="151"/>
      <c r="EL3" s="18"/>
      <c r="EM3" s="18"/>
      <c r="EN3" s="18"/>
      <c r="EO3" s="18"/>
      <c r="EP3" s="18"/>
      <c r="EQ3" s="18"/>
      <c r="ER3" s="18"/>
      <c r="ES3" s="18"/>
      <c r="ET3" s="18"/>
      <c r="EU3" s="18"/>
      <c r="EV3" s="18"/>
      <c r="EW3" s="18"/>
      <c r="EX3" s="18"/>
      <c r="EY3" s="18"/>
      <c r="EZ3" s="18"/>
      <c r="FA3" s="18"/>
      <c r="FB3" s="18"/>
      <c r="FC3" s="18"/>
      <c r="FD3" s="18"/>
      <c r="FE3" s="18"/>
      <c r="FF3" s="18"/>
      <c r="FG3" s="18"/>
      <c r="FH3" s="95"/>
    </row>
    <row r="4" spans="1:164" ht="15.75">
      <c r="B4" s="97" t="s">
        <v>64</v>
      </c>
      <c r="C4" s="89"/>
      <c r="D4" s="150" t="s">
        <v>72</v>
      </c>
      <c r="E4" s="150"/>
      <c r="F4" s="150"/>
      <c r="G4" s="46">
        <v>1</v>
      </c>
      <c r="H4" s="46">
        <v>2</v>
      </c>
      <c r="I4" s="46">
        <v>3</v>
      </c>
      <c r="J4" s="46">
        <v>4</v>
      </c>
      <c r="K4" s="46">
        <v>5</v>
      </c>
      <c r="L4" s="46">
        <v>6</v>
      </c>
      <c r="M4" s="46">
        <v>7</v>
      </c>
      <c r="N4" s="46">
        <v>8</v>
      </c>
      <c r="O4" s="46">
        <v>9</v>
      </c>
      <c r="P4" s="46">
        <v>10</v>
      </c>
      <c r="Q4" s="46">
        <v>11</v>
      </c>
      <c r="R4" s="46">
        <v>12</v>
      </c>
      <c r="S4" s="46">
        <v>13</v>
      </c>
      <c r="T4" s="46">
        <v>14</v>
      </c>
      <c r="U4" s="46">
        <v>15</v>
      </c>
      <c r="V4" s="46">
        <v>16</v>
      </c>
      <c r="W4" s="46">
        <v>17</v>
      </c>
      <c r="X4" s="46">
        <v>18</v>
      </c>
      <c r="Y4" s="46">
        <v>19</v>
      </c>
      <c r="Z4" s="46">
        <v>20</v>
      </c>
      <c r="AA4" s="46">
        <v>21</v>
      </c>
      <c r="AB4" s="46">
        <v>22</v>
      </c>
      <c r="AC4" s="46">
        <v>23</v>
      </c>
      <c r="AD4" s="46">
        <v>24</v>
      </c>
      <c r="AE4" s="46">
        <v>25</v>
      </c>
      <c r="AF4" s="46">
        <v>26</v>
      </c>
      <c r="AG4" s="46">
        <v>27</v>
      </c>
      <c r="AH4" s="46">
        <v>28</v>
      </c>
      <c r="AI4" s="46">
        <v>29</v>
      </c>
      <c r="AJ4" s="46">
        <v>30</v>
      </c>
      <c r="AK4" s="11">
        <v>31</v>
      </c>
      <c r="AL4" s="19"/>
      <c r="AM4" s="46">
        <v>1</v>
      </c>
      <c r="AN4" s="46">
        <v>2</v>
      </c>
      <c r="AO4" s="46">
        <v>3</v>
      </c>
      <c r="AP4" s="46">
        <v>4</v>
      </c>
      <c r="AQ4" s="46">
        <v>5</v>
      </c>
      <c r="AR4" s="46">
        <v>6</v>
      </c>
      <c r="AS4" s="46">
        <v>7</v>
      </c>
      <c r="AT4" s="46">
        <v>8</v>
      </c>
      <c r="AU4" s="46">
        <v>9</v>
      </c>
      <c r="AV4" s="46">
        <v>10</v>
      </c>
      <c r="AW4" s="46">
        <v>11</v>
      </c>
      <c r="AX4" s="46">
        <v>12</v>
      </c>
      <c r="AY4" s="46">
        <v>13</v>
      </c>
      <c r="AZ4" s="46">
        <v>14</v>
      </c>
      <c r="BA4" s="46">
        <v>15</v>
      </c>
      <c r="BB4" s="46">
        <v>16</v>
      </c>
      <c r="BC4" s="46">
        <v>17</v>
      </c>
      <c r="BD4" s="46">
        <v>18</v>
      </c>
      <c r="BE4" s="46">
        <v>19</v>
      </c>
      <c r="BF4" s="46">
        <v>20</v>
      </c>
      <c r="BG4" s="46">
        <v>21</v>
      </c>
      <c r="BH4" s="46">
        <v>22</v>
      </c>
      <c r="BI4" s="46">
        <v>23</v>
      </c>
      <c r="BJ4" s="46">
        <v>24</v>
      </c>
      <c r="BK4" s="46">
        <v>25</v>
      </c>
      <c r="BL4" s="46">
        <v>26</v>
      </c>
      <c r="BM4" s="46">
        <v>27</v>
      </c>
      <c r="BN4" s="46">
        <v>28</v>
      </c>
      <c r="BO4" s="46">
        <v>29</v>
      </c>
      <c r="BP4" s="10">
        <v>30</v>
      </c>
      <c r="BQ4" s="19"/>
      <c r="BR4" s="46">
        <v>1</v>
      </c>
      <c r="BS4" s="46">
        <v>2</v>
      </c>
      <c r="BT4" s="46">
        <v>3</v>
      </c>
      <c r="BU4" s="46">
        <v>4</v>
      </c>
      <c r="BV4" s="46">
        <v>5</v>
      </c>
      <c r="BW4" s="46">
        <v>6</v>
      </c>
      <c r="BX4" s="46">
        <v>7</v>
      </c>
      <c r="BY4" s="46">
        <v>8</v>
      </c>
      <c r="BZ4" s="46">
        <v>9</v>
      </c>
      <c r="CA4" s="46">
        <v>10</v>
      </c>
      <c r="CB4" s="46">
        <v>11</v>
      </c>
      <c r="CC4" s="46">
        <v>12</v>
      </c>
      <c r="CD4" s="46">
        <v>13</v>
      </c>
      <c r="CE4" s="46">
        <v>14</v>
      </c>
      <c r="CF4" s="46">
        <v>15</v>
      </c>
      <c r="CG4" s="46">
        <v>16</v>
      </c>
      <c r="CH4" s="46">
        <v>17</v>
      </c>
      <c r="CI4" s="46">
        <v>18</v>
      </c>
      <c r="CJ4" s="46">
        <v>19</v>
      </c>
      <c r="CK4" s="46">
        <v>20</v>
      </c>
      <c r="CL4" s="46">
        <v>21</v>
      </c>
      <c r="CM4" s="46">
        <v>22</v>
      </c>
      <c r="CN4" s="46">
        <v>23</v>
      </c>
      <c r="CO4" s="46">
        <v>24</v>
      </c>
      <c r="CP4" s="46">
        <v>25</v>
      </c>
      <c r="CQ4" s="46">
        <v>26</v>
      </c>
      <c r="CR4" s="46">
        <v>27</v>
      </c>
      <c r="CS4" s="46">
        <v>28</v>
      </c>
      <c r="CT4" s="46">
        <v>29</v>
      </c>
      <c r="CU4" s="46">
        <v>30</v>
      </c>
      <c r="CV4" s="10">
        <v>31</v>
      </c>
      <c r="CW4" s="16"/>
      <c r="CX4" s="59">
        <f t="shared" ref="CX4:DO4" si="0">CW4+1</f>
        <v>1</v>
      </c>
      <c r="CY4" s="59">
        <f t="shared" si="0"/>
        <v>2</v>
      </c>
      <c r="CZ4" s="59">
        <f t="shared" si="0"/>
        <v>3</v>
      </c>
      <c r="DA4" s="59">
        <f t="shared" si="0"/>
        <v>4</v>
      </c>
      <c r="DB4" s="59">
        <f>DA4+1</f>
        <v>5</v>
      </c>
      <c r="DC4" s="59">
        <f>DB4+1</f>
        <v>6</v>
      </c>
      <c r="DD4" s="59">
        <f t="shared" si="0"/>
        <v>7</v>
      </c>
      <c r="DE4" s="59">
        <f t="shared" si="0"/>
        <v>8</v>
      </c>
      <c r="DF4" s="59">
        <f t="shared" si="0"/>
        <v>9</v>
      </c>
      <c r="DG4" s="59">
        <f t="shared" si="0"/>
        <v>10</v>
      </c>
      <c r="DH4" s="59">
        <f t="shared" si="0"/>
        <v>11</v>
      </c>
      <c r="DI4" s="59">
        <f>DH4+1</f>
        <v>12</v>
      </c>
      <c r="DJ4" s="59">
        <f>DI4+1</f>
        <v>13</v>
      </c>
      <c r="DK4" s="59">
        <f t="shared" si="0"/>
        <v>14</v>
      </c>
      <c r="DL4" s="59">
        <f t="shared" si="0"/>
        <v>15</v>
      </c>
      <c r="DM4" s="59">
        <f t="shared" si="0"/>
        <v>16</v>
      </c>
      <c r="DN4" s="59">
        <f t="shared" si="0"/>
        <v>17</v>
      </c>
      <c r="DO4" s="59">
        <f t="shared" si="0"/>
        <v>18</v>
      </c>
      <c r="DP4" s="59">
        <f t="shared" ref="DP4:EA4" si="1">DO4+1</f>
        <v>19</v>
      </c>
      <c r="DQ4" s="59">
        <f t="shared" si="1"/>
        <v>20</v>
      </c>
      <c r="DR4" s="59">
        <f t="shared" si="1"/>
        <v>21</v>
      </c>
      <c r="DS4" s="59">
        <f t="shared" si="1"/>
        <v>22</v>
      </c>
      <c r="DT4" s="59">
        <f t="shared" si="1"/>
        <v>23</v>
      </c>
      <c r="DU4" s="59">
        <f t="shared" si="1"/>
        <v>24</v>
      </c>
      <c r="DV4" s="59">
        <f t="shared" si="1"/>
        <v>25</v>
      </c>
      <c r="DW4" s="59">
        <f t="shared" si="1"/>
        <v>26</v>
      </c>
      <c r="DX4" s="59">
        <f t="shared" si="1"/>
        <v>27</v>
      </c>
      <c r="DY4" s="59">
        <f t="shared" si="1"/>
        <v>28</v>
      </c>
      <c r="DZ4" s="59">
        <f t="shared" si="1"/>
        <v>29</v>
      </c>
      <c r="EA4" s="13">
        <f t="shared" si="1"/>
        <v>30</v>
      </c>
      <c r="EB4" s="17"/>
      <c r="EC4" s="59">
        <f t="shared" ref="EC4:EU4" si="2">EB4+1</f>
        <v>1</v>
      </c>
      <c r="ED4" s="59">
        <f t="shared" si="2"/>
        <v>2</v>
      </c>
      <c r="EE4" s="59">
        <f t="shared" si="2"/>
        <v>3</v>
      </c>
      <c r="EF4" s="59">
        <f t="shared" si="2"/>
        <v>4</v>
      </c>
      <c r="EG4" s="59">
        <f t="shared" si="2"/>
        <v>5</v>
      </c>
      <c r="EH4" s="59">
        <f>EG4+1</f>
        <v>6</v>
      </c>
      <c r="EI4" s="59">
        <f>EH4+1</f>
        <v>7</v>
      </c>
      <c r="EJ4" s="59">
        <f t="shared" si="2"/>
        <v>8</v>
      </c>
      <c r="EK4" s="59">
        <f t="shared" si="2"/>
        <v>9</v>
      </c>
      <c r="EL4" s="59">
        <f t="shared" si="2"/>
        <v>10</v>
      </c>
      <c r="EM4" s="59">
        <f t="shared" si="2"/>
        <v>11</v>
      </c>
      <c r="EN4" s="59">
        <f t="shared" si="2"/>
        <v>12</v>
      </c>
      <c r="EO4" s="59">
        <f>EN4+1</f>
        <v>13</v>
      </c>
      <c r="EP4" s="59">
        <f>EO4+1</f>
        <v>14</v>
      </c>
      <c r="EQ4" s="59">
        <f t="shared" si="2"/>
        <v>15</v>
      </c>
      <c r="ER4" s="59">
        <f t="shared" si="2"/>
        <v>16</v>
      </c>
      <c r="ES4" s="59">
        <f t="shared" si="2"/>
        <v>17</v>
      </c>
      <c r="ET4" s="59">
        <f t="shared" si="2"/>
        <v>18</v>
      </c>
      <c r="EU4" s="59">
        <f t="shared" si="2"/>
        <v>19</v>
      </c>
      <c r="EV4" s="59">
        <f t="shared" ref="EV4:FG4" si="3">EU4+1</f>
        <v>20</v>
      </c>
      <c r="EW4" s="59">
        <f t="shared" si="3"/>
        <v>21</v>
      </c>
      <c r="EX4" s="59">
        <f t="shared" si="3"/>
        <v>22</v>
      </c>
      <c r="EY4" s="59">
        <f t="shared" si="3"/>
        <v>23</v>
      </c>
      <c r="EZ4" s="59">
        <f t="shared" si="3"/>
        <v>24</v>
      </c>
      <c r="FA4" s="59">
        <f t="shared" si="3"/>
        <v>25</v>
      </c>
      <c r="FB4" s="59">
        <f t="shared" si="3"/>
        <v>26</v>
      </c>
      <c r="FC4" s="59">
        <f t="shared" si="3"/>
        <v>27</v>
      </c>
      <c r="FD4" s="59">
        <f t="shared" si="3"/>
        <v>28</v>
      </c>
      <c r="FE4" s="59">
        <f t="shared" si="3"/>
        <v>29</v>
      </c>
      <c r="FF4" s="59">
        <f t="shared" si="3"/>
        <v>30</v>
      </c>
      <c r="FG4" s="93">
        <f t="shared" si="3"/>
        <v>31</v>
      </c>
      <c r="FH4" s="95"/>
    </row>
    <row r="5" spans="1:164" s="4" customFormat="1" ht="30.75" thickBot="1">
      <c r="B5" s="7" t="s">
        <v>24</v>
      </c>
      <c r="C5" s="8" t="s">
        <v>14</v>
      </c>
      <c r="D5" s="8" t="s">
        <v>0</v>
      </c>
      <c r="E5" s="8" t="s">
        <v>13</v>
      </c>
      <c r="F5" s="9" t="s">
        <v>1</v>
      </c>
      <c r="G5" s="47" t="s">
        <v>8</v>
      </c>
      <c r="H5" s="47" t="s">
        <v>9</v>
      </c>
      <c r="I5" s="47" t="s">
        <v>10</v>
      </c>
      <c r="J5" s="47" t="s">
        <v>11</v>
      </c>
      <c r="K5" s="47" t="s">
        <v>11</v>
      </c>
      <c r="L5" s="47" t="s">
        <v>12</v>
      </c>
      <c r="M5" s="47" t="s">
        <v>9</v>
      </c>
      <c r="N5" s="47" t="s">
        <v>8</v>
      </c>
      <c r="O5" s="47" t="s">
        <v>9</v>
      </c>
      <c r="P5" s="47" t="s">
        <v>10</v>
      </c>
      <c r="Q5" s="47" t="s">
        <v>11</v>
      </c>
      <c r="R5" s="47" t="s">
        <v>11</v>
      </c>
      <c r="S5" s="47" t="s">
        <v>12</v>
      </c>
      <c r="T5" s="47" t="s">
        <v>9</v>
      </c>
      <c r="U5" s="47" t="s">
        <v>8</v>
      </c>
      <c r="V5" s="47" t="s">
        <v>9</v>
      </c>
      <c r="W5" s="47" t="s">
        <v>10</v>
      </c>
      <c r="X5" s="47" t="s">
        <v>11</v>
      </c>
      <c r="Y5" s="47" t="s">
        <v>11</v>
      </c>
      <c r="Z5" s="47" t="s">
        <v>12</v>
      </c>
      <c r="AA5" s="47" t="s">
        <v>9</v>
      </c>
      <c r="AB5" s="47" t="s">
        <v>8</v>
      </c>
      <c r="AC5" s="47" t="s">
        <v>9</v>
      </c>
      <c r="AD5" s="47" t="s">
        <v>10</v>
      </c>
      <c r="AE5" s="47" t="s">
        <v>11</v>
      </c>
      <c r="AF5" s="47" t="s">
        <v>11</v>
      </c>
      <c r="AG5" s="47" t="s">
        <v>12</v>
      </c>
      <c r="AH5" s="47" t="s">
        <v>9</v>
      </c>
      <c r="AI5" s="47" t="s">
        <v>8</v>
      </c>
      <c r="AJ5" s="47" t="s">
        <v>9</v>
      </c>
      <c r="AK5" s="12" t="s">
        <v>10</v>
      </c>
      <c r="AL5" s="20"/>
      <c r="AM5" s="46" t="s">
        <v>11</v>
      </c>
      <c r="AN5" s="46" t="s">
        <v>11</v>
      </c>
      <c r="AO5" s="46" t="s">
        <v>12</v>
      </c>
      <c r="AP5" s="46" t="s">
        <v>9</v>
      </c>
      <c r="AQ5" s="46" t="s">
        <v>8</v>
      </c>
      <c r="AR5" s="46" t="s">
        <v>9</v>
      </c>
      <c r="AS5" s="46" t="s">
        <v>10</v>
      </c>
      <c r="AT5" s="46" t="s">
        <v>11</v>
      </c>
      <c r="AU5" s="46" t="s">
        <v>11</v>
      </c>
      <c r="AV5" s="46" t="s">
        <v>12</v>
      </c>
      <c r="AW5" s="46" t="s">
        <v>9</v>
      </c>
      <c r="AX5" s="46" t="s">
        <v>8</v>
      </c>
      <c r="AY5" s="46" t="s">
        <v>9</v>
      </c>
      <c r="AZ5" s="46" t="s">
        <v>10</v>
      </c>
      <c r="BA5" s="46" t="s">
        <v>11</v>
      </c>
      <c r="BB5" s="46" t="s">
        <v>11</v>
      </c>
      <c r="BC5" s="46" t="s">
        <v>12</v>
      </c>
      <c r="BD5" s="46" t="s">
        <v>9</v>
      </c>
      <c r="BE5" s="46" t="s">
        <v>8</v>
      </c>
      <c r="BF5" s="46" t="s">
        <v>9</v>
      </c>
      <c r="BG5" s="46" t="s">
        <v>10</v>
      </c>
      <c r="BH5" s="46" t="s">
        <v>11</v>
      </c>
      <c r="BI5" s="46" t="s">
        <v>11</v>
      </c>
      <c r="BJ5" s="46" t="s">
        <v>12</v>
      </c>
      <c r="BK5" s="46" t="s">
        <v>9</v>
      </c>
      <c r="BL5" s="46" t="s">
        <v>8</v>
      </c>
      <c r="BM5" s="46" t="s">
        <v>9</v>
      </c>
      <c r="BN5" s="46" t="s">
        <v>10</v>
      </c>
      <c r="BO5" s="46" t="s">
        <v>11</v>
      </c>
      <c r="BP5" s="11" t="s">
        <v>11</v>
      </c>
      <c r="BQ5" s="19"/>
      <c r="BR5" s="46" t="s">
        <v>12</v>
      </c>
      <c r="BS5" s="46" t="s">
        <v>9</v>
      </c>
      <c r="BT5" s="46" t="s">
        <v>8</v>
      </c>
      <c r="BU5" s="46" t="s">
        <v>9</v>
      </c>
      <c r="BV5" s="46" t="s">
        <v>10</v>
      </c>
      <c r="BW5" s="46" t="s">
        <v>11</v>
      </c>
      <c r="BX5" s="46" t="s">
        <v>11</v>
      </c>
      <c r="BY5" s="46" t="s">
        <v>12</v>
      </c>
      <c r="BZ5" s="46" t="s">
        <v>9</v>
      </c>
      <c r="CA5" s="46" t="s">
        <v>8</v>
      </c>
      <c r="CB5" s="46" t="s">
        <v>9</v>
      </c>
      <c r="CC5" s="46" t="s">
        <v>10</v>
      </c>
      <c r="CD5" s="46" t="s">
        <v>11</v>
      </c>
      <c r="CE5" s="46" t="s">
        <v>11</v>
      </c>
      <c r="CF5" s="46" t="s">
        <v>12</v>
      </c>
      <c r="CG5" s="46" t="s">
        <v>9</v>
      </c>
      <c r="CH5" s="46" t="s">
        <v>8</v>
      </c>
      <c r="CI5" s="46" t="s">
        <v>9</v>
      </c>
      <c r="CJ5" s="46" t="s">
        <v>10</v>
      </c>
      <c r="CK5" s="46" t="s">
        <v>11</v>
      </c>
      <c r="CL5" s="46" t="s">
        <v>11</v>
      </c>
      <c r="CM5" s="46" t="s">
        <v>12</v>
      </c>
      <c r="CN5" s="46" t="s">
        <v>9</v>
      </c>
      <c r="CO5" s="46" t="s">
        <v>8</v>
      </c>
      <c r="CP5" s="46" t="s">
        <v>9</v>
      </c>
      <c r="CQ5" s="46" t="s">
        <v>10</v>
      </c>
      <c r="CR5" s="46" t="s">
        <v>11</v>
      </c>
      <c r="CS5" s="46" t="s">
        <v>11</v>
      </c>
      <c r="CT5" s="46" t="s">
        <v>12</v>
      </c>
      <c r="CU5" s="46" t="s">
        <v>9</v>
      </c>
      <c r="CV5" s="11" t="s">
        <v>8</v>
      </c>
      <c r="CW5" s="16"/>
      <c r="CX5" s="46" t="s">
        <v>9</v>
      </c>
      <c r="CY5" s="46" t="s">
        <v>10</v>
      </c>
      <c r="CZ5" s="46" t="s">
        <v>11</v>
      </c>
      <c r="DA5" s="46" t="s">
        <v>11</v>
      </c>
      <c r="DB5" s="46" t="s">
        <v>12</v>
      </c>
      <c r="DC5" s="46" t="s">
        <v>9</v>
      </c>
      <c r="DD5" s="46" t="s">
        <v>8</v>
      </c>
      <c r="DE5" s="46" t="s">
        <v>9</v>
      </c>
      <c r="DF5" s="46" t="s">
        <v>10</v>
      </c>
      <c r="DG5" s="46" t="s">
        <v>11</v>
      </c>
      <c r="DH5" s="46" t="s">
        <v>11</v>
      </c>
      <c r="DI5" s="46" t="s">
        <v>12</v>
      </c>
      <c r="DJ5" s="46" t="s">
        <v>9</v>
      </c>
      <c r="DK5" s="46" t="s">
        <v>8</v>
      </c>
      <c r="DL5" s="46" t="s">
        <v>9</v>
      </c>
      <c r="DM5" s="46" t="s">
        <v>10</v>
      </c>
      <c r="DN5" s="46" t="s">
        <v>11</v>
      </c>
      <c r="DO5" s="46" t="s">
        <v>11</v>
      </c>
      <c r="DP5" s="46" t="s">
        <v>12</v>
      </c>
      <c r="DQ5" s="46" t="s">
        <v>9</v>
      </c>
      <c r="DR5" s="46" t="s">
        <v>8</v>
      </c>
      <c r="DS5" s="46" t="s">
        <v>9</v>
      </c>
      <c r="DT5" s="46" t="s">
        <v>10</v>
      </c>
      <c r="DU5" s="46" t="s">
        <v>11</v>
      </c>
      <c r="DV5" s="46" t="s">
        <v>11</v>
      </c>
      <c r="DW5" s="46" t="s">
        <v>12</v>
      </c>
      <c r="DX5" s="46" t="s">
        <v>9</v>
      </c>
      <c r="DY5" s="46" t="s">
        <v>8</v>
      </c>
      <c r="DZ5" s="46" t="s">
        <v>9</v>
      </c>
      <c r="EA5" s="11" t="s">
        <v>10</v>
      </c>
      <c r="EB5" s="17"/>
      <c r="EC5" s="46" t="s">
        <v>11</v>
      </c>
      <c r="ED5" s="46" t="s">
        <v>11</v>
      </c>
      <c r="EE5" s="46" t="s">
        <v>12</v>
      </c>
      <c r="EF5" s="46" t="s">
        <v>9</v>
      </c>
      <c r="EG5" s="46" t="s">
        <v>8</v>
      </c>
      <c r="EH5" s="46" t="s">
        <v>9</v>
      </c>
      <c r="EI5" s="46" t="s">
        <v>10</v>
      </c>
      <c r="EJ5" s="46" t="s">
        <v>11</v>
      </c>
      <c r="EK5" s="46" t="s">
        <v>11</v>
      </c>
      <c r="EL5" s="46" t="s">
        <v>12</v>
      </c>
      <c r="EM5" s="46" t="s">
        <v>9</v>
      </c>
      <c r="EN5" s="46" t="s">
        <v>8</v>
      </c>
      <c r="EO5" s="46" t="s">
        <v>9</v>
      </c>
      <c r="EP5" s="46" t="s">
        <v>10</v>
      </c>
      <c r="EQ5" s="46" t="s">
        <v>11</v>
      </c>
      <c r="ER5" s="46" t="s">
        <v>11</v>
      </c>
      <c r="ES5" s="46" t="s">
        <v>12</v>
      </c>
      <c r="ET5" s="46" t="s">
        <v>9</v>
      </c>
      <c r="EU5" s="46" t="s">
        <v>8</v>
      </c>
      <c r="EV5" s="46" t="s">
        <v>9</v>
      </c>
      <c r="EW5" s="46" t="s">
        <v>10</v>
      </c>
      <c r="EX5" s="46" t="s">
        <v>11</v>
      </c>
      <c r="EY5" s="46" t="s">
        <v>11</v>
      </c>
      <c r="EZ5" s="46" t="s">
        <v>12</v>
      </c>
      <c r="FA5" s="46" t="s">
        <v>9</v>
      </c>
      <c r="FB5" s="46" t="s">
        <v>8</v>
      </c>
      <c r="FC5" s="46" t="s">
        <v>9</v>
      </c>
      <c r="FD5" s="46" t="s">
        <v>10</v>
      </c>
      <c r="FE5" s="46" t="s">
        <v>11</v>
      </c>
      <c r="FF5" s="46" t="s">
        <v>11</v>
      </c>
      <c r="FG5" s="94" t="s">
        <v>12</v>
      </c>
      <c r="FH5" s="96"/>
    </row>
    <row r="6" spans="1:164" s="27" customFormat="1" ht="20.100000000000001" customHeight="1">
      <c r="A6" s="26" t="s">
        <v>15</v>
      </c>
      <c r="B6" s="124" t="s">
        <v>31</v>
      </c>
      <c r="C6" s="117"/>
      <c r="D6" s="117"/>
      <c r="E6" s="117"/>
      <c r="F6" s="118"/>
      <c r="G6" s="61"/>
      <c r="H6" s="61"/>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L6" s="28"/>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21"/>
      <c r="BQ6" s="22"/>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21"/>
      <c r="CW6" s="22"/>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21"/>
      <c r="EB6" s="22"/>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21"/>
      <c r="FH6" s="17"/>
    </row>
    <row r="7" spans="1:164" s="23" customFormat="1" ht="20.100000000000001" customHeight="1">
      <c r="A7" s="29" t="s">
        <v>2</v>
      </c>
      <c r="B7" s="44" t="s">
        <v>3</v>
      </c>
      <c r="C7" s="30" t="s">
        <v>4</v>
      </c>
      <c r="D7" s="31">
        <f>DATE(2018, 8, 1)</f>
        <v>43313</v>
      </c>
      <c r="E7" s="31">
        <f>DATE(2018, 8, 2)</f>
        <v>43314</v>
      </c>
      <c r="F7" s="71">
        <v>2</v>
      </c>
      <c r="G7" s="62"/>
      <c r="H7" s="62"/>
      <c r="I7" s="52"/>
      <c r="J7" s="49"/>
      <c r="K7" s="49"/>
      <c r="L7" s="52"/>
      <c r="M7" s="52"/>
      <c r="N7" s="49"/>
      <c r="O7" s="49"/>
      <c r="P7" s="49"/>
      <c r="Q7" s="49"/>
      <c r="R7" s="49"/>
      <c r="S7" s="49"/>
      <c r="T7" s="49"/>
      <c r="U7" s="49"/>
      <c r="V7" s="49"/>
      <c r="W7" s="49"/>
      <c r="X7" s="49"/>
      <c r="Y7" s="49"/>
      <c r="Z7" s="49"/>
      <c r="AA7" s="49"/>
      <c r="AB7" s="49"/>
      <c r="AC7" s="49"/>
      <c r="AD7" s="49"/>
      <c r="AE7" s="49"/>
      <c r="AF7" s="49"/>
      <c r="AG7" s="49"/>
      <c r="AH7" s="49"/>
      <c r="AI7" s="49"/>
      <c r="AJ7" s="49"/>
      <c r="AL7" s="22"/>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21"/>
      <c r="BQ7" s="22"/>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21"/>
      <c r="CW7" s="22"/>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21"/>
      <c r="EB7" s="22"/>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21"/>
      <c r="FH7" s="17"/>
    </row>
    <row r="8" spans="1:164" s="23" customFormat="1" ht="20.100000000000001" customHeight="1">
      <c r="A8" s="33" t="s">
        <v>3</v>
      </c>
      <c r="B8" s="45" t="s">
        <v>5</v>
      </c>
      <c r="C8" s="34" t="s">
        <v>4</v>
      </c>
      <c r="D8" s="24">
        <f>DATE(2018,8,3)</f>
        <v>43315</v>
      </c>
      <c r="E8" s="31">
        <f>DATE(2018, 8, 7)</f>
        <v>43319</v>
      </c>
      <c r="F8" s="35">
        <v>3</v>
      </c>
      <c r="G8" s="49"/>
      <c r="I8" s="62"/>
      <c r="J8" s="144"/>
      <c r="K8" s="145"/>
      <c r="L8" s="62"/>
      <c r="M8" s="62"/>
      <c r="N8" s="52"/>
      <c r="O8" s="52"/>
      <c r="P8" s="52"/>
      <c r="Q8" s="49"/>
      <c r="R8" s="49"/>
      <c r="S8" s="49"/>
      <c r="T8" s="49"/>
      <c r="U8" s="49"/>
      <c r="V8" s="49"/>
      <c r="W8" s="49"/>
      <c r="X8" s="49"/>
      <c r="Y8" s="49"/>
      <c r="Z8" s="49"/>
      <c r="AA8" s="49"/>
      <c r="AB8" s="49"/>
      <c r="AC8" s="49"/>
      <c r="AD8" s="49"/>
      <c r="AE8" s="49"/>
      <c r="AF8" s="49"/>
      <c r="AG8" s="49"/>
      <c r="AH8" s="49"/>
      <c r="AI8" s="49"/>
      <c r="AJ8" s="49"/>
      <c r="AL8" s="22"/>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21"/>
      <c r="BQ8" s="22"/>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21"/>
      <c r="CW8" s="22"/>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21"/>
      <c r="EB8" s="22"/>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21"/>
      <c r="FH8" s="17"/>
    </row>
    <row r="9" spans="1:164" s="23" customFormat="1" ht="20.100000000000001" customHeight="1">
      <c r="A9" s="36" t="s">
        <v>5</v>
      </c>
      <c r="B9" s="44" t="s">
        <v>6</v>
      </c>
      <c r="C9" s="30" t="s">
        <v>4</v>
      </c>
      <c r="D9" s="31">
        <f>DATE(2018,8,8)</f>
        <v>43320</v>
      </c>
      <c r="E9" s="31">
        <f>DATE(2018, 8, 10)</f>
        <v>43322</v>
      </c>
      <c r="F9" s="32">
        <v>3</v>
      </c>
      <c r="G9" s="49"/>
      <c r="H9" s="49"/>
      <c r="I9" s="49"/>
      <c r="J9" s="49"/>
      <c r="K9" s="49"/>
      <c r="L9" s="49"/>
      <c r="N9" s="62"/>
      <c r="O9" s="62"/>
      <c r="P9" s="62"/>
      <c r="Q9" s="49"/>
      <c r="R9" s="49"/>
      <c r="S9" s="52"/>
      <c r="T9" s="49"/>
      <c r="U9" s="49"/>
      <c r="V9" s="49"/>
      <c r="W9" s="49"/>
      <c r="X9" s="49"/>
      <c r="Y9" s="49"/>
      <c r="Z9" s="49"/>
      <c r="AA9" s="49"/>
      <c r="AB9" s="49"/>
      <c r="AC9" s="49"/>
      <c r="AD9" s="49"/>
      <c r="AE9" s="49"/>
      <c r="AF9" s="49"/>
      <c r="AG9" s="49"/>
      <c r="AH9" s="49"/>
      <c r="AI9" s="49"/>
      <c r="AJ9" s="49"/>
      <c r="AL9" s="22"/>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21"/>
      <c r="BQ9" s="17"/>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21"/>
      <c r="CW9" s="22"/>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21"/>
      <c r="EB9" s="22"/>
      <c r="EC9" s="50"/>
      <c r="ED9" s="50"/>
      <c r="EE9" s="50"/>
      <c r="EF9" s="50"/>
      <c r="EG9" s="50"/>
      <c r="EH9" s="50"/>
      <c r="EI9" s="50"/>
      <c r="EJ9" s="50"/>
      <c r="EK9" s="50"/>
      <c r="EL9" s="50"/>
      <c r="EM9" s="50"/>
      <c r="EN9" s="50"/>
      <c r="EO9" s="50"/>
      <c r="EP9" s="50"/>
      <c r="EQ9" s="50"/>
      <c r="ER9" s="50"/>
      <c r="ES9" s="50"/>
      <c r="ET9" s="50"/>
      <c r="EU9" s="50"/>
      <c r="EV9" s="50"/>
      <c r="EW9" s="50"/>
      <c r="EX9" s="50"/>
      <c r="EY9" s="50"/>
      <c r="EZ9" s="50"/>
      <c r="FA9" s="50"/>
      <c r="FB9" s="50"/>
      <c r="FC9" s="50"/>
      <c r="FD9" s="50"/>
      <c r="FE9" s="50"/>
      <c r="FF9" s="50"/>
      <c r="FG9" s="21"/>
      <c r="FH9" s="17"/>
    </row>
    <row r="10" spans="1:164" s="23" customFormat="1" ht="20.100000000000001" customHeight="1">
      <c r="A10" s="33" t="s">
        <v>6</v>
      </c>
      <c r="B10" s="45" t="s">
        <v>7</v>
      </c>
      <c r="C10" s="34" t="s">
        <v>4</v>
      </c>
      <c r="D10" s="24">
        <f>DATE(2018,8,13)</f>
        <v>43325</v>
      </c>
      <c r="E10" s="24">
        <f>DATE(2018,8,13)</f>
        <v>43325</v>
      </c>
      <c r="F10" s="35">
        <v>1</v>
      </c>
      <c r="G10" s="49"/>
      <c r="H10" s="49"/>
      <c r="I10" s="49"/>
      <c r="J10" s="49"/>
      <c r="K10" s="49"/>
      <c r="L10" s="49"/>
      <c r="M10" s="49"/>
      <c r="N10" s="49"/>
      <c r="O10" s="49"/>
      <c r="P10" s="49"/>
      <c r="Q10" s="144"/>
      <c r="R10" s="146"/>
      <c r="S10" s="74" t="s">
        <v>12</v>
      </c>
      <c r="T10" s="49"/>
      <c r="U10" s="49"/>
      <c r="V10" s="49"/>
      <c r="W10" s="49"/>
      <c r="X10" s="49"/>
      <c r="Y10" s="49"/>
      <c r="Z10" s="49"/>
      <c r="AA10" s="49"/>
      <c r="AB10" s="49"/>
      <c r="AC10" s="49"/>
      <c r="AD10" s="49"/>
      <c r="AE10" s="49"/>
      <c r="AF10" s="49"/>
      <c r="AG10" s="49"/>
      <c r="AH10" s="49"/>
      <c r="AI10" s="49"/>
      <c r="AJ10" s="49"/>
      <c r="AL10" s="22"/>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21"/>
      <c r="BQ10" s="17"/>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21"/>
      <c r="CW10" s="22"/>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21"/>
      <c r="EB10" s="22"/>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21"/>
      <c r="FH10" s="17"/>
    </row>
    <row r="11" spans="1:164" s="23" customFormat="1" ht="20.100000000000001" customHeight="1">
      <c r="A11" s="36" t="s">
        <v>7</v>
      </c>
      <c r="B11" s="119"/>
      <c r="C11" s="120"/>
      <c r="D11" s="120"/>
      <c r="E11" s="120"/>
      <c r="F11" s="121"/>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L11" s="22"/>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21"/>
      <c r="BQ11" s="17"/>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21"/>
      <c r="CW11" s="22"/>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21"/>
      <c r="EB11" s="22"/>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21"/>
      <c r="FH11" s="17"/>
    </row>
    <row r="12" spans="1:164" s="23" customFormat="1" ht="21.95" customHeight="1">
      <c r="A12" s="37"/>
      <c r="B12" s="125" t="s">
        <v>76</v>
      </c>
      <c r="C12" s="120"/>
      <c r="D12" s="120"/>
      <c r="E12" s="120"/>
      <c r="F12" s="121"/>
      <c r="G12" s="49"/>
      <c r="H12" s="49"/>
      <c r="I12" s="49"/>
      <c r="J12" s="49"/>
      <c r="K12" s="49"/>
      <c r="L12" s="49"/>
      <c r="M12" s="49"/>
      <c r="N12" s="49"/>
      <c r="O12" s="49"/>
      <c r="P12" s="49"/>
      <c r="Q12" s="49"/>
      <c r="R12" s="49"/>
      <c r="S12" s="49"/>
      <c r="T12" s="52"/>
      <c r="U12" s="52"/>
      <c r="V12" s="52"/>
      <c r="W12" s="52"/>
      <c r="X12" s="49"/>
      <c r="Y12" s="49"/>
      <c r="Z12" s="52"/>
      <c r="AA12" s="49"/>
      <c r="AB12" s="49"/>
      <c r="AC12" s="49"/>
      <c r="AD12" s="49"/>
      <c r="AE12" s="49"/>
      <c r="AF12" s="49"/>
      <c r="AG12" s="49"/>
      <c r="AH12" s="49"/>
      <c r="AI12" s="49"/>
      <c r="AJ12" s="49"/>
      <c r="AL12" s="17"/>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Q12" s="17"/>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W12" s="22"/>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B12" s="22"/>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21"/>
      <c r="FH12" s="17"/>
    </row>
    <row r="13" spans="1:164" s="23" customFormat="1" ht="21.95" customHeight="1">
      <c r="A13" s="38" t="s">
        <v>16</v>
      </c>
      <c r="B13" s="45" t="s">
        <v>17</v>
      </c>
      <c r="C13" s="30" t="s">
        <v>29</v>
      </c>
      <c r="D13" s="24">
        <f>DATE(2018,8,14)</f>
        <v>43326</v>
      </c>
      <c r="E13" s="24">
        <f>DATE(2018,8,20)</f>
        <v>43332</v>
      </c>
      <c r="F13" s="122">
        <v>5</v>
      </c>
      <c r="G13" s="49"/>
      <c r="H13" s="49"/>
      <c r="I13" s="49"/>
      <c r="J13" s="49"/>
      <c r="K13" s="49"/>
      <c r="L13" s="49"/>
      <c r="M13" s="49"/>
      <c r="N13" s="49"/>
      <c r="O13" s="49"/>
      <c r="P13" s="49"/>
      <c r="Q13" s="49"/>
      <c r="R13" s="49"/>
      <c r="T13" s="63"/>
      <c r="U13" s="63"/>
      <c r="V13" s="63"/>
      <c r="W13" s="63"/>
      <c r="X13" s="144"/>
      <c r="Y13" s="145"/>
      <c r="Z13" s="63"/>
      <c r="AA13" s="49"/>
      <c r="AB13" s="49"/>
      <c r="AC13" s="49"/>
      <c r="AD13" s="49"/>
      <c r="AE13" s="49"/>
      <c r="AF13" s="49"/>
      <c r="AG13" s="49"/>
      <c r="AH13" s="49"/>
      <c r="AI13" s="49"/>
      <c r="AJ13" s="49"/>
      <c r="AL13" s="17"/>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Q13" s="17"/>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W13" s="22"/>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B13" s="22"/>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21"/>
      <c r="FH13" s="17"/>
    </row>
    <row r="14" spans="1:164" s="23" customFormat="1" ht="21.95" customHeight="1">
      <c r="A14" s="42" t="s">
        <v>17</v>
      </c>
      <c r="B14" s="44" t="s">
        <v>18</v>
      </c>
      <c r="C14" s="30" t="s">
        <v>4</v>
      </c>
      <c r="D14" s="24">
        <f>DATE(2018,8,14)</f>
        <v>43326</v>
      </c>
      <c r="E14" s="24">
        <f>DATE(2018,8,20)</f>
        <v>43332</v>
      </c>
      <c r="F14" s="122">
        <v>5</v>
      </c>
      <c r="G14" s="49"/>
      <c r="H14" s="49"/>
      <c r="I14" s="49"/>
      <c r="J14" s="49"/>
      <c r="K14" s="49"/>
      <c r="L14" s="49"/>
      <c r="M14" s="49"/>
      <c r="N14" s="49"/>
      <c r="O14" s="49"/>
      <c r="P14" s="49"/>
      <c r="Q14" s="49"/>
      <c r="R14" s="49"/>
      <c r="T14" s="63"/>
      <c r="U14" s="63"/>
      <c r="V14" s="63"/>
      <c r="W14" s="63"/>
      <c r="X14" s="144"/>
      <c r="Y14" s="145"/>
      <c r="Z14" s="63"/>
      <c r="AA14" s="52"/>
      <c r="AB14" s="52"/>
      <c r="AC14" s="52"/>
      <c r="AD14" s="52"/>
      <c r="AE14" s="49"/>
      <c r="AF14" s="49"/>
      <c r="AG14" s="52"/>
      <c r="AH14" s="52"/>
      <c r="AI14" s="52"/>
      <c r="AJ14" s="52"/>
      <c r="AK14" s="2"/>
      <c r="AL14" s="17"/>
      <c r="AM14" s="49"/>
      <c r="AN14" s="49"/>
      <c r="AO14" s="49"/>
      <c r="AP14" s="52"/>
      <c r="AQ14" s="52"/>
      <c r="AR14" s="52"/>
      <c r="AS14" s="52"/>
      <c r="AT14" s="52"/>
      <c r="AU14" s="49"/>
      <c r="AV14" s="49"/>
      <c r="AW14" s="49"/>
      <c r="AX14" s="49"/>
      <c r="AY14" s="49"/>
      <c r="AZ14" s="49"/>
      <c r="BA14" s="49"/>
      <c r="BB14" s="49"/>
      <c r="BC14" s="49"/>
      <c r="BD14" s="49"/>
      <c r="BE14" s="49"/>
      <c r="BF14" s="49"/>
      <c r="BG14" s="49"/>
      <c r="BH14" s="49"/>
      <c r="BI14" s="49"/>
      <c r="BJ14" s="49"/>
      <c r="BK14" s="49"/>
      <c r="BL14" s="49"/>
      <c r="BM14" s="49"/>
      <c r="BN14" s="49"/>
      <c r="BO14" s="49"/>
      <c r="BQ14" s="17"/>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W14" s="22"/>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B14" s="22"/>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21"/>
      <c r="FH14" s="17"/>
    </row>
    <row r="15" spans="1:164" s="23" customFormat="1" ht="21.95" customHeight="1">
      <c r="A15" s="43" t="s">
        <v>18</v>
      </c>
      <c r="B15" s="45" t="s">
        <v>19</v>
      </c>
      <c r="C15" s="30" t="s">
        <v>4</v>
      </c>
      <c r="D15" s="24">
        <f>DATE(2018,8,21)</f>
        <v>43333</v>
      </c>
      <c r="E15" s="24">
        <f>DATE(2018,9,7)</f>
        <v>43350</v>
      </c>
      <c r="F15" s="122">
        <v>13</v>
      </c>
      <c r="G15" s="49"/>
      <c r="H15" s="49"/>
      <c r="I15" s="49"/>
      <c r="J15" s="49"/>
      <c r="K15" s="49"/>
      <c r="L15" s="49"/>
      <c r="M15" s="49"/>
      <c r="N15" s="49"/>
      <c r="O15" s="49"/>
      <c r="P15" s="49"/>
      <c r="Q15" s="49"/>
      <c r="R15" s="49"/>
      <c r="S15" s="49"/>
      <c r="T15" s="49"/>
      <c r="U15" s="49"/>
      <c r="V15" s="49"/>
      <c r="W15" s="49"/>
      <c r="X15" s="49"/>
      <c r="Y15" s="49"/>
      <c r="AA15" s="63"/>
      <c r="AB15" s="63"/>
      <c r="AC15" s="63"/>
      <c r="AD15" s="63"/>
      <c r="AE15" s="144"/>
      <c r="AF15" s="145"/>
      <c r="AG15" s="63"/>
      <c r="AH15" s="63"/>
      <c r="AI15" s="63"/>
      <c r="AJ15" s="63"/>
      <c r="AK15" s="63"/>
      <c r="AL15" s="17"/>
      <c r="AM15" s="144"/>
      <c r="AN15" s="144"/>
      <c r="AO15" s="145"/>
      <c r="AP15" s="63"/>
      <c r="AQ15" s="63"/>
      <c r="AR15" s="63"/>
      <c r="AS15" s="74" t="s">
        <v>12</v>
      </c>
      <c r="AU15" s="49"/>
      <c r="AV15" s="49"/>
      <c r="AW15" s="49"/>
      <c r="AX15" s="49"/>
      <c r="AY15" s="49"/>
      <c r="AZ15" s="49"/>
      <c r="BA15" s="49"/>
      <c r="BB15" s="49"/>
      <c r="BC15" s="49"/>
      <c r="BD15" s="49"/>
      <c r="BE15" s="49"/>
      <c r="BF15" s="49"/>
      <c r="BG15" s="49"/>
      <c r="BH15" s="49"/>
      <c r="BI15" s="49"/>
      <c r="BJ15" s="49"/>
      <c r="BK15" s="49"/>
      <c r="BL15" s="49"/>
      <c r="BM15" s="49"/>
      <c r="BN15" s="49"/>
      <c r="BO15" s="49"/>
      <c r="BQ15" s="17"/>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W15" s="17"/>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B15" s="17"/>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2"/>
      <c r="FH15" s="17"/>
    </row>
    <row r="16" spans="1:164" s="23" customFormat="1" ht="21.95" customHeight="1">
      <c r="A16" s="42" t="s">
        <v>19</v>
      </c>
      <c r="B16" s="141" t="s">
        <v>100</v>
      </c>
      <c r="C16" s="30" t="s">
        <v>29</v>
      </c>
      <c r="D16" s="24">
        <f>DATE(2018,8,21)</f>
        <v>43333</v>
      </c>
      <c r="E16" s="24">
        <f>DATE(2018,8,24)</f>
        <v>43336</v>
      </c>
      <c r="F16" s="122">
        <v>4</v>
      </c>
      <c r="G16" s="49"/>
      <c r="H16" s="49"/>
      <c r="I16" s="49"/>
      <c r="J16" s="49"/>
      <c r="K16" s="49"/>
      <c r="L16" s="49"/>
      <c r="M16" s="49"/>
      <c r="N16" s="49"/>
      <c r="O16" s="49"/>
      <c r="P16" s="49"/>
      <c r="Q16" s="49"/>
      <c r="R16" s="49"/>
      <c r="S16" s="49"/>
      <c r="T16" s="49"/>
      <c r="U16" s="49"/>
      <c r="V16" s="49"/>
      <c r="W16" s="49"/>
      <c r="X16" s="49"/>
      <c r="Y16" s="49"/>
      <c r="AA16" s="64"/>
      <c r="AB16" s="64"/>
      <c r="AC16" s="64"/>
      <c r="AD16" s="64"/>
      <c r="AE16" s="49"/>
      <c r="AF16" s="49"/>
      <c r="AG16" s="52"/>
      <c r="AH16" s="52"/>
      <c r="AI16" s="52"/>
      <c r="AJ16" s="52"/>
      <c r="AK16" s="2"/>
      <c r="AL16" s="17"/>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Q16" s="17"/>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W16" s="17"/>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B16" s="17"/>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2"/>
      <c r="FH16" s="17"/>
    </row>
    <row r="17" spans="1:164" s="23" customFormat="1" ht="21.95" customHeight="1">
      <c r="A17" s="40" t="s">
        <v>20</v>
      </c>
      <c r="B17" s="142" t="s">
        <v>68</v>
      </c>
      <c r="C17" s="30" t="s">
        <v>29</v>
      </c>
      <c r="D17" s="24">
        <f>DATE(2018,8,27)</f>
        <v>43339</v>
      </c>
      <c r="E17" s="24">
        <f>DATE(2018,8,31)</f>
        <v>43343</v>
      </c>
      <c r="F17" s="122">
        <v>5</v>
      </c>
      <c r="G17" s="49"/>
      <c r="H17" s="49"/>
      <c r="I17" s="49"/>
      <c r="J17" s="49"/>
      <c r="K17" s="49"/>
      <c r="L17" s="49"/>
      <c r="M17" s="49"/>
      <c r="N17" s="49"/>
      <c r="O17" s="49"/>
      <c r="P17" s="49"/>
      <c r="Q17" s="49"/>
      <c r="R17" s="49"/>
      <c r="S17" s="49"/>
      <c r="T17" s="49"/>
      <c r="U17" s="49"/>
      <c r="V17" s="49"/>
      <c r="W17" s="49"/>
      <c r="X17" s="49"/>
      <c r="Y17" s="49"/>
      <c r="Z17" s="49"/>
      <c r="AA17" s="49"/>
      <c r="AB17" s="49"/>
      <c r="AC17" s="49"/>
      <c r="AD17" s="49"/>
      <c r="AE17" s="144"/>
      <c r="AF17" s="145"/>
      <c r="AG17" s="64"/>
      <c r="AH17" s="64"/>
      <c r="AI17" s="64"/>
      <c r="AJ17" s="64"/>
      <c r="AK17" s="64"/>
      <c r="AL17" s="17"/>
      <c r="AM17" s="49"/>
      <c r="AN17" s="49"/>
      <c r="AO17" s="49"/>
      <c r="AP17" s="52"/>
      <c r="AQ17" s="52"/>
      <c r="AR17" s="52"/>
      <c r="AS17" s="52"/>
      <c r="AT17" s="49"/>
      <c r="AU17" s="49"/>
      <c r="AV17" s="49"/>
      <c r="AW17" s="49"/>
      <c r="AX17" s="49"/>
      <c r="AY17" s="49"/>
      <c r="AZ17" s="49"/>
      <c r="BA17" s="49"/>
      <c r="BB17" s="49"/>
      <c r="BC17" s="49"/>
      <c r="BD17" s="49"/>
      <c r="BE17" s="49"/>
      <c r="BF17" s="49"/>
      <c r="BG17" s="49"/>
      <c r="BH17" s="49"/>
      <c r="BI17" s="49"/>
      <c r="BJ17" s="49"/>
      <c r="BK17" s="49"/>
      <c r="BL17" s="49"/>
      <c r="BM17" s="49"/>
      <c r="BN17" s="49"/>
      <c r="BO17" s="49"/>
      <c r="BQ17" s="17"/>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W17" s="17"/>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B17" s="17"/>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2"/>
      <c r="FH17" s="17"/>
    </row>
    <row r="18" spans="1:164" s="23" customFormat="1" ht="21.95" customHeight="1">
      <c r="A18" s="41" t="s">
        <v>21</v>
      </c>
      <c r="B18" s="141" t="s">
        <v>75</v>
      </c>
      <c r="C18" s="30" t="s">
        <v>29</v>
      </c>
      <c r="D18" s="24">
        <f>DATE(2018,9,4)</f>
        <v>43347</v>
      </c>
      <c r="E18" s="24">
        <f>DATE(2018,9,7)</f>
        <v>43350</v>
      </c>
      <c r="F18" s="122">
        <v>4</v>
      </c>
      <c r="G18" s="49"/>
      <c r="H18" s="49"/>
      <c r="I18" s="49"/>
      <c r="J18" s="49"/>
      <c r="K18" s="49"/>
      <c r="L18" s="49"/>
      <c r="M18" s="49"/>
      <c r="N18" s="49"/>
      <c r="O18" s="49"/>
      <c r="P18" s="49"/>
      <c r="Q18" s="52"/>
      <c r="R18" s="49"/>
      <c r="S18" s="49"/>
      <c r="T18" s="49"/>
      <c r="U18" s="49"/>
      <c r="V18" s="49"/>
      <c r="W18" s="49"/>
      <c r="X18" s="49"/>
      <c r="Y18" s="49"/>
      <c r="Z18" s="49"/>
      <c r="AA18" s="49"/>
      <c r="AB18" s="49"/>
      <c r="AC18" s="49"/>
      <c r="AD18" s="49"/>
      <c r="AE18" s="49"/>
      <c r="AF18" s="49"/>
      <c r="AG18" s="49"/>
      <c r="AH18" s="49"/>
      <c r="AI18" s="49"/>
      <c r="AJ18" s="49"/>
      <c r="AL18" s="17"/>
      <c r="AM18" s="144"/>
      <c r="AN18" s="144"/>
      <c r="AO18" s="145"/>
      <c r="AP18" s="64"/>
      <c r="AQ18" s="64"/>
      <c r="AR18" s="64"/>
      <c r="AS18" s="64"/>
      <c r="AT18" s="49"/>
      <c r="AU18" s="49"/>
      <c r="AV18" s="49"/>
      <c r="AW18" s="49"/>
      <c r="AX18" s="49"/>
      <c r="AY18" s="49"/>
      <c r="AZ18" s="49"/>
      <c r="BA18" s="49"/>
      <c r="BB18" s="49"/>
      <c r="BC18" s="49"/>
      <c r="BD18" s="49"/>
      <c r="BE18" s="49"/>
      <c r="BF18" s="49"/>
      <c r="BG18" s="49"/>
      <c r="BH18" s="49"/>
      <c r="BI18" s="49"/>
      <c r="BJ18" s="49"/>
      <c r="BK18" s="49"/>
      <c r="BL18" s="49"/>
      <c r="BM18" s="49"/>
      <c r="BN18" s="49"/>
      <c r="BO18" s="49"/>
      <c r="BQ18" s="17"/>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W18" s="17"/>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B18" s="17"/>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2"/>
      <c r="FH18" s="17"/>
    </row>
    <row r="19" spans="1:164" s="23" customFormat="1" ht="21.95" customHeight="1">
      <c r="A19" s="40"/>
      <c r="B19" s="123"/>
      <c r="C19" s="101"/>
      <c r="D19" s="101"/>
      <c r="E19" s="101"/>
      <c r="F19" s="102"/>
      <c r="G19" s="50"/>
      <c r="H19" s="50"/>
      <c r="I19" s="50"/>
      <c r="J19" s="50"/>
      <c r="K19" s="50"/>
      <c r="L19" s="50"/>
      <c r="M19" s="50"/>
      <c r="N19" s="50"/>
      <c r="O19" s="50"/>
      <c r="P19" s="21"/>
      <c r="Q19" s="3"/>
      <c r="R19" s="50"/>
      <c r="S19" s="50"/>
      <c r="T19" s="50"/>
      <c r="U19" s="50"/>
      <c r="V19" s="50"/>
      <c r="W19" s="50"/>
      <c r="X19" s="50"/>
      <c r="Y19" s="50"/>
      <c r="Z19" s="50"/>
      <c r="AA19" s="50"/>
      <c r="AB19" s="50"/>
      <c r="AC19" s="50"/>
      <c r="AD19" s="50"/>
      <c r="AE19" s="50"/>
      <c r="AF19" s="50"/>
      <c r="AG19" s="50"/>
      <c r="AH19" s="50"/>
      <c r="AI19" s="50"/>
      <c r="AJ19" s="50"/>
      <c r="AK19" s="21"/>
      <c r="AL19" s="17"/>
      <c r="AM19" s="49"/>
      <c r="AN19" s="49"/>
      <c r="AO19" s="49"/>
      <c r="AP19" s="49"/>
      <c r="AQ19" s="49"/>
      <c r="AR19" s="49"/>
      <c r="AS19" s="49"/>
      <c r="AT19" s="49"/>
      <c r="AU19" s="49"/>
      <c r="AV19" s="52"/>
      <c r="AW19" s="52"/>
      <c r="AX19" s="52"/>
      <c r="AY19" s="52"/>
      <c r="AZ19" s="52"/>
      <c r="BA19" s="49"/>
      <c r="BB19" s="49"/>
      <c r="BC19" s="52"/>
      <c r="BD19" s="52"/>
      <c r="BE19" s="52"/>
      <c r="BF19" s="52"/>
      <c r="BG19" s="52"/>
      <c r="BH19" s="49"/>
      <c r="BI19" s="49"/>
      <c r="BJ19" s="52"/>
      <c r="BK19" s="52"/>
      <c r="BL19" s="52"/>
      <c r="BM19" s="52"/>
      <c r="BN19" s="52"/>
      <c r="BO19" s="49"/>
      <c r="BQ19" s="17"/>
      <c r="BR19" s="52"/>
      <c r="BS19" s="52"/>
      <c r="BT19" s="52"/>
      <c r="BU19" s="52"/>
      <c r="BV19" s="49"/>
      <c r="BW19" s="49"/>
      <c r="BX19" s="49"/>
      <c r="BY19" s="49"/>
      <c r="BZ19" s="52"/>
      <c r="CA19" s="52"/>
      <c r="CB19" s="52"/>
      <c r="CC19" s="52"/>
      <c r="CD19" s="49"/>
      <c r="CE19" s="49"/>
      <c r="CF19" s="52"/>
      <c r="CG19" s="52"/>
      <c r="CH19" s="52"/>
      <c r="CI19" s="52"/>
      <c r="CJ19" s="52"/>
      <c r="CK19" s="49"/>
      <c r="CL19" s="49"/>
      <c r="CM19" s="52"/>
      <c r="CN19" s="52"/>
      <c r="CO19" s="52"/>
      <c r="CP19" s="52"/>
      <c r="CQ19" s="52"/>
      <c r="CR19" s="49"/>
      <c r="CS19" s="49"/>
      <c r="CT19" s="52"/>
      <c r="CU19" s="52"/>
      <c r="CV19" s="2"/>
      <c r="CW19" s="17"/>
      <c r="CX19" s="52"/>
      <c r="CY19" s="52"/>
      <c r="CZ19" s="49"/>
      <c r="DA19" s="49"/>
      <c r="DB19" s="52"/>
      <c r="DC19" s="52"/>
      <c r="DD19" s="52"/>
      <c r="DE19" s="49"/>
      <c r="DF19" s="49"/>
      <c r="DG19" s="49"/>
      <c r="DH19" s="49"/>
      <c r="DI19" s="49"/>
      <c r="DJ19" s="49"/>
      <c r="DK19" s="49"/>
      <c r="DL19" s="49"/>
      <c r="DM19" s="49"/>
      <c r="DN19" s="49"/>
      <c r="DO19" s="49"/>
      <c r="DP19" s="49"/>
      <c r="DQ19" s="49"/>
      <c r="DR19" s="49"/>
      <c r="DS19" s="49"/>
      <c r="DT19" s="49"/>
      <c r="DU19" s="49"/>
      <c r="DV19" s="49"/>
      <c r="DW19" s="49"/>
      <c r="DX19" s="49"/>
      <c r="DY19" s="49"/>
      <c r="DZ19" s="49"/>
      <c r="EB19" s="17"/>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2"/>
      <c r="FH19" s="17"/>
    </row>
    <row r="20" spans="1:164" s="23" customFormat="1" ht="21.95" customHeight="1">
      <c r="B20" s="126" t="s">
        <v>77</v>
      </c>
      <c r="C20" s="101"/>
      <c r="D20" s="101"/>
      <c r="E20" s="101"/>
      <c r="F20" s="102"/>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21"/>
      <c r="AL20" s="17"/>
      <c r="AM20" s="49"/>
      <c r="AN20" s="49"/>
      <c r="AO20" s="49"/>
      <c r="AP20" s="49"/>
      <c r="AQ20" s="49"/>
      <c r="AR20" s="49"/>
      <c r="AS20" s="49"/>
      <c r="AT20" s="49"/>
      <c r="AU20" s="49"/>
      <c r="AV20" s="52"/>
      <c r="AW20" s="52"/>
      <c r="AX20" s="52"/>
      <c r="AY20" s="52"/>
      <c r="AZ20" s="52"/>
      <c r="BA20" s="49"/>
      <c r="BB20" s="49"/>
      <c r="BC20" s="52"/>
      <c r="BD20" s="52"/>
      <c r="BE20" s="52"/>
      <c r="BF20" s="52"/>
      <c r="BG20" s="52"/>
      <c r="BH20" s="49"/>
      <c r="BI20" s="49"/>
      <c r="BJ20" s="52"/>
      <c r="BK20" s="52"/>
      <c r="BL20" s="52"/>
      <c r="BM20" s="52"/>
      <c r="BN20" s="52"/>
      <c r="BO20" s="49"/>
      <c r="BQ20" s="17"/>
      <c r="BR20" s="52"/>
      <c r="BS20" s="52"/>
      <c r="BT20" s="52"/>
      <c r="BU20" s="52"/>
      <c r="BV20" s="49"/>
      <c r="BW20" s="49"/>
      <c r="BX20" s="49"/>
      <c r="BY20" s="49"/>
      <c r="BZ20" s="52"/>
      <c r="CA20" s="52"/>
      <c r="CB20" s="52"/>
      <c r="CC20" s="52"/>
      <c r="CD20" s="49"/>
      <c r="CE20" s="49"/>
      <c r="CF20" s="52"/>
      <c r="CG20" s="52"/>
      <c r="CH20" s="52"/>
      <c r="CI20" s="52"/>
      <c r="CJ20" s="52"/>
      <c r="CK20" s="49"/>
      <c r="CL20" s="49"/>
      <c r="CM20" s="52"/>
      <c r="CN20" s="52"/>
      <c r="CO20" s="52"/>
      <c r="CP20" s="52"/>
      <c r="CQ20" s="52"/>
      <c r="CR20" s="49"/>
      <c r="CS20" s="49"/>
      <c r="CT20" s="52"/>
      <c r="CU20" s="52"/>
      <c r="CV20" s="2"/>
      <c r="CW20" s="17"/>
      <c r="CX20" s="52"/>
      <c r="CY20" s="52"/>
      <c r="CZ20" s="49"/>
      <c r="DA20" s="49"/>
      <c r="DB20" s="52"/>
      <c r="DC20" s="52"/>
      <c r="DD20" s="52"/>
      <c r="DE20" s="52"/>
      <c r="DF20" s="52"/>
      <c r="DG20" s="49"/>
      <c r="DH20" s="49"/>
      <c r="DI20" s="49"/>
      <c r="DJ20" s="49"/>
      <c r="DK20" s="49"/>
      <c r="DL20" s="49"/>
      <c r="DM20" s="49"/>
      <c r="DN20" s="49"/>
      <c r="DO20" s="49"/>
      <c r="DP20" s="49"/>
      <c r="DQ20" s="49"/>
      <c r="DR20" s="49"/>
      <c r="DS20" s="49"/>
      <c r="DT20" s="49"/>
      <c r="DU20" s="49"/>
      <c r="DV20" s="49"/>
      <c r="DW20" s="49"/>
      <c r="DX20" s="49"/>
      <c r="DY20" s="49"/>
      <c r="DZ20" s="49"/>
      <c r="EB20" s="17"/>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2"/>
      <c r="FH20" s="17"/>
    </row>
    <row r="21" spans="1:164" s="23" customFormat="1" ht="21.95" customHeight="1">
      <c r="B21" s="129" t="s">
        <v>65</v>
      </c>
      <c r="C21" s="75" t="s">
        <v>4</v>
      </c>
      <c r="D21" s="24">
        <f>DATE(2018,9,10)</f>
        <v>43353</v>
      </c>
      <c r="E21" s="24">
        <f>DATE(2018,11,9)</f>
        <v>43413</v>
      </c>
      <c r="F21" s="99">
        <v>43</v>
      </c>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21"/>
      <c r="AL21" s="17"/>
      <c r="AM21" s="49"/>
      <c r="AN21" s="49"/>
      <c r="AO21" s="49"/>
      <c r="AP21" s="49"/>
      <c r="AQ21" s="49"/>
      <c r="AR21" s="49"/>
      <c r="AS21" s="49"/>
      <c r="AT21" s="144"/>
      <c r="AU21" s="145"/>
      <c r="AV21" s="55"/>
      <c r="AW21" s="55"/>
      <c r="AX21" s="55"/>
      <c r="AY21" s="55"/>
      <c r="AZ21" s="55"/>
      <c r="BA21" s="144"/>
      <c r="BB21" s="145"/>
      <c r="BC21" s="55"/>
      <c r="BD21" s="55"/>
      <c r="BE21" s="55"/>
      <c r="BF21" s="55"/>
      <c r="BG21" s="55"/>
      <c r="BH21" s="144"/>
      <c r="BI21" s="145"/>
      <c r="BJ21" s="55"/>
      <c r="BK21" s="55"/>
      <c r="BL21" s="55"/>
      <c r="BM21" s="55"/>
      <c r="BN21" s="55"/>
      <c r="BO21" s="144"/>
      <c r="BP21" s="145"/>
      <c r="BQ21" s="17"/>
      <c r="BR21" s="55"/>
      <c r="BS21" s="55"/>
      <c r="BT21" s="55"/>
      <c r="BU21" s="55"/>
      <c r="BV21" s="50"/>
      <c r="BW21" s="144"/>
      <c r="BX21" s="144"/>
      <c r="BY21" s="145"/>
      <c r="BZ21" s="55"/>
      <c r="CA21" s="55"/>
      <c r="CB21" s="55"/>
      <c r="CC21" s="55"/>
      <c r="CD21" s="144"/>
      <c r="CE21" s="145"/>
      <c r="CF21" s="55"/>
      <c r="CG21" s="55"/>
      <c r="CH21" s="55"/>
      <c r="CI21" s="55"/>
      <c r="CJ21" s="55"/>
      <c r="CK21" s="144"/>
      <c r="CL21" s="145"/>
      <c r="CM21" s="55"/>
      <c r="CN21" s="55"/>
      <c r="CO21" s="55"/>
      <c r="CP21" s="55"/>
      <c r="CQ21" s="55"/>
      <c r="CR21" s="144"/>
      <c r="CS21" s="145"/>
      <c r="CT21" s="55"/>
      <c r="CU21" s="55"/>
      <c r="CV21" s="55"/>
      <c r="CW21" s="17"/>
      <c r="CX21" s="55"/>
      <c r="CY21" s="55"/>
      <c r="CZ21" s="144"/>
      <c r="DA21" s="145"/>
      <c r="DB21" s="55"/>
      <c r="DC21" s="55"/>
      <c r="DD21" s="55"/>
      <c r="DE21" s="55"/>
      <c r="DF21" s="55"/>
      <c r="DG21" s="50"/>
      <c r="DH21" s="50"/>
      <c r="DI21" s="50"/>
      <c r="DJ21" s="49"/>
      <c r="DK21" s="49"/>
      <c r="DL21" s="49"/>
      <c r="DM21" s="49"/>
      <c r="DN21" s="49"/>
      <c r="DO21" s="49"/>
      <c r="DP21" s="49"/>
      <c r="DQ21" s="49"/>
      <c r="DR21" s="49"/>
      <c r="DS21" s="49"/>
      <c r="DT21" s="49"/>
      <c r="DU21" s="49"/>
      <c r="DV21" s="49"/>
      <c r="DW21" s="49"/>
      <c r="DX21" s="49"/>
      <c r="DY21" s="49"/>
      <c r="DZ21" s="49"/>
      <c r="EB21" s="17"/>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2"/>
      <c r="FH21" s="17"/>
    </row>
    <row r="22" spans="1:164" s="21" customFormat="1" ht="21.95" customHeight="1">
      <c r="B22" s="130" t="s">
        <v>66</v>
      </c>
      <c r="C22" s="103" t="s">
        <v>4</v>
      </c>
      <c r="D22" s="24">
        <f>DATE(2018,9,14)</f>
        <v>43357</v>
      </c>
      <c r="E22" s="24">
        <f t="shared" ref="E22:E23" si="4">DATE(2018,11,9)</f>
        <v>43413</v>
      </c>
      <c r="F22" s="100">
        <v>9</v>
      </c>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L22" s="17"/>
      <c r="AM22" s="50"/>
      <c r="AN22" s="50"/>
      <c r="AO22" s="50"/>
      <c r="AP22" s="50"/>
      <c r="AQ22" s="50"/>
      <c r="AR22" s="50"/>
      <c r="AS22" s="50"/>
      <c r="AT22" s="50"/>
      <c r="AU22" s="50"/>
      <c r="AV22" s="50"/>
      <c r="AW22" s="50"/>
      <c r="AX22" s="50"/>
      <c r="AZ22" s="69"/>
      <c r="BA22" s="50"/>
      <c r="BB22" s="50"/>
      <c r="BC22" s="50"/>
      <c r="BD22" s="50"/>
      <c r="BE22" s="50"/>
      <c r="BG22" s="69"/>
      <c r="BH22" s="50"/>
      <c r="BI22" s="50"/>
      <c r="BJ22" s="50"/>
      <c r="BK22" s="50"/>
      <c r="BL22" s="50"/>
      <c r="BN22" s="69"/>
      <c r="BO22" s="50"/>
      <c r="BQ22" s="17"/>
      <c r="BR22" s="50"/>
      <c r="BS22" s="50"/>
      <c r="BU22" s="69"/>
      <c r="BV22" s="50"/>
      <c r="BW22" s="50"/>
      <c r="BX22" s="50"/>
      <c r="BY22" s="50"/>
      <c r="BZ22" s="50"/>
      <c r="CA22" s="50"/>
      <c r="CC22" s="69"/>
      <c r="CD22" s="50"/>
      <c r="CE22" s="50"/>
      <c r="CF22" s="50"/>
      <c r="CG22" s="50"/>
      <c r="CH22" s="50"/>
      <c r="CJ22" s="69"/>
      <c r="CK22" s="50"/>
      <c r="CL22" s="50"/>
      <c r="CM22" s="50"/>
      <c r="CN22" s="50"/>
      <c r="CO22" s="50"/>
      <c r="CQ22" s="69"/>
      <c r="CR22" s="50"/>
      <c r="CS22" s="50"/>
      <c r="CT22" s="50"/>
      <c r="CU22" s="50"/>
      <c r="CW22" s="17"/>
      <c r="CY22" s="69"/>
      <c r="CZ22" s="50"/>
      <c r="DA22" s="50"/>
      <c r="DB22" s="50"/>
      <c r="DE22" s="50"/>
      <c r="DF22" s="69"/>
      <c r="DG22" s="50"/>
      <c r="DH22" s="50"/>
      <c r="DI22" s="50"/>
      <c r="DJ22" s="50"/>
      <c r="DK22" s="50"/>
      <c r="DL22" s="50"/>
      <c r="DM22" s="50"/>
      <c r="DN22" s="50"/>
      <c r="DO22" s="50"/>
      <c r="DP22" s="50"/>
      <c r="DQ22" s="50"/>
      <c r="DR22" s="50"/>
      <c r="DS22" s="50"/>
      <c r="DT22" s="50"/>
      <c r="DU22" s="50"/>
      <c r="DV22" s="50"/>
      <c r="DW22" s="50"/>
      <c r="DX22" s="50"/>
      <c r="DY22" s="50"/>
      <c r="DZ22" s="50"/>
      <c r="EB22" s="17"/>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2"/>
      <c r="FH22" s="17"/>
    </row>
    <row r="23" spans="1:164" s="23" customFormat="1" ht="21.95" customHeight="1">
      <c r="B23" s="131" t="s">
        <v>67</v>
      </c>
      <c r="C23" s="75" t="s">
        <v>4</v>
      </c>
      <c r="D23" s="24">
        <f>DATE(2018,9,21)</f>
        <v>43364</v>
      </c>
      <c r="E23" s="24">
        <f t="shared" si="4"/>
        <v>43413</v>
      </c>
      <c r="F23" s="99">
        <v>5</v>
      </c>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21"/>
      <c r="AL23" s="17"/>
      <c r="AM23" s="49"/>
      <c r="AN23" s="49"/>
      <c r="AO23" s="49"/>
      <c r="AP23" s="49"/>
      <c r="AQ23" s="49"/>
      <c r="AR23" s="49"/>
      <c r="AS23" s="49"/>
      <c r="AT23" s="49"/>
      <c r="AU23" s="49"/>
      <c r="AV23" s="49"/>
      <c r="AW23" s="49"/>
      <c r="AX23" s="49"/>
      <c r="AY23" s="49"/>
      <c r="AZ23" s="49"/>
      <c r="BA23" s="49"/>
      <c r="BB23" s="49"/>
      <c r="BC23" s="49"/>
      <c r="BD23" s="49"/>
      <c r="BE23" s="49"/>
      <c r="BG23" s="69"/>
      <c r="BH23" s="49"/>
      <c r="BI23" s="49"/>
      <c r="BJ23" s="49"/>
      <c r="BK23" s="49"/>
      <c r="BL23" s="49"/>
      <c r="BM23" s="49"/>
      <c r="BN23" s="49"/>
      <c r="BO23" s="49"/>
      <c r="BQ23" s="17"/>
      <c r="BR23" s="49"/>
      <c r="BS23" s="49"/>
      <c r="BU23" s="69"/>
      <c r="BV23" s="49"/>
      <c r="BW23" s="49"/>
      <c r="BX23" s="49"/>
      <c r="BY23" s="49"/>
      <c r="BZ23" s="49"/>
      <c r="CA23" s="49"/>
      <c r="CB23" s="49"/>
      <c r="CC23" s="49"/>
      <c r="CD23" s="49"/>
      <c r="CE23" s="49"/>
      <c r="CF23" s="49"/>
      <c r="CG23" s="49"/>
      <c r="CH23" s="49"/>
      <c r="CI23" s="21"/>
      <c r="CJ23" s="69"/>
      <c r="CK23" s="49"/>
      <c r="CL23" s="49"/>
      <c r="CM23" s="49"/>
      <c r="CN23" s="49"/>
      <c r="CO23" s="49"/>
      <c r="CP23" s="49"/>
      <c r="CQ23" s="49"/>
      <c r="CR23" s="49"/>
      <c r="CS23" s="49"/>
      <c r="CT23" s="49"/>
      <c r="CU23" s="49"/>
      <c r="CW23" s="17"/>
      <c r="CY23" s="69"/>
      <c r="CZ23" s="49"/>
      <c r="DA23" s="49"/>
      <c r="DB23" s="52"/>
      <c r="DC23" s="2"/>
      <c r="DE23" s="49"/>
      <c r="DF23" s="69"/>
      <c r="DG23" s="49"/>
      <c r="DH23" s="49"/>
      <c r="DI23" s="49"/>
      <c r="DJ23" s="49"/>
      <c r="DK23" s="49"/>
      <c r="DL23" s="49"/>
      <c r="DM23" s="49"/>
      <c r="DN23" s="49"/>
      <c r="DO23" s="49"/>
      <c r="DP23" s="49"/>
      <c r="DQ23" s="49"/>
      <c r="DR23" s="49"/>
      <c r="DS23" s="49"/>
      <c r="DT23" s="49"/>
      <c r="DU23" s="49"/>
      <c r="DV23" s="49"/>
      <c r="DW23" s="49"/>
      <c r="DX23" s="49"/>
      <c r="DY23" s="49"/>
      <c r="DZ23" s="49"/>
      <c r="EB23" s="17"/>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2"/>
      <c r="FH23" s="17"/>
    </row>
    <row r="24" spans="1:164" s="21" customFormat="1" ht="21.95" customHeight="1">
      <c r="B24" s="132" t="s">
        <v>69</v>
      </c>
      <c r="C24" s="103" t="s">
        <v>32</v>
      </c>
      <c r="D24" s="24">
        <f>DATE(2018,11,5)</f>
        <v>43409</v>
      </c>
      <c r="E24" s="24">
        <f>DATE(2018,11,6)</f>
        <v>43410</v>
      </c>
      <c r="F24" s="99">
        <v>2</v>
      </c>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L24" s="17"/>
      <c r="AM24" s="50"/>
      <c r="AN24" s="50"/>
      <c r="AO24" s="50"/>
      <c r="AP24" s="50"/>
      <c r="AQ24" s="50"/>
      <c r="AR24" s="50"/>
      <c r="AS24" s="81"/>
      <c r="AT24" s="82"/>
      <c r="AU24" s="82"/>
      <c r="AV24" s="82"/>
      <c r="AW24" s="82"/>
      <c r="AX24" s="82"/>
      <c r="AY24" s="82"/>
      <c r="AZ24" s="82"/>
      <c r="BA24" s="82"/>
      <c r="BB24" s="82"/>
      <c r="BC24" s="82"/>
      <c r="BD24" s="82"/>
      <c r="BE24" s="82"/>
      <c r="BF24" s="82"/>
      <c r="BG24" s="50"/>
      <c r="BH24" s="82"/>
      <c r="BI24" s="82"/>
      <c r="BJ24" s="82"/>
      <c r="BK24" s="82"/>
      <c r="BL24" s="82"/>
      <c r="BM24" s="82"/>
      <c r="BN24" s="82"/>
      <c r="BO24" s="82"/>
      <c r="BQ24" s="17"/>
      <c r="BR24" s="86"/>
      <c r="BS24" s="81"/>
      <c r="BT24" s="81"/>
      <c r="BU24" s="50"/>
      <c r="BV24" s="50"/>
      <c r="BW24" s="50"/>
      <c r="BX24" s="50"/>
      <c r="BY24" s="50"/>
      <c r="BZ24" s="50"/>
      <c r="CA24" s="50"/>
      <c r="CB24" s="50"/>
      <c r="CC24" s="50"/>
      <c r="CD24" s="50"/>
      <c r="CE24" s="50"/>
      <c r="CF24" s="50"/>
      <c r="CG24" s="50"/>
      <c r="CH24" s="50"/>
      <c r="CJ24" s="3"/>
      <c r="CK24" s="50"/>
      <c r="CL24" s="50"/>
      <c r="CM24" s="50"/>
      <c r="CN24" s="50"/>
      <c r="CO24" s="50"/>
      <c r="CP24" s="50"/>
      <c r="CQ24" s="50"/>
      <c r="CR24" s="50"/>
      <c r="CS24" s="50"/>
      <c r="CT24" s="50"/>
      <c r="CU24" s="50"/>
      <c r="CW24" s="17"/>
      <c r="CY24" s="3"/>
      <c r="CZ24" s="144"/>
      <c r="DA24" s="145"/>
      <c r="DB24" s="55"/>
      <c r="DC24" s="73"/>
      <c r="DD24" s="3"/>
      <c r="DE24" s="51"/>
      <c r="DF24" s="51"/>
      <c r="DG24" s="50"/>
      <c r="DH24" s="50"/>
      <c r="DI24" s="50"/>
      <c r="DJ24" s="50"/>
      <c r="DK24" s="50"/>
      <c r="DL24" s="50"/>
      <c r="DM24" s="50"/>
      <c r="DN24" s="50"/>
      <c r="DO24" s="50"/>
      <c r="DP24" s="50"/>
      <c r="DQ24" s="50"/>
      <c r="DR24" s="50"/>
      <c r="DS24" s="50"/>
      <c r="DT24" s="50"/>
      <c r="DU24" s="50"/>
      <c r="DV24" s="50"/>
      <c r="DW24" s="50"/>
      <c r="DX24" s="50"/>
      <c r="DY24" s="50"/>
      <c r="DZ24" s="50"/>
      <c r="EB24" s="17"/>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2"/>
      <c r="FH24" s="17"/>
    </row>
    <row r="25" spans="1:164" s="21" customFormat="1" ht="21.95" customHeight="1">
      <c r="B25" s="132" t="s">
        <v>70</v>
      </c>
      <c r="C25" s="103" t="s">
        <v>30</v>
      </c>
      <c r="D25" s="24">
        <f>DATE(2018,11,7)</f>
        <v>43411</v>
      </c>
      <c r="E25" s="24">
        <f>DATE(2018,11,9)</f>
        <v>43413</v>
      </c>
      <c r="F25" s="99">
        <v>3</v>
      </c>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L25" s="17"/>
      <c r="AM25" s="50"/>
      <c r="AN25" s="50"/>
      <c r="AO25" s="50"/>
      <c r="AP25" s="50"/>
      <c r="AQ25" s="50"/>
      <c r="AR25" s="50"/>
      <c r="AS25" s="81"/>
      <c r="AT25" s="82"/>
      <c r="AU25" s="82"/>
      <c r="AV25" s="82"/>
      <c r="AW25" s="82"/>
      <c r="AX25" s="82"/>
      <c r="AY25" s="82"/>
      <c r="AZ25" s="82"/>
      <c r="BA25" s="82"/>
      <c r="BB25" s="82"/>
      <c r="BC25" s="82"/>
      <c r="BD25" s="82"/>
      <c r="BE25" s="82"/>
      <c r="BF25" s="82"/>
      <c r="BG25" s="82"/>
      <c r="BH25" s="82"/>
      <c r="BI25" s="82"/>
      <c r="BJ25" s="82"/>
      <c r="BK25" s="82"/>
      <c r="BL25" s="82"/>
      <c r="BM25" s="82"/>
      <c r="BN25" s="82"/>
      <c r="BO25" s="50"/>
      <c r="BQ25" s="17"/>
      <c r="BR25" s="87"/>
      <c r="BS25" s="81"/>
      <c r="BT25" s="81"/>
      <c r="BU25" s="82"/>
      <c r="BV25" s="82"/>
      <c r="BW25" s="82"/>
      <c r="BX25" s="50"/>
      <c r="BY25" s="50"/>
      <c r="BZ25" s="50"/>
      <c r="CA25" s="50"/>
      <c r="CB25" s="50"/>
      <c r="CC25" s="50"/>
      <c r="CD25" s="50"/>
      <c r="CE25" s="50"/>
      <c r="CF25" s="50"/>
      <c r="CG25" s="50"/>
      <c r="CH25" s="50"/>
      <c r="CJ25" s="3"/>
      <c r="CK25" s="50"/>
      <c r="CL25" s="50"/>
      <c r="CM25" s="50"/>
      <c r="CN25" s="50"/>
      <c r="CO25" s="50"/>
      <c r="CP25" s="50"/>
      <c r="CQ25" s="50"/>
      <c r="CR25" s="50"/>
      <c r="CS25" s="50"/>
      <c r="CT25" s="50"/>
      <c r="CU25" s="50"/>
      <c r="CW25" s="17"/>
      <c r="CY25" s="3"/>
      <c r="CZ25" s="50"/>
      <c r="DB25" s="3"/>
      <c r="DC25" s="77"/>
      <c r="DD25" s="55"/>
      <c r="DE25" s="55"/>
      <c r="DF25" s="74" t="s">
        <v>12</v>
      </c>
      <c r="DG25" s="50"/>
      <c r="DH25" s="50"/>
      <c r="DI25" s="50"/>
      <c r="DJ25" s="50"/>
      <c r="DK25" s="50"/>
      <c r="DL25" s="50"/>
      <c r="DM25" s="50"/>
      <c r="DN25" s="50"/>
      <c r="DO25" s="50"/>
      <c r="DP25" s="50"/>
      <c r="DQ25" s="50"/>
      <c r="DR25" s="50"/>
      <c r="DS25" s="50"/>
      <c r="DT25" s="50"/>
      <c r="DU25" s="50"/>
      <c r="DV25" s="50"/>
      <c r="DW25" s="50"/>
      <c r="DX25" s="50"/>
      <c r="DY25" s="50"/>
      <c r="DZ25" s="50"/>
      <c r="EB25" s="17"/>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2"/>
      <c r="FH25" s="17"/>
    </row>
    <row r="26" spans="1:164" s="21" customFormat="1" ht="21.95" customHeight="1">
      <c r="B26" s="104"/>
      <c r="C26" s="103"/>
      <c r="D26" s="24"/>
      <c r="E26" s="24"/>
      <c r="F26" s="99"/>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L26" s="17"/>
      <c r="AM26" s="50"/>
      <c r="AN26" s="50"/>
      <c r="AO26" s="50"/>
      <c r="AP26" s="50"/>
      <c r="AQ26" s="50"/>
      <c r="AR26" s="50"/>
      <c r="AS26" s="50"/>
      <c r="AT26" s="50"/>
      <c r="AU26" s="81"/>
      <c r="AV26" s="81"/>
      <c r="AW26" s="82"/>
      <c r="AX26" s="82"/>
      <c r="AY26" s="82"/>
      <c r="AZ26" s="82"/>
      <c r="BA26" s="82"/>
      <c r="BB26" s="82"/>
      <c r="BC26" s="82"/>
      <c r="BD26" s="82"/>
      <c r="BE26" s="82"/>
      <c r="BF26" s="82"/>
      <c r="BG26" s="82"/>
      <c r="BH26" s="82"/>
      <c r="BI26" s="82"/>
      <c r="BJ26" s="82"/>
      <c r="BK26" s="82"/>
      <c r="BL26" s="82"/>
      <c r="BM26" s="82"/>
      <c r="BN26" s="82"/>
      <c r="BO26" s="50"/>
      <c r="BQ26" s="17"/>
      <c r="BR26" s="87"/>
      <c r="BS26" s="84"/>
      <c r="BT26" s="84"/>
      <c r="BU26" s="51"/>
      <c r="BV26" s="50"/>
      <c r="BW26" s="50"/>
      <c r="BX26" s="50"/>
      <c r="BY26" s="50"/>
      <c r="BZ26" s="50"/>
      <c r="CA26" s="50"/>
      <c r="CB26" s="50"/>
      <c r="CC26" s="50"/>
      <c r="CD26" s="50"/>
      <c r="CE26" s="50"/>
      <c r="CF26" s="50"/>
      <c r="CG26" s="50"/>
      <c r="CH26" s="50"/>
      <c r="CJ26" s="3"/>
      <c r="CK26" s="50"/>
      <c r="CL26" s="50"/>
      <c r="CM26" s="50"/>
      <c r="CN26" s="50"/>
      <c r="CO26" s="50"/>
      <c r="CP26" s="50"/>
      <c r="CQ26" s="50"/>
      <c r="CR26" s="50"/>
      <c r="CS26" s="50"/>
      <c r="CT26" s="50"/>
      <c r="CU26" s="50"/>
      <c r="CW26" s="17"/>
      <c r="CY26" s="3"/>
      <c r="CZ26" s="50"/>
      <c r="DB26" s="3"/>
      <c r="DC26" s="77"/>
      <c r="DD26" s="3"/>
      <c r="DE26" s="50"/>
      <c r="DF26" s="50"/>
      <c r="DG26" s="50"/>
      <c r="DH26" s="50"/>
      <c r="DI26" s="50"/>
      <c r="DJ26" s="50"/>
      <c r="DK26" s="50"/>
      <c r="DL26" s="50"/>
      <c r="DM26" s="50"/>
      <c r="DN26" s="50"/>
      <c r="DO26" s="50"/>
      <c r="DP26" s="50"/>
      <c r="DQ26" s="50"/>
      <c r="DR26" s="50"/>
      <c r="DS26" s="50"/>
      <c r="DT26" s="50"/>
      <c r="DU26" s="50"/>
      <c r="DV26" s="50"/>
      <c r="DW26" s="50"/>
      <c r="DX26" s="50"/>
      <c r="DY26" s="50"/>
      <c r="DZ26" s="50"/>
      <c r="EB26" s="17"/>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2"/>
      <c r="FH26" s="17"/>
    </row>
    <row r="27" spans="1:164" s="23" customFormat="1" ht="21.95" customHeight="1">
      <c r="B27" s="133" t="s">
        <v>71</v>
      </c>
      <c r="C27" s="75"/>
      <c r="D27" s="101"/>
      <c r="E27" s="101"/>
      <c r="F27" s="102"/>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21"/>
      <c r="AL27" s="17"/>
      <c r="AM27" s="49"/>
      <c r="AN27" s="49"/>
      <c r="AO27" s="49"/>
      <c r="AP27" s="49"/>
      <c r="AQ27" s="49"/>
      <c r="AR27" s="49"/>
      <c r="AS27" s="49"/>
      <c r="AT27" s="49"/>
      <c r="AU27" s="83"/>
      <c r="AV27" s="49"/>
      <c r="AW27" s="49"/>
      <c r="AX27" s="49"/>
      <c r="AY27" s="49"/>
      <c r="AZ27" s="49"/>
      <c r="BA27" s="49"/>
      <c r="BB27" s="49"/>
      <c r="BC27" s="49"/>
      <c r="BD27" s="49"/>
      <c r="BE27" s="49"/>
      <c r="BF27" s="49"/>
      <c r="BG27" s="49"/>
      <c r="BH27" s="49"/>
      <c r="BI27" s="49"/>
      <c r="BJ27" s="49"/>
      <c r="BK27" s="49"/>
      <c r="BL27" s="49"/>
      <c r="BM27" s="49"/>
      <c r="BN27" s="49"/>
      <c r="BO27" s="49"/>
      <c r="BQ27" s="17"/>
      <c r="BR27" s="88"/>
      <c r="BS27" s="85"/>
      <c r="BT27" s="85"/>
      <c r="BU27" s="52"/>
      <c r="BV27" s="49"/>
      <c r="BW27" s="49"/>
      <c r="BX27" s="49"/>
      <c r="BY27" s="49"/>
      <c r="BZ27" s="49"/>
      <c r="CA27" s="49"/>
      <c r="CB27" s="49"/>
      <c r="CC27" s="49"/>
      <c r="CD27" s="49"/>
      <c r="CE27" s="49"/>
      <c r="CF27" s="49"/>
      <c r="CG27" s="49"/>
      <c r="CH27" s="49"/>
      <c r="CI27" s="49"/>
      <c r="CJ27" s="49"/>
      <c r="CK27" s="49"/>
      <c r="CL27" s="49"/>
      <c r="CM27" s="49"/>
      <c r="CN27" s="49"/>
      <c r="CO27" s="50"/>
      <c r="CP27" s="50"/>
      <c r="CQ27" s="50"/>
      <c r="CR27" s="50"/>
      <c r="CS27" s="50"/>
      <c r="CT27" s="49"/>
      <c r="CU27" s="49"/>
      <c r="CW27" s="17"/>
      <c r="CX27" s="49"/>
      <c r="CY27" s="72"/>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B27" s="17"/>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2"/>
      <c r="FH27" s="17"/>
    </row>
    <row r="28" spans="1:164" s="23" customFormat="1" ht="21.95" customHeight="1">
      <c r="B28" s="134" t="s">
        <v>78</v>
      </c>
      <c r="C28" s="75"/>
      <c r="D28" s="39">
        <f>DATE(2018,9,10)</f>
        <v>43353</v>
      </c>
      <c r="E28" s="39">
        <f>DATE(2018,10,4)</f>
        <v>43377</v>
      </c>
      <c r="F28" s="98">
        <v>18.5</v>
      </c>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21"/>
      <c r="AL28" s="17"/>
      <c r="AM28" s="49"/>
      <c r="AN28" s="49"/>
      <c r="AO28" s="49"/>
      <c r="AP28" s="49"/>
      <c r="AQ28" s="49"/>
      <c r="AR28" s="49"/>
      <c r="AS28" s="49"/>
      <c r="AT28" s="49"/>
      <c r="AV28" s="55"/>
      <c r="AW28" s="55"/>
      <c r="AX28" s="55"/>
      <c r="AY28" s="55"/>
      <c r="AZ28" s="55"/>
      <c r="BA28" s="144"/>
      <c r="BB28" s="145"/>
      <c r="BC28" s="55"/>
      <c r="BD28" s="55"/>
      <c r="BE28" s="55"/>
      <c r="BF28" s="55"/>
      <c r="BG28" s="55"/>
      <c r="BH28" s="144"/>
      <c r="BI28" s="145"/>
      <c r="BJ28" s="55"/>
      <c r="BK28" s="55"/>
      <c r="BL28" s="55"/>
      <c r="BM28" s="55"/>
      <c r="BN28" s="55"/>
      <c r="BO28" s="144"/>
      <c r="BP28" s="145"/>
      <c r="BQ28" s="17"/>
      <c r="BR28" s="55"/>
      <c r="BS28" s="55"/>
      <c r="BT28" s="55"/>
      <c r="BU28" s="74" t="s">
        <v>12</v>
      </c>
      <c r="BV28" s="50"/>
      <c r="BW28" s="50"/>
      <c r="BX28" s="49"/>
      <c r="BY28" s="50"/>
      <c r="BZ28" s="49"/>
      <c r="CA28" s="49"/>
      <c r="CB28" s="49"/>
      <c r="CC28" s="49"/>
      <c r="CD28" s="49"/>
      <c r="CE28" s="49"/>
      <c r="CF28" s="49"/>
      <c r="CG28" s="49"/>
      <c r="CH28" s="49"/>
      <c r="CI28" s="49"/>
      <c r="CJ28" s="49"/>
      <c r="CK28" s="49"/>
      <c r="CL28" s="49"/>
      <c r="CM28" s="49"/>
      <c r="CN28" s="49"/>
      <c r="CO28" s="50"/>
      <c r="CP28" s="50"/>
      <c r="CQ28" s="50"/>
      <c r="CR28" s="50"/>
      <c r="CS28" s="50"/>
      <c r="CT28" s="49"/>
      <c r="CU28" s="49"/>
      <c r="CW28" s="17"/>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B28" s="17"/>
      <c r="EC28" s="49"/>
      <c r="ED28" s="49"/>
      <c r="EE28" s="49"/>
      <c r="EF28" s="49"/>
      <c r="EG28" s="49"/>
      <c r="EH28" s="49"/>
      <c r="EI28" s="49"/>
      <c r="EJ28" s="49"/>
      <c r="EK28" s="49"/>
      <c r="EL28" s="49"/>
      <c r="EM28" s="49"/>
      <c r="EN28" s="49"/>
      <c r="EO28" s="49"/>
      <c r="EP28" s="49"/>
      <c r="EQ28" s="49"/>
      <c r="ER28" s="49"/>
      <c r="ES28" s="49"/>
      <c r="ET28" s="49"/>
      <c r="EU28" s="49"/>
      <c r="EV28" s="49"/>
      <c r="EW28" s="49"/>
      <c r="EX28" s="49"/>
      <c r="EY28" s="49"/>
      <c r="EZ28" s="49"/>
      <c r="FA28" s="49"/>
      <c r="FB28" s="49"/>
      <c r="FC28" s="49"/>
      <c r="FD28" s="49"/>
      <c r="FE28" s="49"/>
      <c r="FF28" s="49"/>
      <c r="FG28" s="2"/>
      <c r="FH28" s="17"/>
    </row>
    <row r="29" spans="1:164" s="23" customFormat="1" ht="21.95" customHeight="1">
      <c r="B29" s="137" t="s">
        <v>38</v>
      </c>
      <c r="C29" s="75" t="s">
        <v>29</v>
      </c>
      <c r="D29" s="24">
        <f>DATE(2018,9,10)</f>
        <v>43353</v>
      </c>
      <c r="E29" s="24">
        <f>DATE(2018,10,4)</f>
        <v>43377</v>
      </c>
      <c r="F29" s="76">
        <v>18.5</v>
      </c>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21"/>
      <c r="AL29" s="17"/>
      <c r="AM29" s="49"/>
      <c r="AN29" s="49"/>
      <c r="AO29" s="49"/>
      <c r="AP29" s="49"/>
      <c r="AQ29" s="49"/>
      <c r="AR29" s="49"/>
      <c r="AS29" s="49"/>
      <c r="AT29" s="49"/>
      <c r="AV29" s="57"/>
      <c r="AW29" s="57"/>
      <c r="AX29" s="57"/>
      <c r="AY29" s="57"/>
      <c r="AZ29" s="57"/>
      <c r="BA29" s="144"/>
      <c r="BB29" s="145"/>
      <c r="BC29" s="57"/>
      <c r="BD29" s="57"/>
      <c r="BE29" s="57"/>
      <c r="BF29" s="57"/>
      <c r="BG29" s="57"/>
      <c r="BH29" s="144"/>
      <c r="BI29" s="145"/>
      <c r="BJ29" s="57"/>
      <c r="BK29" s="57"/>
      <c r="BL29" s="57"/>
      <c r="BM29" s="57"/>
      <c r="BN29" s="57"/>
      <c r="BO29" s="144"/>
      <c r="BP29" s="145"/>
      <c r="BQ29" s="17"/>
      <c r="BR29" s="57"/>
      <c r="BS29" s="57"/>
      <c r="BT29" s="57"/>
      <c r="BU29" s="57"/>
      <c r="BV29" s="50"/>
      <c r="BW29" s="50"/>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W29" s="17"/>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B29" s="17"/>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2"/>
      <c r="FH29" s="17"/>
    </row>
    <row r="30" spans="1:164" s="23" customFormat="1" ht="21.95" customHeight="1">
      <c r="B30" s="139" t="s">
        <v>87</v>
      </c>
      <c r="C30" s="75"/>
      <c r="D30" s="24">
        <f>DATE(2018,9,10)</f>
        <v>43353</v>
      </c>
      <c r="E30" s="24">
        <f>DATE(2018,9,12)</f>
        <v>43355</v>
      </c>
      <c r="F30" s="76">
        <v>3</v>
      </c>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21"/>
      <c r="AL30" s="17"/>
      <c r="AM30" s="49"/>
      <c r="AN30" s="49"/>
      <c r="AO30" s="49"/>
      <c r="AP30" s="49"/>
      <c r="AQ30" s="49"/>
      <c r="AR30" s="49"/>
      <c r="AS30" s="49"/>
      <c r="AT30" s="49"/>
      <c r="AV30" s="143"/>
      <c r="AW30" s="143"/>
      <c r="AX30" s="143"/>
      <c r="AY30" s="50"/>
      <c r="AZ30" s="50"/>
      <c r="BA30" s="50"/>
      <c r="BB30" s="50"/>
      <c r="BC30" s="50"/>
      <c r="BD30" s="50"/>
      <c r="BE30" s="50"/>
      <c r="BF30" s="50"/>
      <c r="BG30" s="50"/>
      <c r="BH30" s="50"/>
      <c r="BI30" s="50"/>
      <c r="BJ30" s="50"/>
      <c r="BK30" s="50"/>
      <c r="BL30" s="50"/>
      <c r="BM30" s="50"/>
      <c r="BN30" s="50"/>
      <c r="BO30" s="50"/>
      <c r="BP30" s="50"/>
      <c r="BQ30" s="17"/>
      <c r="BR30" s="50"/>
      <c r="BS30" s="50"/>
      <c r="BT30" s="50"/>
      <c r="BU30" s="50"/>
      <c r="BV30" s="50"/>
      <c r="BW30" s="50"/>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W30" s="17"/>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B30" s="17"/>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2"/>
      <c r="FH30" s="17"/>
    </row>
    <row r="31" spans="1:164" s="23" customFormat="1" ht="21.95" customHeight="1">
      <c r="B31" s="139" t="s">
        <v>86</v>
      </c>
      <c r="C31" s="75"/>
      <c r="D31" s="24">
        <f>DATE(2018,9,13)</f>
        <v>43356</v>
      </c>
      <c r="E31" s="24">
        <f>DATE(2018,9,17)</f>
        <v>43360</v>
      </c>
      <c r="F31" s="76">
        <v>3</v>
      </c>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21"/>
      <c r="AL31" s="17"/>
      <c r="AM31" s="49"/>
      <c r="AN31" s="49"/>
      <c r="AO31" s="49"/>
      <c r="AP31" s="49"/>
      <c r="AQ31" s="49"/>
      <c r="AR31" s="49"/>
      <c r="AS31" s="49"/>
      <c r="AT31" s="49"/>
      <c r="AY31" s="143"/>
      <c r="AZ31" s="143"/>
      <c r="BA31" s="144"/>
      <c r="BB31" s="145"/>
      <c r="BC31" s="143"/>
      <c r="BD31" s="3"/>
      <c r="BE31" s="3"/>
      <c r="BF31" s="3"/>
      <c r="BG31" s="3"/>
      <c r="BH31" s="50"/>
      <c r="BI31" s="21"/>
      <c r="BJ31" s="50"/>
      <c r="BK31" s="50"/>
      <c r="BL31" s="50"/>
      <c r="BM31" s="50"/>
      <c r="BN31" s="50"/>
      <c r="BO31" s="50"/>
      <c r="BP31" s="21"/>
      <c r="BQ31" s="17"/>
      <c r="BR31" s="50"/>
      <c r="BS31" s="50"/>
      <c r="BT31" s="50"/>
      <c r="BU31" s="50"/>
      <c r="BV31" s="50"/>
      <c r="BW31" s="50"/>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W31" s="17"/>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B31" s="17"/>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9"/>
      <c r="FC31" s="49"/>
      <c r="FD31" s="49"/>
      <c r="FE31" s="49"/>
      <c r="FF31" s="49"/>
      <c r="FG31" s="2"/>
      <c r="FH31" s="17"/>
    </row>
    <row r="32" spans="1:164" s="23" customFormat="1" ht="21.95" customHeight="1">
      <c r="B32" s="139" t="s">
        <v>88</v>
      </c>
      <c r="C32" s="75"/>
      <c r="D32" s="24">
        <f>DATE(2018,9,18)</f>
        <v>43361</v>
      </c>
      <c r="E32" s="24">
        <f>DATE(2018,9,21)</f>
        <v>43364</v>
      </c>
      <c r="F32" s="76">
        <v>4</v>
      </c>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21"/>
      <c r="AL32" s="17"/>
      <c r="AM32" s="49"/>
      <c r="AN32" s="49"/>
      <c r="AO32" s="49"/>
      <c r="AP32" s="49"/>
      <c r="AQ32" s="49"/>
      <c r="AR32" s="49"/>
      <c r="AS32" s="49"/>
      <c r="AT32" s="49"/>
      <c r="AV32" s="49"/>
      <c r="AW32" s="49"/>
      <c r="AX32" s="49"/>
      <c r="AY32" s="49"/>
      <c r="AZ32" s="49"/>
      <c r="BA32" s="49"/>
      <c r="BD32" s="143"/>
      <c r="BE32" s="143"/>
      <c r="BF32" s="143"/>
      <c r="BG32" s="143"/>
      <c r="BH32" s="49"/>
      <c r="BI32" s="49"/>
      <c r="BJ32" s="49"/>
      <c r="BK32" s="50"/>
      <c r="BL32" s="50"/>
      <c r="BM32" s="50"/>
      <c r="BN32" s="50"/>
      <c r="BO32" s="49"/>
      <c r="BQ32" s="17"/>
      <c r="BR32" s="50"/>
      <c r="BS32" s="50"/>
      <c r="BT32" s="50"/>
      <c r="BU32" s="50"/>
      <c r="BV32" s="50"/>
      <c r="BW32" s="50"/>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W32" s="17"/>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B32" s="17"/>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2"/>
      <c r="FH32" s="17"/>
    </row>
    <row r="33" spans="2:164" s="23" customFormat="1" ht="21.95" customHeight="1">
      <c r="B33" s="139" t="s">
        <v>89</v>
      </c>
      <c r="C33" s="75"/>
      <c r="D33" s="24">
        <f>DATE(2018,9,24)</f>
        <v>43367</v>
      </c>
      <c r="E33" s="24">
        <f>DATE(2018,9,28)</f>
        <v>43371</v>
      </c>
      <c r="F33" s="76">
        <v>4.5</v>
      </c>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21"/>
      <c r="AL33" s="17"/>
      <c r="AM33" s="49"/>
      <c r="AN33" s="49"/>
      <c r="AO33" s="49"/>
      <c r="AP33" s="49"/>
      <c r="AQ33" s="49"/>
      <c r="AR33" s="49"/>
      <c r="AS33" s="49"/>
      <c r="AT33" s="49"/>
      <c r="AU33" s="49"/>
      <c r="AV33" s="49"/>
      <c r="AW33" s="49"/>
      <c r="AX33" s="49"/>
      <c r="AY33" s="49"/>
      <c r="AZ33" s="49"/>
      <c r="BA33" s="49"/>
      <c r="BB33" s="49"/>
      <c r="BC33" s="49"/>
      <c r="BD33" s="49"/>
      <c r="BE33" s="49"/>
      <c r="BF33" s="49"/>
      <c r="BG33" s="49"/>
      <c r="BH33" s="144"/>
      <c r="BI33" s="145"/>
      <c r="BJ33" s="143"/>
      <c r="BK33" s="143"/>
      <c r="BL33" s="143"/>
      <c r="BM33" s="143"/>
      <c r="BN33" s="143"/>
      <c r="BO33" s="49"/>
      <c r="BQ33" s="17"/>
      <c r="BR33" s="3"/>
      <c r="BS33" s="140"/>
      <c r="BT33" s="140"/>
      <c r="BU33" s="140"/>
      <c r="BV33" s="81"/>
      <c r="BW33" s="50"/>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W33" s="17"/>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B33" s="17"/>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2"/>
      <c r="FH33" s="17"/>
    </row>
    <row r="34" spans="2:164" s="23" customFormat="1" ht="21.95" customHeight="1">
      <c r="B34" s="139" t="s">
        <v>90</v>
      </c>
      <c r="C34" s="75"/>
      <c r="D34" s="24">
        <f>DATE(2018,10,1)</f>
        <v>43374</v>
      </c>
      <c r="E34" s="24">
        <f>DATE(2018,10,4)</f>
        <v>43377</v>
      </c>
      <c r="F34" s="76">
        <v>4</v>
      </c>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21"/>
      <c r="AL34" s="17"/>
      <c r="AM34" s="49"/>
      <c r="AN34" s="49"/>
      <c r="AO34" s="49"/>
      <c r="AP34" s="49"/>
      <c r="AQ34" s="49"/>
      <c r="AR34" s="49"/>
      <c r="AS34" s="49"/>
      <c r="AT34" s="49"/>
      <c r="BG34" s="3"/>
      <c r="BH34" s="49"/>
      <c r="BI34" s="49"/>
      <c r="BJ34" s="49"/>
      <c r="BK34" s="49"/>
      <c r="BL34" s="49"/>
      <c r="BM34" s="49"/>
      <c r="BN34" s="49"/>
      <c r="BO34" s="144"/>
      <c r="BP34" s="144"/>
      <c r="BQ34" s="17"/>
      <c r="BR34" s="143"/>
      <c r="BS34" s="143"/>
      <c r="BT34" s="143"/>
      <c r="BU34" s="143"/>
      <c r="BV34" s="50"/>
      <c r="BW34" s="50"/>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W34" s="17"/>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B34" s="17"/>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2"/>
      <c r="FH34" s="17"/>
    </row>
    <row r="35" spans="2:164" s="23" customFormat="1" ht="21.95" customHeight="1">
      <c r="B35" s="137" t="s">
        <v>39</v>
      </c>
      <c r="C35" s="75" t="s">
        <v>30</v>
      </c>
      <c r="D35" s="24">
        <f>DATE(2018,9,21)</f>
        <v>43364</v>
      </c>
      <c r="E35" s="24">
        <f t="shared" ref="E35:E36" si="5">DATE(2018,10,4)</f>
        <v>43377</v>
      </c>
      <c r="F35" s="76">
        <v>10</v>
      </c>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21"/>
      <c r="AL35" s="17"/>
      <c r="AM35" s="49"/>
      <c r="AN35" s="49"/>
      <c r="AO35" s="49"/>
      <c r="AP35" s="49"/>
      <c r="AQ35" s="49"/>
      <c r="AR35" s="49"/>
      <c r="AS35" s="49"/>
      <c r="AT35" s="49"/>
      <c r="AU35" s="49"/>
      <c r="AV35" s="49"/>
      <c r="AW35" s="49"/>
      <c r="AX35" s="49"/>
      <c r="AZ35" s="3"/>
      <c r="BA35" s="49"/>
      <c r="BC35" s="3"/>
      <c r="BD35" s="3"/>
      <c r="BE35" s="3"/>
      <c r="BF35" s="3"/>
      <c r="BG35" s="57"/>
      <c r="BH35" s="144"/>
      <c r="BI35" s="145"/>
      <c r="BJ35" s="57"/>
      <c r="BK35" s="57"/>
      <c r="BL35" s="57"/>
      <c r="BM35" s="57"/>
      <c r="BN35" s="57"/>
      <c r="BO35" s="144"/>
      <c r="BP35" s="145"/>
      <c r="BQ35" s="17"/>
      <c r="BR35" s="57"/>
      <c r="BS35" s="57"/>
      <c r="BT35" s="57"/>
      <c r="BU35" s="57"/>
      <c r="BV35" s="50"/>
      <c r="BW35" s="50"/>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W35" s="17"/>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B35" s="17"/>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2"/>
      <c r="FH35" s="17"/>
    </row>
    <row r="36" spans="2:164" s="23" customFormat="1" ht="21.95" customHeight="1">
      <c r="B36" s="137" t="s">
        <v>40</v>
      </c>
      <c r="C36" s="75" t="s">
        <v>25</v>
      </c>
      <c r="D36" s="24">
        <f>DATE(2018,10,3)</f>
        <v>43376</v>
      </c>
      <c r="E36" s="24">
        <f t="shared" si="5"/>
        <v>43377</v>
      </c>
      <c r="F36" s="76">
        <v>2</v>
      </c>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21"/>
      <c r="AL36" s="17"/>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Q36" s="17"/>
      <c r="BR36" s="49"/>
      <c r="BT36" s="57"/>
      <c r="BU36" s="57"/>
      <c r="BV36" s="50"/>
      <c r="BW36" s="50"/>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W36" s="17"/>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B36" s="17"/>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2"/>
      <c r="FH36" s="17"/>
    </row>
    <row r="37" spans="2:164" s="23" customFormat="1" ht="21.95" customHeight="1">
      <c r="B37" s="129"/>
      <c r="C37" s="105"/>
      <c r="D37" s="105"/>
      <c r="E37" s="105"/>
      <c r="F37" s="106"/>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21"/>
      <c r="AL37" s="17"/>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Q37" s="17"/>
      <c r="BR37" s="49"/>
      <c r="BS37" s="49"/>
      <c r="BT37" s="49"/>
      <c r="BU37" s="49"/>
      <c r="BV37" s="52"/>
      <c r="BW37" s="49"/>
      <c r="BX37" s="49"/>
      <c r="BY37" s="49"/>
      <c r="BZ37" s="52"/>
      <c r="CA37" s="52"/>
      <c r="CB37" s="52"/>
      <c r="CC37" s="52"/>
      <c r="CD37" s="49"/>
      <c r="CE37" s="49"/>
      <c r="CF37" s="52"/>
      <c r="CG37" s="52"/>
      <c r="CH37" s="49"/>
      <c r="CI37" s="49"/>
      <c r="CJ37" s="49"/>
      <c r="CK37" s="49"/>
      <c r="CL37" s="49"/>
      <c r="CM37" s="49"/>
      <c r="CN37" s="49"/>
      <c r="CO37" s="49"/>
      <c r="CP37" s="49"/>
      <c r="CQ37" s="49"/>
      <c r="CR37" s="49"/>
      <c r="CS37" s="49"/>
      <c r="CT37" s="49"/>
      <c r="CU37" s="49"/>
      <c r="CW37" s="17"/>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B37" s="17"/>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2"/>
      <c r="FH37" s="17"/>
    </row>
    <row r="38" spans="2:164" s="23" customFormat="1" ht="21.95" customHeight="1">
      <c r="B38" s="134" t="s">
        <v>79</v>
      </c>
      <c r="C38" s="75"/>
      <c r="D38" s="39">
        <f>DATE(2018,10,5)</f>
        <v>43378</v>
      </c>
      <c r="E38" s="39">
        <f>DATE(2018,10,16)</f>
        <v>43389</v>
      </c>
      <c r="F38" s="98">
        <v>6.5</v>
      </c>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21"/>
      <c r="AL38" s="17"/>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Q38" s="17"/>
      <c r="BR38" s="49"/>
      <c r="BS38" s="49"/>
      <c r="BT38" s="49"/>
      <c r="BV38" s="55"/>
      <c r="BW38" s="144"/>
      <c r="BX38" s="144"/>
      <c r="BY38" s="145"/>
      <c r="BZ38" s="55"/>
      <c r="CA38" s="55"/>
      <c r="CB38" s="55"/>
      <c r="CC38" s="55"/>
      <c r="CD38" s="144"/>
      <c r="CE38" s="145"/>
      <c r="CF38" s="55"/>
      <c r="CG38" s="55"/>
      <c r="CH38" s="49"/>
      <c r="CI38" s="49"/>
      <c r="CJ38" s="50"/>
      <c r="CK38" s="49"/>
      <c r="CL38" s="49"/>
      <c r="CM38" s="49"/>
      <c r="CN38" s="49"/>
      <c r="CO38" s="49"/>
      <c r="CP38" s="49"/>
      <c r="CQ38" s="49"/>
      <c r="CR38" s="49"/>
      <c r="CS38" s="49"/>
      <c r="CT38" s="49"/>
      <c r="CU38" s="49"/>
      <c r="CW38" s="17"/>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B38" s="17"/>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2"/>
      <c r="FH38" s="17"/>
    </row>
    <row r="39" spans="2:164" s="23" customFormat="1" ht="21.95" customHeight="1">
      <c r="B39" s="137" t="s">
        <v>41</v>
      </c>
      <c r="C39" s="75" t="s">
        <v>32</v>
      </c>
      <c r="D39" s="24">
        <f>DATE(2018,10,5)</f>
        <v>43378</v>
      </c>
      <c r="E39" s="24">
        <f>DATE(2018,10,5)</f>
        <v>43378</v>
      </c>
      <c r="F39" s="76">
        <v>1</v>
      </c>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21"/>
      <c r="AL39" s="17"/>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Q39" s="17"/>
      <c r="BR39" s="49"/>
      <c r="BS39" s="49"/>
      <c r="BT39" s="49"/>
      <c r="BV39" s="58"/>
      <c r="BW39" s="50"/>
      <c r="BX39" s="50"/>
      <c r="BY39" s="50"/>
      <c r="BZ39" s="49"/>
      <c r="CA39" s="52"/>
      <c r="CB39" s="52"/>
      <c r="CC39" s="52"/>
      <c r="CD39" s="50"/>
      <c r="CE39" s="50"/>
      <c r="CF39" s="52"/>
      <c r="CG39" s="52"/>
      <c r="CH39" s="49"/>
      <c r="CI39" s="49"/>
      <c r="CJ39" s="49"/>
      <c r="CK39" s="49"/>
      <c r="CL39" s="49"/>
      <c r="CM39" s="49"/>
      <c r="CN39" s="49"/>
      <c r="CO39" s="49"/>
      <c r="CP39" s="49"/>
      <c r="CQ39" s="49"/>
      <c r="CR39" s="49"/>
      <c r="CS39" s="49"/>
      <c r="CT39" s="49"/>
      <c r="CU39" s="49"/>
      <c r="CW39" s="17"/>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B39" s="17"/>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c r="FB39" s="49"/>
      <c r="FC39" s="49"/>
      <c r="FD39" s="49"/>
      <c r="FE39" s="49"/>
      <c r="FF39" s="49"/>
      <c r="FG39" s="2"/>
      <c r="FH39" s="17"/>
    </row>
    <row r="40" spans="2:164" s="23" customFormat="1" ht="21.95" customHeight="1">
      <c r="B40" s="137" t="s">
        <v>42</v>
      </c>
      <c r="C40" s="75" t="s">
        <v>32</v>
      </c>
      <c r="D40" s="24">
        <f>DATE(2018,10,9)</f>
        <v>43382</v>
      </c>
      <c r="E40" s="24">
        <f>DATE(2018,10,16)</f>
        <v>43389</v>
      </c>
      <c r="F40" s="76">
        <v>6</v>
      </c>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21"/>
      <c r="AL40" s="17"/>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Q40" s="17"/>
      <c r="BR40" s="49"/>
      <c r="BS40" s="49"/>
      <c r="BT40" s="49"/>
      <c r="BU40" s="49"/>
      <c r="BV40" s="49"/>
      <c r="BW40" s="144"/>
      <c r="BX40" s="144"/>
      <c r="BY40" s="144"/>
      <c r="BZ40" s="57"/>
      <c r="CA40" s="57"/>
      <c r="CB40" s="57"/>
      <c r="CC40" s="57"/>
      <c r="CD40" s="144"/>
      <c r="CE40" s="145"/>
      <c r="CF40" s="57"/>
      <c r="CG40" s="57"/>
      <c r="CH40" s="49"/>
      <c r="CI40" s="49"/>
      <c r="CJ40" s="49"/>
      <c r="CK40" s="49"/>
      <c r="CL40" s="49"/>
      <c r="CM40" s="49"/>
      <c r="CN40" s="49"/>
      <c r="CO40" s="49"/>
      <c r="CP40" s="49"/>
      <c r="CQ40" s="49"/>
      <c r="CR40" s="49"/>
      <c r="CS40" s="49"/>
      <c r="CT40" s="49"/>
      <c r="CU40" s="49"/>
      <c r="CW40" s="17"/>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B40" s="17"/>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2"/>
      <c r="FH40" s="17"/>
    </row>
    <row r="41" spans="2:164" s="23" customFormat="1" ht="21.95" customHeight="1">
      <c r="B41" s="137" t="s">
        <v>39</v>
      </c>
      <c r="C41" s="75" t="s">
        <v>33</v>
      </c>
      <c r="D41" s="24">
        <f>DATE(2018,10,15)</f>
        <v>43388</v>
      </c>
      <c r="E41" s="24">
        <f t="shared" ref="D41:E42" si="6">DATE(2018,10,16)</f>
        <v>43389</v>
      </c>
      <c r="F41" s="76">
        <v>2</v>
      </c>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21"/>
      <c r="AL41" s="17"/>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Q41" s="17"/>
      <c r="BR41" s="49"/>
      <c r="BS41" s="49"/>
      <c r="BT41" s="49"/>
      <c r="BU41" s="49"/>
      <c r="BV41" s="49"/>
      <c r="BW41" s="50"/>
      <c r="BX41" s="50"/>
      <c r="BY41" s="50"/>
      <c r="BZ41" s="49"/>
      <c r="CA41" s="49"/>
      <c r="CB41" s="49"/>
      <c r="CC41" s="49"/>
      <c r="CD41" s="50"/>
      <c r="CE41" s="21"/>
      <c r="CF41" s="57"/>
      <c r="CG41" s="57"/>
      <c r="CH41" s="49"/>
      <c r="CI41" s="49"/>
      <c r="CJ41" s="49"/>
      <c r="CK41" s="49"/>
      <c r="CL41" s="49"/>
      <c r="CM41" s="49"/>
      <c r="CN41" s="49"/>
      <c r="CO41" s="49"/>
      <c r="CP41" s="49"/>
      <c r="CQ41" s="49"/>
      <c r="CR41" s="49"/>
      <c r="CS41" s="49"/>
      <c r="CT41" s="49"/>
      <c r="CU41" s="49"/>
      <c r="CW41" s="17"/>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B41" s="17"/>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c r="FB41" s="49"/>
      <c r="FC41" s="49"/>
      <c r="FD41" s="49"/>
      <c r="FE41" s="49"/>
      <c r="FF41" s="49"/>
      <c r="FG41" s="2"/>
      <c r="FH41" s="17"/>
    </row>
    <row r="42" spans="2:164" s="23" customFormat="1" ht="21.95" customHeight="1">
      <c r="B42" s="137" t="s">
        <v>40</v>
      </c>
      <c r="C42" s="75" t="s">
        <v>25</v>
      </c>
      <c r="D42" s="24">
        <f t="shared" si="6"/>
        <v>43389</v>
      </c>
      <c r="E42" s="24">
        <f t="shared" si="6"/>
        <v>43389</v>
      </c>
      <c r="F42" s="76">
        <v>1</v>
      </c>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21"/>
      <c r="AL42" s="17"/>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Q42" s="17"/>
      <c r="BR42" s="49"/>
      <c r="BS42" s="49"/>
      <c r="BT42" s="49"/>
      <c r="BU42" s="49"/>
      <c r="BV42" s="49"/>
      <c r="BW42" s="50"/>
      <c r="BX42" s="50"/>
      <c r="BY42" s="50"/>
      <c r="BZ42" s="49"/>
      <c r="CA42" s="49"/>
      <c r="CB42" s="49"/>
      <c r="CC42" s="49"/>
      <c r="CD42" s="50"/>
      <c r="CE42" s="50"/>
      <c r="CF42" s="49"/>
      <c r="CG42" s="58"/>
      <c r="CH42" s="49"/>
      <c r="CI42" s="49"/>
      <c r="CJ42" s="49"/>
      <c r="CK42" s="49"/>
      <c r="CL42" s="49"/>
      <c r="CM42" s="49"/>
      <c r="CN42" s="49"/>
      <c r="CO42" s="49"/>
      <c r="CP42" s="49"/>
      <c r="CQ42" s="49"/>
      <c r="CR42" s="49"/>
      <c r="CS42" s="49"/>
      <c r="CT42" s="49"/>
      <c r="CU42" s="49"/>
      <c r="CW42" s="17"/>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B42" s="17"/>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c r="FB42" s="49"/>
      <c r="FC42" s="49"/>
      <c r="FD42" s="49"/>
      <c r="FE42" s="49"/>
      <c r="FF42" s="49"/>
      <c r="FG42" s="2"/>
      <c r="FH42" s="17"/>
    </row>
    <row r="43" spans="2:164" s="23" customFormat="1" ht="21.95" customHeight="1">
      <c r="B43" s="105"/>
      <c r="C43" s="105"/>
      <c r="D43" s="105"/>
      <c r="E43" s="105"/>
      <c r="F43" s="106"/>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21"/>
      <c r="AL43" s="17"/>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Q43" s="17"/>
      <c r="BR43" s="49"/>
      <c r="BS43" s="49"/>
      <c r="BT43" s="49"/>
      <c r="BU43" s="49"/>
      <c r="BV43" s="49"/>
      <c r="BW43" s="50"/>
      <c r="BX43" s="50"/>
      <c r="BY43" s="50"/>
      <c r="BZ43" s="49"/>
      <c r="CA43" s="49"/>
      <c r="CB43" s="49"/>
      <c r="CC43" s="49"/>
      <c r="CD43" s="50"/>
      <c r="CE43" s="50"/>
      <c r="CF43" s="49"/>
      <c r="CG43" s="49"/>
      <c r="CH43" s="49"/>
      <c r="CI43" s="52"/>
      <c r="CJ43" s="52"/>
      <c r="CK43" s="49"/>
      <c r="CL43" s="49"/>
      <c r="CM43" s="52"/>
      <c r="CN43" s="52"/>
      <c r="CO43" s="49"/>
      <c r="CP43" s="49"/>
      <c r="CQ43" s="49"/>
      <c r="CR43" s="49"/>
      <c r="CS43" s="49"/>
      <c r="CT43" s="49"/>
      <c r="CU43" s="49"/>
      <c r="CW43" s="17"/>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B43" s="17"/>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2"/>
      <c r="FH43" s="17"/>
    </row>
    <row r="44" spans="2:164" s="23" customFormat="1" ht="21.95" customHeight="1">
      <c r="B44" s="134" t="s">
        <v>80</v>
      </c>
      <c r="C44" s="75"/>
      <c r="D44" s="39">
        <f>DATE(2018,10,18)</f>
        <v>43391</v>
      </c>
      <c r="E44" s="39">
        <f>DATE(2018,10,23)</f>
        <v>43396</v>
      </c>
      <c r="F44" s="98">
        <v>4</v>
      </c>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21"/>
      <c r="AL44" s="17"/>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Q44" s="17"/>
      <c r="BR44" s="49"/>
      <c r="BS44" s="49"/>
      <c r="BT44" s="49"/>
      <c r="BU44" s="49"/>
      <c r="BV44" s="49"/>
      <c r="BW44" s="50"/>
      <c r="BX44" s="50"/>
      <c r="BY44" s="50"/>
      <c r="BZ44" s="49"/>
      <c r="CA44" s="49"/>
      <c r="CB44" s="49"/>
      <c r="CC44" s="49"/>
      <c r="CD44" s="50"/>
      <c r="CE44" s="50"/>
      <c r="CF44" s="49"/>
      <c r="CG44" s="49"/>
      <c r="CI44" s="55"/>
      <c r="CJ44" s="55"/>
      <c r="CK44" s="144"/>
      <c r="CL44" s="145"/>
      <c r="CM44" s="55"/>
      <c r="CN44" s="55"/>
      <c r="CO44" s="50"/>
      <c r="CP44" s="50"/>
      <c r="CQ44" s="50"/>
      <c r="CR44" s="50"/>
      <c r="CS44" s="50"/>
      <c r="CT44" s="50"/>
      <c r="CU44" s="50"/>
      <c r="CW44" s="17"/>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B44" s="17"/>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2"/>
      <c r="FH44" s="17"/>
    </row>
    <row r="45" spans="2:164" s="23" customFormat="1" ht="21.95" customHeight="1">
      <c r="B45" s="137" t="s">
        <v>38</v>
      </c>
      <c r="C45" s="75" t="s">
        <v>32</v>
      </c>
      <c r="D45" s="24">
        <f>DATE(2018,10,18)</f>
        <v>43391</v>
      </c>
      <c r="E45" s="24">
        <f t="shared" ref="E45:E49" si="7">DATE(2018,10,23)</f>
        <v>43396</v>
      </c>
      <c r="F45" s="76">
        <v>4</v>
      </c>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21"/>
      <c r="AL45" s="17"/>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Q45" s="17"/>
      <c r="BR45" s="49"/>
      <c r="BS45" s="49"/>
      <c r="BT45" s="49"/>
      <c r="BU45" s="49"/>
      <c r="BV45" s="49"/>
      <c r="BW45" s="50"/>
      <c r="BX45" s="50"/>
      <c r="BY45" s="50"/>
      <c r="BZ45" s="49"/>
      <c r="CA45" s="49"/>
      <c r="CB45" s="49"/>
      <c r="CC45" s="49"/>
      <c r="CD45" s="50"/>
      <c r="CE45" s="50"/>
      <c r="CF45" s="49"/>
      <c r="CG45" s="49"/>
      <c r="CI45" s="57"/>
      <c r="CJ45" s="57"/>
      <c r="CK45" s="144"/>
      <c r="CL45" s="145"/>
      <c r="CM45" s="57"/>
      <c r="CN45" s="57"/>
      <c r="CO45" s="50"/>
      <c r="CP45" s="50"/>
      <c r="CQ45" s="50"/>
      <c r="CR45" s="50"/>
      <c r="CS45" s="50"/>
      <c r="CT45" s="50"/>
      <c r="CU45" s="50"/>
      <c r="CW45" s="17"/>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B45" s="17"/>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2"/>
      <c r="FH45" s="17"/>
    </row>
    <row r="46" spans="2:164" s="23" customFormat="1" ht="21.95" customHeight="1">
      <c r="B46" s="139" t="s">
        <v>91</v>
      </c>
      <c r="D46" s="24">
        <f>DATE(2018,10,18)</f>
        <v>43391</v>
      </c>
      <c r="E46" s="24">
        <f>DATE(2018,10,19)</f>
        <v>43392</v>
      </c>
      <c r="F46" s="76">
        <v>2</v>
      </c>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21"/>
      <c r="AL46" s="17"/>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Q46" s="17"/>
      <c r="BR46" s="49"/>
      <c r="BS46" s="49"/>
      <c r="BT46" s="49"/>
      <c r="BU46" s="49"/>
      <c r="BV46" s="49"/>
      <c r="BW46" s="50"/>
      <c r="BX46" s="50"/>
      <c r="BY46" s="50"/>
      <c r="BZ46" s="49"/>
      <c r="CA46" s="49"/>
      <c r="CB46" s="49"/>
      <c r="CC46" s="49"/>
      <c r="CD46" s="50"/>
      <c r="CE46" s="50"/>
      <c r="CF46" s="49"/>
      <c r="CG46" s="49"/>
      <c r="CI46" s="143"/>
      <c r="CJ46" s="143"/>
      <c r="CK46" s="144"/>
      <c r="CL46" s="144"/>
      <c r="CM46" s="49"/>
      <c r="CN46" s="49"/>
      <c r="CO46" s="49"/>
      <c r="CP46" s="49"/>
      <c r="CQ46" s="50"/>
      <c r="CR46" s="50"/>
      <c r="CS46" s="50"/>
      <c r="CT46" s="50"/>
      <c r="CU46" s="50"/>
      <c r="CW46" s="17"/>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B46" s="17"/>
      <c r="EC46" s="49"/>
      <c r="ED46" s="49"/>
      <c r="EE46" s="49"/>
      <c r="EF46" s="49"/>
      <c r="EG46" s="49"/>
      <c r="EH46" s="49"/>
      <c r="EI46" s="49"/>
      <c r="EJ46" s="49"/>
      <c r="EK46" s="49"/>
      <c r="EL46" s="49"/>
      <c r="EM46" s="49"/>
      <c r="EN46" s="49"/>
      <c r="EO46" s="49"/>
      <c r="EP46" s="49"/>
      <c r="EQ46" s="49"/>
      <c r="ER46" s="49"/>
      <c r="ES46" s="49"/>
      <c r="ET46" s="49"/>
      <c r="EU46" s="49"/>
      <c r="EV46" s="49"/>
      <c r="EW46" s="49"/>
      <c r="EX46" s="49"/>
      <c r="EY46" s="49"/>
      <c r="EZ46" s="49"/>
      <c r="FA46" s="49"/>
      <c r="FB46" s="49"/>
      <c r="FC46" s="49"/>
      <c r="FD46" s="49"/>
      <c r="FE46" s="49"/>
      <c r="FF46" s="49"/>
      <c r="FG46" s="2"/>
      <c r="FH46" s="17"/>
    </row>
    <row r="47" spans="2:164" s="23" customFormat="1" ht="21.95" customHeight="1">
      <c r="B47" s="139" t="s">
        <v>102</v>
      </c>
      <c r="D47" s="24">
        <f>DATE(2018,10,22)</f>
        <v>43395</v>
      </c>
      <c r="E47" s="24">
        <f>DATE(2018,10,22)</f>
        <v>43395</v>
      </c>
      <c r="F47" s="76">
        <v>1</v>
      </c>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21"/>
      <c r="AL47" s="17"/>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Q47" s="17"/>
      <c r="BR47" s="49"/>
      <c r="BS47" s="49"/>
      <c r="BT47" s="49"/>
      <c r="BU47" s="49"/>
      <c r="BV47" s="49"/>
      <c r="BW47" s="50"/>
      <c r="BX47" s="50"/>
      <c r="BY47" s="50"/>
      <c r="BZ47" s="49"/>
      <c r="CA47" s="49"/>
      <c r="CB47" s="49"/>
      <c r="CC47" s="49"/>
      <c r="CD47" s="50"/>
      <c r="CE47" s="50"/>
      <c r="CF47" s="49"/>
      <c r="CG47" s="49"/>
      <c r="CH47" s="49"/>
      <c r="CI47" s="49"/>
      <c r="CJ47" s="49"/>
      <c r="CK47" s="144"/>
      <c r="CL47" s="145"/>
      <c r="CM47" s="143"/>
      <c r="CN47" s="50"/>
      <c r="CO47" s="50"/>
      <c r="CP47" s="50"/>
      <c r="CQ47" s="50"/>
      <c r="CR47" s="50"/>
      <c r="CS47" s="50"/>
      <c r="CT47" s="50"/>
      <c r="CU47" s="50"/>
      <c r="CW47" s="17"/>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B47" s="17"/>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2"/>
      <c r="FH47" s="17"/>
    </row>
    <row r="48" spans="2:164" s="23" customFormat="1" ht="21.95" customHeight="1">
      <c r="B48" s="139" t="s">
        <v>101</v>
      </c>
      <c r="C48" s="75"/>
      <c r="D48" s="24">
        <f>DATE(2018,10,23)</f>
        <v>43396</v>
      </c>
      <c r="E48" s="24">
        <f>DATE(2018,10,23)</f>
        <v>43396</v>
      </c>
      <c r="F48" s="76">
        <v>1</v>
      </c>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21"/>
      <c r="AL48" s="17"/>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Q48" s="17"/>
      <c r="BR48" s="49"/>
      <c r="BS48" s="49"/>
      <c r="BT48" s="49"/>
      <c r="BU48" s="49"/>
      <c r="BV48" s="49"/>
      <c r="BW48" s="50"/>
      <c r="BX48" s="50"/>
      <c r="BY48" s="50"/>
      <c r="BZ48" s="49"/>
      <c r="CA48" s="49"/>
      <c r="CB48" s="49"/>
      <c r="CC48" s="49"/>
      <c r="CD48" s="50"/>
      <c r="CE48" s="50"/>
      <c r="CF48" s="49"/>
      <c r="CG48" s="49"/>
      <c r="CH48" s="49"/>
      <c r="CI48" s="49"/>
      <c r="CJ48" s="49"/>
      <c r="CK48" s="49"/>
      <c r="CL48" s="49"/>
      <c r="CN48" s="143"/>
      <c r="CO48" s="50"/>
      <c r="CP48" s="50"/>
      <c r="CQ48" s="50"/>
      <c r="CR48" s="50"/>
      <c r="CS48" s="50"/>
      <c r="CT48" s="50"/>
      <c r="CU48" s="50"/>
      <c r="CW48" s="17"/>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B48" s="17"/>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2"/>
      <c r="FH48" s="17"/>
    </row>
    <row r="49" spans="2:164" s="23" customFormat="1" ht="21.95" customHeight="1">
      <c r="B49" s="137" t="s">
        <v>39</v>
      </c>
      <c r="C49" s="75" t="s">
        <v>33</v>
      </c>
      <c r="D49" s="24">
        <f>DATE(2018,10,18)</f>
        <v>43391</v>
      </c>
      <c r="E49" s="24">
        <f t="shared" si="7"/>
        <v>43396</v>
      </c>
      <c r="F49" s="76">
        <v>2</v>
      </c>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21"/>
      <c r="AL49" s="17"/>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Q49" s="17"/>
      <c r="BR49" s="49"/>
      <c r="BS49" s="49"/>
      <c r="BT49" s="49"/>
      <c r="BU49" s="49"/>
      <c r="BV49" s="49"/>
      <c r="BW49" s="50"/>
      <c r="BX49" s="50"/>
      <c r="BY49" s="50"/>
      <c r="BZ49" s="49"/>
      <c r="CA49" s="49"/>
      <c r="CB49" s="49"/>
      <c r="CC49" s="49"/>
      <c r="CD49" s="50"/>
      <c r="CE49" s="50"/>
      <c r="CF49" s="49"/>
      <c r="CG49" s="49"/>
      <c r="CH49" s="49"/>
      <c r="CI49" s="49"/>
      <c r="CJ49" s="49"/>
      <c r="CK49" s="144"/>
      <c r="CL49" s="145"/>
      <c r="CM49" s="57"/>
      <c r="CN49" s="57"/>
      <c r="CO49" s="50"/>
      <c r="CP49" s="50"/>
      <c r="CQ49" s="50"/>
      <c r="CR49" s="50"/>
      <c r="CS49" s="50"/>
      <c r="CT49" s="50"/>
      <c r="CU49" s="50"/>
      <c r="CW49" s="17"/>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B49" s="17"/>
      <c r="EC49" s="49"/>
      <c r="ED49" s="49"/>
      <c r="EE49" s="49"/>
      <c r="EF49" s="49"/>
      <c r="EG49" s="49"/>
      <c r="EH49" s="49"/>
      <c r="EI49" s="49"/>
      <c r="EJ49" s="49"/>
      <c r="EK49" s="49"/>
      <c r="EL49" s="49"/>
      <c r="EM49" s="49"/>
      <c r="EN49" s="49"/>
      <c r="EO49" s="49"/>
      <c r="EP49" s="49"/>
      <c r="EQ49" s="49"/>
      <c r="ER49" s="49"/>
      <c r="ES49" s="49"/>
      <c r="ET49" s="49"/>
      <c r="EU49" s="49"/>
      <c r="EV49" s="49"/>
      <c r="EW49" s="49"/>
      <c r="EX49" s="49"/>
      <c r="EY49" s="49"/>
      <c r="EZ49" s="49"/>
      <c r="FA49" s="49"/>
      <c r="FB49" s="49"/>
      <c r="FC49" s="49"/>
      <c r="FD49" s="49"/>
      <c r="FE49" s="49"/>
      <c r="FF49" s="49"/>
      <c r="FG49" s="2"/>
      <c r="FH49" s="17"/>
    </row>
    <row r="50" spans="2:164" s="23" customFormat="1" ht="21.95" customHeight="1">
      <c r="B50" s="137" t="s">
        <v>40</v>
      </c>
      <c r="C50" s="75" t="s">
        <v>25</v>
      </c>
      <c r="D50" s="24">
        <f>DATE(2018,10,23)</f>
        <v>43396</v>
      </c>
      <c r="E50" s="24">
        <f>DATE(2018,10,23)</f>
        <v>43396</v>
      </c>
      <c r="F50" s="76">
        <v>1</v>
      </c>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21"/>
      <c r="AL50" s="17"/>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Q50" s="17"/>
      <c r="BR50" s="49"/>
      <c r="BS50" s="49"/>
      <c r="BT50" s="49"/>
      <c r="BU50" s="49"/>
      <c r="BV50" s="49"/>
      <c r="BW50" s="50"/>
      <c r="BX50" s="50"/>
      <c r="BY50" s="50"/>
      <c r="BZ50" s="49"/>
      <c r="CA50" s="49"/>
      <c r="CB50" s="49"/>
      <c r="CC50" s="49"/>
      <c r="CD50" s="50"/>
      <c r="CE50" s="50"/>
      <c r="CF50" s="49"/>
      <c r="CG50" s="49"/>
      <c r="CH50" s="49"/>
      <c r="CI50" s="49"/>
      <c r="CJ50" s="49"/>
      <c r="CK50" s="49"/>
      <c r="CL50" s="49"/>
      <c r="CM50" s="49"/>
      <c r="CN50" s="57"/>
      <c r="CO50" s="50"/>
      <c r="CP50" s="50"/>
      <c r="CQ50" s="50"/>
      <c r="CR50" s="50"/>
      <c r="CS50" s="50"/>
      <c r="CT50" s="50"/>
      <c r="CU50" s="50"/>
      <c r="CW50" s="17"/>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B50" s="17"/>
      <c r="EC50" s="49"/>
      <c r="ED50" s="49"/>
      <c r="EE50" s="49"/>
      <c r="EF50" s="49"/>
      <c r="EG50" s="49"/>
      <c r="EH50" s="49"/>
      <c r="EI50" s="49"/>
      <c r="EJ50" s="49"/>
      <c r="EK50" s="49"/>
      <c r="EL50" s="49"/>
      <c r="EM50" s="49"/>
      <c r="EN50" s="49"/>
      <c r="EO50" s="49"/>
      <c r="EP50" s="49"/>
      <c r="EQ50" s="49"/>
      <c r="ER50" s="49"/>
      <c r="ES50" s="49"/>
      <c r="ET50" s="49"/>
      <c r="EU50" s="49"/>
      <c r="EV50" s="49"/>
      <c r="EW50" s="49"/>
      <c r="EX50" s="49"/>
      <c r="EY50" s="49"/>
      <c r="EZ50" s="49"/>
      <c r="FA50" s="49"/>
      <c r="FB50" s="49"/>
      <c r="FC50" s="49"/>
      <c r="FD50" s="49"/>
      <c r="FE50" s="49"/>
      <c r="FF50" s="49"/>
      <c r="FG50" s="2"/>
      <c r="FH50" s="17"/>
    </row>
    <row r="51" spans="2:164" s="23" customFormat="1" ht="21.95" customHeight="1">
      <c r="B51" s="129"/>
      <c r="C51" s="75"/>
      <c r="D51" s="24"/>
      <c r="E51" s="24"/>
      <c r="F51" s="76"/>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21"/>
      <c r="AL51" s="17"/>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Q51" s="17"/>
      <c r="BR51" s="49"/>
      <c r="BS51" s="49"/>
      <c r="BT51" s="49"/>
      <c r="BU51" s="49"/>
      <c r="BV51" s="49"/>
      <c r="BW51" s="50"/>
      <c r="BX51" s="50"/>
      <c r="BY51" s="50"/>
      <c r="BZ51" s="52"/>
      <c r="CA51" s="52"/>
      <c r="CB51" s="49"/>
      <c r="CC51" s="52"/>
      <c r="CD51" s="50"/>
      <c r="CE51" s="50"/>
      <c r="CF51" s="49"/>
      <c r="CG51" s="49"/>
      <c r="CH51" s="49"/>
      <c r="CI51" s="49"/>
      <c r="CJ51" s="49"/>
      <c r="CK51" s="49"/>
      <c r="CL51" s="2"/>
      <c r="CM51" s="3"/>
      <c r="CO51" s="51"/>
      <c r="CP51" s="51"/>
      <c r="CQ51" s="51"/>
      <c r="CR51" s="50"/>
      <c r="CS51" s="50"/>
      <c r="CT51" s="51"/>
      <c r="CU51" s="51"/>
      <c r="CV51" s="2"/>
      <c r="CW51" s="17"/>
      <c r="CX51" s="52"/>
      <c r="CY51" s="52"/>
      <c r="CZ51" s="49"/>
      <c r="DA51" s="49"/>
      <c r="DB51" s="52"/>
      <c r="DC51" s="52"/>
      <c r="DD51" s="52"/>
      <c r="DE51" s="49"/>
      <c r="DF51" s="49"/>
      <c r="DG51" s="49"/>
      <c r="DH51" s="49"/>
      <c r="DI51" s="49"/>
      <c r="DJ51" s="49"/>
      <c r="DK51" s="49"/>
      <c r="DL51" s="49"/>
      <c r="DM51" s="49"/>
      <c r="DN51" s="49"/>
      <c r="DO51" s="49"/>
      <c r="DP51" s="49"/>
      <c r="DQ51" s="49"/>
      <c r="DR51" s="49"/>
      <c r="DS51" s="49"/>
      <c r="DT51" s="49"/>
      <c r="DU51" s="49"/>
      <c r="DV51" s="49"/>
      <c r="DW51" s="49"/>
      <c r="DX51" s="49"/>
      <c r="DY51" s="49"/>
      <c r="DZ51" s="49"/>
      <c r="EB51" s="17"/>
      <c r="EC51" s="49"/>
      <c r="ED51" s="49"/>
      <c r="EE51" s="49"/>
      <c r="EF51" s="49"/>
      <c r="EG51" s="49"/>
      <c r="EH51" s="49"/>
      <c r="EI51" s="49"/>
      <c r="EJ51" s="49"/>
      <c r="EK51" s="49"/>
      <c r="EL51" s="49"/>
      <c r="EM51" s="49"/>
      <c r="EN51" s="49"/>
      <c r="EO51" s="49"/>
      <c r="EP51" s="49"/>
      <c r="EQ51" s="49"/>
      <c r="ER51" s="49"/>
      <c r="ES51" s="49"/>
      <c r="ET51" s="49"/>
      <c r="EU51" s="49"/>
      <c r="EV51" s="49"/>
      <c r="EW51" s="49"/>
      <c r="EX51" s="49"/>
      <c r="EY51" s="49"/>
      <c r="EZ51" s="49"/>
      <c r="FA51" s="49"/>
      <c r="FB51" s="49"/>
      <c r="FC51" s="49"/>
      <c r="FD51" s="49"/>
      <c r="FE51" s="49"/>
      <c r="FF51" s="49"/>
      <c r="FG51" s="2"/>
      <c r="FH51" s="17"/>
    </row>
    <row r="52" spans="2:164" s="5" customFormat="1" ht="21.95" customHeight="1">
      <c r="B52" s="135" t="s">
        <v>81</v>
      </c>
      <c r="C52" s="107"/>
      <c r="D52" s="15">
        <f>DATE(2018,9,10)</f>
        <v>43353</v>
      </c>
      <c r="E52" s="15">
        <f>DATE(2018,10,19)</f>
        <v>43392</v>
      </c>
      <c r="F52" s="108">
        <v>17</v>
      </c>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21"/>
      <c r="AL52" s="17"/>
      <c r="AM52" s="53"/>
      <c r="AN52" s="53"/>
      <c r="AO52" s="53"/>
      <c r="AP52" s="53"/>
      <c r="AQ52" s="53"/>
      <c r="AR52" s="53"/>
      <c r="AS52" s="53"/>
      <c r="AT52" s="53"/>
      <c r="AU52" s="53"/>
      <c r="AV52" s="52"/>
      <c r="AW52" s="52"/>
      <c r="AX52" s="52"/>
      <c r="AY52" s="52"/>
      <c r="AZ52" s="52"/>
      <c r="BA52" s="53"/>
      <c r="BB52" s="53"/>
      <c r="BC52" s="52"/>
      <c r="BD52" s="52"/>
      <c r="BE52" s="52"/>
      <c r="BF52" s="53"/>
      <c r="BG52" s="53"/>
      <c r="BH52" s="53"/>
      <c r="BI52" s="53"/>
      <c r="BJ52" s="53"/>
      <c r="BK52" s="53"/>
      <c r="BL52" s="53"/>
      <c r="BM52" s="53"/>
      <c r="BN52" s="53"/>
      <c r="BO52" s="53"/>
      <c r="BQ52" s="17"/>
      <c r="BR52" s="53"/>
      <c r="BS52" s="53"/>
      <c r="BT52" s="53"/>
      <c r="BU52" s="53"/>
      <c r="BV52" s="53"/>
      <c r="BW52" s="54"/>
      <c r="BX52" s="54"/>
      <c r="BY52" s="54"/>
      <c r="BZ52" s="53"/>
      <c r="CA52" s="53"/>
      <c r="CB52" s="49"/>
      <c r="CC52" s="53"/>
      <c r="CD52" s="54"/>
      <c r="CE52" s="54"/>
      <c r="CF52" s="49"/>
      <c r="CG52" s="49"/>
      <c r="CH52" s="49"/>
      <c r="CI52" s="49"/>
      <c r="CJ52" s="49"/>
      <c r="CK52" s="49"/>
      <c r="CL52" s="54"/>
      <c r="CM52" s="53"/>
      <c r="CN52" s="53"/>
      <c r="CO52" s="53"/>
      <c r="CP52" s="53"/>
      <c r="CQ52" s="53"/>
      <c r="CR52" s="53"/>
      <c r="CS52" s="53"/>
      <c r="CT52" s="53"/>
      <c r="CU52" s="53"/>
      <c r="CW52" s="17"/>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B52" s="17"/>
      <c r="EC52" s="53"/>
      <c r="ED52" s="53"/>
      <c r="EE52" s="53"/>
      <c r="EF52" s="53"/>
      <c r="EG52" s="53"/>
      <c r="EH52" s="53"/>
      <c r="EI52" s="53"/>
      <c r="EJ52" s="53"/>
      <c r="EK52" s="53"/>
      <c r="EL52" s="53"/>
      <c r="EM52" s="53"/>
      <c r="EN52" s="53"/>
      <c r="EO52" s="53"/>
      <c r="EP52" s="53"/>
      <c r="EQ52" s="53"/>
      <c r="ER52" s="53"/>
      <c r="ES52" s="53"/>
      <c r="ET52" s="53"/>
      <c r="EU52" s="53"/>
      <c r="EV52" s="53"/>
      <c r="EW52" s="53"/>
      <c r="EX52" s="53"/>
      <c r="EY52" s="53"/>
      <c r="EZ52" s="53"/>
      <c r="FA52" s="53"/>
      <c r="FB52" s="53"/>
      <c r="FC52" s="53"/>
      <c r="FD52" s="53"/>
      <c r="FE52" s="53"/>
      <c r="FF52" s="53"/>
      <c r="FG52" s="2"/>
      <c r="FH52" s="17"/>
    </row>
    <row r="53" spans="2:164" s="5" customFormat="1" ht="21.95" customHeight="1">
      <c r="B53" s="138" t="s">
        <v>92</v>
      </c>
      <c r="C53" s="109" t="s">
        <v>45</v>
      </c>
      <c r="D53" s="14">
        <f>DATE(2018,9,10)</f>
        <v>43353</v>
      </c>
      <c r="E53" s="14">
        <f>DATE(2018,9,19)</f>
        <v>43362</v>
      </c>
      <c r="F53" s="110">
        <v>8</v>
      </c>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21"/>
      <c r="AL53" s="17"/>
      <c r="AM53" s="53"/>
      <c r="AN53" s="53"/>
      <c r="AO53" s="53"/>
      <c r="AP53" s="53"/>
      <c r="AQ53" s="53"/>
      <c r="AR53" s="53"/>
      <c r="AS53" s="53"/>
      <c r="AT53" s="53"/>
      <c r="AV53" s="55"/>
      <c r="AW53" s="55"/>
      <c r="AX53" s="55"/>
      <c r="AY53" s="55"/>
      <c r="AZ53" s="55"/>
      <c r="BA53" s="147"/>
      <c r="BB53" s="148"/>
      <c r="BC53" s="55"/>
      <c r="BD53" s="55"/>
      <c r="BE53" s="55"/>
      <c r="BF53" s="54"/>
      <c r="BG53" s="54"/>
      <c r="BH53" s="54"/>
      <c r="BI53" s="54"/>
      <c r="BJ53" s="54"/>
      <c r="BK53" s="54"/>
      <c r="BL53" s="54"/>
      <c r="BM53" s="54"/>
      <c r="BN53" s="54"/>
      <c r="BO53" s="54"/>
      <c r="BP53" s="6"/>
      <c r="BQ53" s="17"/>
      <c r="BR53" s="54"/>
      <c r="BS53" s="54"/>
      <c r="BT53" s="53"/>
      <c r="BU53" s="53"/>
      <c r="BV53" s="53"/>
      <c r="BW53" s="54"/>
      <c r="BX53" s="54"/>
      <c r="BY53" s="54"/>
      <c r="BZ53" s="52"/>
      <c r="CA53" s="52"/>
      <c r="CB53" s="52"/>
      <c r="CC53" s="52"/>
      <c r="CD53" s="51"/>
      <c r="CE53" s="54"/>
      <c r="CF53" s="53"/>
      <c r="CG53" s="52"/>
      <c r="CH53" s="52"/>
      <c r="CI53" s="52"/>
      <c r="CJ53" s="52"/>
      <c r="CK53" s="54"/>
      <c r="CL53" s="54"/>
      <c r="CM53" s="53"/>
      <c r="CN53" s="53"/>
      <c r="CO53" s="53"/>
      <c r="CP53" s="53"/>
      <c r="CQ53" s="53"/>
      <c r="CR53" s="53"/>
      <c r="CS53" s="53"/>
      <c r="CT53" s="53"/>
      <c r="CU53" s="53"/>
      <c r="CW53" s="17"/>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B53" s="17"/>
      <c r="EC53" s="53"/>
      <c r="ED53" s="53"/>
      <c r="EE53" s="53"/>
      <c r="EF53" s="53"/>
      <c r="EG53" s="53"/>
      <c r="EH53" s="53"/>
      <c r="EI53" s="53"/>
      <c r="EJ53" s="53"/>
      <c r="EK53" s="53"/>
      <c r="EL53" s="53"/>
      <c r="EM53" s="53"/>
      <c r="EN53" s="53"/>
      <c r="EO53" s="53"/>
      <c r="EP53" s="53"/>
      <c r="EQ53" s="53"/>
      <c r="ER53" s="53"/>
      <c r="ES53" s="53"/>
      <c r="ET53" s="53"/>
      <c r="EU53" s="53"/>
      <c r="EV53" s="53"/>
      <c r="EW53" s="53"/>
      <c r="EX53" s="53"/>
      <c r="EY53" s="53"/>
      <c r="EZ53" s="53"/>
      <c r="FA53" s="53"/>
      <c r="FB53" s="53"/>
      <c r="FC53" s="53"/>
      <c r="FD53" s="53"/>
      <c r="FE53" s="53"/>
      <c r="FF53" s="53"/>
      <c r="FG53" s="2"/>
      <c r="FH53" s="17"/>
    </row>
    <row r="54" spans="2:164" s="5" customFormat="1" ht="21.95" customHeight="1">
      <c r="B54" s="138" t="s">
        <v>93</v>
      </c>
      <c r="C54" s="109" t="s">
        <v>45</v>
      </c>
      <c r="D54" s="14">
        <f>DATE(2018,10,9)</f>
        <v>43382</v>
      </c>
      <c r="E54" s="14">
        <f>DATE(2018,10,19)</f>
        <v>43392</v>
      </c>
      <c r="F54" s="110">
        <v>9</v>
      </c>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21"/>
      <c r="AL54" s="17"/>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Q54" s="17"/>
      <c r="BR54" s="53"/>
      <c r="BS54" s="53"/>
      <c r="BT54" s="53"/>
      <c r="BU54" s="53"/>
      <c r="BV54" s="53"/>
      <c r="BW54" s="53"/>
      <c r="BX54" s="53"/>
      <c r="BZ54" s="55"/>
      <c r="CA54" s="55"/>
      <c r="CB54" s="55"/>
      <c r="CC54" s="55"/>
      <c r="CD54" s="149"/>
      <c r="CE54" s="147"/>
      <c r="CF54" s="55"/>
      <c r="CG54" s="55"/>
      <c r="CH54" s="55"/>
      <c r="CI54" s="55"/>
      <c r="CJ54" s="74" t="s">
        <v>12</v>
      </c>
      <c r="CK54" s="54"/>
      <c r="CL54" s="54"/>
      <c r="CM54" s="54"/>
      <c r="CN54" s="54"/>
      <c r="CO54" s="54"/>
      <c r="CP54" s="54"/>
      <c r="CQ54" s="54"/>
      <c r="CR54" s="54"/>
      <c r="CS54" s="53"/>
      <c r="CT54" s="53"/>
      <c r="CU54" s="53"/>
      <c r="CW54" s="17"/>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B54" s="17"/>
      <c r="EC54" s="53"/>
      <c r="ED54" s="53"/>
      <c r="EE54" s="53"/>
      <c r="EF54" s="53"/>
      <c r="EG54" s="53"/>
      <c r="EH54" s="53"/>
      <c r="EI54" s="53"/>
      <c r="EJ54" s="53"/>
      <c r="EK54" s="53"/>
      <c r="EL54" s="53"/>
      <c r="EM54" s="53"/>
      <c r="EN54" s="53"/>
      <c r="EO54" s="53"/>
      <c r="EP54" s="53"/>
      <c r="EQ54" s="53"/>
      <c r="ER54" s="53"/>
      <c r="ES54" s="53"/>
      <c r="ET54" s="53"/>
      <c r="EU54" s="53"/>
      <c r="EV54" s="53"/>
      <c r="EW54" s="53"/>
      <c r="EX54" s="53"/>
      <c r="EY54" s="53"/>
      <c r="EZ54" s="53"/>
      <c r="FA54" s="53"/>
      <c r="FB54" s="53"/>
      <c r="FC54" s="53"/>
      <c r="FD54" s="53"/>
      <c r="FE54" s="53"/>
      <c r="FF54" s="53"/>
      <c r="FG54" s="2"/>
      <c r="FH54" s="17"/>
    </row>
    <row r="55" spans="2:164" s="2" customFormat="1" ht="21.95" customHeight="1">
      <c r="B55" s="136"/>
      <c r="C55" s="111"/>
      <c r="D55" s="70"/>
      <c r="E55" s="70"/>
      <c r="F55" s="112"/>
      <c r="G55" s="51"/>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21"/>
      <c r="AL55" s="17"/>
      <c r="AM55" s="52"/>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
      <c r="BQ55" s="17"/>
      <c r="BR55" s="53"/>
      <c r="BS55" s="53"/>
      <c r="BT55" s="53"/>
      <c r="BU55" s="53"/>
      <c r="BV55" s="53"/>
      <c r="BW55" s="53"/>
      <c r="BX55" s="53"/>
      <c r="BY55" s="53"/>
      <c r="BZ55" s="53"/>
      <c r="CA55" s="53"/>
      <c r="CB55" s="53"/>
      <c r="CC55" s="53"/>
      <c r="CD55" s="53"/>
      <c r="CE55" s="53"/>
      <c r="CF55" s="53"/>
      <c r="CG55" s="53"/>
      <c r="CH55" s="53"/>
      <c r="CI55" s="53"/>
      <c r="CJ55" s="53"/>
      <c r="CK55" s="53"/>
      <c r="CL55" s="53"/>
      <c r="CM55" s="3"/>
      <c r="CN55" s="3"/>
      <c r="CO55" s="3"/>
      <c r="CP55" s="3"/>
      <c r="CQ55" s="3"/>
      <c r="CR55" s="51"/>
      <c r="CW55" s="17"/>
      <c r="CZ55" s="52"/>
      <c r="DE55" s="52"/>
      <c r="DF55" s="52"/>
      <c r="DG55" s="52"/>
      <c r="DH55" s="52"/>
      <c r="DI55" s="52"/>
      <c r="DJ55" s="52"/>
      <c r="DK55" s="52"/>
      <c r="DL55" s="52"/>
      <c r="DM55" s="52"/>
      <c r="DN55" s="52"/>
      <c r="DO55" s="52"/>
      <c r="DP55" s="52"/>
      <c r="DQ55" s="52"/>
      <c r="DR55" s="52"/>
      <c r="DS55" s="52"/>
      <c r="DT55" s="52"/>
      <c r="DU55" s="52"/>
      <c r="DV55" s="52"/>
      <c r="DW55" s="52"/>
      <c r="DX55" s="52"/>
      <c r="DY55" s="52"/>
      <c r="DZ55" s="52"/>
      <c r="EB55" s="17"/>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H55" s="17"/>
    </row>
    <row r="56" spans="2:164" s="23" customFormat="1" ht="21.95" customHeight="1">
      <c r="B56" s="134" t="s">
        <v>82</v>
      </c>
      <c r="C56" s="75"/>
      <c r="D56" s="39">
        <f>DATE(2018,10,9)</f>
        <v>43382</v>
      </c>
      <c r="E56" s="39">
        <f>DATE(2018,11,7)</f>
        <v>43411</v>
      </c>
      <c r="F56" s="98">
        <v>21.5</v>
      </c>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21"/>
      <c r="AL56" s="17"/>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Q56" s="17"/>
      <c r="BR56" s="49"/>
      <c r="BS56" s="49"/>
      <c r="BT56" s="49"/>
      <c r="BU56" s="49"/>
      <c r="BV56" s="49"/>
      <c r="BW56" s="50"/>
      <c r="BX56" s="50"/>
      <c r="BY56" s="21"/>
      <c r="BZ56" s="55"/>
      <c r="CA56" s="55"/>
      <c r="CB56" s="55"/>
      <c r="CC56" s="55"/>
      <c r="CD56" s="144"/>
      <c r="CE56" s="145"/>
      <c r="CF56" s="55"/>
      <c r="CG56" s="55"/>
      <c r="CH56" s="55"/>
      <c r="CI56" s="55"/>
      <c r="CJ56" s="55"/>
      <c r="CK56" s="144"/>
      <c r="CL56" s="145"/>
      <c r="CM56" s="55"/>
      <c r="CN56" s="55"/>
      <c r="CO56" s="55"/>
      <c r="CP56" s="55"/>
      <c r="CQ56" s="55"/>
      <c r="CR56" s="144"/>
      <c r="CS56" s="145"/>
      <c r="CT56" s="55"/>
      <c r="CU56" s="55"/>
      <c r="CV56" s="55"/>
      <c r="CW56" s="17"/>
      <c r="CX56" s="55"/>
      <c r="CY56" s="55"/>
      <c r="CZ56" s="144"/>
      <c r="DA56" s="145"/>
      <c r="DB56" s="55"/>
      <c r="DC56" s="55"/>
      <c r="DD56" s="74" t="s">
        <v>12</v>
      </c>
      <c r="DE56" s="49"/>
      <c r="DF56" s="49"/>
      <c r="DG56" s="49"/>
      <c r="DH56" s="49"/>
      <c r="DI56" s="49"/>
      <c r="DJ56" s="49"/>
      <c r="DK56" s="49"/>
      <c r="DL56" s="49"/>
      <c r="DM56" s="49"/>
      <c r="DN56" s="49"/>
      <c r="DO56" s="49"/>
      <c r="DP56" s="49"/>
      <c r="DQ56" s="49"/>
      <c r="DR56" s="49"/>
      <c r="DS56" s="49"/>
      <c r="DT56" s="49"/>
      <c r="DU56" s="49"/>
      <c r="DV56" s="49"/>
      <c r="DW56" s="49"/>
      <c r="DX56" s="49"/>
      <c r="DY56" s="49"/>
      <c r="DZ56" s="49"/>
      <c r="EB56" s="17"/>
      <c r="EC56" s="49"/>
      <c r="ED56" s="49"/>
      <c r="EE56" s="49"/>
      <c r="EF56" s="49"/>
      <c r="EG56" s="49"/>
      <c r="EH56" s="49"/>
      <c r="EI56" s="49"/>
      <c r="EJ56" s="49"/>
      <c r="EK56" s="49"/>
      <c r="EL56" s="49"/>
      <c r="EM56" s="49"/>
      <c r="EN56" s="49"/>
      <c r="EO56" s="49"/>
      <c r="EP56" s="49"/>
      <c r="EQ56" s="49"/>
      <c r="ER56" s="49"/>
      <c r="ES56" s="49"/>
      <c r="ET56" s="49"/>
      <c r="EU56" s="49"/>
      <c r="EV56" s="49"/>
      <c r="EW56" s="49"/>
      <c r="EX56" s="49"/>
      <c r="EY56" s="49"/>
      <c r="EZ56" s="49"/>
      <c r="FA56" s="49"/>
      <c r="FB56" s="49"/>
      <c r="FC56" s="49"/>
      <c r="FD56" s="49"/>
      <c r="FE56" s="49"/>
      <c r="FF56" s="49"/>
      <c r="FG56" s="2"/>
      <c r="FH56" s="17"/>
    </row>
    <row r="57" spans="2:164" s="23" customFormat="1" ht="21.95" customHeight="1">
      <c r="B57" s="137" t="s">
        <v>103</v>
      </c>
      <c r="C57" s="75" t="s">
        <v>27</v>
      </c>
      <c r="D57" s="24">
        <f>DATE(2018,10,9)</f>
        <v>43382</v>
      </c>
      <c r="E57" s="24">
        <f t="shared" ref="E57:E60" si="8">DATE(2018,11,7)</f>
        <v>43411</v>
      </c>
      <c r="F57" s="76">
        <v>21.5</v>
      </c>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21"/>
      <c r="AL57" s="17"/>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Q57" s="17"/>
      <c r="BR57" s="49"/>
      <c r="BS57" s="49"/>
      <c r="BT57" s="49"/>
      <c r="BU57" s="49"/>
      <c r="BV57" s="49"/>
      <c r="BW57" s="50"/>
      <c r="BX57" s="50"/>
      <c r="BY57" s="21"/>
      <c r="BZ57" s="57"/>
      <c r="CA57" s="57"/>
      <c r="CB57" s="57"/>
      <c r="CC57" s="57"/>
      <c r="CD57" s="144"/>
      <c r="CE57" s="145"/>
      <c r="CF57" s="57"/>
      <c r="CG57" s="57"/>
      <c r="CH57" s="57"/>
      <c r="CI57" s="57"/>
      <c r="CJ57" s="57"/>
      <c r="CK57" s="144"/>
      <c r="CL57" s="145"/>
      <c r="CM57" s="57"/>
      <c r="CN57" s="57"/>
      <c r="CO57" s="57"/>
      <c r="CP57" s="57"/>
      <c r="CQ57" s="57"/>
      <c r="CR57" s="144"/>
      <c r="CS57" s="145"/>
      <c r="CT57" s="57"/>
      <c r="CU57" s="57"/>
      <c r="CV57" s="57"/>
      <c r="CW57" s="17"/>
      <c r="CX57" s="57"/>
      <c r="CY57" s="57"/>
      <c r="CZ57" s="144"/>
      <c r="DA57" s="145"/>
      <c r="DB57" s="57"/>
      <c r="DC57" s="57"/>
      <c r="DD57" s="57"/>
      <c r="DE57" s="49"/>
      <c r="DF57" s="49"/>
      <c r="DG57" s="49"/>
      <c r="DH57" s="49"/>
      <c r="DI57" s="49"/>
      <c r="DJ57" s="49"/>
      <c r="DK57" s="49"/>
      <c r="DL57" s="49"/>
      <c r="DM57" s="49"/>
      <c r="DN57" s="49"/>
      <c r="DO57" s="49"/>
      <c r="DP57" s="49"/>
      <c r="DQ57" s="49"/>
      <c r="DR57" s="49"/>
      <c r="DS57" s="49"/>
      <c r="DT57" s="49"/>
      <c r="DU57" s="49"/>
      <c r="DV57" s="49"/>
      <c r="DW57" s="49"/>
      <c r="DX57" s="49"/>
      <c r="DY57" s="49"/>
      <c r="DZ57" s="49"/>
      <c r="EB57" s="17"/>
      <c r="EC57" s="49"/>
      <c r="ED57" s="49"/>
      <c r="EE57" s="49"/>
      <c r="EF57" s="49"/>
      <c r="EG57" s="49"/>
      <c r="EH57" s="49"/>
      <c r="EI57" s="49"/>
      <c r="EJ57" s="49"/>
      <c r="EK57" s="49"/>
      <c r="EL57" s="49"/>
      <c r="EM57" s="49"/>
      <c r="EN57" s="49"/>
      <c r="EO57" s="49"/>
      <c r="EP57" s="49"/>
      <c r="EQ57" s="49"/>
      <c r="ER57" s="49"/>
      <c r="ES57" s="49"/>
      <c r="ET57" s="49"/>
      <c r="EU57" s="49"/>
      <c r="EV57" s="49"/>
      <c r="EW57" s="49"/>
      <c r="EX57" s="49"/>
      <c r="EY57" s="49"/>
      <c r="EZ57" s="49"/>
      <c r="FA57" s="49"/>
      <c r="FB57" s="49"/>
      <c r="FC57" s="49"/>
      <c r="FD57" s="49"/>
      <c r="FE57" s="49"/>
      <c r="FF57" s="49"/>
      <c r="FG57" s="2"/>
      <c r="FH57" s="17"/>
    </row>
    <row r="58" spans="2:164" s="23" customFormat="1" ht="21.95" customHeight="1">
      <c r="B58" s="137" t="s">
        <v>35</v>
      </c>
      <c r="C58" s="75" t="s">
        <v>43</v>
      </c>
      <c r="D58" s="24">
        <f>DATE(2018,10,9)</f>
        <v>43382</v>
      </c>
      <c r="E58" s="24">
        <f t="shared" si="8"/>
        <v>43411</v>
      </c>
      <c r="F58" s="76">
        <v>21.5</v>
      </c>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21"/>
      <c r="AL58" s="17"/>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Q58" s="17"/>
      <c r="BR58" s="49"/>
      <c r="BS58" s="49"/>
      <c r="BT58" s="49"/>
      <c r="BU58" s="49"/>
      <c r="BV58" s="49"/>
      <c r="BW58" s="50"/>
      <c r="BX58" s="50"/>
      <c r="BY58" s="21"/>
      <c r="BZ58" s="57"/>
      <c r="CA58" s="57"/>
      <c r="CB58" s="57"/>
      <c r="CC58" s="57"/>
      <c r="CD58" s="144"/>
      <c r="CE58" s="145"/>
      <c r="CF58" s="57"/>
      <c r="CG58" s="57"/>
      <c r="CH58" s="57"/>
      <c r="CI58" s="57"/>
      <c r="CJ58" s="57"/>
      <c r="CK58" s="144"/>
      <c r="CL58" s="145"/>
      <c r="CM58" s="57"/>
      <c r="CN58" s="57"/>
      <c r="CO58" s="57"/>
      <c r="CP58" s="57"/>
      <c r="CQ58" s="57"/>
      <c r="CR58" s="144"/>
      <c r="CS58" s="145"/>
      <c r="CT58" s="57"/>
      <c r="CU58" s="57"/>
      <c r="CV58" s="57"/>
      <c r="CW58" s="17"/>
      <c r="CX58" s="57"/>
      <c r="CY58" s="57"/>
      <c r="CZ58" s="144"/>
      <c r="DA58" s="145"/>
      <c r="DB58" s="57"/>
      <c r="DC58" s="57"/>
      <c r="DD58" s="57"/>
      <c r="DE58" s="49"/>
      <c r="DF58" s="49"/>
      <c r="DG58" s="49"/>
      <c r="DH58" s="49"/>
      <c r="DI58" s="49"/>
      <c r="DJ58" s="49"/>
      <c r="DK58" s="49"/>
      <c r="DL58" s="49"/>
      <c r="DM58" s="49"/>
      <c r="DN58" s="49"/>
      <c r="DO58" s="49"/>
      <c r="DP58" s="49"/>
      <c r="DQ58" s="49"/>
      <c r="DR58" s="49"/>
      <c r="DS58" s="49"/>
      <c r="DT58" s="49"/>
      <c r="DU58" s="49"/>
      <c r="DV58" s="49"/>
      <c r="DW58" s="49"/>
      <c r="DX58" s="49"/>
      <c r="DY58" s="49"/>
      <c r="DZ58" s="49"/>
      <c r="EB58" s="17"/>
      <c r="EC58" s="49"/>
      <c r="ED58" s="49"/>
      <c r="EE58" s="49"/>
      <c r="EF58" s="49"/>
      <c r="EG58" s="49"/>
      <c r="EH58" s="49"/>
      <c r="EI58" s="49"/>
      <c r="EJ58" s="49"/>
      <c r="EK58" s="49"/>
      <c r="EL58" s="49"/>
      <c r="EM58" s="49"/>
      <c r="EN58" s="49"/>
      <c r="EO58" s="49"/>
      <c r="EP58" s="49"/>
      <c r="EQ58" s="49"/>
      <c r="ER58" s="49"/>
      <c r="ES58" s="49"/>
      <c r="ET58" s="49"/>
      <c r="EU58" s="49"/>
      <c r="EV58" s="49"/>
      <c r="EW58" s="49"/>
      <c r="EX58" s="49"/>
      <c r="EY58" s="49"/>
      <c r="EZ58" s="49"/>
      <c r="FA58" s="49"/>
      <c r="FB58" s="49"/>
      <c r="FC58" s="49"/>
      <c r="FD58" s="49"/>
      <c r="FE58" s="49"/>
      <c r="FF58" s="49"/>
      <c r="FG58" s="2"/>
      <c r="FH58" s="17"/>
    </row>
    <row r="59" spans="2:164" s="23" customFormat="1" ht="21.95" customHeight="1">
      <c r="B59" s="137" t="s">
        <v>36</v>
      </c>
      <c r="C59" s="75" t="s">
        <v>34</v>
      </c>
      <c r="D59" s="24">
        <f>DATE(2018,11,2)</f>
        <v>43406</v>
      </c>
      <c r="E59" s="24">
        <f t="shared" si="8"/>
        <v>43411</v>
      </c>
      <c r="F59" s="76">
        <v>4</v>
      </c>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21"/>
      <c r="AL59" s="17"/>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Q59" s="17"/>
      <c r="BR59" s="49"/>
      <c r="BS59" s="49"/>
      <c r="BT59" s="49"/>
      <c r="BU59" s="49"/>
      <c r="BV59" s="49"/>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21"/>
      <c r="CW59" s="17"/>
      <c r="CX59" s="3"/>
      <c r="CY59" s="57"/>
      <c r="CZ59" s="149"/>
      <c r="DA59" s="149"/>
      <c r="DB59" s="57"/>
      <c r="DC59" s="57"/>
      <c r="DD59" s="57"/>
      <c r="DE59" s="49"/>
      <c r="DF59" s="49"/>
      <c r="DG59" s="49"/>
      <c r="DH59" s="49"/>
      <c r="DI59" s="49"/>
      <c r="DJ59" s="49"/>
      <c r="DK59" s="49"/>
      <c r="DL59" s="49"/>
      <c r="DM59" s="49"/>
      <c r="DN59" s="49"/>
      <c r="DO59" s="49"/>
      <c r="DP59" s="49"/>
      <c r="DQ59" s="49"/>
      <c r="DR59" s="49"/>
      <c r="DS59" s="49"/>
      <c r="DT59" s="49"/>
      <c r="DU59" s="49"/>
      <c r="DV59" s="49"/>
      <c r="DW59" s="49"/>
      <c r="DX59" s="49"/>
      <c r="DY59" s="49"/>
      <c r="DZ59" s="49"/>
      <c r="EB59" s="17"/>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2"/>
      <c r="FH59" s="17"/>
    </row>
    <row r="60" spans="2:164" s="23" customFormat="1" ht="21.95" customHeight="1">
      <c r="B60" s="137" t="s">
        <v>37</v>
      </c>
      <c r="C60" s="75" t="s">
        <v>25</v>
      </c>
      <c r="D60" s="24">
        <f>DATE(2018,11,6)</f>
        <v>43410</v>
      </c>
      <c r="E60" s="24">
        <f t="shared" si="8"/>
        <v>43411</v>
      </c>
      <c r="F60" s="76">
        <v>2</v>
      </c>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21"/>
      <c r="AL60" s="17"/>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Q60" s="17"/>
      <c r="BR60" s="49"/>
      <c r="BS60" s="49"/>
      <c r="BT60" s="49"/>
      <c r="BU60" s="49"/>
      <c r="BV60" s="49"/>
      <c r="BW60" s="50"/>
      <c r="BX60" s="50"/>
      <c r="BY60" s="50"/>
      <c r="BZ60" s="49"/>
      <c r="CA60" s="49"/>
      <c r="CB60" s="49"/>
      <c r="CC60" s="49"/>
      <c r="CD60" s="50"/>
      <c r="CE60" s="50"/>
      <c r="CF60" s="49"/>
      <c r="CG60" s="49"/>
      <c r="CH60" s="49"/>
      <c r="CI60" s="49"/>
      <c r="CJ60" s="49"/>
      <c r="CK60" s="49"/>
      <c r="CL60" s="49"/>
      <c r="CM60" s="49"/>
      <c r="CN60" s="49"/>
      <c r="CO60" s="49"/>
      <c r="CP60" s="49"/>
      <c r="CQ60" s="49"/>
      <c r="CR60" s="49"/>
      <c r="CS60" s="49"/>
      <c r="CT60" s="49"/>
      <c r="CU60" s="49"/>
      <c r="CW60" s="17"/>
      <c r="CX60" s="49"/>
      <c r="CY60" s="49"/>
      <c r="CZ60" s="49"/>
      <c r="DA60" s="49"/>
      <c r="DB60" s="49"/>
      <c r="DC60" s="57"/>
      <c r="DD60" s="57"/>
      <c r="DE60" s="49"/>
      <c r="DF60" s="49"/>
      <c r="DG60" s="49"/>
      <c r="DH60" s="49"/>
      <c r="DI60" s="49"/>
      <c r="DJ60" s="49"/>
      <c r="DK60" s="49"/>
      <c r="DL60" s="49"/>
      <c r="DM60" s="49"/>
      <c r="DN60" s="49"/>
      <c r="DO60" s="49"/>
      <c r="DP60" s="49"/>
      <c r="DQ60" s="49"/>
      <c r="DR60" s="49"/>
      <c r="DS60" s="49"/>
      <c r="DT60" s="49"/>
      <c r="DU60" s="49"/>
      <c r="DV60" s="49"/>
      <c r="DW60" s="49"/>
      <c r="DX60" s="49"/>
      <c r="DY60" s="49"/>
      <c r="DZ60" s="49"/>
      <c r="EB60" s="17"/>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2"/>
      <c r="FH60" s="17"/>
    </row>
    <row r="61" spans="2:164" s="23" customFormat="1" ht="21.95" customHeight="1">
      <c r="B61" s="129"/>
      <c r="C61" s="105"/>
      <c r="D61" s="105"/>
      <c r="E61" s="105"/>
      <c r="F61" s="106"/>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21"/>
      <c r="AL61" s="17"/>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Q61" s="17"/>
      <c r="BR61" s="49"/>
      <c r="BS61" s="49"/>
      <c r="BT61" s="49"/>
      <c r="BU61" s="49"/>
      <c r="BV61" s="49"/>
      <c r="BW61" s="50"/>
      <c r="BX61" s="50"/>
      <c r="BY61" s="50"/>
      <c r="BZ61" s="49"/>
      <c r="CA61" s="49"/>
      <c r="CB61" s="49"/>
      <c r="CC61" s="49"/>
      <c r="CD61" s="50"/>
      <c r="CE61" s="50"/>
      <c r="CF61" s="49"/>
      <c r="CG61" s="49"/>
      <c r="CH61" s="49"/>
      <c r="CI61" s="49"/>
      <c r="CJ61" s="49"/>
      <c r="CK61" s="49"/>
      <c r="CL61" s="49"/>
      <c r="CM61" s="49"/>
      <c r="CN61" s="52"/>
      <c r="CO61" s="52"/>
      <c r="CP61" s="52"/>
      <c r="CQ61" s="52"/>
      <c r="CR61" s="49"/>
      <c r="CS61" s="49"/>
      <c r="CT61" s="52"/>
      <c r="CU61" s="52"/>
      <c r="CV61" s="2"/>
      <c r="CW61" s="17"/>
      <c r="CX61" s="52"/>
      <c r="CY61" s="52"/>
      <c r="CZ61" s="49"/>
      <c r="DA61" s="49"/>
      <c r="DB61" s="52"/>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B61" s="17"/>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2"/>
      <c r="FH61" s="17"/>
    </row>
    <row r="62" spans="2:164" s="23" customFormat="1" ht="21.95" customHeight="1">
      <c r="B62" s="134" t="s">
        <v>99</v>
      </c>
      <c r="C62" s="75"/>
      <c r="D62" s="39">
        <f>DATE(2018,10,23)</f>
        <v>43396</v>
      </c>
      <c r="E62" s="39">
        <f>DATE(2018,11,5)</f>
        <v>43409</v>
      </c>
      <c r="F62" s="98">
        <v>9.5</v>
      </c>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21"/>
      <c r="AL62" s="17"/>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Q62" s="17"/>
      <c r="BR62" s="49"/>
      <c r="BS62" s="49"/>
      <c r="BT62" s="49"/>
      <c r="BU62" s="49"/>
      <c r="BV62" s="49"/>
      <c r="BW62" s="50"/>
      <c r="BX62" s="50"/>
      <c r="BY62" s="50"/>
      <c r="BZ62" s="49"/>
      <c r="CA62" s="49"/>
      <c r="CB62" s="49"/>
      <c r="CC62" s="49"/>
      <c r="CD62" s="50"/>
      <c r="CE62" s="50"/>
      <c r="CF62" s="49"/>
      <c r="CG62" s="49"/>
      <c r="CH62" s="49"/>
      <c r="CI62" s="49"/>
      <c r="CJ62" s="49"/>
      <c r="CK62" s="50"/>
      <c r="CL62" s="50"/>
      <c r="CN62" s="55"/>
      <c r="CO62" s="55"/>
      <c r="CP62" s="55"/>
      <c r="CQ62" s="55"/>
      <c r="CR62" s="144"/>
      <c r="CS62" s="145"/>
      <c r="CT62" s="55"/>
      <c r="CU62" s="55"/>
      <c r="CV62" s="55"/>
      <c r="CW62" s="17"/>
      <c r="CX62" s="55"/>
      <c r="CY62" s="55"/>
      <c r="CZ62" s="144"/>
      <c r="DA62" s="145"/>
      <c r="DB62" s="55"/>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B62" s="17"/>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2"/>
      <c r="FH62" s="17"/>
    </row>
    <row r="63" spans="2:164" s="23" customFormat="1" ht="21.95" customHeight="1">
      <c r="B63" s="137" t="s">
        <v>38</v>
      </c>
      <c r="C63" s="75" t="s">
        <v>32</v>
      </c>
      <c r="D63" s="24">
        <f>DATE(2018,10,23)</f>
        <v>43396</v>
      </c>
      <c r="E63" s="24">
        <f>DATE(2018,11,5)</f>
        <v>43409</v>
      </c>
      <c r="F63" s="76">
        <v>9.5</v>
      </c>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21"/>
      <c r="AL63" s="17"/>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Q63" s="17"/>
      <c r="BR63" s="49"/>
      <c r="BS63" s="49"/>
      <c r="BT63" s="49"/>
      <c r="BU63" s="49"/>
      <c r="BV63" s="49"/>
      <c r="BW63" s="50"/>
      <c r="BX63" s="50"/>
      <c r="BY63" s="50"/>
      <c r="BZ63" s="49"/>
      <c r="CA63" s="49"/>
      <c r="CB63" s="49"/>
      <c r="CC63" s="49"/>
      <c r="CD63" s="50"/>
      <c r="CE63" s="50"/>
      <c r="CF63" s="49"/>
      <c r="CG63" s="49"/>
      <c r="CH63" s="49"/>
      <c r="CI63" s="49"/>
      <c r="CJ63" s="49"/>
      <c r="CK63" s="50"/>
      <c r="CL63" s="50"/>
      <c r="CN63" s="57"/>
      <c r="CO63" s="57"/>
      <c r="CP63" s="57"/>
      <c r="CQ63" s="57"/>
      <c r="CR63" s="144"/>
      <c r="CS63" s="145"/>
      <c r="CT63" s="57"/>
      <c r="CU63" s="57"/>
      <c r="CV63" s="57"/>
      <c r="CW63" s="17"/>
      <c r="CX63" s="57"/>
      <c r="CY63" s="57"/>
      <c r="CZ63" s="144"/>
      <c r="DA63" s="145"/>
      <c r="DB63" s="57"/>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B63" s="17"/>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2"/>
      <c r="FH63" s="17"/>
    </row>
    <row r="64" spans="2:164" s="23" customFormat="1" ht="21.95" customHeight="1">
      <c r="B64" s="139" t="s">
        <v>97</v>
      </c>
      <c r="D64" s="24">
        <f>DATE(2018,10,23)</f>
        <v>43396</v>
      </c>
      <c r="E64" s="24">
        <f>DATE(2018,10,24)</f>
        <v>43397</v>
      </c>
      <c r="F64" s="76">
        <v>2</v>
      </c>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21"/>
      <c r="AL64" s="17"/>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Q64" s="17"/>
      <c r="BR64" s="49"/>
      <c r="BS64" s="49"/>
      <c r="BT64" s="49"/>
      <c r="BU64" s="49"/>
      <c r="BV64" s="49"/>
      <c r="BW64" s="50"/>
      <c r="BX64" s="50"/>
      <c r="BY64" s="50"/>
      <c r="BZ64" s="49"/>
      <c r="CA64" s="49"/>
      <c r="CB64" s="49"/>
      <c r="CC64" s="49"/>
      <c r="CD64" s="50"/>
      <c r="CE64" s="50"/>
      <c r="CF64" s="49"/>
      <c r="CG64" s="49"/>
      <c r="CH64" s="49"/>
      <c r="CI64" s="49"/>
      <c r="CJ64" s="49"/>
      <c r="CK64" s="50"/>
      <c r="CL64" s="50"/>
      <c r="CN64" s="143"/>
      <c r="CO64" s="143"/>
      <c r="CP64" s="52"/>
      <c r="CQ64" s="52"/>
      <c r="CR64" s="49"/>
      <c r="CS64" s="49"/>
      <c r="CT64" s="49"/>
      <c r="CU64" s="49"/>
      <c r="CV64" s="49"/>
      <c r="CW64" s="17"/>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B64" s="17"/>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2"/>
      <c r="FH64" s="17"/>
    </row>
    <row r="65" spans="2:164" s="23" customFormat="1" ht="21.95" customHeight="1">
      <c r="B65" s="139" t="s">
        <v>98</v>
      </c>
      <c r="C65" s="75"/>
      <c r="D65" s="24">
        <f>DATE(2018,10,25)</f>
        <v>43398</v>
      </c>
      <c r="E65" s="24">
        <f>DATE(2018,10,26)</f>
        <v>43399</v>
      </c>
      <c r="F65" s="76">
        <v>2</v>
      </c>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21"/>
      <c r="AL65" s="17"/>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Q65" s="17"/>
      <c r="BR65" s="49"/>
      <c r="BS65" s="49"/>
      <c r="BT65" s="49"/>
      <c r="BU65" s="49"/>
      <c r="BV65" s="49"/>
      <c r="BW65" s="50"/>
      <c r="BX65" s="50"/>
      <c r="BY65" s="50"/>
      <c r="BZ65" s="49"/>
      <c r="CA65" s="49"/>
      <c r="CB65" s="49"/>
      <c r="CC65" s="49"/>
      <c r="CD65" s="50"/>
      <c r="CE65" s="50"/>
      <c r="CF65" s="49"/>
      <c r="CG65" s="49"/>
      <c r="CH65" s="49"/>
      <c r="CI65" s="49"/>
      <c r="CJ65" s="49"/>
      <c r="CK65" s="50"/>
      <c r="CL65" s="50"/>
      <c r="CM65" s="50"/>
      <c r="CN65" s="50"/>
      <c r="CO65" s="21"/>
      <c r="CP65" s="143"/>
      <c r="CQ65" s="143"/>
      <c r="CR65" s="144"/>
      <c r="CS65" s="144"/>
      <c r="CT65" s="52"/>
      <c r="CU65" s="52"/>
      <c r="CV65" s="3"/>
      <c r="CW65" s="17"/>
      <c r="CX65" s="49"/>
      <c r="CY65" s="49"/>
      <c r="CZ65" s="49"/>
      <c r="DA65" s="49"/>
      <c r="DB65" s="49"/>
      <c r="DC65" s="49"/>
      <c r="DD65" s="49"/>
      <c r="DE65" s="49"/>
      <c r="DF65" s="49"/>
      <c r="DG65" s="49"/>
      <c r="DH65" s="49"/>
      <c r="DI65" s="49"/>
      <c r="DJ65" s="49"/>
      <c r="DK65" s="49"/>
      <c r="DL65" s="49"/>
      <c r="DM65" s="49"/>
      <c r="DN65" s="49"/>
      <c r="DO65" s="49"/>
      <c r="DP65" s="49"/>
      <c r="DQ65" s="49"/>
      <c r="DR65" s="49"/>
      <c r="DS65" s="49"/>
      <c r="DT65" s="49"/>
      <c r="DU65" s="49"/>
      <c r="DV65" s="49"/>
      <c r="DW65" s="49"/>
      <c r="DX65" s="49"/>
      <c r="DY65" s="49"/>
      <c r="DZ65" s="49"/>
      <c r="EB65" s="17"/>
      <c r="EC65" s="49"/>
      <c r="ED65" s="49"/>
      <c r="EE65" s="49"/>
      <c r="EF65" s="49"/>
      <c r="EG65" s="49"/>
      <c r="EH65" s="49"/>
      <c r="EI65" s="49"/>
      <c r="EJ65" s="49"/>
      <c r="EK65" s="49"/>
      <c r="EL65" s="49"/>
      <c r="EM65" s="49"/>
      <c r="EN65" s="49"/>
      <c r="EO65" s="49"/>
      <c r="EP65" s="49"/>
      <c r="EQ65" s="49"/>
      <c r="ER65" s="49"/>
      <c r="ES65" s="49"/>
      <c r="ET65" s="49"/>
      <c r="EU65" s="49"/>
      <c r="EV65" s="49"/>
      <c r="EW65" s="49"/>
      <c r="EX65" s="49"/>
      <c r="EY65" s="49"/>
      <c r="EZ65" s="49"/>
      <c r="FA65" s="49"/>
      <c r="FB65" s="49"/>
      <c r="FC65" s="49"/>
      <c r="FD65" s="49"/>
      <c r="FE65" s="49"/>
      <c r="FF65" s="49"/>
      <c r="FG65" s="2"/>
      <c r="FH65" s="17"/>
    </row>
    <row r="66" spans="2:164" s="23" customFormat="1" ht="21.95" customHeight="1">
      <c r="B66" s="139" t="s">
        <v>94</v>
      </c>
      <c r="C66" s="75"/>
      <c r="D66" s="24">
        <f>DATE(2018,10,29)</f>
        <v>43402</v>
      </c>
      <c r="E66" s="24">
        <f>DATE(2018,10,30)</f>
        <v>43403</v>
      </c>
      <c r="F66" s="76">
        <v>2</v>
      </c>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21"/>
      <c r="AL66" s="17"/>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Q66" s="17"/>
      <c r="BR66" s="49"/>
      <c r="BS66" s="49"/>
      <c r="BT66" s="49"/>
      <c r="BU66" s="49"/>
      <c r="BV66" s="49"/>
      <c r="BW66" s="50"/>
      <c r="BX66" s="50"/>
      <c r="BY66" s="50"/>
      <c r="BZ66" s="49"/>
      <c r="CA66" s="49"/>
      <c r="CB66" s="49"/>
      <c r="CC66" s="49"/>
      <c r="CD66" s="50"/>
      <c r="CE66" s="50"/>
      <c r="CF66" s="49"/>
      <c r="CG66" s="49"/>
      <c r="CH66" s="49"/>
      <c r="CI66" s="49"/>
      <c r="CJ66" s="49"/>
      <c r="CK66" s="50"/>
      <c r="CL66" s="50"/>
      <c r="CM66" s="50"/>
      <c r="CN66" s="50"/>
      <c r="CO66" s="50"/>
      <c r="CP66" s="50"/>
      <c r="CQ66" s="50"/>
      <c r="CR66" s="50"/>
      <c r="CT66" s="143"/>
      <c r="CU66" s="143"/>
      <c r="CV66" s="3"/>
      <c r="CW66" s="17"/>
      <c r="CX66" s="52"/>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B66" s="17"/>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2"/>
      <c r="FH66" s="17"/>
    </row>
    <row r="67" spans="2:164" s="23" customFormat="1" ht="21.95" customHeight="1">
      <c r="B67" s="139" t="s">
        <v>95</v>
      </c>
      <c r="C67" s="75"/>
      <c r="D67" s="24">
        <f>DATE(2018,10,31)</f>
        <v>43404</v>
      </c>
      <c r="E67" s="24">
        <f>DATE(2018,11,1)</f>
        <v>43405</v>
      </c>
      <c r="F67" s="76">
        <v>2</v>
      </c>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21"/>
      <c r="AL67" s="17"/>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Q67" s="17"/>
      <c r="BR67" s="49"/>
      <c r="BS67" s="49"/>
      <c r="BT67" s="49"/>
      <c r="BU67" s="49"/>
      <c r="BV67" s="49"/>
      <c r="BW67" s="50"/>
      <c r="BX67" s="50"/>
      <c r="BY67" s="50"/>
      <c r="BZ67" s="49"/>
      <c r="CA67" s="49"/>
      <c r="CB67" s="49"/>
      <c r="CC67" s="49"/>
      <c r="CD67" s="50"/>
      <c r="CE67" s="50"/>
      <c r="CF67" s="49"/>
      <c r="CG67" s="49"/>
      <c r="CH67" s="49"/>
      <c r="CI67" s="49"/>
      <c r="CJ67" s="49"/>
      <c r="CK67" s="50"/>
      <c r="CL67" s="50"/>
      <c r="CM67" s="50"/>
      <c r="CN67" s="50"/>
      <c r="CO67" s="50"/>
      <c r="CP67" s="50"/>
      <c r="CQ67" s="50"/>
      <c r="CR67" s="50"/>
      <c r="CS67" s="50"/>
      <c r="CT67" s="50"/>
      <c r="CU67" s="21"/>
      <c r="CV67" s="143"/>
      <c r="CW67" s="17"/>
      <c r="CX67" s="143"/>
      <c r="CY67" s="52"/>
      <c r="CZ67" s="49"/>
      <c r="DA67" s="49"/>
      <c r="DB67" s="52"/>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B67" s="17"/>
      <c r="EC67" s="49"/>
      <c r="ED67" s="49"/>
      <c r="EE67" s="49"/>
      <c r="EF67" s="49"/>
      <c r="EG67" s="49"/>
      <c r="EH67" s="49"/>
      <c r="EI67" s="49"/>
      <c r="EJ67" s="49"/>
      <c r="EK67" s="49"/>
      <c r="EL67" s="49"/>
      <c r="EM67" s="49"/>
      <c r="EN67" s="49"/>
      <c r="EO67" s="49"/>
      <c r="EP67" s="49"/>
      <c r="EQ67" s="49"/>
      <c r="ER67" s="49"/>
      <c r="ES67" s="49"/>
      <c r="ET67" s="49"/>
      <c r="EU67" s="49"/>
      <c r="EV67" s="49"/>
      <c r="EW67" s="49"/>
      <c r="EX67" s="49"/>
      <c r="EY67" s="49"/>
      <c r="EZ67" s="49"/>
      <c r="FA67" s="49"/>
      <c r="FB67" s="49"/>
      <c r="FC67" s="49"/>
      <c r="FD67" s="49"/>
      <c r="FE67" s="49"/>
      <c r="FF67" s="49"/>
      <c r="FG67" s="2"/>
      <c r="FH67" s="17"/>
    </row>
    <row r="68" spans="2:164" s="23" customFormat="1" ht="21.95" customHeight="1">
      <c r="B68" s="139" t="s">
        <v>96</v>
      </c>
      <c r="C68" s="75"/>
      <c r="D68" s="24">
        <f>DATE(2018,11,2)</f>
        <v>43406</v>
      </c>
      <c r="E68" s="24">
        <f>DATE(2018,11,5)</f>
        <v>43409</v>
      </c>
      <c r="F68" s="76">
        <v>1.5</v>
      </c>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21"/>
      <c r="AL68" s="17"/>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Q68" s="17"/>
      <c r="BR68" s="49"/>
      <c r="BS68" s="49"/>
      <c r="BT68" s="49"/>
      <c r="BU68" s="49"/>
      <c r="BV68" s="49"/>
      <c r="BW68" s="50"/>
      <c r="BX68" s="50"/>
      <c r="BY68" s="50"/>
      <c r="BZ68" s="49"/>
      <c r="CA68" s="49"/>
      <c r="CB68" s="49"/>
      <c r="CC68" s="49"/>
      <c r="CD68" s="50"/>
      <c r="CE68" s="50"/>
      <c r="CF68" s="49"/>
      <c r="CG68" s="49"/>
      <c r="CH68" s="49"/>
      <c r="CI68" s="49"/>
      <c r="CJ68" s="49"/>
      <c r="CK68" s="50"/>
      <c r="CL68" s="50"/>
      <c r="CM68" s="50"/>
      <c r="CN68" s="50"/>
      <c r="CO68" s="50"/>
      <c r="CP68" s="50"/>
      <c r="CQ68" s="50"/>
      <c r="CR68" s="50"/>
      <c r="CS68" s="50"/>
      <c r="CT68" s="50"/>
      <c r="CU68" s="50"/>
      <c r="CV68" s="50"/>
      <c r="CW68" s="17"/>
      <c r="CX68" s="3"/>
      <c r="CY68" s="143"/>
      <c r="CZ68" s="144"/>
      <c r="DA68" s="145"/>
      <c r="DB68" s="143"/>
      <c r="DC68" s="49"/>
      <c r="DD68" s="49"/>
      <c r="DE68" s="49"/>
      <c r="DF68" s="49"/>
      <c r="DG68" s="49"/>
      <c r="DH68" s="49"/>
      <c r="DI68" s="49"/>
      <c r="DJ68" s="49"/>
      <c r="DK68" s="49"/>
      <c r="DL68" s="49"/>
      <c r="DM68" s="49"/>
      <c r="DN68" s="49"/>
      <c r="DO68" s="49"/>
      <c r="DP68" s="49"/>
      <c r="DQ68" s="49"/>
      <c r="DR68" s="49"/>
      <c r="DS68" s="49"/>
      <c r="DT68" s="49"/>
      <c r="DU68" s="49"/>
      <c r="DV68" s="49"/>
      <c r="DW68" s="49"/>
      <c r="DX68" s="49"/>
      <c r="DY68" s="49"/>
      <c r="DZ68" s="49"/>
      <c r="EB68" s="17"/>
      <c r="EC68" s="49"/>
      <c r="ED68" s="49"/>
      <c r="EE68" s="49"/>
      <c r="EF68" s="49"/>
      <c r="EG68" s="49"/>
      <c r="EH68" s="49"/>
      <c r="EI68" s="49"/>
      <c r="EJ68" s="49"/>
      <c r="EK68" s="49"/>
      <c r="EL68" s="49"/>
      <c r="EM68" s="49"/>
      <c r="EN68" s="49"/>
      <c r="EO68" s="49"/>
      <c r="EP68" s="49"/>
      <c r="EQ68" s="49"/>
      <c r="ER68" s="49"/>
      <c r="ES68" s="49"/>
      <c r="ET68" s="49"/>
      <c r="EU68" s="49"/>
      <c r="EV68" s="49"/>
      <c r="EW68" s="49"/>
      <c r="EX68" s="49"/>
      <c r="EY68" s="49"/>
      <c r="EZ68" s="49"/>
      <c r="FA68" s="49"/>
      <c r="FB68" s="49"/>
      <c r="FC68" s="49"/>
      <c r="FD68" s="49"/>
      <c r="FE68" s="49"/>
      <c r="FF68" s="49"/>
      <c r="FG68" s="2"/>
      <c r="FH68" s="17"/>
    </row>
    <row r="69" spans="2:164" s="23" customFormat="1" ht="21.95" customHeight="1">
      <c r="B69" s="137" t="s">
        <v>39</v>
      </c>
      <c r="C69" s="75" t="s">
        <v>33</v>
      </c>
      <c r="D69" s="24">
        <f>DATE(2018,11,1)</f>
        <v>43405</v>
      </c>
      <c r="E69" s="24">
        <f>DATE(2018,11,5)</f>
        <v>43409</v>
      </c>
      <c r="F69" s="76">
        <v>3</v>
      </c>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21"/>
      <c r="AL69" s="17"/>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Q69" s="17"/>
      <c r="BR69" s="49"/>
      <c r="BS69" s="49"/>
      <c r="BT69" s="49"/>
      <c r="BU69" s="49"/>
      <c r="BV69" s="49"/>
      <c r="BW69" s="50"/>
      <c r="BX69" s="50"/>
      <c r="BY69" s="50"/>
      <c r="BZ69" s="49"/>
      <c r="CA69" s="49"/>
      <c r="CB69" s="49"/>
      <c r="CC69" s="49"/>
      <c r="CD69" s="50"/>
      <c r="CE69" s="50"/>
      <c r="CF69" s="49"/>
      <c r="CG69" s="49"/>
      <c r="CH69" s="49"/>
      <c r="CI69" s="49"/>
      <c r="CJ69" s="49"/>
      <c r="CK69" s="50"/>
      <c r="CL69" s="50"/>
      <c r="CM69" s="49"/>
      <c r="CN69" s="49"/>
      <c r="CO69" s="49"/>
      <c r="CP69" s="49"/>
      <c r="CQ69" s="49"/>
      <c r="CR69" s="49"/>
      <c r="CS69" s="49"/>
      <c r="CT69" s="50"/>
      <c r="CU69" s="50"/>
      <c r="CV69" s="21"/>
      <c r="CW69" s="17"/>
      <c r="CX69" s="57"/>
      <c r="CY69" s="57"/>
      <c r="CZ69" s="144"/>
      <c r="DA69" s="145"/>
      <c r="DB69" s="57"/>
      <c r="DC69" s="49"/>
      <c r="DD69" s="49"/>
      <c r="DE69" s="49"/>
      <c r="DF69" s="49"/>
      <c r="DG69" s="49"/>
      <c r="DH69" s="49"/>
      <c r="DI69" s="49"/>
      <c r="DJ69" s="49"/>
      <c r="DK69" s="49"/>
      <c r="DL69" s="49"/>
      <c r="DM69" s="49"/>
      <c r="DN69" s="49"/>
      <c r="DO69" s="49"/>
      <c r="DP69" s="49"/>
      <c r="DQ69" s="49"/>
      <c r="DR69" s="49"/>
      <c r="DS69" s="49"/>
      <c r="DT69" s="49"/>
      <c r="DU69" s="49"/>
      <c r="DV69" s="49"/>
      <c r="DW69" s="49"/>
      <c r="DX69" s="49"/>
      <c r="DY69" s="49"/>
      <c r="DZ69" s="49"/>
      <c r="EB69" s="17"/>
      <c r="EC69" s="49"/>
      <c r="ED69" s="49"/>
      <c r="EE69" s="49"/>
      <c r="EF69" s="49"/>
      <c r="EG69" s="49"/>
      <c r="EH69" s="49"/>
      <c r="EI69" s="49"/>
      <c r="EJ69" s="49"/>
      <c r="EK69" s="49"/>
      <c r="EL69" s="49"/>
      <c r="EM69" s="49"/>
      <c r="EN69" s="49"/>
      <c r="EO69" s="49"/>
      <c r="EP69" s="49"/>
      <c r="EQ69" s="49"/>
      <c r="ER69" s="49"/>
      <c r="ES69" s="49"/>
      <c r="ET69" s="49"/>
      <c r="EU69" s="49"/>
      <c r="EV69" s="49"/>
      <c r="EW69" s="49"/>
      <c r="EX69" s="49"/>
      <c r="EY69" s="49"/>
      <c r="EZ69" s="49"/>
      <c r="FA69" s="49"/>
      <c r="FB69" s="49"/>
      <c r="FC69" s="49"/>
      <c r="FD69" s="49"/>
      <c r="FE69" s="49"/>
      <c r="FF69" s="49"/>
      <c r="FG69" s="2"/>
      <c r="FH69" s="17"/>
    </row>
    <row r="70" spans="2:164" s="23" customFormat="1" ht="21.95" customHeight="1">
      <c r="B70" s="137" t="s">
        <v>40</v>
      </c>
      <c r="C70" s="75" t="s">
        <v>25</v>
      </c>
      <c r="D70" s="24">
        <f>DATE(2018,11,2)</f>
        <v>43406</v>
      </c>
      <c r="E70" s="24">
        <f>DATE(2018,11,5)</f>
        <v>43409</v>
      </c>
      <c r="F70" s="76">
        <v>2</v>
      </c>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21"/>
      <c r="AL70" s="17"/>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c r="BN70" s="49"/>
      <c r="BO70" s="49"/>
      <c r="BQ70" s="17"/>
      <c r="BR70" s="49"/>
      <c r="BS70" s="49"/>
      <c r="BT70" s="49"/>
      <c r="BU70" s="49"/>
      <c r="BV70" s="49"/>
      <c r="BW70" s="50"/>
      <c r="BX70" s="50"/>
      <c r="BY70" s="50"/>
      <c r="BZ70" s="49"/>
      <c r="CA70" s="49"/>
      <c r="CB70" s="49"/>
      <c r="CC70" s="49"/>
      <c r="CD70" s="50"/>
      <c r="CE70" s="50"/>
      <c r="CF70" s="49"/>
      <c r="CG70" s="49"/>
      <c r="CH70" s="49"/>
      <c r="CI70" s="49"/>
      <c r="CJ70" s="49"/>
      <c r="CK70" s="50"/>
      <c r="CL70" s="50"/>
      <c r="CM70" s="49"/>
      <c r="CN70" s="49"/>
      <c r="CO70" s="49"/>
      <c r="CP70" s="49"/>
      <c r="CQ70" s="49"/>
      <c r="CR70" s="49"/>
      <c r="CS70" s="49"/>
      <c r="CT70" s="49"/>
      <c r="CU70" s="49"/>
      <c r="CW70" s="17"/>
      <c r="CX70" s="21"/>
      <c r="CY70" s="57"/>
      <c r="CZ70" s="144"/>
      <c r="DA70" s="145"/>
      <c r="DB70" s="57"/>
      <c r="DC70" s="49"/>
      <c r="DD70" s="49"/>
      <c r="DE70" s="49"/>
      <c r="DF70" s="49"/>
      <c r="DG70" s="49"/>
      <c r="DH70" s="49"/>
      <c r="DI70" s="49"/>
      <c r="DJ70" s="49"/>
      <c r="DK70" s="49"/>
      <c r="DL70" s="49"/>
      <c r="DM70" s="49"/>
      <c r="DN70" s="49"/>
      <c r="DO70" s="49"/>
      <c r="DP70" s="49"/>
      <c r="DQ70" s="49"/>
      <c r="DR70" s="49"/>
      <c r="DS70" s="49"/>
      <c r="DT70" s="49"/>
      <c r="DU70" s="49"/>
      <c r="DV70" s="49"/>
      <c r="DW70" s="49"/>
      <c r="DX70" s="49"/>
      <c r="DY70" s="49"/>
      <c r="DZ70" s="49"/>
      <c r="EB70" s="17"/>
      <c r="EC70" s="49"/>
      <c r="ED70" s="49"/>
      <c r="EE70" s="49"/>
      <c r="EF70" s="49"/>
      <c r="EG70" s="49"/>
      <c r="EH70" s="49"/>
      <c r="EI70" s="49"/>
      <c r="EJ70" s="49"/>
      <c r="EK70" s="49"/>
      <c r="EL70" s="49"/>
      <c r="EM70" s="49"/>
      <c r="EN70" s="49"/>
      <c r="EO70" s="49"/>
      <c r="EP70" s="49"/>
      <c r="EQ70" s="49"/>
      <c r="ER70" s="49"/>
      <c r="ES70" s="49"/>
      <c r="ET70" s="49"/>
      <c r="EU70" s="49"/>
      <c r="EV70" s="49"/>
      <c r="EW70" s="49"/>
      <c r="EX70" s="49"/>
      <c r="EY70" s="49"/>
      <c r="EZ70" s="49"/>
      <c r="FA70" s="49"/>
      <c r="FB70" s="49"/>
      <c r="FC70" s="49"/>
      <c r="FD70" s="49"/>
      <c r="FE70" s="49"/>
      <c r="FF70" s="49"/>
      <c r="FG70" s="2"/>
      <c r="FH70" s="17"/>
    </row>
    <row r="71" spans="2:164" s="23" customFormat="1" ht="21.95" customHeight="1">
      <c r="B71" s="129"/>
      <c r="C71" s="105"/>
      <c r="D71" s="105"/>
      <c r="E71" s="105"/>
      <c r="F71" s="106"/>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21"/>
      <c r="AL71" s="17"/>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c r="BN71" s="49"/>
      <c r="BO71" s="49"/>
      <c r="BQ71" s="17"/>
      <c r="BR71" s="49"/>
      <c r="BS71" s="49"/>
      <c r="BT71" s="49"/>
      <c r="BU71" s="49"/>
      <c r="BV71" s="49"/>
      <c r="BW71" s="50"/>
      <c r="BX71" s="50"/>
      <c r="BY71" s="50"/>
      <c r="BZ71" s="49"/>
      <c r="CA71" s="49"/>
      <c r="CB71" s="49"/>
      <c r="CC71" s="49"/>
      <c r="CD71" s="50"/>
      <c r="CE71" s="50"/>
      <c r="CF71" s="49"/>
      <c r="CG71" s="49"/>
      <c r="CH71" s="49"/>
      <c r="CI71" s="49"/>
      <c r="CJ71" s="49"/>
      <c r="CK71" s="50"/>
      <c r="CL71" s="50"/>
      <c r="CM71" s="49"/>
      <c r="CN71" s="49"/>
      <c r="CO71" s="49"/>
      <c r="CP71" s="49"/>
      <c r="CQ71" s="49"/>
      <c r="CR71" s="49"/>
      <c r="CS71" s="49"/>
      <c r="CT71" s="49"/>
      <c r="CU71" s="49"/>
      <c r="CW71" s="17"/>
      <c r="CX71" s="49"/>
      <c r="CY71" s="49"/>
      <c r="CZ71" s="49"/>
      <c r="DA71" s="49"/>
      <c r="DB71" s="49"/>
      <c r="DC71" s="52"/>
      <c r="DD71" s="52"/>
      <c r="DE71" s="49"/>
      <c r="DF71" s="52"/>
      <c r="DG71" s="49"/>
      <c r="DH71" s="49"/>
      <c r="DI71" s="49"/>
      <c r="DJ71" s="49"/>
      <c r="DK71" s="49"/>
      <c r="DL71" s="49"/>
      <c r="DM71" s="49"/>
      <c r="DN71" s="49"/>
      <c r="DO71" s="49"/>
      <c r="DP71" s="49"/>
      <c r="DQ71" s="49"/>
      <c r="DR71" s="49"/>
      <c r="DS71" s="49"/>
      <c r="DT71" s="49"/>
      <c r="DU71" s="49"/>
      <c r="DV71" s="49"/>
      <c r="DW71" s="49"/>
      <c r="DX71" s="49"/>
      <c r="DY71" s="49"/>
      <c r="DZ71" s="49"/>
      <c r="EB71" s="17"/>
      <c r="EC71" s="49"/>
      <c r="ED71" s="49"/>
      <c r="EE71" s="49"/>
      <c r="EF71" s="49"/>
      <c r="EG71" s="49"/>
      <c r="EH71" s="49"/>
      <c r="EI71" s="49"/>
      <c r="EJ71" s="49"/>
      <c r="EK71" s="49"/>
      <c r="EL71" s="49"/>
      <c r="EM71" s="49"/>
      <c r="EN71" s="49"/>
      <c r="EO71" s="49"/>
      <c r="EP71" s="49"/>
      <c r="EQ71" s="49"/>
      <c r="ER71" s="49"/>
      <c r="ES71" s="49"/>
      <c r="ET71" s="49"/>
      <c r="EU71" s="49"/>
      <c r="EV71" s="49"/>
      <c r="EW71" s="49"/>
      <c r="EX71" s="49"/>
      <c r="EY71" s="49"/>
      <c r="EZ71" s="49"/>
      <c r="FA71" s="49"/>
      <c r="FB71" s="49"/>
      <c r="FC71" s="49"/>
      <c r="FD71" s="49"/>
      <c r="FE71" s="49"/>
      <c r="FF71" s="49"/>
      <c r="FG71" s="2"/>
      <c r="FH71" s="17"/>
    </row>
    <row r="72" spans="2:164" s="23" customFormat="1" ht="21.95" customHeight="1">
      <c r="B72" s="134" t="s">
        <v>83</v>
      </c>
      <c r="C72" s="113"/>
      <c r="D72" s="39">
        <f>DATE(2018,11,6)</f>
        <v>43410</v>
      </c>
      <c r="E72" s="39">
        <f>DATE(2018,11,6)</f>
        <v>43410</v>
      </c>
      <c r="F72" s="98">
        <v>1</v>
      </c>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21"/>
      <c r="AL72" s="17"/>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c r="BN72" s="49"/>
      <c r="BO72" s="49"/>
      <c r="BQ72" s="17"/>
      <c r="BR72" s="49"/>
      <c r="BS72" s="49"/>
      <c r="BT72" s="49"/>
      <c r="BU72" s="49"/>
      <c r="BV72" s="49"/>
      <c r="BW72" s="50"/>
      <c r="BX72" s="50"/>
      <c r="BY72" s="50"/>
      <c r="BZ72" s="49"/>
      <c r="CA72" s="49"/>
      <c r="CB72" s="49"/>
      <c r="CC72" s="49"/>
      <c r="CD72" s="50"/>
      <c r="CE72" s="50"/>
      <c r="CF72" s="49"/>
      <c r="CG72" s="49"/>
      <c r="CH72" s="49"/>
      <c r="CI72" s="49"/>
      <c r="CJ72" s="49"/>
      <c r="CK72" s="50"/>
      <c r="CL72" s="50"/>
      <c r="CM72" s="49"/>
      <c r="CN72" s="49"/>
      <c r="CO72" s="49"/>
      <c r="CP72" s="49"/>
      <c r="CQ72" s="49"/>
      <c r="CR72" s="49"/>
      <c r="CS72" s="49"/>
      <c r="CT72" s="49"/>
      <c r="CU72" s="49"/>
      <c r="CW72" s="17"/>
      <c r="CX72" s="49"/>
      <c r="CY72" s="49"/>
      <c r="CZ72" s="49"/>
      <c r="DA72" s="49"/>
      <c r="DC72" s="55"/>
      <c r="DG72" s="49"/>
      <c r="DH72" s="49"/>
      <c r="DI72" s="49"/>
      <c r="DJ72" s="49"/>
      <c r="DK72" s="49"/>
      <c r="DL72" s="49"/>
      <c r="DM72" s="49"/>
      <c r="DN72" s="49"/>
      <c r="DO72" s="49"/>
      <c r="DP72" s="49"/>
      <c r="DQ72" s="49"/>
      <c r="DR72" s="49"/>
      <c r="DS72" s="49"/>
      <c r="DT72" s="49"/>
      <c r="DU72" s="49"/>
      <c r="DV72" s="49"/>
      <c r="DW72" s="49"/>
      <c r="DX72" s="49"/>
      <c r="DY72" s="49"/>
      <c r="DZ72" s="49"/>
      <c r="EB72" s="17"/>
      <c r="EC72" s="49"/>
      <c r="ED72" s="49"/>
      <c r="EE72" s="49"/>
      <c r="EF72" s="49"/>
      <c r="EG72" s="49"/>
      <c r="EH72" s="49"/>
      <c r="EI72" s="49"/>
      <c r="EJ72" s="49"/>
      <c r="EK72" s="49"/>
      <c r="EL72" s="49"/>
      <c r="EM72" s="49"/>
      <c r="EN72" s="49"/>
      <c r="EO72" s="49"/>
      <c r="EP72" s="49"/>
      <c r="EQ72" s="49"/>
      <c r="ER72" s="49"/>
      <c r="ES72" s="49"/>
      <c r="ET72" s="49"/>
      <c r="EU72" s="49"/>
      <c r="EV72" s="49"/>
      <c r="EW72" s="49"/>
      <c r="EX72" s="49"/>
      <c r="EY72" s="49"/>
      <c r="EZ72" s="49"/>
      <c r="FA72" s="49"/>
      <c r="FB72" s="49"/>
      <c r="FC72" s="49"/>
      <c r="FD72" s="49"/>
      <c r="FE72" s="49"/>
      <c r="FF72" s="49"/>
      <c r="FG72" s="2"/>
      <c r="FH72" s="17"/>
    </row>
    <row r="73" spans="2:164" s="23" customFormat="1" ht="21.95" customHeight="1">
      <c r="B73" s="137" t="s">
        <v>44</v>
      </c>
      <c r="C73" s="75" t="s">
        <v>43</v>
      </c>
      <c r="D73" s="24">
        <f>DATE(2018,11,6)</f>
        <v>43410</v>
      </c>
      <c r="E73" s="24">
        <f>DATE(2018,11,6)</f>
        <v>43410</v>
      </c>
      <c r="F73" s="76">
        <v>1</v>
      </c>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21"/>
      <c r="AL73" s="17"/>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Q73" s="17"/>
      <c r="BR73" s="49"/>
      <c r="BS73" s="49"/>
      <c r="BT73" s="49"/>
      <c r="BU73" s="49"/>
      <c r="BV73" s="49"/>
      <c r="BW73" s="50"/>
      <c r="BX73" s="50"/>
      <c r="BY73" s="50"/>
      <c r="BZ73" s="49"/>
      <c r="CA73" s="49"/>
      <c r="CB73" s="49"/>
      <c r="CC73" s="49"/>
      <c r="CD73" s="50"/>
      <c r="CE73" s="50"/>
      <c r="CF73" s="49"/>
      <c r="CG73" s="49"/>
      <c r="CH73" s="49"/>
      <c r="CI73" s="49"/>
      <c r="CJ73" s="49"/>
      <c r="CK73" s="50"/>
      <c r="CL73" s="50"/>
      <c r="CM73" s="49"/>
      <c r="CN73" s="49"/>
      <c r="CO73" s="49"/>
      <c r="CP73" s="49"/>
      <c r="CQ73" s="49"/>
      <c r="CR73" s="49"/>
      <c r="CS73" s="49"/>
      <c r="CT73" s="49"/>
      <c r="CU73" s="49"/>
      <c r="CW73" s="17"/>
      <c r="CX73" s="49"/>
      <c r="CY73" s="49"/>
      <c r="CZ73" s="49"/>
      <c r="DA73" s="49"/>
      <c r="DC73" s="57"/>
      <c r="DE73" s="49"/>
      <c r="DF73" s="49"/>
      <c r="DG73" s="49"/>
      <c r="DH73" s="49"/>
      <c r="DI73" s="49"/>
      <c r="DJ73" s="49"/>
      <c r="DK73" s="49"/>
      <c r="DL73" s="49"/>
      <c r="DM73" s="49"/>
      <c r="DN73" s="49"/>
      <c r="DO73" s="49"/>
      <c r="DP73" s="49"/>
      <c r="DQ73" s="49"/>
      <c r="DR73" s="49"/>
      <c r="DS73" s="49"/>
      <c r="DT73" s="49"/>
      <c r="DU73" s="49"/>
      <c r="DV73" s="49"/>
      <c r="DW73" s="49"/>
      <c r="DX73" s="49"/>
      <c r="DY73" s="49"/>
      <c r="DZ73" s="49"/>
      <c r="EB73" s="17"/>
      <c r="EC73" s="49"/>
      <c r="ED73" s="49"/>
      <c r="EE73" s="49"/>
      <c r="EF73" s="49"/>
      <c r="EG73" s="49"/>
      <c r="EH73" s="49"/>
      <c r="EI73" s="49"/>
      <c r="EJ73" s="49"/>
      <c r="EK73" s="49"/>
      <c r="EL73" s="49"/>
      <c r="EM73" s="49"/>
      <c r="EN73" s="49"/>
      <c r="EO73" s="49"/>
      <c r="EP73" s="49"/>
      <c r="EQ73" s="49"/>
      <c r="ER73" s="49"/>
      <c r="ES73" s="49"/>
      <c r="ET73" s="49"/>
      <c r="EU73" s="49"/>
      <c r="EV73" s="49"/>
      <c r="EW73" s="49"/>
      <c r="EX73" s="49"/>
      <c r="EY73" s="49"/>
      <c r="EZ73" s="49"/>
      <c r="FA73" s="49"/>
      <c r="FB73" s="49"/>
      <c r="FC73" s="49"/>
      <c r="FD73" s="49"/>
      <c r="FE73" s="49"/>
      <c r="FF73" s="49"/>
      <c r="FG73" s="2"/>
      <c r="FH73" s="17"/>
    </row>
    <row r="74" spans="2:164" s="23" customFormat="1" ht="21.95" customHeight="1">
      <c r="B74" s="137" t="s">
        <v>39</v>
      </c>
      <c r="C74" s="75" t="s">
        <v>33</v>
      </c>
      <c r="D74" s="24">
        <f t="shared" ref="D74:E75" si="9">DATE(2018,11,6)</f>
        <v>43410</v>
      </c>
      <c r="E74" s="24">
        <f t="shared" si="9"/>
        <v>43410</v>
      </c>
      <c r="F74" s="76">
        <v>1</v>
      </c>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21"/>
      <c r="AL74" s="17"/>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49"/>
      <c r="BQ74" s="17"/>
      <c r="BR74" s="49"/>
      <c r="BS74" s="49"/>
      <c r="BT74" s="49"/>
      <c r="BU74" s="49"/>
      <c r="BV74" s="49"/>
      <c r="BW74" s="50"/>
      <c r="BX74" s="50"/>
      <c r="BY74" s="50"/>
      <c r="BZ74" s="49"/>
      <c r="CA74" s="49"/>
      <c r="CB74" s="49"/>
      <c r="CC74" s="49"/>
      <c r="CD74" s="50"/>
      <c r="CE74" s="50"/>
      <c r="CF74" s="49"/>
      <c r="CG74" s="49"/>
      <c r="CH74" s="49"/>
      <c r="CI74" s="49"/>
      <c r="CJ74" s="49"/>
      <c r="CK74" s="50"/>
      <c r="CL74" s="50"/>
      <c r="CM74" s="49"/>
      <c r="CN74" s="49"/>
      <c r="CO74" s="49"/>
      <c r="CP74" s="49"/>
      <c r="CQ74" s="49"/>
      <c r="CR74" s="49"/>
      <c r="CS74" s="49"/>
      <c r="CT74" s="49"/>
      <c r="CU74" s="49"/>
      <c r="CW74" s="17"/>
      <c r="CX74" s="49"/>
      <c r="CY74" s="49"/>
      <c r="CZ74" s="49"/>
      <c r="DA74" s="49"/>
      <c r="DC74" s="57"/>
      <c r="DE74" s="49"/>
      <c r="DF74" s="49"/>
      <c r="DG74" s="49"/>
      <c r="DH74" s="49"/>
      <c r="DI74" s="49"/>
      <c r="DJ74" s="49"/>
      <c r="DK74" s="49"/>
      <c r="DL74" s="49"/>
      <c r="DM74" s="49"/>
      <c r="DN74" s="49"/>
      <c r="DO74" s="49"/>
      <c r="DP74" s="49"/>
      <c r="DQ74" s="49"/>
      <c r="DR74" s="49"/>
      <c r="DS74" s="49"/>
      <c r="DT74" s="49"/>
      <c r="DU74" s="49"/>
      <c r="DV74" s="49"/>
      <c r="DW74" s="49"/>
      <c r="DX74" s="49"/>
      <c r="DY74" s="49"/>
      <c r="DZ74" s="49"/>
      <c r="EB74" s="17"/>
      <c r="EC74" s="49"/>
      <c r="ED74" s="49"/>
      <c r="EE74" s="49"/>
      <c r="EF74" s="49"/>
      <c r="EG74" s="49"/>
      <c r="EH74" s="49"/>
      <c r="EI74" s="49"/>
      <c r="EJ74" s="49"/>
      <c r="EK74" s="49"/>
      <c r="EL74" s="49"/>
      <c r="EM74" s="49"/>
      <c r="EN74" s="49"/>
      <c r="EO74" s="49"/>
      <c r="EP74" s="49"/>
      <c r="EQ74" s="49"/>
      <c r="ER74" s="49"/>
      <c r="ES74" s="49"/>
      <c r="ET74" s="49"/>
      <c r="EU74" s="49"/>
      <c r="EV74" s="49"/>
      <c r="EW74" s="49"/>
      <c r="EX74" s="49"/>
      <c r="EY74" s="49"/>
      <c r="EZ74" s="49"/>
      <c r="FA74" s="49"/>
      <c r="FB74" s="49"/>
      <c r="FC74" s="49"/>
      <c r="FD74" s="49"/>
      <c r="FE74" s="49"/>
      <c r="FF74" s="49"/>
      <c r="FG74" s="2"/>
      <c r="FH74" s="17"/>
    </row>
    <row r="75" spans="2:164" s="23" customFormat="1" ht="21.95" customHeight="1">
      <c r="B75" s="137" t="s">
        <v>40</v>
      </c>
      <c r="C75" s="75" t="s">
        <v>25</v>
      </c>
      <c r="D75" s="24">
        <f t="shared" si="9"/>
        <v>43410</v>
      </c>
      <c r="E75" s="24">
        <f t="shared" si="9"/>
        <v>43410</v>
      </c>
      <c r="F75" s="76">
        <v>1</v>
      </c>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21"/>
      <c r="AL75" s="17"/>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Q75" s="17"/>
      <c r="BR75" s="49"/>
      <c r="BS75" s="49"/>
      <c r="BT75" s="49"/>
      <c r="BU75" s="49"/>
      <c r="BV75" s="49"/>
      <c r="BW75" s="50"/>
      <c r="BX75" s="50"/>
      <c r="BY75" s="50"/>
      <c r="BZ75" s="49"/>
      <c r="CA75" s="49"/>
      <c r="CB75" s="49"/>
      <c r="CC75" s="49"/>
      <c r="CD75" s="50"/>
      <c r="CE75" s="50"/>
      <c r="CF75" s="49"/>
      <c r="CG75" s="49"/>
      <c r="CH75" s="49"/>
      <c r="CI75" s="49"/>
      <c r="CJ75" s="49"/>
      <c r="CK75" s="50"/>
      <c r="CL75" s="50"/>
      <c r="CM75" s="49"/>
      <c r="CN75" s="49"/>
      <c r="CO75" s="49"/>
      <c r="CP75" s="49"/>
      <c r="CQ75" s="49"/>
      <c r="CR75" s="49"/>
      <c r="CS75" s="49"/>
      <c r="CT75" s="49"/>
      <c r="CU75" s="49"/>
      <c r="CW75" s="17"/>
      <c r="CX75" s="49"/>
      <c r="CY75" s="49"/>
      <c r="CZ75" s="49"/>
      <c r="DA75" s="49"/>
      <c r="DC75" s="57"/>
      <c r="DE75" s="49"/>
      <c r="DF75" s="49"/>
      <c r="DG75" s="49"/>
      <c r="DH75" s="49"/>
      <c r="DI75" s="49"/>
      <c r="DJ75" s="49"/>
      <c r="DK75" s="49"/>
      <c r="DL75" s="49"/>
      <c r="DM75" s="49"/>
      <c r="DN75" s="49"/>
      <c r="DO75" s="49"/>
      <c r="DP75" s="49"/>
      <c r="DQ75" s="49"/>
      <c r="DR75" s="49"/>
      <c r="DS75" s="49"/>
      <c r="DT75" s="49"/>
      <c r="DU75" s="49"/>
      <c r="DV75" s="49"/>
      <c r="DW75" s="49"/>
      <c r="DX75" s="49"/>
      <c r="DY75" s="49"/>
      <c r="DZ75" s="49"/>
      <c r="EB75" s="17"/>
      <c r="EC75" s="49"/>
      <c r="ED75" s="49"/>
      <c r="EE75" s="49"/>
      <c r="EF75" s="49"/>
      <c r="EG75" s="49"/>
      <c r="EH75" s="49"/>
      <c r="EI75" s="49"/>
      <c r="EJ75" s="49"/>
      <c r="EK75" s="49"/>
      <c r="EL75" s="49"/>
      <c r="EM75" s="49"/>
      <c r="EN75" s="49"/>
      <c r="EO75" s="49"/>
      <c r="EP75" s="49"/>
      <c r="EQ75" s="49"/>
      <c r="ER75" s="49"/>
      <c r="ES75" s="49"/>
      <c r="ET75" s="49"/>
      <c r="EU75" s="49"/>
      <c r="EV75" s="49"/>
      <c r="EW75" s="49"/>
      <c r="EX75" s="49"/>
      <c r="EY75" s="49"/>
      <c r="EZ75" s="49"/>
      <c r="FA75" s="49"/>
      <c r="FB75" s="49"/>
      <c r="FC75" s="49"/>
      <c r="FD75" s="49"/>
      <c r="FE75" s="49"/>
      <c r="FF75" s="49"/>
      <c r="FG75" s="2"/>
      <c r="FH75" s="17"/>
    </row>
    <row r="76" spans="2:164" s="23" customFormat="1" ht="21.95" customHeight="1">
      <c r="B76" s="129"/>
      <c r="C76" s="105"/>
      <c r="D76" s="105"/>
      <c r="E76" s="105"/>
      <c r="F76" s="114"/>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21"/>
      <c r="AL76" s="17"/>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49"/>
      <c r="BQ76" s="17"/>
      <c r="BR76" s="49"/>
      <c r="BS76" s="49"/>
      <c r="BT76" s="49"/>
      <c r="BU76" s="49"/>
      <c r="BV76" s="49"/>
      <c r="BW76" s="50"/>
      <c r="BX76" s="50"/>
      <c r="BY76" s="50"/>
      <c r="BZ76" s="49"/>
      <c r="CA76" s="49"/>
      <c r="CB76" s="49"/>
      <c r="CC76" s="49"/>
      <c r="CD76" s="50"/>
      <c r="CE76" s="50"/>
      <c r="CF76" s="49"/>
      <c r="CG76" s="49"/>
      <c r="CH76" s="49"/>
      <c r="CI76" s="49"/>
      <c r="CJ76" s="49"/>
      <c r="CK76" s="50"/>
      <c r="CL76" s="50"/>
      <c r="CM76" s="49"/>
      <c r="CN76" s="49"/>
      <c r="CO76" s="49"/>
      <c r="CP76" s="49"/>
      <c r="CQ76" s="49"/>
      <c r="CR76" s="49"/>
      <c r="CS76" s="49"/>
      <c r="CT76" s="49"/>
      <c r="CU76" s="49"/>
      <c r="CW76" s="17"/>
      <c r="CX76" s="49"/>
      <c r="CY76" s="49"/>
      <c r="CZ76" s="49"/>
      <c r="DA76" s="49"/>
      <c r="DB76" s="49"/>
      <c r="DC76" s="49"/>
      <c r="DD76" s="49"/>
      <c r="DE76" s="49"/>
      <c r="DF76" s="49"/>
      <c r="DG76" s="49"/>
      <c r="DH76" s="49"/>
      <c r="DI76" s="49"/>
      <c r="DJ76" s="49"/>
      <c r="DK76" s="49"/>
      <c r="DL76" s="49"/>
      <c r="DM76" s="49"/>
      <c r="DN76" s="49"/>
      <c r="DO76" s="49"/>
      <c r="DP76" s="49"/>
      <c r="DQ76" s="49"/>
      <c r="DR76" s="49"/>
      <c r="DS76" s="49"/>
      <c r="DT76" s="49"/>
      <c r="DU76" s="49"/>
      <c r="DV76" s="49"/>
      <c r="DW76" s="49"/>
      <c r="DX76" s="49"/>
      <c r="DY76" s="49"/>
      <c r="DZ76" s="49"/>
      <c r="EB76" s="17"/>
      <c r="EC76" s="49"/>
      <c r="ED76" s="49"/>
      <c r="EE76" s="49"/>
      <c r="EF76" s="49"/>
      <c r="EG76" s="49"/>
      <c r="EH76" s="49"/>
      <c r="EI76" s="49"/>
      <c r="EJ76" s="49"/>
      <c r="EK76" s="49"/>
      <c r="EL76" s="49"/>
      <c r="EM76" s="49"/>
      <c r="EN76" s="49"/>
      <c r="EO76" s="49"/>
      <c r="EP76" s="49"/>
      <c r="EQ76" s="49"/>
      <c r="ER76" s="49"/>
      <c r="ES76" s="49"/>
      <c r="ET76" s="49"/>
      <c r="EU76" s="49"/>
      <c r="EV76" s="49"/>
      <c r="EW76" s="49"/>
      <c r="EX76" s="49"/>
      <c r="EY76" s="49"/>
      <c r="EZ76" s="49"/>
      <c r="FA76" s="49"/>
      <c r="FB76" s="49"/>
      <c r="FC76" s="49"/>
      <c r="FD76" s="49"/>
      <c r="FE76" s="49"/>
      <c r="FF76" s="49"/>
      <c r="FG76" s="2"/>
      <c r="FH76" s="17"/>
    </row>
    <row r="77" spans="2:164" s="23" customFormat="1" ht="21.95" customHeight="1">
      <c r="B77" s="134" t="s">
        <v>84</v>
      </c>
      <c r="C77" s="75" t="s">
        <v>46</v>
      </c>
      <c r="D77" s="39">
        <f>DATE(2018,10,1)</f>
        <v>43374</v>
      </c>
      <c r="E77" s="39">
        <f>DATE(2018,10,8)</f>
        <v>43381</v>
      </c>
      <c r="F77" s="98">
        <v>5.5</v>
      </c>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21"/>
      <c r="AL77" s="17"/>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Q77" s="17"/>
      <c r="BR77" s="79"/>
      <c r="BS77" s="79"/>
      <c r="BT77" s="79"/>
      <c r="BU77" s="79"/>
      <c r="BV77" s="79"/>
      <c r="BW77" s="144"/>
      <c r="BX77" s="145"/>
      <c r="BY77" s="79"/>
      <c r="BZ77" s="49"/>
      <c r="CA77" s="49"/>
      <c r="CB77" s="49"/>
      <c r="CC77" s="49"/>
      <c r="CD77" s="49"/>
      <c r="CE77" s="49"/>
      <c r="CF77" s="49"/>
      <c r="CG77" s="49"/>
      <c r="CH77" s="49"/>
      <c r="CI77" s="49"/>
      <c r="CJ77" s="49"/>
      <c r="CK77" s="49"/>
      <c r="CL77" s="49"/>
      <c r="CM77" s="49"/>
      <c r="CN77" s="49"/>
      <c r="CO77" s="49"/>
      <c r="CP77" s="49"/>
      <c r="CQ77" s="49"/>
      <c r="CR77" s="49"/>
      <c r="CS77" s="49"/>
      <c r="CT77" s="49"/>
      <c r="CU77" s="49"/>
      <c r="CW77" s="17"/>
      <c r="CX77" s="49"/>
      <c r="CY77" s="49"/>
      <c r="CZ77" s="49"/>
      <c r="DA77" s="49"/>
      <c r="DB77" s="49"/>
      <c r="DC77" s="49"/>
      <c r="DD77" s="49"/>
      <c r="DE77" s="49"/>
      <c r="DF77" s="49"/>
      <c r="DG77" s="49"/>
      <c r="DH77" s="49"/>
      <c r="DI77" s="49"/>
      <c r="DJ77" s="49"/>
      <c r="DK77" s="49"/>
      <c r="DL77" s="49"/>
      <c r="DM77" s="49"/>
      <c r="DN77" s="49"/>
      <c r="DO77" s="49"/>
      <c r="DP77" s="49"/>
      <c r="DQ77" s="49"/>
      <c r="DR77" s="49"/>
      <c r="DS77" s="49"/>
      <c r="DT77" s="49"/>
      <c r="DU77" s="49"/>
      <c r="DV77" s="49"/>
      <c r="DW77" s="49"/>
      <c r="DX77" s="49"/>
      <c r="DY77" s="49"/>
      <c r="DZ77" s="49"/>
      <c r="EB77" s="17"/>
      <c r="EC77" s="49"/>
      <c r="ED77" s="49"/>
      <c r="EE77" s="49"/>
      <c r="EF77" s="49"/>
      <c r="EG77" s="49"/>
      <c r="EH77" s="49"/>
      <c r="EI77" s="49"/>
      <c r="EJ77" s="49"/>
      <c r="EK77" s="49"/>
      <c r="EL77" s="49"/>
      <c r="EM77" s="49"/>
      <c r="EN77" s="49"/>
      <c r="EO77" s="49"/>
      <c r="EP77" s="49"/>
      <c r="EQ77" s="49"/>
      <c r="ER77" s="49"/>
      <c r="ES77" s="49"/>
      <c r="ET77" s="49"/>
      <c r="EU77" s="49"/>
      <c r="EV77" s="49"/>
      <c r="EW77" s="49"/>
      <c r="EX77" s="49"/>
      <c r="EY77" s="49"/>
      <c r="EZ77" s="49"/>
      <c r="FA77" s="49"/>
      <c r="FB77" s="49"/>
      <c r="FC77" s="49"/>
      <c r="FD77" s="49"/>
      <c r="FE77" s="49"/>
      <c r="FF77" s="49"/>
      <c r="FG77" s="2"/>
      <c r="FH77" s="17"/>
    </row>
    <row r="78" spans="2:164" s="23" customFormat="1" ht="21.95" customHeight="1">
      <c r="B78" s="129"/>
      <c r="C78" s="105"/>
      <c r="D78" s="105"/>
      <c r="E78" s="105"/>
      <c r="F78" s="106"/>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21"/>
      <c r="AL78" s="17"/>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49"/>
      <c r="BQ78" s="17"/>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c r="CT78" s="49"/>
      <c r="CU78" s="49"/>
      <c r="CW78" s="17"/>
      <c r="CX78" s="49"/>
      <c r="CY78" s="49"/>
      <c r="CZ78" s="49"/>
      <c r="DA78" s="49"/>
      <c r="DB78" s="49"/>
      <c r="DC78" s="49"/>
      <c r="DD78" s="49"/>
      <c r="DE78" s="49"/>
      <c r="DF78" s="49"/>
      <c r="DG78" s="49"/>
      <c r="DH78" s="49"/>
      <c r="DI78" s="49"/>
      <c r="DJ78" s="49"/>
      <c r="DK78" s="49"/>
      <c r="DL78" s="49"/>
      <c r="DM78" s="49"/>
      <c r="DN78" s="49"/>
      <c r="DO78" s="49"/>
      <c r="DP78" s="49"/>
      <c r="DQ78" s="49"/>
      <c r="DR78" s="49"/>
      <c r="DS78" s="49"/>
      <c r="DT78" s="49"/>
      <c r="DU78" s="49"/>
      <c r="DV78" s="49"/>
      <c r="DW78" s="49"/>
      <c r="DX78" s="49"/>
      <c r="DY78" s="49"/>
      <c r="DZ78" s="49"/>
      <c r="EB78" s="17"/>
      <c r="EC78" s="49"/>
      <c r="ED78" s="49"/>
      <c r="EE78" s="49"/>
      <c r="EF78" s="49"/>
      <c r="EG78" s="49"/>
      <c r="EH78" s="49"/>
      <c r="EI78" s="49"/>
      <c r="EJ78" s="49"/>
      <c r="EK78" s="49"/>
      <c r="EL78" s="49"/>
      <c r="EM78" s="49"/>
      <c r="EN78" s="49"/>
      <c r="EO78" s="49"/>
      <c r="EP78" s="49"/>
      <c r="EQ78" s="49"/>
      <c r="ER78" s="49"/>
      <c r="ES78" s="49"/>
      <c r="ET78" s="49"/>
      <c r="EU78" s="49"/>
      <c r="EV78" s="49"/>
      <c r="EW78" s="49"/>
      <c r="EX78" s="49"/>
      <c r="EY78" s="49"/>
      <c r="EZ78" s="49"/>
      <c r="FA78" s="49"/>
      <c r="FB78" s="49"/>
      <c r="FC78" s="49"/>
      <c r="FD78" s="49"/>
      <c r="FE78" s="49"/>
      <c r="FF78" s="49"/>
      <c r="FG78" s="2"/>
      <c r="FH78" s="17"/>
    </row>
    <row r="79" spans="2:164" s="23" customFormat="1" ht="21.95" customHeight="1">
      <c r="B79" s="134" t="s">
        <v>85</v>
      </c>
      <c r="C79" s="75" t="s">
        <v>46</v>
      </c>
      <c r="D79" s="39">
        <f>DATE(2018,10,9)</f>
        <v>43382</v>
      </c>
      <c r="E79" s="39">
        <f>DATE(2018,10,12)</f>
        <v>43385</v>
      </c>
      <c r="F79" s="98">
        <v>3.5</v>
      </c>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21"/>
      <c r="AL79" s="17"/>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Q79" s="17"/>
      <c r="BR79" s="49"/>
      <c r="BS79" s="49"/>
      <c r="BT79" s="49"/>
      <c r="BU79" s="49"/>
      <c r="BV79" s="49"/>
      <c r="BW79" s="49"/>
      <c r="BX79" s="49"/>
      <c r="BZ79" s="79"/>
      <c r="CA79" s="79"/>
      <c r="CB79" s="79"/>
      <c r="CC79" s="80" t="s">
        <v>12</v>
      </c>
      <c r="CD79" s="50"/>
      <c r="CE79" s="50"/>
      <c r="CF79" s="50"/>
      <c r="CG79" s="49"/>
      <c r="CH79" s="49"/>
      <c r="CI79" s="49"/>
      <c r="CJ79" s="49"/>
      <c r="CK79" s="49"/>
      <c r="CL79" s="49"/>
      <c r="CM79" s="49"/>
      <c r="CN79" s="49"/>
      <c r="CO79" s="49"/>
      <c r="CP79" s="49"/>
      <c r="CQ79" s="49"/>
      <c r="CR79" s="49"/>
      <c r="CS79" s="49"/>
      <c r="CT79" s="49"/>
      <c r="CU79" s="49"/>
      <c r="CW79" s="17"/>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B79" s="17"/>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2"/>
      <c r="FH79" s="17"/>
    </row>
    <row r="80" spans="2:164" s="23" customFormat="1" ht="21.95" customHeight="1">
      <c r="B80" s="105"/>
      <c r="C80" s="105"/>
      <c r="D80" s="105"/>
      <c r="E80" s="105"/>
      <c r="F80" s="106"/>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21"/>
      <c r="AL80" s="17"/>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Q80" s="17"/>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W80" s="17"/>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B80" s="17"/>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2"/>
      <c r="FH80" s="17"/>
    </row>
    <row r="81" spans="2:164" s="23" customFormat="1" ht="21.95" customHeight="1">
      <c r="B81" s="127" t="s">
        <v>55</v>
      </c>
      <c r="C81" s="115"/>
      <c r="D81" s="115"/>
      <c r="E81" s="115"/>
      <c r="F81" s="116"/>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21"/>
      <c r="AL81" s="17"/>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49"/>
      <c r="BQ81" s="17"/>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W81" s="17"/>
      <c r="CX81" s="49"/>
      <c r="CY81" s="49"/>
      <c r="CZ81" s="49"/>
      <c r="DA81" s="49"/>
      <c r="DB81" s="49"/>
      <c r="DC81" s="49"/>
      <c r="DD81" s="49"/>
      <c r="DE81" s="49"/>
      <c r="DF81" s="49"/>
      <c r="DG81" s="49"/>
      <c r="DH81" s="49"/>
      <c r="DI81" s="49"/>
      <c r="DJ81" s="52"/>
      <c r="DK81" s="49"/>
      <c r="DL81" s="49"/>
      <c r="DM81" s="49"/>
      <c r="DN81" s="49"/>
      <c r="DO81" s="49"/>
      <c r="DP81" s="49"/>
      <c r="DQ81" s="49"/>
      <c r="DR81" s="49"/>
      <c r="DS81" s="49"/>
      <c r="DT81" s="49"/>
      <c r="DU81" s="49"/>
      <c r="DV81" s="49"/>
      <c r="DW81" s="49"/>
      <c r="DX81" s="49"/>
      <c r="DY81" s="49"/>
      <c r="DZ81" s="49"/>
      <c r="EB81" s="17"/>
      <c r="EC81" s="49"/>
      <c r="ED81" s="49"/>
      <c r="EE81" s="49"/>
      <c r="EF81" s="49"/>
      <c r="EG81" s="49"/>
      <c r="EH81" s="49"/>
      <c r="EI81" s="49"/>
      <c r="EJ81" s="49"/>
      <c r="EK81" s="49"/>
      <c r="EL81" s="49"/>
      <c r="EM81" s="49"/>
      <c r="EN81" s="49"/>
      <c r="EO81" s="49"/>
      <c r="EP81" s="49"/>
      <c r="EQ81" s="49"/>
      <c r="ER81" s="49"/>
      <c r="ES81" s="49"/>
      <c r="ET81" s="49"/>
      <c r="EU81" s="49"/>
      <c r="EV81" s="49"/>
      <c r="EW81" s="49"/>
      <c r="EX81" s="49"/>
      <c r="EY81" s="49"/>
      <c r="EZ81" s="49"/>
      <c r="FA81" s="49"/>
      <c r="FB81" s="49"/>
      <c r="FC81" s="49"/>
      <c r="FD81" s="49"/>
      <c r="FE81" s="49"/>
      <c r="FF81" s="49"/>
      <c r="FG81" s="2"/>
      <c r="FH81" s="17"/>
    </row>
    <row r="82" spans="2:164" s="23" customFormat="1" ht="21.95" customHeight="1">
      <c r="B82" s="129" t="s">
        <v>54</v>
      </c>
      <c r="C82" s="75" t="s">
        <v>4</v>
      </c>
      <c r="D82" s="24">
        <f>DATE(2018,11,13)</f>
        <v>43417</v>
      </c>
      <c r="E82" s="24">
        <f>DATE(2018,11,13)</f>
        <v>43417</v>
      </c>
      <c r="F82" s="76">
        <v>1</v>
      </c>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21"/>
      <c r="AL82" s="17"/>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Q82" s="17"/>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W82" s="17"/>
      <c r="CX82" s="49"/>
      <c r="CY82" s="49"/>
      <c r="CZ82" s="49"/>
      <c r="DA82" s="49"/>
      <c r="DB82" s="49"/>
      <c r="DC82" s="49"/>
      <c r="DD82" s="49"/>
      <c r="DE82" s="49"/>
      <c r="DF82" s="49"/>
      <c r="DG82" s="144"/>
      <c r="DH82" s="144"/>
      <c r="DI82" s="145"/>
      <c r="DJ82" s="66"/>
      <c r="DK82" s="52"/>
      <c r="DL82" s="49"/>
      <c r="DM82" s="49"/>
      <c r="DN82" s="49"/>
      <c r="DO82" s="49"/>
      <c r="DP82" s="49"/>
      <c r="DQ82" s="49"/>
      <c r="DR82" s="49"/>
      <c r="DS82" s="49"/>
      <c r="DT82" s="49"/>
      <c r="DU82" s="49"/>
      <c r="DV82" s="49"/>
      <c r="DW82" s="49"/>
      <c r="DX82" s="49"/>
      <c r="DY82" s="49"/>
      <c r="DZ82" s="49"/>
      <c r="EB82" s="17"/>
      <c r="EC82" s="49"/>
      <c r="ED82" s="49"/>
      <c r="EE82" s="49"/>
      <c r="EF82" s="49"/>
      <c r="EG82" s="49"/>
      <c r="EH82" s="49"/>
      <c r="EI82" s="49"/>
      <c r="EJ82" s="49"/>
      <c r="EK82" s="49"/>
      <c r="EL82" s="49"/>
      <c r="EM82" s="49"/>
      <c r="EN82" s="49"/>
      <c r="EO82" s="49"/>
      <c r="EP82" s="49"/>
      <c r="EQ82" s="49"/>
      <c r="ER82" s="49"/>
      <c r="ES82" s="49"/>
      <c r="ET82" s="49"/>
      <c r="EU82" s="49"/>
      <c r="EV82" s="49"/>
      <c r="EW82" s="49"/>
      <c r="EX82" s="49"/>
      <c r="EY82" s="49"/>
      <c r="EZ82" s="49"/>
      <c r="FA82" s="49"/>
      <c r="FB82" s="49"/>
      <c r="FC82" s="49"/>
      <c r="FD82" s="49"/>
      <c r="FE82" s="49"/>
      <c r="FF82" s="49"/>
      <c r="FG82" s="2"/>
      <c r="FH82" s="17"/>
    </row>
    <row r="83" spans="2:164" s="23" customFormat="1" ht="21.95" customHeight="1">
      <c r="B83" s="129" t="s">
        <v>48</v>
      </c>
      <c r="C83" s="75" t="s">
        <v>4</v>
      </c>
      <c r="D83" s="24">
        <f>DATE(2018,11,14)</f>
        <v>43418</v>
      </c>
      <c r="E83" s="24">
        <f>DATE(2018,11,14)</f>
        <v>43418</v>
      </c>
      <c r="F83" s="76">
        <v>1</v>
      </c>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21"/>
      <c r="AL83" s="17"/>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49"/>
      <c r="BQ83" s="17"/>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c r="CT83" s="49"/>
      <c r="CU83" s="49"/>
      <c r="CW83" s="17"/>
      <c r="CX83" s="49"/>
      <c r="CY83" s="49"/>
      <c r="CZ83" s="49"/>
      <c r="DA83" s="49"/>
      <c r="DB83" s="49"/>
      <c r="DC83" s="49"/>
      <c r="DD83" s="49"/>
      <c r="DE83" s="49"/>
      <c r="DF83" s="49"/>
      <c r="DG83" s="49"/>
      <c r="DH83" s="49"/>
      <c r="DI83" s="49"/>
      <c r="DK83" s="74" t="s">
        <v>12</v>
      </c>
      <c r="DL83" s="52"/>
      <c r="DM83" s="52"/>
      <c r="DN83" s="49"/>
      <c r="DO83" s="49"/>
      <c r="DP83" s="49"/>
      <c r="DQ83" s="49"/>
      <c r="DR83" s="49"/>
      <c r="DS83" s="49"/>
      <c r="DT83" s="49"/>
      <c r="DU83" s="49"/>
      <c r="DV83" s="49"/>
      <c r="DW83" s="49"/>
      <c r="DX83" s="49"/>
      <c r="DY83" s="49"/>
      <c r="DZ83" s="49"/>
      <c r="EB83" s="17"/>
      <c r="EC83" s="49"/>
      <c r="ED83" s="49"/>
      <c r="EE83" s="49"/>
      <c r="EF83" s="49"/>
      <c r="EG83" s="49"/>
      <c r="EH83" s="49"/>
      <c r="EI83" s="49"/>
      <c r="EJ83" s="49"/>
      <c r="EK83" s="49"/>
      <c r="EL83" s="49"/>
      <c r="EM83" s="49"/>
      <c r="EN83" s="49"/>
      <c r="EO83" s="49"/>
      <c r="EP83" s="49"/>
      <c r="EQ83" s="49"/>
      <c r="ER83" s="49"/>
      <c r="ES83" s="49"/>
      <c r="ET83" s="49"/>
      <c r="EU83" s="49"/>
      <c r="EV83" s="49"/>
      <c r="EW83" s="49"/>
      <c r="EX83" s="49"/>
      <c r="EY83" s="49"/>
      <c r="EZ83" s="49"/>
      <c r="FA83" s="49"/>
      <c r="FB83" s="49"/>
      <c r="FC83" s="49"/>
      <c r="FD83" s="49"/>
      <c r="FE83" s="49"/>
      <c r="FF83" s="49"/>
      <c r="FG83" s="2"/>
      <c r="FH83" s="17"/>
    </row>
    <row r="84" spans="2:164" s="23" customFormat="1" ht="21.95" customHeight="1">
      <c r="B84" s="129" t="s">
        <v>49</v>
      </c>
      <c r="C84" s="75" t="s">
        <v>4</v>
      </c>
      <c r="D84" s="24">
        <f>DATE(2018,11,15)</f>
        <v>43419</v>
      </c>
      <c r="E84" s="24">
        <f>DATE(2018,11,16)</f>
        <v>43420</v>
      </c>
      <c r="F84" s="76">
        <v>2</v>
      </c>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21"/>
      <c r="AL84" s="17"/>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Q84" s="17"/>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c r="CT84" s="49"/>
      <c r="CU84" s="49"/>
      <c r="CW84" s="17"/>
      <c r="CX84" s="49"/>
      <c r="CY84" s="49"/>
      <c r="CZ84" s="49"/>
      <c r="DA84" s="49"/>
      <c r="DB84" s="49"/>
      <c r="DC84" s="49"/>
      <c r="DD84" s="49"/>
      <c r="DE84" s="49"/>
      <c r="DF84" s="49"/>
      <c r="DG84" s="49"/>
      <c r="DH84" s="49"/>
      <c r="DI84" s="49"/>
      <c r="DJ84" s="49"/>
      <c r="DL84" s="66"/>
      <c r="DM84" s="66"/>
      <c r="DN84" s="60"/>
      <c r="DO84" s="60"/>
      <c r="DP84" s="65"/>
      <c r="DQ84" s="52"/>
      <c r="DR84" s="52"/>
      <c r="DS84" s="49"/>
      <c r="DT84" s="49"/>
      <c r="DU84" s="49"/>
      <c r="DV84" s="49"/>
      <c r="DW84" s="49"/>
      <c r="DX84" s="49"/>
      <c r="DY84" s="49"/>
      <c r="DZ84" s="49"/>
      <c r="EB84" s="17"/>
      <c r="EC84" s="49"/>
      <c r="ED84" s="49"/>
      <c r="EE84" s="49"/>
      <c r="EF84" s="49"/>
      <c r="EG84" s="49"/>
      <c r="EH84" s="49"/>
      <c r="EI84" s="49"/>
      <c r="EJ84" s="49"/>
      <c r="EK84" s="49"/>
      <c r="EL84" s="49"/>
      <c r="EM84" s="49"/>
      <c r="EN84" s="49"/>
      <c r="EO84" s="49"/>
      <c r="EP84" s="49"/>
      <c r="EQ84" s="49"/>
      <c r="ER84" s="49"/>
      <c r="ES84" s="49"/>
      <c r="ET84" s="49"/>
      <c r="EU84" s="49"/>
      <c r="EV84" s="49"/>
      <c r="EW84" s="49"/>
      <c r="EX84" s="49"/>
      <c r="EY84" s="49"/>
      <c r="EZ84" s="49"/>
      <c r="FA84" s="49"/>
      <c r="FB84" s="49"/>
      <c r="FC84" s="49"/>
      <c r="FD84" s="49"/>
      <c r="FE84" s="49"/>
      <c r="FF84" s="49"/>
      <c r="FG84" s="2"/>
      <c r="FH84" s="17"/>
    </row>
    <row r="85" spans="2:164" s="23" customFormat="1" ht="21.95" customHeight="1">
      <c r="B85" s="129" t="s">
        <v>50</v>
      </c>
      <c r="C85" s="75" t="s">
        <v>4</v>
      </c>
      <c r="D85" s="24">
        <f>DATE(2018,11,19)</f>
        <v>43423</v>
      </c>
      <c r="E85" s="24">
        <f>DATE(2018,11,21)</f>
        <v>43425</v>
      </c>
      <c r="F85" s="76">
        <v>3</v>
      </c>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21"/>
      <c r="AL85" s="17"/>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49"/>
      <c r="BQ85" s="17"/>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c r="CT85" s="49"/>
      <c r="CU85" s="49"/>
      <c r="CW85" s="17"/>
      <c r="CX85" s="49"/>
      <c r="CY85" s="49"/>
      <c r="CZ85" s="49"/>
      <c r="DA85" s="49"/>
      <c r="DB85" s="49"/>
      <c r="DC85" s="49"/>
      <c r="DD85" s="49"/>
      <c r="DE85" s="49"/>
      <c r="DF85" s="49"/>
      <c r="DG85" s="49"/>
      <c r="DH85" s="49"/>
      <c r="DI85" s="49"/>
      <c r="DJ85" s="49"/>
      <c r="DK85" s="49"/>
      <c r="DL85" s="49"/>
      <c r="DM85" s="49"/>
      <c r="DN85" s="144"/>
      <c r="DO85" s="145"/>
      <c r="DP85" s="67"/>
      <c r="DQ85" s="67"/>
      <c r="DR85" s="67"/>
      <c r="DS85" s="51"/>
      <c r="DT85" s="51"/>
      <c r="DU85" s="50"/>
      <c r="DV85" s="49"/>
      <c r="DW85" s="52"/>
      <c r="DX85" s="49"/>
      <c r="DY85" s="49"/>
      <c r="DZ85" s="49"/>
      <c r="EB85" s="17"/>
      <c r="EC85" s="49"/>
      <c r="ED85" s="49"/>
      <c r="EE85" s="49"/>
      <c r="EF85" s="49"/>
      <c r="EG85" s="49"/>
      <c r="EH85" s="49"/>
      <c r="EI85" s="49"/>
      <c r="EJ85" s="49"/>
      <c r="EK85" s="49"/>
      <c r="EL85" s="49"/>
      <c r="EM85" s="49"/>
      <c r="EN85" s="49"/>
      <c r="EO85" s="49"/>
      <c r="EP85" s="49"/>
      <c r="EQ85" s="49"/>
      <c r="ER85" s="49"/>
      <c r="ES85" s="49"/>
      <c r="ET85" s="49"/>
      <c r="EU85" s="49"/>
      <c r="EV85" s="49"/>
      <c r="EW85" s="49"/>
      <c r="EX85" s="49"/>
      <c r="EY85" s="49"/>
      <c r="EZ85" s="49"/>
      <c r="FA85" s="49"/>
      <c r="FB85" s="49"/>
      <c r="FC85" s="49"/>
      <c r="FD85" s="49"/>
      <c r="FE85" s="49"/>
      <c r="FF85" s="49"/>
      <c r="FG85" s="2"/>
      <c r="FH85" s="17"/>
    </row>
    <row r="86" spans="2:164" s="23" customFormat="1" ht="21.95" customHeight="1">
      <c r="B86" s="129" t="s">
        <v>51</v>
      </c>
      <c r="C86" s="75" t="s">
        <v>4</v>
      </c>
      <c r="D86" s="24">
        <f>DATE(2018,11,22)</f>
        <v>43426</v>
      </c>
      <c r="E86" s="24">
        <f>DATE(2018,11,26)</f>
        <v>43430</v>
      </c>
      <c r="F86" s="76">
        <v>3</v>
      </c>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21"/>
      <c r="AL86" s="17"/>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49"/>
      <c r="BQ86" s="17"/>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c r="CT86" s="49"/>
      <c r="CU86" s="49"/>
      <c r="CW86" s="17"/>
      <c r="CX86" s="49"/>
      <c r="CY86" s="49"/>
      <c r="CZ86" s="49"/>
      <c r="DA86" s="49"/>
      <c r="DB86" s="49"/>
      <c r="DC86" s="49"/>
      <c r="DD86" s="49"/>
      <c r="DE86" s="49"/>
      <c r="DF86" s="49"/>
      <c r="DG86" s="49"/>
      <c r="DH86" s="49"/>
      <c r="DI86" s="49"/>
      <c r="DJ86" s="49"/>
      <c r="DK86" s="49"/>
      <c r="DL86" s="49"/>
      <c r="DM86" s="49"/>
      <c r="DN86" s="49"/>
      <c r="DO86" s="49"/>
      <c r="DP86" s="49"/>
      <c r="DQ86" s="49"/>
      <c r="DS86" s="67"/>
      <c r="DT86" s="67"/>
      <c r="DU86" s="144"/>
      <c r="DV86" s="145"/>
      <c r="DW86" s="67"/>
      <c r="DX86" s="52"/>
      <c r="DY86" s="52"/>
      <c r="DZ86" s="52"/>
      <c r="EA86" s="2"/>
      <c r="EB86" s="17"/>
      <c r="EC86" s="49"/>
      <c r="ED86" s="49"/>
      <c r="EE86" s="49"/>
      <c r="EF86" s="49"/>
      <c r="EG86" s="49"/>
      <c r="EH86" s="49"/>
      <c r="EI86" s="49"/>
      <c r="EJ86" s="49"/>
      <c r="EK86" s="49"/>
      <c r="EL86" s="49"/>
      <c r="EM86" s="49"/>
      <c r="EN86" s="49"/>
      <c r="EO86" s="49"/>
      <c r="EP86" s="49"/>
      <c r="EQ86" s="49"/>
      <c r="ER86" s="49"/>
      <c r="ES86" s="49"/>
      <c r="ET86" s="49"/>
      <c r="EU86" s="49"/>
      <c r="EV86" s="49"/>
      <c r="EW86" s="49"/>
      <c r="EX86" s="49"/>
      <c r="EY86" s="49"/>
      <c r="EZ86" s="49"/>
      <c r="FA86" s="49"/>
      <c r="FB86" s="49"/>
      <c r="FC86" s="49"/>
      <c r="FD86" s="49"/>
      <c r="FE86" s="49"/>
      <c r="FF86" s="49"/>
      <c r="FG86" s="2"/>
      <c r="FH86" s="17"/>
    </row>
    <row r="87" spans="2:164" s="23" customFormat="1" ht="21.95" customHeight="1">
      <c r="B87" s="129" t="s">
        <v>52</v>
      </c>
      <c r="C87" s="75" t="s">
        <v>4</v>
      </c>
      <c r="D87" s="24">
        <f>DATE(2018,11,27)</f>
        <v>43431</v>
      </c>
      <c r="E87" s="24">
        <f>DATE(2018,11,30)</f>
        <v>43434</v>
      </c>
      <c r="F87" s="76">
        <v>4</v>
      </c>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21"/>
      <c r="AL87" s="17"/>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49"/>
      <c r="BQ87" s="17"/>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c r="CT87" s="49"/>
      <c r="CU87" s="49"/>
      <c r="CW87" s="17"/>
      <c r="CX87" s="49"/>
      <c r="CY87" s="49"/>
      <c r="CZ87" s="49"/>
      <c r="DA87" s="49"/>
      <c r="DB87" s="49"/>
      <c r="DC87" s="49"/>
      <c r="DD87" s="49"/>
      <c r="DE87" s="49"/>
      <c r="DF87" s="49"/>
      <c r="DG87" s="49"/>
      <c r="DH87" s="49"/>
      <c r="DI87" s="49"/>
      <c r="DJ87" s="49"/>
      <c r="DK87" s="49"/>
      <c r="DL87" s="49"/>
      <c r="DM87" s="49"/>
      <c r="DN87" s="49"/>
      <c r="DO87" s="49"/>
      <c r="DP87" s="49"/>
      <c r="DQ87" s="49"/>
      <c r="DR87" s="49"/>
      <c r="DS87" s="49"/>
      <c r="DT87" s="49"/>
      <c r="DU87" s="49"/>
      <c r="DV87" s="49"/>
      <c r="DX87" s="67"/>
      <c r="DY87" s="67"/>
      <c r="DZ87" s="67"/>
      <c r="EA87" s="74" t="s">
        <v>12</v>
      </c>
      <c r="EB87" s="17"/>
      <c r="EC87" s="49"/>
      <c r="ED87" s="49"/>
      <c r="EE87" s="49"/>
      <c r="EF87" s="49"/>
      <c r="EG87" s="49"/>
      <c r="EH87" s="49"/>
      <c r="EI87" s="49"/>
      <c r="EJ87" s="49"/>
      <c r="EK87" s="49"/>
      <c r="EL87" s="49"/>
      <c r="EM87" s="49"/>
      <c r="EN87" s="49"/>
      <c r="EO87" s="49"/>
      <c r="EP87" s="49"/>
      <c r="EQ87" s="49"/>
      <c r="ER87" s="49"/>
      <c r="ES87" s="49"/>
      <c r="ET87" s="49"/>
      <c r="EU87" s="49"/>
      <c r="EV87" s="49"/>
      <c r="EW87" s="49"/>
      <c r="EX87" s="49"/>
      <c r="EY87" s="49"/>
      <c r="EZ87" s="49"/>
      <c r="FA87" s="49"/>
      <c r="FB87" s="49"/>
      <c r="FC87" s="49"/>
      <c r="FD87" s="49"/>
      <c r="FE87" s="49"/>
      <c r="FF87" s="49"/>
      <c r="FG87" s="2"/>
      <c r="FH87" s="17"/>
    </row>
    <row r="88" spans="2:164" s="23" customFormat="1" ht="21.95" customHeight="1">
      <c r="B88" s="129" t="s">
        <v>53</v>
      </c>
      <c r="C88" s="75"/>
      <c r="D88" s="105"/>
      <c r="E88" s="105"/>
      <c r="F88" s="106"/>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21"/>
      <c r="AL88" s="17"/>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49"/>
      <c r="BQ88" s="17"/>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c r="CT88" s="49"/>
      <c r="CU88" s="49"/>
      <c r="CW88" s="17"/>
      <c r="CX88" s="49"/>
      <c r="CY88" s="49"/>
      <c r="CZ88" s="49"/>
      <c r="DA88" s="49"/>
      <c r="DB88" s="49"/>
      <c r="DC88" s="49"/>
      <c r="DD88" s="49"/>
      <c r="DE88" s="49"/>
      <c r="DF88" s="49"/>
      <c r="DG88" s="49"/>
      <c r="DH88" s="49"/>
      <c r="DI88" s="49"/>
      <c r="DJ88" s="49"/>
      <c r="DK88" s="49"/>
      <c r="DL88" s="49"/>
      <c r="DM88" s="49"/>
      <c r="DN88" s="49"/>
      <c r="DO88" s="49"/>
      <c r="DP88" s="49"/>
      <c r="DQ88" s="49"/>
      <c r="DR88" s="49"/>
      <c r="DS88" s="49"/>
      <c r="DT88" s="49"/>
      <c r="DU88" s="49"/>
      <c r="DV88" s="49"/>
      <c r="DW88" s="49"/>
      <c r="DX88" s="49"/>
      <c r="DY88" s="49"/>
      <c r="DZ88" s="49"/>
      <c r="EB88" s="17"/>
      <c r="EC88" s="49"/>
      <c r="ED88" s="49"/>
      <c r="EE88" s="49"/>
      <c r="EF88" s="49"/>
      <c r="EG88" s="49"/>
      <c r="EH88" s="49"/>
      <c r="EI88" s="49"/>
      <c r="EJ88" s="49"/>
      <c r="EK88" s="49"/>
      <c r="EL88" s="49"/>
      <c r="EM88" s="49"/>
      <c r="EN88" s="49"/>
      <c r="EO88" s="49"/>
      <c r="EP88" s="49"/>
      <c r="EQ88" s="49"/>
      <c r="ER88" s="49"/>
      <c r="ES88" s="49"/>
      <c r="ET88" s="49"/>
      <c r="EU88" s="49"/>
      <c r="EV88" s="49"/>
      <c r="EW88" s="49"/>
      <c r="EX88" s="49"/>
      <c r="EY88" s="49"/>
      <c r="EZ88" s="49"/>
      <c r="FA88" s="49"/>
      <c r="FB88" s="49"/>
      <c r="FC88" s="49"/>
      <c r="FD88" s="49"/>
      <c r="FE88" s="49"/>
      <c r="FF88" s="49"/>
      <c r="FG88" s="2"/>
      <c r="FH88" s="17"/>
    </row>
    <row r="89" spans="2:164" s="23" customFormat="1" ht="21.95" customHeight="1">
      <c r="B89" s="115"/>
      <c r="C89" s="115"/>
      <c r="D89" s="115"/>
      <c r="E89" s="115"/>
      <c r="F89" s="116"/>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21"/>
      <c r="AL89" s="17"/>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Q89" s="17"/>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W89" s="17"/>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B89" s="17"/>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2"/>
      <c r="FH89" s="17"/>
    </row>
    <row r="90" spans="2:164" s="23" customFormat="1" ht="21.95" customHeight="1">
      <c r="B90" s="128" t="s">
        <v>60</v>
      </c>
      <c r="C90" s="115"/>
      <c r="D90" s="115"/>
      <c r="E90" s="115"/>
      <c r="F90" s="116"/>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21"/>
      <c r="AL90" s="17"/>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Q90" s="17"/>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W90" s="17"/>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B90" s="17"/>
      <c r="EC90" s="49"/>
      <c r="ED90" s="49"/>
      <c r="EE90" s="49"/>
      <c r="EF90" s="49"/>
      <c r="EG90" s="49"/>
      <c r="EH90" s="49"/>
      <c r="EI90" s="49"/>
      <c r="EJ90" s="49"/>
      <c r="EK90" s="49"/>
      <c r="EL90" s="52"/>
      <c r="EM90" s="52"/>
      <c r="EN90" s="52"/>
      <c r="EO90" s="49"/>
      <c r="EP90" s="49"/>
      <c r="EQ90" s="49"/>
      <c r="ER90" s="49"/>
      <c r="ES90" s="49"/>
      <c r="ET90" s="49"/>
      <c r="EU90" s="49"/>
      <c r="EV90" s="49"/>
      <c r="EW90" s="49"/>
      <c r="EX90" s="49"/>
      <c r="EY90" s="49"/>
      <c r="EZ90" s="49"/>
      <c r="FA90" s="49"/>
      <c r="FB90" s="49"/>
      <c r="FC90" s="49"/>
      <c r="FD90" s="49"/>
      <c r="FE90" s="49"/>
      <c r="FF90" s="49"/>
      <c r="FG90" s="2"/>
      <c r="FH90" s="17"/>
    </row>
    <row r="91" spans="2:164" s="23" customFormat="1" ht="21.95" customHeight="1">
      <c r="B91" s="129" t="s">
        <v>56</v>
      </c>
      <c r="C91" s="30" t="s">
        <v>29</v>
      </c>
      <c r="D91" s="24">
        <f>DATE(2018,12,10)</f>
        <v>43444</v>
      </c>
      <c r="E91" s="24">
        <f>DATE(2018,12,12)</f>
        <v>43446</v>
      </c>
      <c r="F91" s="76">
        <v>3</v>
      </c>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21"/>
      <c r="AL91" s="17"/>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Q91" s="17"/>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W91" s="17"/>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B91" s="17"/>
      <c r="EC91" s="49"/>
      <c r="ED91" s="49"/>
      <c r="EE91" s="49"/>
      <c r="EF91" s="49"/>
      <c r="EG91" s="49"/>
      <c r="EH91" s="49"/>
      <c r="EI91" s="49"/>
      <c r="EJ91" s="144"/>
      <c r="EK91" s="145"/>
      <c r="EL91" s="68"/>
      <c r="EM91" s="68"/>
      <c r="EN91" s="68"/>
      <c r="EO91" s="49"/>
      <c r="EP91" s="49"/>
      <c r="EQ91" s="49"/>
      <c r="ER91" s="49"/>
      <c r="ES91" s="49"/>
      <c r="ET91" s="49"/>
      <c r="EU91" s="49"/>
      <c r="EV91" s="49"/>
      <c r="EW91" s="49"/>
      <c r="EX91" s="49"/>
      <c r="EY91" s="49"/>
      <c r="EZ91" s="49"/>
      <c r="FA91" s="49"/>
      <c r="FB91" s="49"/>
      <c r="FC91" s="49"/>
      <c r="FD91" s="49"/>
      <c r="FE91" s="49"/>
      <c r="FF91" s="49"/>
      <c r="FG91" s="2"/>
      <c r="FH91" s="17"/>
    </row>
    <row r="92" spans="2:164" s="23" customFormat="1" ht="21.95" customHeight="1">
      <c r="B92" s="129" t="s">
        <v>57</v>
      </c>
      <c r="C92" s="75" t="s">
        <v>4</v>
      </c>
      <c r="D92" s="24">
        <f>DATE(2018,12,10)</f>
        <v>43444</v>
      </c>
      <c r="E92" s="24">
        <f>DATE(2018,12,12)</f>
        <v>43446</v>
      </c>
      <c r="F92" s="76">
        <v>3</v>
      </c>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21"/>
      <c r="AL92" s="17"/>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Q92" s="17"/>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W92" s="17"/>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B92" s="17"/>
      <c r="EC92" s="49"/>
      <c r="ED92" s="49"/>
      <c r="EE92" s="49"/>
      <c r="EF92" s="49"/>
      <c r="EG92" s="49"/>
      <c r="EH92" s="49"/>
      <c r="EI92" s="49"/>
      <c r="EJ92" s="144"/>
      <c r="EK92" s="145"/>
      <c r="EL92" s="68"/>
      <c r="EM92" s="68"/>
      <c r="EN92" s="68"/>
      <c r="EO92" s="52"/>
      <c r="EP92" s="49"/>
      <c r="EQ92" s="49"/>
      <c r="ER92" s="49"/>
      <c r="ES92" s="49"/>
      <c r="ET92" s="49"/>
      <c r="EU92" s="49"/>
      <c r="EV92" s="49"/>
      <c r="EW92" s="49"/>
      <c r="EX92" s="49"/>
      <c r="EY92" s="49"/>
      <c r="EZ92" s="49"/>
      <c r="FA92" s="49"/>
      <c r="FB92" s="49"/>
      <c r="FC92" s="49"/>
      <c r="FD92" s="49"/>
      <c r="FE92" s="49"/>
      <c r="FF92" s="49"/>
      <c r="FG92" s="2"/>
      <c r="FH92" s="17"/>
    </row>
    <row r="93" spans="2:164" s="23" customFormat="1" ht="21.95" customHeight="1">
      <c r="B93" s="129" t="s">
        <v>58</v>
      </c>
      <c r="C93" s="75" t="s">
        <v>4</v>
      </c>
      <c r="D93" s="24">
        <f>DATE(2018,12,12)</f>
        <v>43446</v>
      </c>
      <c r="E93" s="24">
        <f>DATE(2018,12,13)</f>
        <v>43447</v>
      </c>
      <c r="F93" s="76">
        <v>2</v>
      </c>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21"/>
      <c r="AL93" s="17"/>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49"/>
      <c r="BQ93" s="17"/>
      <c r="BR93" s="49"/>
      <c r="BS93" s="49"/>
      <c r="BT93" s="49"/>
      <c r="BU93" s="49"/>
      <c r="BV93" s="49"/>
      <c r="BW93" s="49"/>
      <c r="BX93" s="49"/>
      <c r="BY93" s="49"/>
      <c r="BZ93" s="49"/>
      <c r="CA93" s="49"/>
      <c r="CB93" s="49"/>
      <c r="CC93" s="49"/>
      <c r="CD93" s="49"/>
      <c r="CE93" s="49"/>
      <c r="CF93" s="49"/>
      <c r="CG93" s="49"/>
      <c r="CH93" s="49"/>
      <c r="CI93" s="49"/>
      <c r="CJ93" s="49"/>
      <c r="CK93" s="49"/>
      <c r="CL93" s="49"/>
      <c r="CM93" s="49"/>
      <c r="CN93" s="49"/>
      <c r="CO93" s="49"/>
      <c r="CP93" s="49"/>
      <c r="CQ93" s="49"/>
      <c r="CR93" s="49"/>
      <c r="CS93" s="49"/>
      <c r="CT93" s="49"/>
      <c r="CU93" s="49"/>
      <c r="CW93" s="17"/>
      <c r="CX93" s="49"/>
      <c r="CY93" s="49"/>
      <c r="CZ93" s="49"/>
      <c r="DA93" s="49"/>
      <c r="DB93" s="49"/>
      <c r="DC93" s="49"/>
      <c r="DD93" s="49"/>
      <c r="DE93" s="49"/>
      <c r="DF93" s="49"/>
      <c r="DG93" s="49"/>
      <c r="DH93" s="49"/>
      <c r="DI93" s="49"/>
      <c r="DJ93" s="49"/>
      <c r="DK93" s="49"/>
      <c r="DL93" s="49"/>
      <c r="DM93" s="49"/>
      <c r="DN93" s="49"/>
      <c r="DO93" s="49"/>
      <c r="DP93" s="49"/>
      <c r="DQ93" s="49"/>
      <c r="DR93" s="49"/>
      <c r="DS93" s="49"/>
      <c r="DT93" s="49"/>
      <c r="DU93" s="49"/>
      <c r="DV93" s="49"/>
      <c r="DW93" s="49"/>
      <c r="DX93" s="49"/>
      <c r="DY93" s="49"/>
      <c r="DZ93" s="49"/>
      <c r="EB93" s="17"/>
      <c r="EC93" s="49"/>
      <c r="ED93" s="49"/>
      <c r="EE93" s="49"/>
      <c r="EF93" s="49"/>
      <c r="EG93" s="49"/>
      <c r="EH93" s="49"/>
      <c r="EI93" s="49"/>
      <c r="EJ93" s="49"/>
      <c r="EK93" s="49"/>
      <c r="EL93" s="49"/>
      <c r="EN93" s="68"/>
      <c r="EO93" s="68"/>
      <c r="EP93" s="52"/>
      <c r="EQ93" s="49"/>
      <c r="ER93" s="49"/>
      <c r="ES93" s="49"/>
      <c r="ET93" s="49"/>
      <c r="EU93" s="49"/>
      <c r="EV93" s="49"/>
      <c r="EW93" s="49"/>
      <c r="EX93" s="49"/>
      <c r="EY93" s="49"/>
      <c r="EZ93" s="49"/>
      <c r="FA93" s="49"/>
      <c r="FB93" s="49"/>
      <c r="FC93" s="49"/>
      <c r="FD93" s="49"/>
      <c r="FE93" s="49"/>
      <c r="FF93" s="49"/>
      <c r="FG93" s="2"/>
      <c r="FH93" s="17"/>
    </row>
    <row r="94" spans="2:164" s="23" customFormat="1" ht="21.95" customHeight="1">
      <c r="B94" s="129" t="s">
        <v>63</v>
      </c>
      <c r="C94" s="75" t="s">
        <v>4</v>
      </c>
      <c r="D94" s="24">
        <f>DATE(2018,12,14)</f>
        <v>43448</v>
      </c>
      <c r="E94" s="24">
        <f>DATE(2018,12,14)</f>
        <v>43448</v>
      </c>
      <c r="F94" s="76">
        <v>1</v>
      </c>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21"/>
      <c r="AL94" s="17"/>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49"/>
      <c r="BQ94" s="17"/>
      <c r="BR94" s="49"/>
      <c r="BS94" s="49"/>
      <c r="BT94" s="49"/>
      <c r="BU94" s="49"/>
      <c r="BV94" s="49"/>
      <c r="BW94" s="49"/>
      <c r="BX94" s="49"/>
      <c r="BY94" s="49"/>
      <c r="BZ94" s="49"/>
      <c r="CA94" s="49"/>
      <c r="CB94" s="49"/>
      <c r="CC94" s="49"/>
      <c r="CD94" s="49"/>
      <c r="CE94" s="49"/>
      <c r="CF94" s="49"/>
      <c r="CG94" s="49"/>
      <c r="CH94" s="49"/>
      <c r="CI94" s="49"/>
      <c r="CJ94" s="49"/>
      <c r="CK94" s="49"/>
      <c r="CL94" s="49"/>
      <c r="CM94" s="49"/>
      <c r="CN94" s="49"/>
      <c r="CO94" s="49"/>
      <c r="CP94" s="49"/>
      <c r="CQ94" s="49"/>
      <c r="CR94" s="49"/>
      <c r="CS94" s="49"/>
      <c r="CT94" s="49"/>
      <c r="CU94" s="49"/>
      <c r="CW94" s="17"/>
      <c r="CX94" s="49"/>
      <c r="CY94" s="49"/>
      <c r="CZ94" s="49"/>
      <c r="DA94" s="49"/>
      <c r="DB94" s="49"/>
      <c r="DC94" s="49"/>
      <c r="DD94" s="49"/>
      <c r="DE94" s="49"/>
      <c r="DF94" s="49"/>
      <c r="DG94" s="49"/>
      <c r="DH94" s="49"/>
      <c r="DI94" s="49"/>
      <c r="DJ94" s="49"/>
      <c r="DK94" s="49"/>
      <c r="DL94" s="49"/>
      <c r="DM94" s="49"/>
      <c r="DN94" s="49"/>
      <c r="DO94" s="49"/>
      <c r="DP94" s="49"/>
      <c r="DQ94" s="49"/>
      <c r="DR94" s="49"/>
      <c r="DS94" s="49"/>
      <c r="DT94" s="49"/>
      <c r="DU94" s="49"/>
      <c r="DV94" s="49"/>
      <c r="DW94" s="49"/>
      <c r="DX94" s="49"/>
      <c r="DY94" s="49"/>
      <c r="DZ94" s="49"/>
      <c r="EB94" s="17"/>
      <c r="EC94" s="49"/>
      <c r="ED94" s="49"/>
      <c r="EE94" s="49"/>
      <c r="EF94" s="49"/>
      <c r="EG94" s="49"/>
      <c r="EH94" s="49"/>
      <c r="EI94" s="49"/>
      <c r="EJ94" s="49"/>
      <c r="EK94" s="49"/>
      <c r="EL94" s="49"/>
      <c r="EM94" s="49"/>
      <c r="EN94" s="49"/>
      <c r="EP94" s="74" t="s">
        <v>12</v>
      </c>
      <c r="EQ94" s="49"/>
      <c r="ER94" s="49"/>
      <c r="ES94" s="49"/>
      <c r="ET94" s="49"/>
      <c r="EU94" s="49"/>
      <c r="EV94" s="49"/>
      <c r="EW94" s="49"/>
      <c r="EX94" s="49"/>
      <c r="EY94" s="49"/>
      <c r="EZ94" s="49"/>
      <c r="FA94" s="49"/>
      <c r="FB94" s="49"/>
      <c r="FC94" s="49"/>
      <c r="FD94" s="49"/>
      <c r="FE94" s="49"/>
      <c r="FF94" s="49"/>
      <c r="FG94" s="2"/>
      <c r="FH94" s="17"/>
    </row>
    <row r="95" spans="2:164" s="23" customFormat="1" ht="21.95" customHeight="1">
      <c r="B95" s="129" t="s">
        <v>59</v>
      </c>
      <c r="C95" s="105"/>
      <c r="D95" s="105"/>
      <c r="E95" s="105"/>
      <c r="F95" s="106"/>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21"/>
      <c r="AL95" s="17"/>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49"/>
      <c r="BQ95" s="17"/>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c r="CT95" s="49"/>
      <c r="CU95" s="49"/>
      <c r="CW95" s="17"/>
      <c r="CX95" s="49"/>
      <c r="CY95" s="49"/>
      <c r="CZ95" s="49"/>
      <c r="DA95" s="49"/>
      <c r="DB95" s="49"/>
      <c r="DC95" s="49"/>
      <c r="DD95" s="49"/>
      <c r="DE95" s="49"/>
      <c r="DF95" s="49"/>
      <c r="DG95" s="49"/>
      <c r="DH95" s="49"/>
      <c r="DI95" s="49"/>
      <c r="DJ95" s="49"/>
      <c r="DK95" s="49"/>
      <c r="DL95" s="49"/>
      <c r="DM95" s="49"/>
      <c r="DN95" s="49"/>
      <c r="DO95" s="49"/>
      <c r="DP95" s="49"/>
      <c r="DQ95" s="49"/>
      <c r="DR95" s="49"/>
      <c r="DS95" s="49"/>
      <c r="DT95" s="49"/>
      <c r="DU95" s="49"/>
      <c r="DV95" s="49"/>
      <c r="DW95" s="49"/>
      <c r="DX95" s="49"/>
      <c r="DY95" s="49"/>
      <c r="DZ95" s="49"/>
      <c r="EB95" s="17"/>
      <c r="EC95" s="49"/>
      <c r="ED95" s="49"/>
      <c r="EE95" s="49"/>
      <c r="EF95" s="49"/>
      <c r="EG95" s="49"/>
      <c r="EH95" s="49"/>
      <c r="EI95" s="49"/>
      <c r="EJ95" s="49"/>
      <c r="EK95" s="49"/>
      <c r="EL95" s="49"/>
      <c r="EM95" s="49"/>
      <c r="EN95" s="49"/>
      <c r="EO95" s="49"/>
      <c r="EP95" s="49"/>
      <c r="EQ95" s="49"/>
      <c r="ER95" s="49"/>
      <c r="ES95" s="49"/>
      <c r="ET95" s="49"/>
      <c r="EU95" s="49"/>
      <c r="EV95" s="49"/>
      <c r="EW95" s="49"/>
      <c r="EX95" s="49"/>
      <c r="EY95" s="49"/>
      <c r="EZ95" s="49"/>
      <c r="FA95" s="49"/>
      <c r="FB95" s="49"/>
      <c r="FC95" s="49"/>
      <c r="FD95" s="49"/>
      <c r="FE95" s="49"/>
      <c r="FF95" s="49"/>
      <c r="FG95" s="2"/>
      <c r="FH95" s="17"/>
    </row>
    <row r="96" spans="2:164" s="23" customFormat="1" ht="21.95" customHeight="1">
      <c r="B96" s="78"/>
      <c r="F96" s="25"/>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L96" s="17"/>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49"/>
      <c r="BQ96" s="17"/>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c r="CT96" s="49"/>
      <c r="CU96" s="49"/>
      <c r="CW96" s="17"/>
      <c r="CX96" s="49"/>
      <c r="CY96" s="49"/>
      <c r="CZ96" s="49"/>
      <c r="DA96" s="49"/>
      <c r="DB96" s="49"/>
      <c r="DC96" s="49"/>
      <c r="DD96" s="49"/>
      <c r="DE96" s="49"/>
      <c r="DF96" s="49"/>
      <c r="DG96" s="49"/>
      <c r="DH96" s="49"/>
      <c r="DI96" s="49"/>
      <c r="DJ96" s="49"/>
      <c r="DK96" s="49"/>
      <c r="DL96" s="49"/>
      <c r="DM96" s="49"/>
      <c r="DN96" s="49"/>
      <c r="DO96" s="49"/>
      <c r="DP96" s="49"/>
      <c r="DQ96" s="49"/>
      <c r="DR96" s="49"/>
      <c r="DS96" s="49"/>
      <c r="DT96" s="49"/>
      <c r="DU96" s="49"/>
      <c r="DV96" s="49"/>
      <c r="DW96" s="49"/>
      <c r="DX96" s="49"/>
      <c r="DY96" s="49"/>
      <c r="DZ96" s="49"/>
      <c r="EB96" s="17"/>
      <c r="EC96" s="49"/>
      <c r="ED96" s="49"/>
      <c r="EE96" s="49"/>
      <c r="EF96" s="49"/>
      <c r="EG96" s="49"/>
      <c r="EH96" s="49"/>
      <c r="EI96" s="49"/>
      <c r="EJ96" s="49"/>
      <c r="EK96" s="49"/>
      <c r="EL96" s="49"/>
      <c r="EM96" s="49"/>
      <c r="EN96" s="49"/>
      <c r="EO96" s="49"/>
      <c r="EP96" s="49"/>
      <c r="EQ96" s="49"/>
      <c r="ER96" s="49"/>
      <c r="ES96" s="49"/>
      <c r="ET96" s="49"/>
      <c r="EU96" s="49"/>
      <c r="EV96" s="49"/>
      <c r="EW96" s="49"/>
      <c r="EX96" s="49"/>
      <c r="EY96" s="49"/>
      <c r="EZ96" s="49"/>
      <c r="FA96" s="49"/>
      <c r="FB96" s="49"/>
      <c r="FC96" s="49"/>
      <c r="FD96" s="49"/>
      <c r="FE96" s="49"/>
      <c r="FF96" s="49"/>
      <c r="FG96" s="2"/>
      <c r="FH96" s="17"/>
    </row>
    <row r="97" spans="6:164" s="23" customFormat="1" ht="21.95" customHeight="1">
      <c r="F97" s="25"/>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L97" s="17"/>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49"/>
      <c r="BQ97" s="17"/>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W97" s="17"/>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B97" s="17"/>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2"/>
      <c r="FH97" s="17"/>
    </row>
    <row r="98" spans="6:164" s="23" customFormat="1" ht="21.95" customHeight="1">
      <c r="F98" s="25"/>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L98" s="17"/>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49"/>
      <c r="BQ98" s="17"/>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W98" s="17"/>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B98" s="17"/>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2"/>
      <c r="FH98" s="17"/>
    </row>
    <row r="99" spans="6:164" s="23" customFormat="1" ht="21.95" customHeight="1">
      <c r="F99" s="25"/>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L99" s="17"/>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49"/>
      <c r="BQ99" s="17"/>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W99" s="17"/>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B99" s="17"/>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2"/>
      <c r="FH99" s="17"/>
    </row>
    <row r="100" spans="6:164" s="23" customFormat="1">
      <c r="F100" s="25"/>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L100" s="17"/>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49"/>
      <c r="BQ100" s="17"/>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W100" s="17"/>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B100" s="17"/>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2"/>
      <c r="FH100" s="17"/>
    </row>
    <row r="101" spans="6:164" s="23" customFormat="1">
      <c r="F101" s="25"/>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L101" s="17"/>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Q101" s="17"/>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W101" s="17"/>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B101" s="17"/>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2"/>
      <c r="FH101" s="17"/>
    </row>
    <row r="102" spans="6:164" s="23" customFormat="1">
      <c r="F102" s="25"/>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L102" s="17"/>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49"/>
      <c r="BQ102" s="17"/>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W102" s="17"/>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B102" s="17"/>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2"/>
      <c r="FH102" s="17"/>
    </row>
    <row r="103" spans="6:164" s="23" customFormat="1">
      <c r="F103" s="25"/>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L103" s="17"/>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49"/>
      <c r="BQ103" s="17"/>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W103" s="17"/>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B103" s="17"/>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2"/>
      <c r="FH103" s="17"/>
    </row>
    <row r="104" spans="6:164" s="23" customFormat="1">
      <c r="F104" s="25"/>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L104" s="17"/>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49"/>
      <c r="BQ104" s="17"/>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W104" s="17"/>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B104" s="17"/>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2"/>
      <c r="FH104" s="17"/>
    </row>
    <row r="105" spans="6:164" s="23" customFormat="1">
      <c r="F105" s="25"/>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L105" s="17"/>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49"/>
      <c r="BQ105" s="17"/>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W105" s="17"/>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B105" s="17"/>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2"/>
      <c r="FH105" s="17"/>
    </row>
    <row r="106" spans="6:164" s="23" customFormat="1">
      <c r="F106" s="25"/>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L106" s="17"/>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49"/>
      <c r="BQ106" s="17"/>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W106" s="17"/>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B106" s="17"/>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2"/>
      <c r="FH106" s="17"/>
    </row>
    <row r="107" spans="6:164" s="23" customFormat="1">
      <c r="F107" s="25"/>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L107" s="17"/>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49"/>
      <c r="BQ107" s="17"/>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W107" s="17"/>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B107" s="17"/>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2"/>
      <c r="FH107" s="17"/>
    </row>
    <row r="108" spans="6:164" s="23" customFormat="1">
      <c r="F108" s="25"/>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L108" s="17"/>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49"/>
      <c r="BQ108" s="17"/>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W108" s="17"/>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B108" s="17"/>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2"/>
      <c r="FH108" s="17"/>
    </row>
    <row r="109" spans="6:164" s="23" customFormat="1">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W109" s="17"/>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B109" s="17"/>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2"/>
    </row>
  </sheetData>
  <mergeCells count="8">
    <mergeCell ref="D4:F4"/>
    <mergeCell ref="EC3:EK3"/>
    <mergeCell ref="B1:C1"/>
    <mergeCell ref="G3:M3"/>
    <mergeCell ref="AM3:AU3"/>
    <mergeCell ref="BR3:BX3"/>
    <mergeCell ref="CX3:DF3"/>
    <mergeCell ref="D3:F3"/>
  </mergeCells>
  <dataValidations xWindow="659" yWindow="289" count="2">
    <dataValidation allowBlank="1" showInputMessage="1" showErrorMessage="1" prompt="Use the vertical scrollbar to browse the tasks for the five documentation phases. Use the horizontal scrollbar to browse the schedule for the different months._x000a__x000a_Cells with red upper-right corners contain comments. Hover over the cell to reveal the comment" sqref="D3:F3"/>
    <dataValidation allowBlank="1" showInputMessage="1" showErrorMessage="1" prompt="Green: Planning _x000a_Purple: Design _x000a_Red: Development _x000a_Blue: Production _x000a_Orange: Evaluation _x000a__x000a_Coloured cells: Main tasks_x000a_Crosshatch cells: Subtasks_x000a_Grey cells: Weekend/holiday (no work)_x000a_Solid gold cells: Document topic tasks_x000a_Black &quot;M&quot; cells: Milestone" sqref="D4:F4"/>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Project_Start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Rachelle Gervacio</dc:creator>
  <cp:lastModifiedBy>Rachelle G</cp:lastModifiedBy>
  <dcterms:created xsi:type="dcterms:W3CDTF">2018-08-20T04:41:11Z</dcterms:created>
  <dcterms:modified xsi:type="dcterms:W3CDTF">2022-10-08T18:14:42Z</dcterms:modified>
</cp:coreProperties>
</file>