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man\Desktop\"/>
    </mc:Choice>
  </mc:AlternateContent>
  <xr:revisionPtr revIDLastSave="0" documentId="13_ncr:1_{D430C119-1C22-4F17-931C-F391842B5CF3}" xr6:coauthVersionLast="47" xr6:coauthVersionMax="47" xr10:uidLastSave="{00000000-0000-0000-0000-000000000000}"/>
  <bookViews>
    <workbookView xWindow="-120" yWindow="-120" windowWidth="20730" windowHeight="11160" xr2:uid="{EC89E1B7-EAAE-4AFB-98E4-CA83B00F16DD}"/>
  </bookViews>
  <sheets>
    <sheet name="Dudoso cobr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4" l="1"/>
  <c r="I32" i="4" s="1"/>
  <c r="H32" i="4"/>
  <c r="I31" i="4"/>
  <c r="H31" i="4"/>
  <c r="G31" i="4"/>
  <c r="I30" i="4"/>
  <c r="H30" i="4"/>
  <c r="G30" i="4"/>
  <c r="I29" i="4"/>
  <c r="J29" i="4" s="1"/>
  <c r="H29" i="4"/>
  <c r="G29" i="4"/>
  <c r="H28" i="4"/>
  <c r="G28" i="4"/>
  <c r="I28" i="4"/>
  <c r="N21" i="4"/>
  <c r="N10" i="4"/>
  <c r="N19" i="4"/>
  <c r="N8" i="4"/>
  <c r="N7" i="4"/>
  <c r="N18" i="4"/>
  <c r="N6" i="4"/>
  <c r="N3" i="4"/>
  <c r="N4" i="4"/>
  <c r="N5" i="4"/>
  <c r="N9" i="4"/>
  <c r="N2" i="4"/>
  <c r="N14" i="4"/>
  <c r="N15" i="4"/>
  <c r="N16" i="4"/>
  <c r="N17" i="4"/>
  <c r="N20" i="4"/>
  <c r="N13" i="4"/>
  <c r="S27" i="4"/>
  <c r="G10" i="4"/>
  <c r="I10" i="4"/>
  <c r="J10" i="4"/>
  <c r="K10" i="4"/>
  <c r="H21" i="4"/>
  <c r="I21" i="4"/>
  <c r="J21" i="4"/>
  <c r="K21" i="4"/>
  <c r="H14" i="4"/>
  <c r="H15" i="4"/>
  <c r="H13" i="4"/>
  <c r="L5" i="4"/>
  <c r="L6" i="4"/>
  <c r="L7" i="4"/>
  <c r="L8" i="4"/>
  <c r="M8" i="4" s="1"/>
  <c r="L9" i="4"/>
  <c r="M21" i="4"/>
  <c r="L14" i="4"/>
  <c r="L15" i="4"/>
  <c r="L13" i="4"/>
  <c r="L21" i="4" s="1"/>
  <c r="H3" i="4"/>
  <c r="L3" i="4" s="1"/>
  <c r="H4" i="4"/>
  <c r="L4" i="4" s="1"/>
  <c r="H5" i="4"/>
  <c r="H2" i="4"/>
  <c r="G21" i="4"/>
  <c r="F10" i="4"/>
  <c r="M7" i="4"/>
  <c r="J31" i="4" l="1"/>
  <c r="J30" i="4"/>
  <c r="J32" i="4"/>
  <c r="H10" i="4"/>
  <c r="L10" i="4"/>
  <c r="M10" i="4"/>
</calcChain>
</file>

<file path=xl/sharedStrings.xml><?xml version="1.0" encoding="utf-8"?>
<sst xmlns="http://schemas.openxmlformats.org/spreadsheetml/2006/main" count="149" uniqueCount="63">
  <si>
    <t>Documento</t>
  </si>
  <si>
    <t>Cliente</t>
  </si>
  <si>
    <t>Número</t>
  </si>
  <si>
    <t>Importe</t>
  </si>
  <si>
    <t>Vencimiento</t>
  </si>
  <si>
    <t xml:space="preserve">Factura </t>
  </si>
  <si>
    <t xml:space="preserve">Repalsa </t>
  </si>
  <si>
    <t>Factura</t>
  </si>
  <si>
    <t>Travia</t>
  </si>
  <si>
    <t>Vieca</t>
  </si>
  <si>
    <t>Rinalsa</t>
  </si>
  <si>
    <t>Pialsa</t>
  </si>
  <si>
    <t>Tisas</t>
  </si>
  <si>
    <t>Gurmesa</t>
  </si>
  <si>
    <t>0022-0024</t>
  </si>
  <si>
    <t>0022-00437</t>
  </si>
  <si>
    <t>0022-00568</t>
  </si>
  <si>
    <t>0022-00880</t>
  </si>
  <si>
    <t>0023-01150</t>
  </si>
  <si>
    <t>0023-01180</t>
  </si>
  <si>
    <t>0023-01220</t>
  </si>
  <si>
    <t>Dudoso cobro</t>
  </si>
  <si>
    <t>Clientes</t>
  </si>
  <si>
    <t>Manilsa</t>
  </si>
  <si>
    <t>0023-01395</t>
  </si>
  <si>
    <t>Ventas 2023</t>
  </si>
  <si>
    <t>Provisión 2022</t>
  </si>
  <si>
    <t>Provisión 2023</t>
  </si>
  <si>
    <t>Ventas 2022</t>
  </si>
  <si>
    <t>Cobros 2023</t>
  </si>
  <si>
    <t>Pérdidas 2023</t>
  </si>
  <si>
    <t>Saldos a 31/12/22</t>
  </si>
  <si>
    <t>Saldos Finales</t>
  </si>
  <si>
    <t>Saldos Previos</t>
  </si>
  <si>
    <t>Cuentas 430</t>
  </si>
  <si>
    <t>Cuentas 436</t>
  </si>
  <si>
    <t>430.1</t>
  </si>
  <si>
    <t>430.2</t>
  </si>
  <si>
    <t>430.3</t>
  </si>
  <si>
    <t>430.4</t>
  </si>
  <si>
    <t>430.5</t>
  </si>
  <si>
    <t>430.6</t>
  </si>
  <si>
    <t>430.7</t>
  </si>
  <si>
    <t>430.8</t>
  </si>
  <si>
    <t>436.1</t>
  </si>
  <si>
    <t>436.2</t>
  </si>
  <si>
    <t>436.3</t>
  </si>
  <si>
    <t>436.6</t>
  </si>
  <si>
    <t>436.7</t>
  </si>
  <si>
    <t>Ventas</t>
  </si>
  <si>
    <t>Totales</t>
  </si>
  <si>
    <t>Cobros</t>
  </si>
  <si>
    <t>Pérdidas</t>
  </si>
  <si>
    <t>CONTROL DE COBROS</t>
  </si>
  <si>
    <t>Pendientes de cobro</t>
  </si>
  <si>
    <t>%</t>
  </si>
  <si>
    <t>700.</t>
  </si>
  <si>
    <t>572.</t>
  </si>
  <si>
    <t>650.</t>
  </si>
  <si>
    <t>430.</t>
  </si>
  <si>
    <t>436.</t>
  </si>
  <si>
    <t>Menos mal que sólo es un ejercicio…</t>
  </si>
  <si>
    <t>En realidad esto es lo importante, los asientos son "FÁCILES", pero los hacemos para poder controlar cosas así en la empresa, VAMOS SUPERCONTABLES!!!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</si>
</sst>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b/>
      <sz val="9"/>
      <color rgb="FFC00000"/>
      <name val="Calibri"/>
      <family val="2"/>
    </font>
    <font>
      <sz val="11"/>
      <color theme="1"/>
      <name val="Aptos Narrow"/>
      <family val="2"/>
      <scheme val="minor"/>
    </font>
    <font>
      <sz val="9"/>
      <color rgb="FFFF0000"/>
      <name val="Calibri"/>
      <family val="2"/>
    </font>
    <font>
      <b/>
      <sz val="20"/>
      <color rgb="FFFF0000"/>
      <name val="Calibri"/>
      <family val="2"/>
    </font>
    <font>
      <b/>
      <sz val="18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8" fillId="0" borderId="0" xfId="0" applyNumberFormat="1" applyFont="1"/>
    <xf numFmtId="164" fontId="7" fillId="0" borderId="0" xfId="0" applyNumberFormat="1" applyFont="1"/>
    <xf numFmtId="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4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2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/>
    </xf>
    <xf numFmtId="4" fontId="10" fillId="0" borderId="0" xfId="0" applyNumberFormat="1" applyFont="1"/>
    <xf numFmtId="4" fontId="10" fillId="2" borderId="0" xfId="0" applyNumberFormat="1" applyFont="1" applyFill="1"/>
    <xf numFmtId="4" fontId="10" fillId="0" borderId="0" xfId="0" applyNumberFormat="1" applyFont="1" applyAlignment="1">
      <alignment horizontal="right" vertical="center"/>
    </xf>
    <xf numFmtId="4" fontId="10" fillId="2" borderId="0" xfId="0" applyNumberFormat="1" applyFont="1" applyFill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4" fontId="2" fillId="7" borderId="2" xfId="0" applyNumberFormat="1" applyFont="1" applyFill="1" applyBorder="1" applyAlignment="1">
      <alignment horizontal="center" vertical="center" wrapText="1"/>
    </xf>
    <xf numFmtId="4" fontId="8" fillId="7" borderId="2" xfId="0" applyNumberFormat="1" applyFont="1" applyFill="1" applyBorder="1" applyAlignment="1">
      <alignment horizontal="center" vertical="center" wrapText="1"/>
    </xf>
    <xf numFmtId="4" fontId="8" fillId="5" borderId="2" xfId="0" applyNumberFormat="1" applyFont="1" applyFill="1" applyBorder="1" applyAlignment="1">
      <alignment horizontal="left" indent="1"/>
    </xf>
    <xf numFmtId="4" fontId="7" fillId="5" borderId="2" xfId="0" applyNumberFormat="1" applyFont="1" applyFill="1" applyBorder="1"/>
    <xf numFmtId="9" fontId="7" fillId="5" borderId="2" xfId="1" applyFont="1" applyFill="1" applyBorder="1" applyAlignment="1">
      <alignment horizontal="center"/>
    </xf>
    <xf numFmtId="4" fontId="8" fillId="3" borderId="2" xfId="0" applyNumberFormat="1" applyFont="1" applyFill="1" applyBorder="1" applyAlignment="1">
      <alignment horizontal="left" indent="1"/>
    </xf>
    <xf numFmtId="4" fontId="7" fillId="3" borderId="2" xfId="0" applyNumberFormat="1" applyFont="1" applyFill="1" applyBorder="1"/>
    <xf numFmtId="9" fontId="7" fillId="3" borderId="2" xfId="1" applyFont="1" applyFill="1" applyBorder="1" applyAlignment="1">
      <alignment horizontal="center"/>
    </xf>
    <xf numFmtId="4" fontId="6" fillId="0" borderId="2" xfId="0" applyNumberFormat="1" applyFont="1" applyBorder="1" applyAlignment="1">
      <alignment horizontal="left" indent="1"/>
    </xf>
    <xf numFmtId="4" fontId="12" fillId="0" borderId="2" xfId="0" applyNumberFormat="1" applyFont="1" applyBorder="1"/>
    <xf numFmtId="9" fontId="12" fillId="0" borderId="2" xfId="1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4" fontId="13" fillId="2" borderId="3" xfId="0" applyNumberFormat="1" applyFont="1" applyFill="1" applyBorder="1" applyAlignment="1">
      <alignment horizontal="center" vertical="center" wrapText="1"/>
    </xf>
    <xf numFmtId="4" fontId="13" fillId="2" borderId="4" xfId="0" applyNumberFormat="1" applyFont="1" applyFill="1" applyBorder="1" applyAlignment="1">
      <alignment horizontal="center" vertical="center" wrapText="1"/>
    </xf>
    <xf numFmtId="4" fontId="13" fillId="2" borderId="5" xfId="0" applyNumberFormat="1" applyFont="1" applyFill="1" applyBorder="1" applyAlignment="1">
      <alignment horizontal="center" vertical="center" wrapText="1"/>
    </xf>
    <xf numFmtId="4" fontId="13" fillId="2" borderId="6" xfId="0" applyNumberFormat="1" applyFont="1" applyFill="1" applyBorder="1" applyAlignment="1">
      <alignment horizontal="center" vertical="center" wrapText="1"/>
    </xf>
    <xf numFmtId="4" fontId="13" fillId="2" borderId="0" xfId="0" applyNumberFormat="1" applyFont="1" applyFill="1" applyBorder="1" applyAlignment="1">
      <alignment horizontal="center" vertical="center" wrapText="1"/>
    </xf>
    <xf numFmtId="4" fontId="13" fillId="2" borderId="7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4" fontId="13" fillId="2" borderId="9" xfId="0" applyNumberFormat="1" applyFont="1" applyFill="1" applyBorder="1" applyAlignment="1">
      <alignment horizontal="center" vertical="center" wrapText="1"/>
    </xf>
    <xf numFmtId="4" fontId="13" fillId="2" borderId="10" xfId="0" applyNumberFormat="1" applyFont="1" applyFill="1" applyBorder="1" applyAlignment="1">
      <alignment horizontal="center" vertical="center" wrapText="1"/>
    </xf>
    <xf numFmtId="4" fontId="6" fillId="2" borderId="2" xfId="0" applyNumberFormat="1" applyFont="1" applyFill="1" applyBorder="1" applyAlignment="1">
      <alignment horizontal="left" vertical="center" wrapText="1"/>
    </xf>
    <xf numFmtId="2" fontId="14" fillId="2" borderId="4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2" fontId="14" fillId="2" borderId="6" xfId="0" applyNumberFormat="1" applyFont="1" applyFill="1" applyBorder="1" applyAlignment="1">
      <alignment horizontal="center" vertical="center" wrapText="1"/>
    </xf>
    <xf numFmtId="2" fontId="14" fillId="2" borderId="3" xfId="0" applyNumberFormat="1" applyFont="1" applyFill="1" applyBorder="1" applyAlignment="1">
      <alignment horizontal="center" vertical="center" wrapText="1"/>
    </xf>
    <xf numFmtId="2" fontId="14" fillId="2" borderId="7" xfId="0" applyNumberFormat="1" applyFont="1" applyFill="1" applyBorder="1" applyAlignment="1">
      <alignment horizontal="center" vertical="center" wrapText="1"/>
    </xf>
    <xf numFmtId="2" fontId="14" fillId="2" borderId="8" xfId="0" applyNumberFormat="1" applyFont="1" applyFill="1" applyBorder="1" applyAlignment="1">
      <alignment horizontal="center" vertical="center" wrapText="1"/>
    </xf>
    <xf numFmtId="2" fontId="14" fillId="2" borderId="9" xfId="0" applyNumberFormat="1" applyFont="1" applyFill="1" applyBorder="1" applyAlignment="1">
      <alignment horizontal="center" vertical="center" wrapText="1"/>
    </xf>
    <xf numFmtId="2" fontId="14" fillId="2" borderId="10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  <color rgb="FF99FF99"/>
      <color rgb="FFCCFFFF"/>
      <color rgb="FFFFCCFF"/>
      <color rgb="FFFFCC99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6554-E483-4314-BF0A-1ACDC6A28152}">
  <dimension ref="A1:U39"/>
  <sheetViews>
    <sheetView showGridLines="0" tabSelected="1" topLeftCell="A21" zoomScale="115" zoomScaleNormal="115" workbookViewId="0">
      <selection activeCell="C32" sqref="C32"/>
    </sheetView>
  </sheetViews>
  <sheetFormatPr baseColWidth="10" defaultRowHeight="15" x14ac:dyDescent="0.25"/>
  <cols>
    <col min="1" max="1" width="9.85546875" style="44" bestFit="1" customWidth="1"/>
    <col min="2" max="2" width="11.42578125" style="1"/>
    <col min="3" max="3" width="10.5703125" style="1" customWidth="1"/>
    <col min="4" max="4" width="9.28515625" style="1" bestFit="1" customWidth="1"/>
    <col min="5" max="5" width="9.85546875" style="1" bestFit="1" customWidth="1"/>
    <col min="6" max="6" width="9.7109375" style="1" bestFit="1" customWidth="1"/>
    <col min="7" max="8" width="8" style="3" bestFit="1" customWidth="1"/>
    <col min="9" max="9" width="8.85546875" style="1" bestFit="1" customWidth="1"/>
    <col min="10" max="10" width="8" style="3" bestFit="1" customWidth="1"/>
    <col min="11" max="13" width="7.85546875" style="3" bestFit="1" customWidth="1"/>
    <col min="14" max="14" width="8.85546875" style="3" bestFit="1" customWidth="1"/>
    <col min="15" max="15" width="11.42578125" style="3"/>
    <col min="16" max="16" width="12.28515625" style="3" bestFit="1" customWidth="1"/>
    <col min="17" max="17" width="10.28515625" style="3" bestFit="1" customWidth="1"/>
    <col min="18" max="18" width="12.42578125" style="3" customWidth="1"/>
    <col min="19" max="19" width="9.28515625" style="3" bestFit="1" customWidth="1"/>
    <col min="20" max="20" width="11.140625" style="1" bestFit="1" customWidth="1"/>
    <col min="21" max="21" width="9.85546875" style="2" bestFit="1" customWidth="1"/>
    <col min="22" max="16384" width="11.42578125" style="1"/>
  </cols>
  <sheetData>
    <row r="1" spans="1:21" s="17" customFormat="1" ht="24" x14ac:dyDescent="0.2">
      <c r="A1" s="26" t="s">
        <v>34</v>
      </c>
      <c r="B1" s="26" t="s">
        <v>22</v>
      </c>
      <c r="C1" s="26" t="s">
        <v>0</v>
      </c>
      <c r="D1" s="26" t="s">
        <v>2</v>
      </c>
      <c r="E1" s="27" t="s">
        <v>4</v>
      </c>
      <c r="F1" s="34" t="s">
        <v>28</v>
      </c>
      <c r="G1" s="35" t="s">
        <v>26</v>
      </c>
      <c r="H1" s="35" t="s">
        <v>31</v>
      </c>
      <c r="I1" s="31" t="s">
        <v>25</v>
      </c>
      <c r="J1" s="32" t="s">
        <v>29</v>
      </c>
      <c r="K1" s="32" t="s">
        <v>30</v>
      </c>
      <c r="L1" s="33" t="s">
        <v>33</v>
      </c>
      <c r="M1" s="32" t="s">
        <v>27</v>
      </c>
      <c r="N1" s="37" t="s">
        <v>32</v>
      </c>
      <c r="O1" s="15"/>
      <c r="P1" s="9" t="s">
        <v>1</v>
      </c>
      <c r="Q1" s="9" t="s">
        <v>0</v>
      </c>
      <c r="R1" s="9" t="s">
        <v>2</v>
      </c>
      <c r="S1" s="9" t="s">
        <v>3</v>
      </c>
      <c r="T1" s="9" t="s">
        <v>4</v>
      </c>
      <c r="U1" s="16"/>
    </row>
    <row r="2" spans="1:21" s="21" customFormat="1" ht="12" x14ac:dyDescent="0.2">
      <c r="A2" s="43" t="s">
        <v>36</v>
      </c>
      <c r="B2" s="5" t="s">
        <v>6</v>
      </c>
      <c r="C2" s="6" t="s">
        <v>5</v>
      </c>
      <c r="D2" s="5" t="s">
        <v>14</v>
      </c>
      <c r="E2" s="11">
        <v>44612</v>
      </c>
      <c r="F2" s="7">
        <v>34000</v>
      </c>
      <c r="G2" s="7">
        <v>34000</v>
      </c>
      <c r="H2" s="7">
        <f>F2-G2</f>
        <v>0</v>
      </c>
      <c r="I2" s="18"/>
      <c r="J2" s="19"/>
      <c r="K2" s="7"/>
      <c r="L2" s="19"/>
      <c r="M2" s="7"/>
      <c r="N2" s="38">
        <f>L2-M2</f>
        <v>0</v>
      </c>
      <c r="O2" s="12"/>
      <c r="P2" s="5" t="s">
        <v>6</v>
      </c>
      <c r="Q2" s="6" t="s">
        <v>5</v>
      </c>
      <c r="R2" s="5" t="s">
        <v>14</v>
      </c>
      <c r="S2" s="7">
        <v>34000</v>
      </c>
      <c r="T2" s="20">
        <v>44612</v>
      </c>
      <c r="U2" s="14"/>
    </row>
    <row r="3" spans="1:21" s="21" customFormat="1" ht="12" x14ac:dyDescent="0.2">
      <c r="A3" s="43" t="s">
        <v>37</v>
      </c>
      <c r="B3" s="5" t="s">
        <v>8</v>
      </c>
      <c r="C3" s="6" t="s">
        <v>7</v>
      </c>
      <c r="D3" s="5" t="s">
        <v>15</v>
      </c>
      <c r="E3" s="11">
        <v>44666</v>
      </c>
      <c r="F3" s="7">
        <v>21000</v>
      </c>
      <c r="G3" s="7">
        <v>10500</v>
      </c>
      <c r="H3" s="7">
        <f t="shared" ref="H3:H5" si="0">F3-G3</f>
        <v>10500</v>
      </c>
      <c r="I3" s="18"/>
      <c r="J3" s="19">
        <v>5000</v>
      </c>
      <c r="K3" s="7"/>
      <c r="L3" s="19">
        <f t="shared" ref="L3:L9" si="1">H3+I3-J3-K3</f>
        <v>5500</v>
      </c>
      <c r="M3" s="7">
        <v>5500</v>
      </c>
      <c r="N3" s="38">
        <f t="shared" ref="N3:N9" si="2">L3-M3</f>
        <v>0</v>
      </c>
      <c r="O3" s="12"/>
      <c r="P3" s="5" t="s">
        <v>8</v>
      </c>
      <c r="Q3" s="6" t="s">
        <v>7</v>
      </c>
      <c r="R3" s="5" t="s">
        <v>15</v>
      </c>
      <c r="S3" s="7">
        <v>21000</v>
      </c>
      <c r="T3" s="20">
        <v>44666</v>
      </c>
      <c r="U3" s="14"/>
    </row>
    <row r="4" spans="1:21" s="21" customFormat="1" ht="12" x14ac:dyDescent="0.2">
      <c r="A4" s="43" t="s">
        <v>38</v>
      </c>
      <c r="B4" s="5" t="s">
        <v>9</v>
      </c>
      <c r="C4" s="6" t="s">
        <v>7</v>
      </c>
      <c r="D4" s="5" t="s">
        <v>16</v>
      </c>
      <c r="E4" s="11">
        <v>44672</v>
      </c>
      <c r="F4" s="7">
        <v>18000</v>
      </c>
      <c r="G4" s="7">
        <v>6000</v>
      </c>
      <c r="H4" s="7">
        <f t="shared" si="0"/>
        <v>12000</v>
      </c>
      <c r="I4" s="18"/>
      <c r="J4" s="19"/>
      <c r="K4" s="7"/>
      <c r="L4" s="19">
        <f t="shared" si="1"/>
        <v>12000</v>
      </c>
      <c r="M4" s="7">
        <v>12000</v>
      </c>
      <c r="N4" s="38">
        <f t="shared" si="2"/>
        <v>0</v>
      </c>
      <c r="O4" s="12"/>
      <c r="P4" s="5" t="s">
        <v>9</v>
      </c>
      <c r="Q4" s="6" t="s">
        <v>7</v>
      </c>
      <c r="R4" s="5" t="s">
        <v>16</v>
      </c>
      <c r="S4" s="7">
        <v>18000</v>
      </c>
      <c r="T4" s="20">
        <v>44672</v>
      </c>
      <c r="U4" s="14"/>
    </row>
    <row r="5" spans="1:21" s="21" customFormat="1" ht="12" x14ac:dyDescent="0.2">
      <c r="A5" s="43" t="s">
        <v>39</v>
      </c>
      <c r="B5" s="5" t="s">
        <v>10</v>
      </c>
      <c r="C5" s="6" t="s">
        <v>7</v>
      </c>
      <c r="D5" s="5" t="s">
        <v>17</v>
      </c>
      <c r="E5" s="11">
        <v>44865</v>
      </c>
      <c r="F5" s="7">
        <v>9400</v>
      </c>
      <c r="G5" s="7"/>
      <c r="H5" s="7">
        <f t="shared" si="0"/>
        <v>9400</v>
      </c>
      <c r="I5" s="18"/>
      <c r="J5" s="19"/>
      <c r="K5" s="7"/>
      <c r="L5" s="19">
        <f t="shared" si="1"/>
        <v>9400</v>
      </c>
      <c r="M5" s="7">
        <v>9400</v>
      </c>
      <c r="N5" s="38">
        <f t="shared" si="2"/>
        <v>0</v>
      </c>
      <c r="O5" s="12"/>
      <c r="P5" s="5" t="s">
        <v>10</v>
      </c>
      <c r="Q5" s="6" t="s">
        <v>7</v>
      </c>
      <c r="R5" s="5" t="s">
        <v>17</v>
      </c>
      <c r="S5" s="7">
        <v>9400</v>
      </c>
      <c r="T5" s="20">
        <v>44865</v>
      </c>
      <c r="U5" s="14"/>
    </row>
    <row r="6" spans="1:21" s="21" customFormat="1" ht="12" customHeight="1" x14ac:dyDescent="0.25">
      <c r="A6" s="43" t="s">
        <v>40</v>
      </c>
      <c r="B6" s="5" t="s">
        <v>11</v>
      </c>
      <c r="C6" s="6" t="s">
        <v>7</v>
      </c>
      <c r="D6" s="5" t="s">
        <v>18</v>
      </c>
      <c r="E6" s="11">
        <v>44977</v>
      </c>
      <c r="F6" s="18"/>
      <c r="G6" s="7"/>
      <c r="H6" s="7"/>
      <c r="I6" s="7">
        <v>10000</v>
      </c>
      <c r="J6" s="7"/>
      <c r="K6" s="7">
        <v>10000</v>
      </c>
      <c r="L6" s="19">
        <f t="shared" si="1"/>
        <v>0</v>
      </c>
      <c r="M6" s="7"/>
      <c r="N6" s="38">
        <f t="shared" si="2"/>
        <v>0</v>
      </c>
      <c r="O6" s="12"/>
      <c r="P6" s="1"/>
      <c r="Q6" s="1"/>
      <c r="R6" s="1"/>
      <c r="S6" s="22">
        <v>82400</v>
      </c>
      <c r="T6" s="1"/>
      <c r="U6" s="14"/>
    </row>
    <row r="7" spans="1:21" s="21" customFormat="1" ht="12" customHeight="1" x14ac:dyDescent="0.2">
      <c r="A7" s="43" t="s">
        <v>41</v>
      </c>
      <c r="B7" s="5" t="s">
        <v>12</v>
      </c>
      <c r="C7" s="6" t="s">
        <v>7</v>
      </c>
      <c r="D7" s="5" t="s">
        <v>19</v>
      </c>
      <c r="E7" s="11">
        <v>45014</v>
      </c>
      <c r="F7" s="18"/>
      <c r="G7" s="7"/>
      <c r="H7" s="7"/>
      <c r="I7" s="7">
        <v>29000</v>
      </c>
      <c r="J7" s="7"/>
      <c r="K7" s="7"/>
      <c r="L7" s="19">
        <f t="shared" si="1"/>
        <v>29000</v>
      </c>
      <c r="M7" s="7">
        <f>L7*40/100</f>
        <v>11600</v>
      </c>
      <c r="N7" s="38">
        <f t="shared" si="2"/>
        <v>17400</v>
      </c>
      <c r="O7" s="12"/>
      <c r="P7" s="12"/>
      <c r="Q7" s="12"/>
      <c r="R7" s="12"/>
      <c r="S7" s="12"/>
      <c r="U7" s="14"/>
    </row>
    <row r="8" spans="1:21" s="21" customFormat="1" ht="12" x14ac:dyDescent="0.2">
      <c r="A8" s="43" t="s">
        <v>42</v>
      </c>
      <c r="B8" s="5" t="s">
        <v>23</v>
      </c>
      <c r="C8" s="6" t="s">
        <v>7</v>
      </c>
      <c r="D8" s="5" t="s">
        <v>20</v>
      </c>
      <c r="E8" s="11">
        <v>45075</v>
      </c>
      <c r="F8" s="18"/>
      <c r="G8" s="7"/>
      <c r="H8" s="7"/>
      <c r="I8" s="7">
        <v>16000</v>
      </c>
      <c r="J8" s="7"/>
      <c r="K8" s="7"/>
      <c r="L8" s="19">
        <f t="shared" si="1"/>
        <v>16000</v>
      </c>
      <c r="M8" s="7">
        <f>L8*40/100</f>
        <v>6400</v>
      </c>
      <c r="N8" s="38">
        <f t="shared" si="2"/>
        <v>9600</v>
      </c>
      <c r="O8" s="12"/>
      <c r="P8" s="12"/>
      <c r="Q8" s="12"/>
      <c r="R8" s="12"/>
      <c r="S8" s="12"/>
      <c r="U8" s="14"/>
    </row>
    <row r="9" spans="1:21" s="21" customFormat="1" ht="12" x14ac:dyDescent="0.2">
      <c r="A9" s="43" t="s">
        <v>43</v>
      </c>
      <c r="B9" s="5" t="s">
        <v>13</v>
      </c>
      <c r="C9" s="6" t="s">
        <v>7</v>
      </c>
      <c r="D9" s="5" t="s">
        <v>24</v>
      </c>
      <c r="E9" s="11">
        <v>45189</v>
      </c>
      <c r="F9" s="18"/>
      <c r="G9" s="7"/>
      <c r="H9" s="7"/>
      <c r="I9" s="7">
        <v>25000</v>
      </c>
      <c r="J9" s="7"/>
      <c r="K9" s="7">
        <v>25000</v>
      </c>
      <c r="L9" s="19">
        <f t="shared" si="1"/>
        <v>0</v>
      </c>
      <c r="M9" s="7"/>
      <c r="N9" s="38">
        <f t="shared" si="2"/>
        <v>0</v>
      </c>
      <c r="O9" s="12"/>
      <c r="P9" s="12"/>
      <c r="Q9" s="12"/>
      <c r="R9" s="12"/>
      <c r="S9" s="12"/>
      <c r="U9" s="14"/>
    </row>
    <row r="10" spans="1:21" s="21" customFormat="1" ht="12" x14ac:dyDescent="0.2">
      <c r="A10" s="24"/>
      <c r="E10" s="14"/>
      <c r="F10" s="39">
        <f>SUM(F2:F9)</f>
        <v>82400</v>
      </c>
      <c r="G10" s="39">
        <f t="shared" ref="G10:L10" si="3">SUM(G2:G9)</f>
        <v>50500</v>
      </c>
      <c r="H10" s="39">
        <f t="shared" si="3"/>
        <v>31900</v>
      </c>
      <c r="I10" s="39">
        <f t="shared" si="3"/>
        <v>80000</v>
      </c>
      <c r="J10" s="39">
        <f t="shared" si="3"/>
        <v>5000</v>
      </c>
      <c r="K10" s="39">
        <f t="shared" si="3"/>
        <v>35000</v>
      </c>
      <c r="L10" s="39">
        <f t="shared" si="3"/>
        <v>71900</v>
      </c>
      <c r="M10" s="39">
        <f>SUM(M2:M9)</f>
        <v>44900</v>
      </c>
      <c r="N10" s="40">
        <f>SUM(N2:N9)</f>
        <v>27000</v>
      </c>
      <c r="O10" s="12"/>
      <c r="P10" s="12"/>
      <c r="Q10" s="12"/>
      <c r="R10" s="12"/>
      <c r="S10" s="12"/>
      <c r="U10" s="14"/>
    </row>
    <row r="11" spans="1:21" s="21" customFormat="1" ht="12" x14ac:dyDescent="0.2">
      <c r="A11" s="24"/>
      <c r="E11" s="14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U11" s="14"/>
    </row>
    <row r="12" spans="1:21" s="24" customFormat="1" ht="24" x14ac:dyDescent="0.2">
      <c r="A12" s="28" t="s">
        <v>35</v>
      </c>
      <c r="B12" s="28" t="s">
        <v>21</v>
      </c>
      <c r="C12" s="29" t="s">
        <v>0</v>
      </c>
      <c r="D12" s="29" t="s">
        <v>2</v>
      </c>
      <c r="E12" s="30" t="s">
        <v>4</v>
      </c>
      <c r="F12" s="36"/>
      <c r="G12" s="34" t="s">
        <v>26</v>
      </c>
      <c r="H12" s="35" t="s">
        <v>31</v>
      </c>
      <c r="I12" s="31"/>
      <c r="J12" s="32" t="s">
        <v>29</v>
      </c>
      <c r="K12" s="31"/>
      <c r="L12" s="33" t="s">
        <v>33</v>
      </c>
      <c r="M12" s="31" t="s">
        <v>27</v>
      </c>
      <c r="N12" s="37" t="s">
        <v>32</v>
      </c>
      <c r="O12" s="23"/>
      <c r="P12" s="8" t="s">
        <v>21</v>
      </c>
      <c r="Q12" s="4" t="s">
        <v>0</v>
      </c>
      <c r="R12" s="4" t="s">
        <v>2</v>
      </c>
      <c r="S12" s="4" t="s">
        <v>3</v>
      </c>
      <c r="T12" s="4" t="s">
        <v>4</v>
      </c>
    </row>
    <row r="13" spans="1:21" s="21" customFormat="1" ht="12" x14ac:dyDescent="0.2">
      <c r="A13" s="43" t="s">
        <v>44</v>
      </c>
      <c r="B13" s="5" t="s">
        <v>6</v>
      </c>
      <c r="C13" s="6" t="s">
        <v>5</v>
      </c>
      <c r="D13" s="5" t="s">
        <v>14</v>
      </c>
      <c r="E13" s="11">
        <v>44612</v>
      </c>
      <c r="F13" s="11"/>
      <c r="G13" s="7">
        <v>34000</v>
      </c>
      <c r="H13" s="7">
        <f>G13</f>
        <v>34000</v>
      </c>
      <c r="I13" s="7"/>
      <c r="J13" s="19">
        <v>10000</v>
      </c>
      <c r="K13" s="7"/>
      <c r="L13" s="19">
        <f>G13-J13</f>
        <v>24000</v>
      </c>
      <c r="M13" s="7"/>
      <c r="N13" s="38">
        <f>L13+M13</f>
        <v>24000</v>
      </c>
      <c r="O13" s="12"/>
      <c r="P13" s="5" t="s">
        <v>6</v>
      </c>
      <c r="Q13" s="6" t="s">
        <v>5</v>
      </c>
      <c r="R13" s="5" t="s">
        <v>14</v>
      </c>
      <c r="S13" s="7">
        <v>34000</v>
      </c>
      <c r="T13" s="20">
        <v>44612</v>
      </c>
    </row>
    <row r="14" spans="1:21" s="21" customFormat="1" ht="12" x14ac:dyDescent="0.2">
      <c r="A14" s="43" t="s">
        <v>45</v>
      </c>
      <c r="B14" s="5" t="s">
        <v>8</v>
      </c>
      <c r="C14" s="6" t="s">
        <v>7</v>
      </c>
      <c r="D14" s="5" t="s">
        <v>15</v>
      </c>
      <c r="E14" s="11">
        <v>44666</v>
      </c>
      <c r="F14" s="11"/>
      <c r="G14" s="7">
        <v>10500</v>
      </c>
      <c r="H14" s="7">
        <f t="shared" ref="H14:H15" si="4">G14</f>
        <v>10500</v>
      </c>
      <c r="I14" s="7"/>
      <c r="J14" s="19"/>
      <c r="K14" s="7"/>
      <c r="L14" s="19">
        <f t="shared" ref="L14:L15" si="5">G14-J14</f>
        <v>10500</v>
      </c>
      <c r="M14" s="7">
        <v>5500</v>
      </c>
      <c r="N14" s="38">
        <f t="shared" ref="N14:N20" si="6">L14+M14</f>
        <v>16000</v>
      </c>
      <c r="O14" s="12"/>
      <c r="P14" s="5" t="s">
        <v>8</v>
      </c>
      <c r="Q14" s="6" t="s">
        <v>7</v>
      </c>
      <c r="R14" s="5" t="s">
        <v>15</v>
      </c>
      <c r="S14" s="7">
        <v>10500</v>
      </c>
      <c r="T14" s="20">
        <v>44666</v>
      </c>
    </row>
    <row r="15" spans="1:21" s="21" customFormat="1" ht="12" x14ac:dyDescent="0.2">
      <c r="A15" s="43" t="s">
        <v>46</v>
      </c>
      <c r="B15" s="5" t="s">
        <v>9</v>
      </c>
      <c r="C15" s="6" t="s">
        <v>7</v>
      </c>
      <c r="D15" s="5" t="s">
        <v>16</v>
      </c>
      <c r="E15" s="11">
        <v>44672</v>
      </c>
      <c r="F15" s="11"/>
      <c r="G15" s="7">
        <v>6000</v>
      </c>
      <c r="H15" s="7">
        <f t="shared" si="4"/>
        <v>6000</v>
      </c>
      <c r="I15" s="7"/>
      <c r="J15" s="19"/>
      <c r="K15" s="7"/>
      <c r="L15" s="19">
        <f t="shared" si="5"/>
        <v>6000</v>
      </c>
      <c r="M15" s="7">
        <v>12000</v>
      </c>
      <c r="N15" s="38">
        <f t="shared" si="6"/>
        <v>18000</v>
      </c>
      <c r="O15" s="12"/>
      <c r="P15" s="5" t="s">
        <v>9</v>
      </c>
      <c r="Q15" s="6" t="s">
        <v>7</v>
      </c>
      <c r="R15" s="5" t="s">
        <v>16</v>
      </c>
      <c r="S15" s="7">
        <v>6000</v>
      </c>
      <c r="T15" s="20">
        <v>44672</v>
      </c>
    </row>
    <row r="16" spans="1:21" s="21" customFormat="1" ht="12" customHeight="1" x14ac:dyDescent="0.25">
      <c r="A16" s="43"/>
      <c r="B16" s="5" t="s">
        <v>10</v>
      </c>
      <c r="C16" s="6" t="s">
        <v>7</v>
      </c>
      <c r="D16" s="5" t="s">
        <v>17</v>
      </c>
      <c r="E16" s="11">
        <v>44865</v>
      </c>
      <c r="F16" s="11"/>
      <c r="G16" s="7"/>
      <c r="H16" s="7"/>
      <c r="I16" s="7"/>
      <c r="J16" s="19"/>
      <c r="K16" s="7"/>
      <c r="L16" s="19"/>
      <c r="M16" s="7">
        <v>9400</v>
      </c>
      <c r="N16" s="38">
        <f t="shared" si="6"/>
        <v>9400</v>
      </c>
      <c r="O16" s="12"/>
      <c r="P16" s="1"/>
      <c r="Q16" s="1"/>
      <c r="R16" s="1"/>
      <c r="S16" s="22">
        <v>50500</v>
      </c>
      <c r="T16" s="1"/>
    </row>
    <row r="17" spans="1:21" s="21" customFormat="1" ht="12" x14ac:dyDescent="0.2">
      <c r="A17" s="43"/>
      <c r="B17" s="5" t="s">
        <v>11</v>
      </c>
      <c r="C17" s="6" t="s">
        <v>7</v>
      </c>
      <c r="D17" s="5" t="s">
        <v>18</v>
      </c>
      <c r="E17" s="11">
        <v>44977</v>
      </c>
      <c r="F17" s="18"/>
      <c r="G17" s="7"/>
      <c r="H17" s="7"/>
      <c r="I17" s="7"/>
      <c r="J17" s="7"/>
      <c r="K17" s="7"/>
      <c r="L17" s="19"/>
      <c r="M17" s="7"/>
      <c r="N17" s="38">
        <f t="shared" si="6"/>
        <v>0</v>
      </c>
      <c r="O17" s="12"/>
      <c r="P17" s="12"/>
    </row>
    <row r="18" spans="1:21" s="21" customFormat="1" ht="12" x14ac:dyDescent="0.2">
      <c r="A18" s="43" t="s">
        <v>47</v>
      </c>
      <c r="B18" s="5" t="s">
        <v>12</v>
      </c>
      <c r="C18" s="6" t="s">
        <v>7</v>
      </c>
      <c r="D18" s="5" t="s">
        <v>19</v>
      </c>
      <c r="E18" s="11">
        <v>45014</v>
      </c>
      <c r="F18" s="11"/>
      <c r="G18" s="7"/>
      <c r="H18" s="7"/>
      <c r="I18" s="7"/>
      <c r="J18" s="7"/>
      <c r="K18" s="7"/>
      <c r="L18" s="19"/>
      <c r="M18" s="7">
        <v>11600</v>
      </c>
      <c r="N18" s="38">
        <f t="shared" si="6"/>
        <v>11600</v>
      </c>
      <c r="O18" s="12"/>
      <c r="P18" s="12"/>
      <c r="Q18" s="12"/>
      <c r="R18" s="12"/>
      <c r="S18" s="12"/>
      <c r="U18" s="14"/>
    </row>
    <row r="19" spans="1:21" s="21" customFormat="1" ht="12" x14ac:dyDescent="0.2">
      <c r="A19" s="43" t="s">
        <v>48</v>
      </c>
      <c r="B19" s="5" t="s">
        <v>23</v>
      </c>
      <c r="C19" s="6" t="s">
        <v>7</v>
      </c>
      <c r="D19" s="5" t="s">
        <v>20</v>
      </c>
      <c r="E19" s="11">
        <v>45075</v>
      </c>
      <c r="F19" s="11"/>
      <c r="G19" s="7"/>
      <c r="H19" s="7"/>
      <c r="I19" s="7"/>
      <c r="J19" s="7"/>
      <c r="K19" s="7"/>
      <c r="L19" s="19"/>
      <c r="M19" s="7">
        <v>6400</v>
      </c>
      <c r="N19" s="38">
        <f t="shared" si="6"/>
        <v>6400</v>
      </c>
      <c r="O19" s="12"/>
      <c r="P19" s="12"/>
      <c r="Q19" s="12"/>
      <c r="R19" s="12"/>
      <c r="S19" s="12"/>
      <c r="U19" s="14"/>
    </row>
    <row r="20" spans="1:21" s="21" customFormat="1" ht="12" customHeight="1" x14ac:dyDescent="0.2">
      <c r="A20" s="43"/>
      <c r="B20" s="5" t="s">
        <v>13</v>
      </c>
      <c r="C20" s="6" t="s">
        <v>7</v>
      </c>
      <c r="D20" s="5" t="s">
        <v>24</v>
      </c>
      <c r="E20" s="11">
        <v>45189</v>
      </c>
      <c r="F20" s="11"/>
      <c r="G20" s="7"/>
      <c r="H20" s="7"/>
      <c r="I20" s="7"/>
      <c r="J20" s="7"/>
      <c r="K20" s="7"/>
      <c r="L20" s="19"/>
      <c r="M20" s="7"/>
      <c r="N20" s="38">
        <f t="shared" si="6"/>
        <v>0</v>
      </c>
      <c r="O20" s="12"/>
      <c r="U20" s="14"/>
    </row>
    <row r="21" spans="1:21" s="21" customFormat="1" ht="12" x14ac:dyDescent="0.2">
      <c r="A21" s="24"/>
      <c r="G21" s="41">
        <f>SUM(G13:G20)</f>
        <v>50500</v>
      </c>
      <c r="H21" s="41">
        <f t="shared" ref="H21:L21" si="7">SUM(H13:H20)</f>
        <v>50500</v>
      </c>
      <c r="I21" s="41">
        <f t="shared" si="7"/>
        <v>0</v>
      </c>
      <c r="J21" s="41">
        <f t="shared" si="7"/>
        <v>10000</v>
      </c>
      <c r="K21" s="41">
        <f t="shared" si="7"/>
        <v>0</v>
      </c>
      <c r="L21" s="41">
        <f t="shared" si="7"/>
        <v>40500</v>
      </c>
      <c r="M21" s="41">
        <f t="shared" ref="M21:N21" si="8">SUM(M13:M20)</f>
        <v>44900</v>
      </c>
      <c r="N21" s="42">
        <f>SUM(N13:N20)</f>
        <v>85400</v>
      </c>
      <c r="O21" s="12"/>
      <c r="U21" s="14"/>
    </row>
    <row r="22" spans="1:21" ht="16.5" customHeight="1" x14ac:dyDescent="0.25">
      <c r="C22" s="3"/>
      <c r="D22" s="3"/>
      <c r="E22" s="3"/>
      <c r="F22" s="3"/>
      <c r="I22" s="3"/>
      <c r="J22" s="25"/>
      <c r="L22" s="25"/>
      <c r="P22" s="9" t="s">
        <v>1</v>
      </c>
      <c r="Q22" s="9" t="s">
        <v>0</v>
      </c>
      <c r="R22" s="9" t="s">
        <v>2</v>
      </c>
      <c r="S22" s="9" t="s">
        <v>3</v>
      </c>
      <c r="T22" s="10" t="s">
        <v>4</v>
      </c>
    </row>
    <row r="23" spans="1:21" ht="12" customHeight="1" x14ac:dyDescent="0.25">
      <c r="B23" s="21"/>
      <c r="C23" s="12"/>
      <c r="D23" s="12"/>
      <c r="J23" s="12"/>
      <c r="K23" s="12"/>
      <c r="L23" s="12"/>
      <c r="M23" s="12"/>
      <c r="N23" s="12"/>
      <c r="O23" s="12"/>
      <c r="P23" s="5" t="s">
        <v>11</v>
      </c>
      <c r="Q23" s="6" t="s">
        <v>7</v>
      </c>
      <c r="R23" s="5" t="s">
        <v>18</v>
      </c>
      <c r="S23" s="7">
        <v>10000</v>
      </c>
      <c r="T23" s="11">
        <v>44977</v>
      </c>
    </row>
    <row r="24" spans="1:21" ht="12" customHeight="1" x14ac:dyDescent="0.25">
      <c r="B24" s="21"/>
      <c r="C24" s="12"/>
      <c r="D24" s="12"/>
      <c r="J24" s="12"/>
      <c r="K24" s="12"/>
      <c r="L24" s="12"/>
      <c r="M24" s="12"/>
      <c r="N24" s="12"/>
      <c r="O24" s="12"/>
      <c r="P24" s="5" t="s">
        <v>12</v>
      </c>
      <c r="Q24" s="6" t="s">
        <v>7</v>
      </c>
      <c r="R24" s="5" t="s">
        <v>19</v>
      </c>
      <c r="S24" s="7">
        <v>29000</v>
      </c>
      <c r="T24" s="11">
        <v>45014</v>
      </c>
    </row>
    <row r="25" spans="1:21" ht="12" customHeight="1" x14ac:dyDescent="0.25">
      <c r="B25" s="21"/>
      <c r="C25" s="12"/>
      <c r="D25" s="12"/>
      <c r="K25" s="12"/>
      <c r="L25" s="12"/>
      <c r="M25" s="12"/>
      <c r="N25" s="12"/>
      <c r="O25" s="12"/>
      <c r="P25" s="5" t="s">
        <v>23</v>
      </c>
      <c r="Q25" s="6" t="s">
        <v>7</v>
      </c>
      <c r="R25" s="5" t="s">
        <v>20</v>
      </c>
      <c r="S25" s="7">
        <v>16000</v>
      </c>
      <c r="T25" s="11">
        <v>45075</v>
      </c>
    </row>
    <row r="26" spans="1:21" ht="12" customHeight="1" x14ac:dyDescent="0.25">
      <c r="B26" s="21"/>
      <c r="C26" s="12"/>
      <c r="D26" s="12"/>
      <c r="K26" s="12"/>
      <c r="L26" s="12"/>
      <c r="M26" s="12"/>
      <c r="N26" s="12"/>
      <c r="O26" s="12"/>
      <c r="P26" s="5" t="s">
        <v>13</v>
      </c>
      <c r="Q26" s="6" t="s">
        <v>7</v>
      </c>
      <c r="R26" s="5" t="s">
        <v>24</v>
      </c>
      <c r="S26" s="7">
        <v>25000</v>
      </c>
      <c r="T26" s="11">
        <v>45189</v>
      </c>
    </row>
    <row r="27" spans="1:21" ht="23.25" customHeight="1" x14ac:dyDescent="0.25">
      <c r="B27" s="21"/>
      <c r="C27" s="12"/>
      <c r="D27" s="12"/>
      <c r="E27" s="67" t="s">
        <v>53</v>
      </c>
      <c r="F27" s="67"/>
      <c r="G27" s="45">
        <v>2022</v>
      </c>
      <c r="H27" s="45">
        <v>2023</v>
      </c>
      <c r="I27" s="46" t="s">
        <v>50</v>
      </c>
      <c r="J27" s="47" t="s">
        <v>55</v>
      </c>
      <c r="K27" s="12"/>
      <c r="L27" s="12"/>
      <c r="M27" s="12"/>
      <c r="N27" s="12"/>
      <c r="O27" s="12"/>
      <c r="P27" s="12"/>
      <c r="Q27" s="12"/>
      <c r="R27" s="12"/>
      <c r="S27" s="13">
        <f>SUM(S23:S26)</f>
        <v>80000</v>
      </c>
      <c r="T27" s="14"/>
    </row>
    <row r="28" spans="1:21" x14ac:dyDescent="0.25">
      <c r="B28" s="21"/>
      <c r="C28" s="12"/>
      <c r="D28" s="57" t="s">
        <v>56</v>
      </c>
      <c r="E28" s="48" t="s">
        <v>49</v>
      </c>
      <c r="F28" s="48"/>
      <c r="G28" s="49">
        <f>F10</f>
        <v>82400</v>
      </c>
      <c r="H28" s="49">
        <f>I10</f>
        <v>80000</v>
      </c>
      <c r="I28" s="49">
        <f>SUM(G28:H28)</f>
        <v>162400</v>
      </c>
      <c r="J28" s="50">
        <v>1</v>
      </c>
      <c r="K28" s="59" t="s">
        <v>61</v>
      </c>
      <c r="L28" s="60"/>
      <c r="M28" s="60"/>
      <c r="N28" s="61"/>
      <c r="O28" s="12"/>
    </row>
    <row r="29" spans="1:21" x14ac:dyDescent="0.25">
      <c r="B29" s="21"/>
      <c r="C29" s="12"/>
      <c r="D29" s="57" t="s">
        <v>57</v>
      </c>
      <c r="E29" s="51" t="s">
        <v>51</v>
      </c>
      <c r="F29" s="51"/>
      <c r="G29" s="52">
        <f>SUM(J2:J5)+SUM(J13:J16)</f>
        <v>15000</v>
      </c>
      <c r="H29" s="52">
        <f>SUM(J6:J9)+SUM(J17:J20)</f>
        <v>0</v>
      </c>
      <c r="I29" s="52">
        <f>SUM(G29:H29)</f>
        <v>15000</v>
      </c>
      <c r="J29" s="53">
        <f>I29*$J$28/$I$28</f>
        <v>9.2364532019704432E-2</v>
      </c>
      <c r="K29" s="58"/>
      <c r="L29" s="62"/>
      <c r="M29" s="62"/>
      <c r="N29" s="63"/>
      <c r="O29" s="12"/>
    </row>
    <row r="30" spans="1:21" x14ac:dyDescent="0.25">
      <c r="B30" s="21"/>
      <c r="C30" s="12"/>
      <c r="D30" s="57" t="s">
        <v>58</v>
      </c>
      <c r="E30" s="54" t="s">
        <v>52</v>
      </c>
      <c r="F30" s="54"/>
      <c r="G30" s="55">
        <f>SUM(K2:K5)+SUM(K17:K20)</f>
        <v>0</v>
      </c>
      <c r="H30" s="55">
        <f>SUM(K6:K9)+SUM(K17:K20)</f>
        <v>35000</v>
      </c>
      <c r="I30" s="55">
        <f>SUM(G30:H30)</f>
        <v>35000</v>
      </c>
      <c r="J30" s="56">
        <f>I30*$J$28/$I$28</f>
        <v>0.21551724137931033</v>
      </c>
      <c r="K30" s="58"/>
      <c r="L30" s="62"/>
      <c r="M30" s="62"/>
      <c r="N30" s="63"/>
      <c r="O30" s="12"/>
    </row>
    <row r="31" spans="1:21" x14ac:dyDescent="0.25">
      <c r="B31" s="21"/>
      <c r="C31" s="12"/>
      <c r="D31" s="57" t="s">
        <v>59</v>
      </c>
      <c r="E31" s="51" t="s">
        <v>54</v>
      </c>
      <c r="F31" s="51"/>
      <c r="G31" s="52">
        <f>SUM(N2:N5)</f>
        <v>0</v>
      </c>
      <c r="H31" s="52">
        <f>SUM(N6:N9)</f>
        <v>27000</v>
      </c>
      <c r="I31" s="52">
        <f>SUM(G31:H31)</f>
        <v>27000</v>
      </c>
      <c r="J31" s="53">
        <f>I31*$J$28/$I$28</f>
        <v>0.16625615763546797</v>
      </c>
      <c r="K31" s="58"/>
      <c r="L31" s="62"/>
      <c r="M31" s="62"/>
      <c r="N31" s="63"/>
      <c r="O31" s="12"/>
    </row>
    <row r="32" spans="1:21" x14ac:dyDescent="0.25">
      <c r="B32" s="21"/>
      <c r="C32" s="12"/>
      <c r="D32" s="57" t="s">
        <v>60</v>
      </c>
      <c r="E32" s="54" t="s">
        <v>21</v>
      </c>
      <c r="F32" s="54"/>
      <c r="G32" s="55">
        <f>SUM(N13:N16)</f>
        <v>67400</v>
      </c>
      <c r="H32" s="55">
        <f>SUM(M17:M20)</f>
        <v>18000</v>
      </c>
      <c r="I32" s="55">
        <f>SUM(G32:H32)</f>
        <v>85400</v>
      </c>
      <c r="J32" s="56">
        <f>I32*$J$28/$I$28</f>
        <v>0.52586206896551724</v>
      </c>
      <c r="K32" s="64"/>
      <c r="L32" s="65"/>
      <c r="M32" s="65"/>
      <c r="N32" s="66"/>
      <c r="O32" s="12"/>
    </row>
    <row r="33" spans="2:15" x14ac:dyDescent="0.25">
      <c r="B33" s="21"/>
      <c r="C33" s="12"/>
      <c r="D33" s="12"/>
      <c r="E33" s="12"/>
      <c r="K33" s="12"/>
      <c r="L33" s="12"/>
      <c r="M33" s="12"/>
      <c r="N33" s="12"/>
      <c r="O33" s="12"/>
    </row>
    <row r="34" spans="2:15" ht="20.25" customHeight="1" x14ac:dyDescent="0.25">
      <c r="B34" s="21"/>
      <c r="C34" s="12"/>
      <c r="D34" s="12"/>
      <c r="E34" s="68" t="s">
        <v>62</v>
      </c>
      <c r="F34" s="69"/>
      <c r="G34" s="69"/>
      <c r="H34" s="69"/>
      <c r="I34" s="69"/>
      <c r="J34" s="69"/>
      <c r="K34" s="69"/>
      <c r="L34" s="69"/>
      <c r="M34" s="69"/>
      <c r="N34" s="70"/>
      <c r="O34" s="12"/>
    </row>
    <row r="35" spans="2:15" ht="20.25" customHeight="1" x14ac:dyDescent="0.25">
      <c r="B35" s="21"/>
      <c r="C35" s="12"/>
      <c r="D35" s="12"/>
      <c r="E35" s="71"/>
      <c r="F35" s="76"/>
      <c r="G35" s="76"/>
      <c r="H35" s="76"/>
      <c r="I35" s="76"/>
      <c r="J35" s="76"/>
      <c r="K35" s="76"/>
      <c r="L35" s="76"/>
      <c r="M35" s="76"/>
      <c r="N35" s="72"/>
      <c r="O35" s="12"/>
    </row>
    <row r="36" spans="2:15" ht="20.25" customHeight="1" x14ac:dyDescent="0.25">
      <c r="B36" s="21"/>
      <c r="C36" s="12"/>
      <c r="D36" s="12"/>
      <c r="E36" s="71"/>
      <c r="F36" s="76"/>
      <c r="G36" s="76"/>
      <c r="H36" s="76"/>
      <c r="I36" s="76"/>
      <c r="J36" s="76"/>
      <c r="K36" s="76"/>
      <c r="L36" s="76"/>
      <c r="M36" s="76"/>
      <c r="N36" s="72"/>
      <c r="O36" s="12"/>
    </row>
    <row r="37" spans="2:15" ht="20.25" customHeight="1" x14ac:dyDescent="0.25">
      <c r="B37" s="21"/>
      <c r="C37" s="12"/>
      <c r="D37" s="12"/>
      <c r="E37" s="73"/>
      <c r="F37" s="74"/>
      <c r="G37" s="74"/>
      <c r="H37" s="74"/>
      <c r="I37" s="74"/>
      <c r="J37" s="74"/>
      <c r="K37" s="74"/>
      <c r="L37" s="74"/>
      <c r="M37" s="74"/>
      <c r="N37" s="75"/>
      <c r="O37" s="12"/>
    </row>
    <row r="38" spans="2:15" x14ac:dyDescent="0.25">
      <c r="B38" s="2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2:15" x14ac:dyDescent="0.25">
      <c r="B39" s="21"/>
      <c r="C39" s="21"/>
      <c r="D39" s="21"/>
      <c r="E39" s="21"/>
      <c r="F39" s="21"/>
      <c r="G39" s="12"/>
      <c r="H39" s="12"/>
      <c r="I39" s="21"/>
      <c r="J39" s="12"/>
      <c r="K39" s="12"/>
      <c r="L39" s="12"/>
      <c r="M39" s="12"/>
      <c r="N39" s="12"/>
      <c r="O39" s="12"/>
    </row>
  </sheetData>
  <mergeCells count="8">
    <mergeCell ref="K28:N32"/>
    <mergeCell ref="E34:N37"/>
    <mergeCell ref="E27:F27"/>
    <mergeCell ref="E28:F28"/>
    <mergeCell ref="E29:F29"/>
    <mergeCell ref="E30:F30"/>
    <mergeCell ref="E31:F31"/>
    <mergeCell ref="E32:F32"/>
  </mergeCells>
  <phoneticPr fontId="3" type="noConversion"/>
  <pageMargins left="0.7" right="0.7" top="0.75" bottom="0.75" header="0.3" footer="0.3"/>
  <ignoredErrors>
    <ignoredError sqref="G30:H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Dudoso cobro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dcterms:created xsi:type="dcterms:W3CDTF">2024-05-07T07:08:38Z</dcterms:created>
  <dcterms:modified xsi:type="dcterms:W3CDTF">2024-05-08T20:31:44Z</dcterms:modified>
</cp:coreProperties>
</file>