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67B828E2-EB83-4D94-B1BA-1BF9281B2B20}" xr6:coauthVersionLast="47" xr6:coauthVersionMax="47" xr10:uidLastSave="{00000000-0000-0000-0000-000000000000}"/>
  <bookViews>
    <workbookView xWindow="-120" yWindow="-120" windowWidth="15600" windowHeight="11160" activeTab="3" xr2:uid="{FEACDAEB-9960-46E5-AE6D-61CF51420590}"/>
  </bookViews>
  <sheets>
    <sheet name="3.2" sheetId="1" r:id="rId1"/>
    <sheet name="3.4" sheetId="5" r:id="rId2"/>
    <sheet name="7.1" sheetId="6" r:id="rId3"/>
    <sheet name="7.5" sheetId="7" r:id="rId4"/>
    <sheet name="Base de Cotización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9" i="7"/>
  <c r="E8" i="7"/>
  <c r="F6" i="7"/>
  <c r="F5" i="7"/>
  <c r="F4" i="7"/>
  <c r="E3" i="7"/>
  <c r="D5" i="8"/>
  <c r="D6" i="8"/>
  <c r="C6" i="8"/>
  <c r="C5" i="8"/>
  <c r="F15" i="6"/>
  <c r="F13" i="6"/>
  <c r="F11" i="6"/>
  <c r="F9" i="6"/>
  <c r="F5" i="6"/>
  <c r="E3" i="6"/>
  <c r="F6" i="6"/>
  <c r="F16" i="5"/>
  <c r="F15" i="5"/>
  <c r="E14" i="5"/>
  <c r="F18" i="5"/>
  <c r="E17" i="5"/>
  <c r="E12" i="5"/>
  <c r="F11" i="5"/>
  <c r="E3" i="5"/>
  <c r="D4" i="8"/>
  <c r="F18" i="1"/>
  <c r="F17" i="1"/>
  <c r="E16" i="1"/>
  <c r="F3" i="1"/>
  <c r="F11" i="7" l="1"/>
</calcChain>
</file>

<file path=xl/sharedStrings.xml><?xml version="1.0" encoding="utf-8"?>
<sst xmlns="http://schemas.openxmlformats.org/spreadsheetml/2006/main" count="164" uniqueCount="46">
  <si>
    <t>Nº CTA</t>
  </si>
  <si>
    <t>CUENTA</t>
  </si>
  <si>
    <t>CONCEPTO</t>
  </si>
  <si>
    <t>DEBE</t>
  </si>
  <si>
    <t>HABER</t>
  </si>
  <si>
    <t>Nº</t>
  </si>
  <si>
    <t>anticipo</t>
  </si>
  <si>
    <t>nómina</t>
  </si>
  <si>
    <t>pago seg.social</t>
  </si>
  <si>
    <t>33a</t>
  </si>
  <si>
    <t>33b</t>
  </si>
  <si>
    <t>pago aeat</t>
  </si>
  <si>
    <t>460</t>
  </si>
  <si>
    <t>anticipos de remuneraciones</t>
  </si>
  <si>
    <t>572</t>
  </si>
  <si>
    <t>570</t>
  </si>
  <si>
    <t>caja</t>
  </si>
  <si>
    <t>640</t>
  </si>
  <si>
    <t>sueldos y salarios</t>
  </si>
  <si>
    <t>642</t>
  </si>
  <si>
    <t>476</t>
  </si>
  <si>
    <t>Organismos SS, acreedores</t>
  </si>
  <si>
    <t>4751</t>
  </si>
  <si>
    <t>HP, acreedora retenciones</t>
  </si>
  <si>
    <t>bancos</t>
  </si>
  <si>
    <t>SS a cargo empresa</t>
  </si>
  <si>
    <t>471</t>
  </si>
  <si>
    <t>Organismos SS, deudores</t>
  </si>
  <si>
    <t>Nomina Bruta Mensual</t>
  </si>
  <si>
    <t>Pagas extra</t>
  </si>
  <si>
    <t>Total retribuciones</t>
  </si>
  <si>
    <t>banco</t>
  </si>
  <si>
    <t>465</t>
  </si>
  <si>
    <t>remuneraciones pendientes de pago</t>
  </si>
  <si>
    <t>254</t>
  </si>
  <si>
    <t>Créditos a L.P. al personal</t>
  </si>
  <si>
    <t>641</t>
  </si>
  <si>
    <t>Indemnizaciones</t>
  </si>
  <si>
    <t>649</t>
  </si>
  <si>
    <t>Otros gastos sociales</t>
  </si>
  <si>
    <t xml:space="preserve">643 </t>
  </si>
  <si>
    <t>retribuc a L.P. sist. Aportación definida</t>
  </si>
  <si>
    <t>Base de Cotización / Mes</t>
  </si>
  <si>
    <t>P.E. Prorrateadas</t>
  </si>
  <si>
    <t>P.E. NO Prorrateadas</t>
  </si>
  <si>
    <t xml:space="preserve">nómina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</si>
</sst>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/>
    <xf numFmtId="4" fontId="0" fillId="3" borderId="0" xfId="0" applyNumberFormat="1" applyFill="1" applyAlignment="1">
      <alignment horizontal="right"/>
    </xf>
    <xf numFmtId="0" fontId="2" fillId="4" borderId="2" xfId="0" applyFont="1" applyFill="1" applyBorder="1"/>
    <xf numFmtId="0" fontId="0" fillId="0" borderId="2" xfId="0" applyBorder="1"/>
    <xf numFmtId="4" fontId="0" fillId="0" borderId="2" xfId="0" applyNumberFormat="1" applyBorder="1" applyAlignment="1">
      <alignment horizontal="right"/>
    </xf>
    <xf numFmtId="0" fontId="0" fillId="2" borderId="2" xfId="0" applyFill="1" applyBorder="1"/>
    <xf numFmtId="4" fontId="0" fillId="2" borderId="2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" fontId="0" fillId="0" borderId="0" xfId="0" applyNumberFormat="1" applyFill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" fontId="2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5885-86AA-488A-BFAF-6FC60E837488}">
  <dimension ref="A1:F20"/>
  <sheetViews>
    <sheetView zoomScale="175" zoomScaleNormal="175" workbookViewId="0">
      <pane ySplit="1" topLeftCell="A14" activePane="bottomLeft" state="frozen"/>
      <selection pane="bottomLeft" activeCell="C20" sqref="C20"/>
    </sheetView>
  </sheetViews>
  <sheetFormatPr baseColWidth="10" defaultRowHeight="15" x14ac:dyDescent="0.25"/>
  <cols>
    <col min="1" max="1" width="3.42578125" style="1" bestFit="1" customWidth="1"/>
    <col min="2" max="2" width="7.140625" style="2" bestFit="1" customWidth="1"/>
    <col min="3" max="3" width="21.7109375" customWidth="1"/>
    <col min="4" max="4" width="14.28515625" bestFit="1" customWidth="1"/>
    <col min="5" max="6" width="11.42578125" style="3"/>
  </cols>
  <sheetData>
    <row r="1" spans="1:6" s="4" customFormat="1" x14ac:dyDescent="0.25">
      <c r="A1" s="8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7" t="s">
        <v>4</v>
      </c>
    </row>
    <row r="2" spans="1:6" x14ac:dyDescent="0.25">
      <c r="A2" s="1">
        <v>28</v>
      </c>
      <c r="B2" s="2" t="s">
        <v>12</v>
      </c>
      <c r="C2" t="s">
        <v>13</v>
      </c>
      <c r="D2" t="s">
        <v>6</v>
      </c>
      <c r="E2" s="3">
        <v>1500</v>
      </c>
    </row>
    <row r="3" spans="1:6" x14ac:dyDescent="0.25">
      <c r="A3" s="9"/>
      <c r="B3" s="10" t="s">
        <v>15</v>
      </c>
      <c r="C3" s="11" t="s">
        <v>16</v>
      </c>
      <c r="D3" s="11"/>
      <c r="E3" s="12"/>
      <c r="F3" s="12">
        <f>E2</f>
        <v>1500</v>
      </c>
    </row>
    <row r="4" spans="1:6" x14ac:dyDescent="0.25">
      <c r="A4" s="1">
        <v>29</v>
      </c>
      <c r="B4" s="2" t="s">
        <v>17</v>
      </c>
      <c r="C4" t="s">
        <v>18</v>
      </c>
      <c r="D4" t="s">
        <v>7</v>
      </c>
      <c r="E4" s="3">
        <v>23000</v>
      </c>
    </row>
    <row r="5" spans="1:6" x14ac:dyDescent="0.25">
      <c r="B5" s="2" t="s">
        <v>19</v>
      </c>
      <c r="C5" t="s">
        <v>25</v>
      </c>
      <c r="E5" s="3">
        <v>6900</v>
      </c>
    </row>
    <row r="6" spans="1:6" x14ac:dyDescent="0.25">
      <c r="B6" s="2" t="s">
        <v>20</v>
      </c>
      <c r="C6" t="s">
        <v>21</v>
      </c>
      <c r="F6" s="3">
        <v>8300</v>
      </c>
    </row>
    <row r="7" spans="1:6" x14ac:dyDescent="0.25">
      <c r="B7" s="2" t="s">
        <v>22</v>
      </c>
      <c r="C7" t="s">
        <v>23</v>
      </c>
      <c r="F7" s="3">
        <v>3600</v>
      </c>
    </row>
    <row r="8" spans="1:6" x14ac:dyDescent="0.25">
      <c r="B8" s="2" t="s">
        <v>12</v>
      </c>
      <c r="C8" t="s">
        <v>13</v>
      </c>
      <c r="F8" s="3">
        <v>1500</v>
      </c>
    </row>
    <row r="9" spans="1:6" x14ac:dyDescent="0.25">
      <c r="A9" s="9"/>
      <c r="B9" s="10" t="s">
        <v>14</v>
      </c>
      <c r="C9" s="11" t="s">
        <v>24</v>
      </c>
      <c r="D9" s="11"/>
      <c r="E9" s="12"/>
      <c r="F9" s="12">
        <v>16500</v>
      </c>
    </row>
    <row r="10" spans="1:6" x14ac:dyDescent="0.25">
      <c r="A10" s="1">
        <v>32</v>
      </c>
      <c r="B10" s="2" t="s">
        <v>17</v>
      </c>
      <c r="C10" t="s">
        <v>18</v>
      </c>
      <c r="D10" t="s">
        <v>7</v>
      </c>
      <c r="E10" s="3">
        <v>24000</v>
      </c>
    </row>
    <row r="11" spans="1:6" x14ac:dyDescent="0.25">
      <c r="B11" s="2" t="s">
        <v>19</v>
      </c>
      <c r="C11" t="s">
        <v>25</v>
      </c>
      <c r="E11" s="3">
        <v>7200</v>
      </c>
    </row>
    <row r="12" spans="1:6" x14ac:dyDescent="0.25">
      <c r="B12" s="16" t="s">
        <v>26</v>
      </c>
      <c r="C12" s="17" t="s">
        <v>27</v>
      </c>
      <c r="D12" s="17"/>
      <c r="E12" s="18">
        <v>700</v>
      </c>
    </row>
    <row r="13" spans="1:6" x14ac:dyDescent="0.25">
      <c r="B13" s="16" t="s">
        <v>20</v>
      </c>
      <c r="C13" s="17" t="s">
        <v>21</v>
      </c>
      <c r="D13" s="17"/>
      <c r="E13" s="18"/>
      <c r="F13" s="18">
        <v>8650</v>
      </c>
    </row>
    <row r="14" spans="1:6" x14ac:dyDescent="0.25">
      <c r="B14" s="13" t="s">
        <v>22</v>
      </c>
      <c r="C14" s="14" t="s">
        <v>23</v>
      </c>
      <c r="D14" s="14"/>
      <c r="E14" s="15"/>
      <c r="F14" s="15">
        <v>3800</v>
      </c>
    </row>
    <row r="15" spans="1:6" x14ac:dyDescent="0.25">
      <c r="A15" s="9"/>
      <c r="B15" s="10" t="s">
        <v>14</v>
      </c>
      <c r="C15" s="11" t="s">
        <v>24</v>
      </c>
      <c r="D15" s="11"/>
      <c r="E15" s="12"/>
      <c r="F15" s="12">
        <v>19450</v>
      </c>
    </row>
    <row r="16" spans="1:6" x14ac:dyDescent="0.25">
      <c r="A16" s="1" t="s">
        <v>9</v>
      </c>
      <c r="B16" s="16" t="s">
        <v>20</v>
      </c>
      <c r="C16" s="17" t="s">
        <v>21</v>
      </c>
      <c r="D16" t="s">
        <v>8</v>
      </c>
      <c r="E16" s="18">
        <f>F13</f>
        <v>8650</v>
      </c>
    </row>
    <row r="17" spans="1:6" x14ac:dyDescent="0.25">
      <c r="B17" s="16" t="s">
        <v>26</v>
      </c>
      <c r="C17" s="17" t="s">
        <v>27</v>
      </c>
      <c r="F17" s="18">
        <f>E12</f>
        <v>700</v>
      </c>
    </row>
    <row r="18" spans="1:6" x14ac:dyDescent="0.25">
      <c r="A18" s="9"/>
      <c r="B18" s="10" t="s">
        <v>14</v>
      </c>
      <c r="C18" s="11" t="s">
        <v>24</v>
      </c>
      <c r="D18" s="11"/>
      <c r="E18" s="12"/>
      <c r="F18" s="12">
        <f>E16-F17</f>
        <v>7950</v>
      </c>
    </row>
    <row r="19" spans="1:6" x14ac:dyDescent="0.25">
      <c r="A19" s="1" t="s">
        <v>10</v>
      </c>
      <c r="B19" s="13" t="s">
        <v>22</v>
      </c>
      <c r="C19" s="14" t="s">
        <v>23</v>
      </c>
      <c r="D19" s="14" t="s">
        <v>11</v>
      </c>
      <c r="E19" s="15">
        <v>3800</v>
      </c>
    </row>
    <row r="20" spans="1:6" x14ac:dyDescent="0.25">
      <c r="B20" s="2" t="s">
        <v>14</v>
      </c>
      <c r="C20" t="s">
        <v>24</v>
      </c>
      <c r="F20" s="3">
        <v>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EA3C-6D4A-40DB-A060-BADBE7931D4A}">
  <dimension ref="A1:F18"/>
  <sheetViews>
    <sheetView zoomScale="175" zoomScaleNormal="175" workbookViewId="0">
      <pane ySplit="1" topLeftCell="A11" activePane="bottomLeft" state="frozen"/>
      <selection pane="bottomLeft" activeCell="C9" sqref="C9"/>
    </sheetView>
  </sheetViews>
  <sheetFormatPr baseColWidth="10" defaultRowHeight="15" x14ac:dyDescent="0.25"/>
  <cols>
    <col min="1" max="1" width="3.42578125" style="1" bestFit="1" customWidth="1"/>
    <col min="2" max="2" width="7.140625" style="2" bestFit="1" customWidth="1"/>
    <col min="3" max="3" width="27" bestFit="1" customWidth="1"/>
    <col min="4" max="4" width="13.28515625" customWidth="1"/>
    <col min="5" max="6" width="11.42578125" style="3"/>
  </cols>
  <sheetData>
    <row r="1" spans="1:6" s="4" customFormat="1" x14ac:dyDescent="0.25">
      <c r="A1" s="8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7" t="s">
        <v>4</v>
      </c>
    </row>
    <row r="2" spans="1:6" x14ac:dyDescent="0.25">
      <c r="A2" s="1">
        <v>23</v>
      </c>
      <c r="B2" s="2" t="s">
        <v>12</v>
      </c>
      <c r="C2" t="s">
        <v>13</v>
      </c>
      <c r="D2" s="3" t="s">
        <v>6</v>
      </c>
      <c r="E2" s="3">
        <v>600</v>
      </c>
      <c r="F2" s="3">
        <v>600</v>
      </c>
    </row>
    <row r="3" spans="1:6" x14ac:dyDescent="0.25">
      <c r="A3" s="9"/>
      <c r="B3" s="10" t="s">
        <v>14</v>
      </c>
      <c r="C3" s="11" t="s">
        <v>31</v>
      </c>
      <c r="D3" s="12"/>
      <c r="E3" s="12" t="str">
        <f>D2</f>
        <v>anticipo</v>
      </c>
      <c r="F3" s="12"/>
    </row>
    <row r="4" spans="1:6" x14ac:dyDescent="0.25">
      <c r="A4" s="1">
        <v>24</v>
      </c>
      <c r="B4" s="2" t="s">
        <v>17</v>
      </c>
      <c r="C4" t="s">
        <v>18</v>
      </c>
      <c r="D4" s="3" t="s">
        <v>7</v>
      </c>
      <c r="E4" s="3">
        <v>12400</v>
      </c>
    </row>
    <row r="5" spans="1:6" x14ac:dyDescent="0.25">
      <c r="B5" s="2" t="s">
        <v>19</v>
      </c>
      <c r="C5" t="s">
        <v>25</v>
      </c>
      <c r="D5" s="3"/>
      <c r="E5" s="3">
        <v>3700</v>
      </c>
    </row>
    <row r="6" spans="1:6" x14ac:dyDescent="0.25">
      <c r="B6" s="2" t="s">
        <v>26</v>
      </c>
      <c r="C6" t="s">
        <v>27</v>
      </c>
      <c r="D6" s="3"/>
      <c r="E6" s="3">
        <v>500</v>
      </c>
    </row>
    <row r="7" spans="1:6" x14ac:dyDescent="0.25">
      <c r="B7" s="2" t="s">
        <v>20</v>
      </c>
      <c r="C7" t="s">
        <v>21</v>
      </c>
      <c r="D7" s="3"/>
      <c r="F7" s="3">
        <v>4460</v>
      </c>
    </row>
    <row r="8" spans="1:6" x14ac:dyDescent="0.25">
      <c r="B8" s="2" t="s">
        <v>22</v>
      </c>
      <c r="C8" t="s">
        <v>23</v>
      </c>
      <c r="D8" s="3"/>
      <c r="F8" s="3">
        <v>1820</v>
      </c>
    </row>
    <row r="9" spans="1:6" x14ac:dyDescent="0.25">
      <c r="B9" s="2" t="s">
        <v>12</v>
      </c>
      <c r="C9" t="s">
        <v>13</v>
      </c>
      <c r="D9" s="3"/>
      <c r="F9" s="3">
        <v>600</v>
      </c>
    </row>
    <row r="10" spans="1:6" x14ac:dyDescent="0.25">
      <c r="B10" s="13" t="s">
        <v>32</v>
      </c>
      <c r="C10" s="14" t="s">
        <v>33</v>
      </c>
      <c r="D10" s="15"/>
      <c r="E10" s="15"/>
      <c r="F10" s="15">
        <v>1000</v>
      </c>
    </row>
    <row r="11" spans="1:6" x14ac:dyDescent="0.25">
      <c r="A11" s="9"/>
      <c r="B11" s="10" t="s">
        <v>14</v>
      </c>
      <c r="C11" s="11" t="s">
        <v>24</v>
      </c>
      <c r="D11" s="11"/>
      <c r="E11" s="12"/>
      <c r="F11" s="12">
        <f>SUM(E4:E6)-SUM(F7:F10)</f>
        <v>8720</v>
      </c>
    </row>
    <row r="12" spans="1:6" x14ac:dyDescent="0.25">
      <c r="A12" s="1">
        <v>25</v>
      </c>
      <c r="B12" s="13" t="s">
        <v>32</v>
      </c>
      <c r="C12" s="14" t="s">
        <v>33</v>
      </c>
      <c r="D12" s="15"/>
      <c r="E12" s="15">
        <f>F10</f>
        <v>1000</v>
      </c>
    </row>
    <row r="13" spans="1:6" x14ac:dyDescent="0.25">
      <c r="A13" s="9"/>
      <c r="B13" s="10" t="s">
        <v>14</v>
      </c>
      <c r="C13" s="11" t="s">
        <v>24</v>
      </c>
      <c r="D13" s="11"/>
      <c r="E13" s="12"/>
      <c r="F13" s="12">
        <v>1000</v>
      </c>
    </row>
    <row r="14" spans="1:6" x14ac:dyDescent="0.25">
      <c r="A14" s="1">
        <v>26</v>
      </c>
      <c r="B14" s="2" t="s">
        <v>20</v>
      </c>
      <c r="C14" t="s">
        <v>21</v>
      </c>
      <c r="D14" t="s">
        <v>8</v>
      </c>
      <c r="E14" s="3">
        <f>F7</f>
        <v>4460</v>
      </c>
    </row>
    <row r="15" spans="1:6" x14ac:dyDescent="0.25">
      <c r="B15" s="2" t="s">
        <v>26</v>
      </c>
      <c r="C15" t="s">
        <v>27</v>
      </c>
      <c r="F15" s="3">
        <f>E6</f>
        <v>500</v>
      </c>
    </row>
    <row r="16" spans="1:6" x14ac:dyDescent="0.25">
      <c r="B16" s="10" t="s">
        <v>15</v>
      </c>
      <c r="C16" s="11" t="s">
        <v>16</v>
      </c>
      <c r="D16" s="11"/>
      <c r="E16" s="12"/>
      <c r="F16" s="12">
        <f>E14-F15</f>
        <v>3960</v>
      </c>
    </row>
    <row r="17" spans="1:6" x14ac:dyDescent="0.25">
      <c r="A17" s="9"/>
      <c r="B17" s="13" t="s">
        <v>22</v>
      </c>
      <c r="C17" s="14" t="s">
        <v>23</v>
      </c>
      <c r="D17" s="14" t="s">
        <v>11</v>
      </c>
      <c r="E17" s="15">
        <f>F8</f>
        <v>1820</v>
      </c>
    </row>
    <row r="18" spans="1:6" x14ac:dyDescent="0.25">
      <c r="B18" s="2" t="s">
        <v>15</v>
      </c>
      <c r="C18" t="s">
        <v>16</v>
      </c>
      <c r="F18" s="3">
        <f>E17</f>
        <v>1820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60F-ED78-4B34-8129-02AE3B141864}">
  <dimension ref="A1:F15"/>
  <sheetViews>
    <sheetView zoomScale="175" zoomScaleNormal="175" workbookViewId="0">
      <pane ySplit="1" topLeftCell="A2" activePane="bottomLeft" state="frozen"/>
      <selection activeCell="B13" sqref="B13"/>
      <selection pane="bottomLeft" activeCell="B2" sqref="B2:F9"/>
    </sheetView>
  </sheetViews>
  <sheetFormatPr baseColWidth="10" defaultRowHeight="15" x14ac:dyDescent="0.25"/>
  <cols>
    <col min="1" max="1" width="3.42578125" style="1" bestFit="1" customWidth="1"/>
    <col min="2" max="2" width="7.140625" style="2" bestFit="1" customWidth="1"/>
    <col min="3" max="3" width="21.7109375" customWidth="1"/>
    <col min="4" max="4" width="13.28515625" customWidth="1"/>
    <col min="5" max="6" width="11.42578125" style="3"/>
  </cols>
  <sheetData>
    <row r="1" spans="1:6" s="4" customFormat="1" x14ac:dyDescent="0.25">
      <c r="A1" s="8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7" t="s">
        <v>4</v>
      </c>
    </row>
    <row r="2" spans="1:6" x14ac:dyDescent="0.25">
      <c r="A2" s="1">
        <v>23</v>
      </c>
      <c r="B2" s="2" t="s">
        <v>17</v>
      </c>
      <c r="C2" t="s">
        <v>18</v>
      </c>
      <c r="D2" s="3" t="s">
        <v>7</v>
      </c>
      <c r="E2" s="3">
        <v>230000</v>
      </c>
    </row>
    <row r="3" spans="1:6" x14ac:dyDescent="0.25">
      <c r="B3" s="2" t="s">
        <v>19</v>
      </c>
      <c r="C3" t="s">
        <v>25</v>
      </c>
      <c r="D3" s="3"/>
      <c r="E3" s="3">
        <f>E2*30/100</f>
        <v>69000</v>
      </c>
    </row>
    <row r="4" spans="1:6" x14ac:dyDescent="0.25">
      <c r="B4" s="2" t="s">
        <v>26</v>
      </c>
      <c r="C4" t="s">
        <v>27</v>
      </c>
      <c r="D4" s="3"/>
    </row>
    <row r="5" spans="1:6" x14ac:dyDescent="0.25">
      <c r="B5" s="2" t="s">
        <v>20</v>
      </c>
      <c r="C5" t="s">
        <v>21</v>
      </c>
      <c r="D5" s="3"/>
      <c r="F5" s="3">
        <f>E2*36/100</f>
        <v>82800</v>
      </c>
    </row>
    <row r="6" spans="1:6" x14ac:dyDescent="0.25">
      <c r="B6" s="2" t="s">
        <v>22</v>
      </c>
      <c r="C6" t="s">
        <v>23</v>
      </c>
      <c r="D6" s="3"/>
      <c r="F6" s="3">
        <f>E2*17/100</f>
        <v>39100</v>
      </c>
    </row>
    <row r="7" spans="1:6" x14ac:dyDescent="0.25">
      <c r="B7" s="2" t="s">
        <v>34</v>
      </c>
      <c r="C7" t="s">
        <v>35</v>
      </c>
      <c r="D7" s="3"/>
      <c r="F7" s="3">
        <v>5000</v>
      </c>
    </row>
    <row r="8" spans="1:6" x14ac:dyDescent="0.25">
      <c r="B8" s="24" t="s">
        <v>32</v>
      </c>
      <c r="C8" s="25" t="s">
        <v>33</v>
      </c>
      <c r="D8" s="26"/>
      <c r="E8" s="26"/>
      <c r="F8" s="26">
        <v>10000</v>
      </c>
    </row>
    <row r="9" spans="1:6" x14ac:dyDescent="0.25">
      <c r="A9" s="9"/>
      <c r="B9" s="10" t="s">
        <v>14</v>
      </c>
      <c r="C9" s="11" t="s">
        <v>24</v>
      </c>
      <c r="D9" s="11"/>
      <c r="E9" s="12"/>
      <c r="F9" s="12">
        <f>SUM(E2:E3)-SUM(F5:F8)</f>
        <v>162100</v>
      </c>
    </row>
    <row r="10" spans="1:6" x14ac:dyDescent="0.25">
      <c r="A10" s="1">
        <v>24</v>
      </c>
      <c r="B10" s="2" t="s">
        <v>36</v>
      </c>
      <c r="C10" s="27" t="s">
        <v>37</v>
      </c>
      <c r="E10" s="3">
        <v>30000</v>
      </c>
    </row>
    <row r="11" spans="1:6" x14ac:dyDescent="0.25">
      <c r="A11" s="9"/>
      <c r="B11" s="10" t="s">
        <v>14</v>
      </c>
      <c r="C11" s="28" t="s">
        <v>24</v>
      </c>
      <c r="D11" s="11"/>
      <c r="E11" s="12"/>
      <c r="F11" s="12">
        <f>E10</f>
        <v>30000</v>
      </c>
    </row>
    <row r="12" spans="1:6" x14ac:dyDescent="0.25">
      <c r="A12" s="1">
        <v>25</v>
      </c>
      <c r="B12" s="2" t="s">
        <v>38</v>
      </c>
      <c r="C12" s="27" t="s">
        <v>39</v>
      </c>
      <c r="E12" s="3">
        <v>18000</v>
      </c>
    </row>
    <row r="13" spans="1:6" x14ac:dyDescent="0.25">
      <c r="A13" s="9"/>
      <c r="B13" s="10" t="s">
        <v>14</v>
      </c>
      <c r="C13" s="28" t="s">
        <v>24</v>
      </c>
      <c r="D13" s="11"/>
      <c r="E13" s="12"/>
      <c r="F13" s="12">
        <f>E12</f>
        <v>18000</v>
      </c>
    </row>
    <row r="14" spans="1:6" x14ac:dyDescent="0.25">
      <c r="A14" s="1">
        <v>26</v>
      </c>
      <c r="B14" s="2" t="s">
        <v>40</v>
      </c>
      <c r="C14" s="27" t="s">
        <v>41</v>
      </c>
      <c r="E14" s="3">
        <v>7500</v>
      </c>
    </row>
    <row r="15" spans="1:6" x14ac:dyDescent="0.25">
      <c r="A15" s="9"/>
      <c r="B15" s="10" t="s">
        <v>14</v>
      </c>
      <c r="C15" s="28" t="s">
        <v>24</v>
      </c>
      <c r="D15" s="11"/>
      <c r="E15" s="12"/>
      <c r="F15" s="12">
        <f>E14</f>
        <v>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7CB5-D04E-40DF-8FEA-F10BC8FE29A0}">
  <dimension ref="A1:F11"/>
  <sheetViews>
    <sheetView tabSelected="1" zoomScale="175" zoomScaleNormal="175" workbookViewId="0">
      <pane ySplit="1" topLeftCell="A2" activePane="bottomLeft" state="frozen"/>
      <selection activeCell="B13" sqref="B13"/>
      <selection pane="bottomLeft" activeCell="E11" sqref="E11"/>
    </sheetView>
  </sheetViews>
  <sheetFormatPr baseColWidth="10" defaultRowHeight="15" x14ac:dyDescent="0.25"/>
  <cols>
    <col min="1" max="1" width="3.42578125" style="1" bestFit="1" customWidth="1"/>
    <col min="2" max="2" width="7.140625" style="2" bestFit="1" customWidth="1"/>
    <col min="3" max="3" width="21.7109375" customWidth="1"/>
    <col min="4" max="4" width="13.28515625" customWidth="1"/>
    <col min="5" max="6" width="11.42578125" style="3"/>
  </cols>
  <sheetData>
    <row r="1" spans="1:6" s="4" customFormat="1" x14ac:dyDescent="0.25">
      <c r="A1" s="8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7" t="s">
        <v>4</v>
      </c>
    </row>
    <row r="2" spans="1:6" x14ac:dyDescent="0.25">
      <c r="A2" s="1">
        <v>5</v>
      </c>
      <c r="B2" s="2" t="s">
        <v>17</v>
      </c>
      <c r="C2" t="s">
        <v>18</v>
      </c>
      <c r="D2" s="3" t="s">
        <v>45</v>
      </c>
      <c r="E2" s="3">
        <v>2158</v>
      </c>
    </row>
    <row r="3" spans="1:6" x14ac:dyDescent="0.25">
      <c r="B3" s="2" t="s">
        <v>19</v>
      </c>
      <c r="C3" t="s">
        <v>25</v>
      </c>
      <c r="D3" s="3"/>
      <c r="E3" s="3">
        <f>E2*30/100</f>
        <v>647.4</v>
      </c>
    </row>
    <row r="4" spans="1:6" x14ac:dyDescent="0.25">
      <c r="B4" s="2" t="s">
        <v>20</v>
      </c>
      <c r="C4" t="s">
        <v>21</v>
      </c>
      <c r="D4" s="3"/>
      <c r="F4" s="3">
        <f>E2*36/100</f>
        <v>776.88</v>
      </c>
    </row>
    <row r="5" spans="1:6" x14ac:dyDescent="0.25">
      <c r="B5" s="2" t="s">
        <v>22</v>
      </c>
      <c r="C5" t="s">
        <v>23</v>
      </c>
      <c r="D5" s="3"/>
      <c r="F5" s="3">
        <f>E2*18/100</f>
        <v>388.44</v>
      </c>
    </row>
    <row r="6" spans="1:6" x14ac:dyDescent="0.25">
      <c r="B6" s="10" t="s">
        <v>14</v>
      </c>
      <c r="C6" s="11" t="s">
        <v>24</v>
      </c>
      <c r="D6" s="11"/>
      <c r="E6" s="12"/>
      <c r="F6" s="12">
        <f>SUM(E2:E3)-SUM(F4:F5)</f>
        <v>1640.0800000000002</v>
      </c>
    </row>
    <row r="7" spans="1:6" x14ac:dyDescent="0.25">
      <c r="B7" s="2" t="s">
        <v>17</v>
      </c>
      <c r="C7" t="s">
        <v>18</v>
      </c>
      <c r="D7" s="3" t="s">
        <v>45</v>
      </c>
      <c r="E7" s="3">
        <v>1850</v>
      </c>
    </row>
    <row r="8" spans="1:6" x14ac:dyDescent="0.25">
      <c r="B8" s="2" t="s">
        <v>19</v>
      </c>
      <c r="C8" t="s">
        <v>25</v>
      </c>
      <c r="D8" s="3"/>
      <c r="E8" s="3">
        <f>E3</f>
        <v>647.4</v>
      </c>
    </row>
    <row r="9" spans="1:6" x14ac:dyDescent="0.25">
      <c r="B9" s="2" t="s">
        <v>20</v>
      </c>
      <c r="C9" t="s">
        <v>21</v>
      </c>
      <c r="D9" s="3"/>
      <c r="F9" s="3">
        <f>F4</f>
        <v>776.88</v>
      </c>
    </row>
    <row r="10" spans="1:6" x14ac:dyDescent="0.25">
      <c r="B10" s="2" t="s">
        <v>22</v>
      </c>
      <c r="C10" t="s">
        <v>23</v>
      </c>
      <c r="D10" s="3"/>
      <c r="F10" s="3">
        <f>F5</f>
        <v>388.44</v>
      </c>
    </row>
    <row r="11" spans="1:6" x14ac:dyDescent="0.25">
      <c r="A11" s="9"/>
      <c r="B11" s="10" t="s">
        <v>14</v>
      </c>
      <c r="C11" s="11" t="s">
        <v>24</v>
      </c>
      <c r="D11" s="11"/>
      <c r="E11" s="12"/>
      <c r="F11" s="12">
        <f>SUM(E7:E8)-SUM(F9:F10)</f>
        <v>1332.0800000000002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B7B-B03E-4E2A-AF11-2D2301217A79}">
  <dimension ref="B2:D6"/>
  <sheetViews>
    <sheetView showGridLines="0" zoomScale="220" zoomScaleNormal="220" workbookViewId="0">
      <selection activeCell="D7" sqref="D7"/>
    </sheetView>
  </sheetViews>
  <sheetFormatPr baseColWidth="10" defaultRowHeight="15" x14ac:dyDescent="0.25"/>
  <cols>
    <col min="1" max="1" width="6.5703125" customWidth="1"/>
    <col min="2" max="2" width="24.85546875" customWidth="1"/>
    <col min="3" max="3" width="11.7109375" style="3" customWidth="1"/>
    <col min="4" max="4" width="11.42578125" style="3"/>
  </cols>
  <sheetData>
    <row r="2" spans="2:4" ht="29.25" customHeight="1" x14ac:dyDescent="0.25">
      <c r="B2" s="19"/>
      <c r="C2" s="29" t="s">
        <v>43</v>
      </c>
      <c r="D2" s="29" t="s">
        <v>44</v>
      </c>
    </row>
    <row r="3" spans="2:4" x14ac:dyDescent="0.25">
      <c r="B3" s="20" t="s">
        <v>28</v>
      </c>
      <c r="C3" s="21">
        <v>1500</v>
      </c>
      <c r="D3" s="21">
        <v>1500</v>
      </c>
    </row>
    <row r="4" spans="2:4" x14ac:dyDescent="0.25">
      <c r="B4" s="20" t="s">
        <v>29</v>
      </c>
      <c r="C4" s="21"/>
      <c r="D4" s="21">
        <f>C3*2</f>
        <v>3000</v>
      </c>
    </row>
    <row r="5" spans="2:4" x14ac:dyDescent="0.25">
      <c r="B5" s="20" t="s">
        <v>30</v>
      </c>
      <c r="C5" s="21">
        <f>C3*12</f>
        <v>18000</v>
      </c>
      <c r="D5" s="21">
        <f>(D3*12)+D4</f>
        <v>21000</v>
      </c>
    </row>
    <row r="6" spans="2:4" x14ac:dyDescent="0.25">
      <c r="B6" s="22" t="s">
        <v>42</v>
      </c>
      <c r="C6" s="23">
        <f>C5/12</f>
        <v>1500</v>
      </c>
      <c r="D6" s="23">
        <f>D5/12</f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3.2</vt:lpstr>
      <vt:lpstr>3.4</vt:lpstr>
      <vt:lpstr>7.1</vt:lpstr>
      <vt:lpstr>7.5</vt:lpstr>
      <vt:lpstr>Base de Cotización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Goyo</dc:creator>
  <cp:lastModifiedBy>Goyo</cp:lastModifiedBy>
  <dcterms:created xsi:type="dcterms:W3CDTF">2024-05-09T18:12:26Z</dcterms:created>
  <dcterms:modified xsi:type="dcterms:W3CDTF">2024-05-10T17:22:03Z</dcterms:modified>
</cp:coreProperties>
</file>