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oman\Desktop\"/>
    </mc:Choice>
  </mc:AlternateContent>
  <xr:revisionPtr revIDLastSave="0" documentId="13_ncr:1_{8B5B15A5-2072-4808-98B8-F95636FFA88D}" xr6:coauthVersionLast="47" xr6:coauthVersionMax="47" xr10:uidLastSave="{00000000-0000-0000-0000-000000000000}"/>
  <bookViews>
    <workbookView xWindow="-120" yWindow="-120" windowWidth="20730" windowHeight="11160" xr2:uid="{CB45D71F-454E-44C7-B2DE-F64D00EF4D36}"/>
  </bookViews>
  <sheets>
    <sheet name="Ejercicio Modelo 130 CORREGID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D15" i="2"/>
  <c r="E11" i="2"/>
  <c r="D11" i="2"/>
  <c r="C11" i="2"/>
  <c r="B11" i="2"/>
  <c r="E10" i="2"/>
  <c r="E12" i="2" s="1"/>
  <c r="E13" i="2" s="1"/>
  <c r="E16" i="2" s="1"/>
  <c r="E17" i="2" s="1"/>
  <c r="E19" i="2" s="1"/>
  <c r="E22" i="2" s="1"/>
  <c r="D10" i="2"/>
  <c r="D12" i="2" s="1"/>
  <c r="D13" i="2" s="1"/>
  <c r="C10" i="2"/>
  <c r="C12" i="2" s="1"/>
  <c r="C13" i="2" s="1"/>
  <c r="B10" i="2"/>
  <c r="B12" i="2" s="1"/>
  <c r="B13" i="2" s="1"/>
  <c r="C9" i="2"/>
  <c r="C15" i="2" s="1"/>
  <c r="B9" i="2"/>
  <c r="B15" i="2" s="1"/>
  <c r="B16" i="2" l="1"/>
  <c r="B17" i="2" s="1"/>
  <c r="B19" i="2" s="1"/>
  <c r="B22" i="2" s="1"/>
  <c r="D14" i="2" l="1"/>
  <c r="D16" i="2" s="1"/>
  <c r="D17" i="2" s="1"/>
  <c r="D19" i="2" s="1"/>
  <c r="D22" i="2" s="1"/>
  <c r="C14" i="2"/>
  <c r="C16" i="2" s="1"/>
  <c r="C17" i="2" s="1"/>
  <c r="C19" i="2" s="1"/>
  <c r="C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tc={F2E5AAAA-5894-46DE-A954-9C79690979EA}</author>
    <author>tc={BEC8665D-873A-46D2-958B-A1E82B9D4D0B}</author>
  </authors>
  <commentList>
    <comment ref="A20" authorId="0" shapeId="0" xr:uid="{F2E5AAAA-5894-46DE-A954-9C79690979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la diferencia es positiva</t>
      </text>
    </comment>
    <comment ref="A21" authorId="1" shapeId="0" xr:uid="{BEC8665D-873A-46D2-958B-A1E82B9D4D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2% RN, máximo 660,14 €</t>
      </text>
    </comment>
  </commentList>
</comments>
</file>

<file path=xl/sharedStrings.xml><?xml version="1.0" encoding="utf-8"?>
<sst xmlns="http://schemas.openxmlformats.org/spreadsheetml/2006/main" count="35" uniqueCount="32">
  <si>
    <t>1T</t>
  </si>
  <si>
    <t>2T</t>
  </si>
  <si>
    <t>3T</t>
  </si>
  <si>
    <t>4T</t>
  </si>
  <si>
    <t>Ingresos</t>
  </si>
  <si>
    <t>Gastos</t>
  </si>
  <si>
    <t>Rendimiento Neto</t>
  </si>
  <si>
    <t>20% RN</t>
  </si>
  <si>
    <t>( - ) Retenciones</t>
  </si>
  <si>
    <t>Pago Fraccionado Previo</t>
  </si>
  <si>
    <t>Resultado de la declaración</t>
  </si>
  <si>
    <t>Facturas con retención</t>
  </si>
  <si>
    <t>Igual o inferior a 9.000</t>
  </si>
  <si>
    <t>Entre 9.000,01 y 10.000</t>
  </si>
  <si>
    <t>Entre 10.000,01 y 11.000</t>
  </si>
  <si>
    <t>Entre 11.000,01 y 12.000</t>
  </si>
  <si>
    <t>RN</t>
  </si>
  <si>
    <t>Minoración</t>
  </si>
  <si>
    <t>CONCEPTOS</t>
  </si>
  <si>
    <t>Diferencia</t>
  </si>
  <si>
    <t>TIPO DE DECLARACION</t>
  </si>
  <si>
    <t>A INGRESAR</t>
  </si>
  <si>
    <t>A DEDUCIR</t>
  </si>
  <si>
    <t>( - ) Trimestres anteriores positivos</t>
  </si>
  <si>
    <t>Suma de pagos fraccionados</t>
  </si>
  <si>
    <t>CERO</t>
  </si>
  <si>
    <t>( - ) Trimestres Anteriores Negativos</t>
  </si>
  <si>
    <t>( - ) Deducción préstamos viv.habitual</t>
  </si>
  <si>
    <t>Minoración art. 110.3.c (*)</t>
  </si>
  <si>
    <t>(*) Minoración art. 110.3.c.</t>
  </si>
  <si>
    <t>Calcular los pagos fraccionados e indicar el tipo de declaración.</t>
  </si>
  <si>
    <t>Obtener los modelos 130 en contasol y contabilizar los pagos que haya.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</si>
</sst>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70C0"/>
      <name val="Calibri"/>
      <family val="2"/>
    </font>
    <font>
      <b/>
      <sz val="10"/>
      <color rgb="FFC00000"/>
      <name val="Calibri"/>
      <family val="2"/>
    </font>
    <font>
      <b/>
      <sz val="12"/>
      <color theme="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4"/>
      <color theme="1"/>
      <name val="Calibri"/>
      <family val="2"/>
    </font>
    <font>
      <sz val="13.5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5E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6">
    <xf numFmtId="0" fontId="0" fillId="0" borderId="0" xfId="0"/>
    <xf numFmtId="4" fontId="1" fillId="0" borderId="0" xfId="0" applyNumberFormat="1" applyFont="1"/>
    <xf numFmtId="4" fontId="2" fillId="0" borderId="0" xfId="0" applyNumberFormat="1" applyFont="1"/>
    <xf numFmtId="4" fontId="3" fillId="5" borderId="0" xfId="0" applyNumberFormat="1" applyFont="1" applyFill="1"/>
    <xf numFmtId="4" fontId="3" fillId="5" borderId="0" xfId="0" applyNumberFormat="1" applyFont="1" applyFill="1" applyAlignment="1">
      <alignment horizontal="center"/>
    </xf>
    <xf numFmtId="4" fontId="4" fillId="0" borderId="1" xfId="0" applyNumberFormat="1" applyFont="1" applyBorder="1"/>
    <xf numFmtId="4" fontId="4" fillId="0" borderId="2" xfId="0" applyNumberFormat="1" applyFont="1" applyBorder="1"/>
    <xf numFmtId="4" fontId="4" fillId="0" borderId="3" xfId="0" applyNumberFormat="1" applyFont="1" applyBorder="1"/>
    <xf numFmtId="4" fontId="4" fillId="4" borderId="1" xfId="0" applyNumberFormat="1" applyFont="1" applyFill="1" applyBorder="1"/>
    <xf numFmtId="4" fontId="5" fillId="0" borderId="1" xfId="0" applyNumberFormat="1" applyFont="1" applyBorder="1"/>
    <xf numFmtId="4" fontId="5" fillId="4" borderId="1" xfId="0" applyNumberFormat="1" applyFont="1" applyFill="1" applyBorder="1"/>
    <xf numFmtId="4" fontId="6" fillId="0" borderId="1" xfId="0" applyNumberFormat="1" applyFont="1" applyBorder="1"/>
    <xf numFmtId="4" fontId="6" fillId="4" borderId="1" xfId="0" applyNumberFormat="1" applyFont="1" applyFill="1" applyBorder="1"/>
    <xf numFmtId="4" fontId="7" fillId="0" borderId="1" xfId="0" applyNumberFormat="1" applyFont="1" applyBorder="1"/>
    <xf numFmtId="4" fontId="8" fillId="5" borderId="1" xfId="0" applyNumberFormat="1" applyFont="1" applyFill="1" applyBorder="1"/>
    <xf numFmtId="4" fontId="8" fillId="5" borderId="1" xfId="0" applyNumberFormat="1" applyFont="1" applyFill="1" applyBorder="1" applyAlignment="1">
      <alignment horizontal="center"/>
    </xf>
    <xf numFmtId="4" fontId="4" fillId="0" borderId="0" xfId="0" applyNumberFormat="1" applyFont="1"/>
    <xf numFmtId="0" fontId="9" fillId="3" borderId="1" xfId="0" applyFont="1" applyFill="1" applyBorder="1" applyAlignment="1">
      <alignment horizontal="center" vertical="center" wrapText="1"/>
    </xf>
    <xf numFmtId="4" fontId="9" fillId="3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4" fontId="11" fillId="0" borderId="0" xfId="0" applyNumberFormat="1" applyFont="1"/>
    <xf numFmtId="4" fontId="4" fillId="0" borderId="0" xfId="0" applyNumberFormat="1" applyFont="1" applyAlignment="1">
      <alignment horizontal="center"/>
    </xf>
    <xf numFmtId="4" fontId="4" fillId="4" borderId="2" xfId="0" applyNumberFormat="1" applyFont="1" applyFill="1" applyBorder="1"/>
    <xf numFmtId="4" fontId="12" fillId="0" borderId="0" xfId="0" applyNumberFormat="1" applyFont="1" applyAlignment="1">
      <alignment horizontal="left" vertical="center" wrapText="1"/>
    </xf>
    <xf numFmtId="4" fontId="1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48F"/>
      <color rgb="FFAFFFFF"/>
      <color rgb="FFF2D2EF"/>
      <color rgb="FFFFEDB3"/>
      <color rgb="FFC9FFFF"/>
      <color rgb="FF66FFFF"/>
      <color rgb="FFC5FFC5"/>
      <color rgb="FF66FF66"/>
      <color rgb="FFFFFFA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 CABRERIZO MARTINEZ" id="{234875B7-9A55-4744-A22B-144407C74097}" userId="285dd08ca8295eb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4-06-14T10:04:17.70" personId="{234875B7-9A55-4744-A22B-144407C74097}" id="{F2E5AAAA-5894-46DE-A954-9C79690979EA}">
    <text>Si la diferencia es positiva</text>
  </threadedComment>
  <threadedComment ref="A21" dT="2024-06-14T09:44:03.50" personId="{234875B7-9A55-4744-A22B-144407C74097}" id="{BEC8665D-873A-46D2-958B-A1E82B9D4D0B}">
    <text>2% RN, máximo 660,14 €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EBF4-02FB-46DD-B64F-8E2B79902515}">
  <dimension ref="A2:G31"/>
  <sheetViews>
    <sheetView showGridLines="0" tabSelected="1" zoomScale="145" zoomScaleNormal="145" workbookViewId="0">
      <selection activeCell="A10" sqref="A10"/>
    </sheetView>
  </sheetViews>
  <sheetFormatPr baseColWidth="10" defaultRowHeight="12.75" x14ac:dyDescent="0.2"/>
  <cols>
    <col min="1" max="1" width="32.42578125" style="1" bestFit="1" customWidth="1"/>
    <col min="2" max="5" width="13.28515625" style="1" customWidth="1"/>
    <col min="6" max="6" width="11.140625" style="16" bestFit="1" customWidth="1"/>
    <col min="7" max="7" width="11.42578125" style="16"/>
    <col min="8" max="16384" width="11.42578125" style="1"/>
  </cols>
  <sheetData>
    <row r="2" spans="1:7" ht="17.25" x14ac:dyDescent="0.2">
      <c r="A2" s="25" t="s">
        <v>30</v>
      </c>
      <c r="B2" s="25"/>
      <c r="C2" s="25"/>
      <c r="D2" s="25"/>
      <c r="E2" s="25"/>
    </row>
    <row r="3" spans="1:7" ht="17.25" x14ac:dyDescent="0.2">
      <c r="A3" s="25" t="s">
        <v>31</v>
      </c>
      <c r="B3" s="25"/>
      <c r="C3" s="25"/>
      <c r="D3" s="25"/>
      <c r="E3" s="25"/>
    </row>
    <row r="4" spans="1:7" ht="17.25" x14ac:dyDescent="0.2">
      <c r="A4" s="24"/>
      <c r="B4" s="24"/>
      <c r="C4" s="24"/>
      <c r="D4" s="24"/>
      <c r="E4" s="24"/>
    </row>
    <row r="5" spans="1:7" ht="17.25" x14ac:dyDescent="0.2">
      <c r="A5" s="24"/>
      <c r="B5" s="24"/>
      <c r="C5" s="24"/>
      <c r="D5" s="24"/>
      <c r="E5" s="24"/>
    </row>
    <row r="6" spans="1:7" s="2" customFormat="1" ht="18.75" x14ac:dyDescent="0.3">
      <c r="A6" s="3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21"/>
      <c r="G6" s="21"/>
    </row>
    <row r="7" spans="1:7" x14ac:dyDescent="0.2">
      <c r="A7" s="5" t="s">
        <v>4</v>
      </c>
      <c r="B7" s="8">
        <v>4200</v>
      </c>
      <c r="C7" s="8">
        <v>5000</v>
      </c>
      <c r="D7" s="8">
        <v>9000</v>
      </c>
      <c r="E7" s="8">
        <v>15000</v>
      </c>
    </row>
    <row r="8" spans="1:7" x14ac:dyDescent="0.2">
      <c r="A8" s="5" t="s">
        <v>5</v>
      </c>
      <c r="B8" s="8">
        <v>3000</v>
      </c>
      <c r="C8" s="8">
        <v>4000</v>
      </c>
      <c r="D8" s="8">
        <v>7000</v>
      </c>
      <c r="E8" s="8">
        <v>10000</v>
      </c>
    </row>
    <row r="9" spans="1:7" x14ac:dyDescent="0.2">
      <c r="A9" s="6" t="s">
        <v>11</v>
      </c>
      <c r="B9" s="23">
        <f>200*19/100</f>
        <v>38</v>
      </c>
      <c r="C9" s="23">
        <f>15%*500</f>
        <v>75</v>
      </c>
      <c r="D9" s="23">
        <v>150</v>
      </c>
      <c r="E9" s="23">
        <v>300</v>
      </c>
    </row>
    <row r="10" spans="1:7" x14ac:dyDescent="0.2">
      <c r="A10" s="7" t="s">
        <v>4</v>
      </c>
      <c r="B10" s="7">
        <f t="shared" ref="B10:E11" si="0">B7</f>
        <v>4200</v>
      </c>
      <c r="C10" s="7">
        <f t="shared" si="0"/>
        <v>5000</v>
      </c>
      <c r="D10" s="7">
        <f t="shared" si="0"/>
        <v>9000</v>
      </c>
      <c r="E10" s="7">
        <f t="shared" si="0"/>
        <v>15000</v>
      </c>
    </row>
    <row r="11" spans="1:7" x14ac:dyDescent="0.2">
      <c r="A11" s="5" t="s">
        <v>5</v>
      </c>
      <c r="B11" s="5">
        <f t="shared" si="0"/>
        <v>3000</v>
      </c>
      <c r="C11" s="5">
        <f t="shared" si="0"/>
        <v>4000</v>
      </c>
      <c r="D11" s="5">
        <f t="shared" si="0"/>
        <v>7000</v>
      </c>
      <c r="E11" s="5">
        <f t="shared" si="0"/>
        <v>10000</v>
      </c>
    </row>
    <row r="12" spans="1:7" x14ac:dyDescent="0.2">
      <c r="A12" s="5" t="s">
        <v>6</v>
      </c>
      <c r="B12" s="5">
        <f>B10-B11</f>
        <v>1200</v>
      </c>
      <c r="C12" s="5">
        <f>C10-C11</f>
        <v>1000</v>
      </c>
      <c r="D12" s="5">
        <f>D10-D11</f>
        <v>2000</v>
      </c>
      <c r="E12" s="5">
        <f>E10-E11</f>
        <v>5000</v>
      </c>
    </row>
    <row r="13" spans="1:7" x14ac:dyDescent="0.2">
      <c r="A13" s="5" t="s">
        <v>7</v>
      </c>
      <c r="B13" s="5">
        <f>IF(B12&gt;0,B12*20/100,)</f>
        <v>240</v>
      </c>
      <c r="C13" s="5">
        <f>IF(C12&gt;0,C12*20/100,)</f>
        <v>200</v>
      </c>
      <c r="D13" s="5">
        <f>IF(D12&gt;0,D12*20/100,)</f>
        <v>400</v>
      </c>
      <c r="E13" s="13">
        <f>IF(E12&gt;0,E12*20/100,)</f>
        <v>1000</v>
      </c>
    </row>
    <row r="14" spans="1:7" x14ac:dyDescent="0.2">
      <c r="A14" s="5" t="s">
        <v>23</v>
      </c>
      <c r="B14" s="8"/>
      <c r="C14" s="8">
        <f>B22</f>
        <v>102</v>
      </c>
      <c r="D14" s="8">
        <f>B22</f>
        <v>102</v>
      </c>
      <c r="E14" s="8">
        <v>102</v>
      </c>
    </row>
    <row r="15" spans="1:7" x14ac:dyDescent="0.2">
      <c r="A15" s="5" t="s">
        <v>8</v>
      </c>
      <c r="B15" s="5">
        <f>B9</f>
        <v>38</v>
      </c>
      <c r="C15" s="5">
        <f>C9</f>
        <v>75</v>
      </c>
      <c r="D15" s="5">
        <f>D9</f>
        <v>150</v>
      </c>
      <c r="E15" s="5">
        <f>E9</f>
        <v>300</v>
      </c>
    </row>
    <row r="16" spans="1:7" x14ac:dyDescent="0.2">
      <c r="A16" s="5" t="s">
        <v>9</v>
      </c>
      <c r="B16" s="5">
        <f>B13-B14-B15</f>
        <v>202</v>
      </c>
      <c r="C16" s="5">
        <f>C13-C14-C15</f>
        <v>23</v>
      </c>
      <c r="D16" s="5">
        <f>D13-D14-D15</f>
        <v>148</v>
      </c>
      <c r="E16" s="5">
        <f>E13-E14-E15</f>
        <v>598</v>
      </c>
    </row>
    <row r="17" spans="1:6" x14ac:dyDescent="0.2">
      <c r="A17" s="5" t="s">
        <v>24</v>
      </c>
      <c r="B17" s="5">
        <f>IF(B16&gt;0,B16,)</f>
        <v>202</v>
      </c>
      <c r="C17" s="5">
        <f>IF(C16&gt;0,C16,)</f>
        <v>23</v>
      </c>
      <c r="D17" s="5">
        <f>IF(D16&gt;0,D16,)</f>
        <v>148</v>
      </c>
      <c r="E17" s="5">
        <f>IF(E16&gt;0,E16,)</f>
        <v>598</v>
      </c>
    </row>
    <row r="18" spans="1:6" x14ac:dyDescent="0.2">
      <c r="A18" s="9" t="s">
        <v>28</v>
      </c>
      <c r="B18" s="10">
        <v>100</v>
      </c>
      <c r="C18" s="10">
        <v>100</v>
      </c>
      <c r="D18" s="10">
        <v>100</v>
      </c>
      <c r="E18" s="10">
        <v>100</v>
      </c>
    </row>
    <row r="19" spans="1:6" x14ac:dyDescent="0.2">
      <c r="A19" s="5" t="s">
        <v>19</v>
      </c>
      <c r="B19" s="5">
        <f>B17-B18</f>
        <v>102</v>
      </c>
      <c r="C19" s="5">
        <f>C17-C18</f>
        <v>-77</v>
      </c>
      <c r="D19" s="5">
        <f>D17-D18</f>
        <v>48</v>
      </c>
      <c r="E19" s="5">
        <f>E17-E18</f>
        <v>498</v>
      </c>
    </row>
    <row r="20" spans="1:6" x14ac:dyDescent="0.2">
      <c r="A20" s="5" t="s">
        <v>26</v>
      </c>
      <c r="B20" s="8"/>
      <c r="C20" s="8"/>
      <c r="D20" s="8">
        <v>77</v>
      </c>
      <c r="E20" s="8">
        <v>77</v>
      </c>
    </row>
    <row r="21" spans="1:6" x14ac:dyDescent="0.2">
      <c r="A21" s="11" t="s">
        <v>27</v>
      </c>
      <c r="B21" s="12"/>
      <c r="C21" s="12"/>
      <c r="D21" s="12"/>
      <c r="E21" s="12"/>
    </row>
    <row r="22" spans="1:6" x14ac:dyDescent="0.2">
      <c r="A22" s="13" t="s">
        <v>10</v>
      </c>
      <c r="B22" s="13">
        <f>B19-B20-B21</f>
        <v>102</v>
      </c>
      <c r="C22" s="13">
        <f t="shared" ref="C22" si="1">SUM(C19:C21)</f>
        <v>-77</v>
      </c>
      <c r="D22" s="13">
        <f>IF((D19-D20)&lt;0,0,(D19-D20))</f>
        <v>0</v>
      </c>
      <c r="E22" s="13">
        <f>IF((E19-E20)&lt;0,0,(E19-E20))</f>
        <v>421</v>
      </c>
    </row>
    <row r="23" spans="1:6" ht="15.75" x14ac:dyDescent="0.25">
      <c r="A23" s="14" t="s">
        <v>20</v>
      </c>
      <c r="B23" s="15" t="s">
        <v>21</v>
      </c>
      <c r="C23" s="15" t="s">
        <v>22</v>
      </c>
      <c r="D23" s="15" t="s">
        <v>25</v>
      </c>
      <c r="E23" s="15" t="s">
        <v>21</v>
      </c>
      <c r="F23" s="22"/>
    </row>
    <row r="26" spans="1:6" x14ac:dyDescent="0.2">
      <c r="A26" s="16" t="s">
        <v>29</v>
      </c>
      <c r="B26" s="16"/>
      <c r="C26" s="16"/>
    </row>
    <row r="27" spans="1:6" x14ac:dyDescent="0.2">
      <c r="A27" s="17" t="s">
        <v>16</v>
      </c>
      <c r="B27" s="18" t="s">
        <v>17</v>
      </c>
      <c r="C27" s="16"/>
    </row>
    <row r="28" spans="1:6" x14ac:dyDescent="0.2">
      <c r="A28" s="19" t="s">
        <v>12</v>
      </c>
      <c r="B28" s="20">
        <v>100</v>
      </c>
      <c r="C28" s="16"/>
    </row>
    <row r="29" spans="1:6" x14ac:dyDescent="0.2">
      <c r="A29" s="19" t="s">
        <v>13</v>
      </c>
      <c r="B29" s="20">
        <v>75</v>
      </c>
      <c r="C29" s="16"/>
    </row>
    <row r="30" spans="1:6" x14ac:dyDescent="0.2">
      <c r="A30" s="19" t="s">
        <v>14</v>
      </c>
      <c r="B30" s="20">
        <v>50</v>
      </c>
      <c r="C30" s="16"/>
    </row>
    <row r="31" spans="1:6" x14ac:dyDescent="0.2">
      <c r="A31" s="19" t="s">
        <v>15</v>
      </c>
      <c r="B31" s="20">
        <v>25</v>
      </c>
      <c r="C31" s="16"/>
    </row>
  </sheetData>
  <mergeCells count="2">
    <mergeCell ref="A2:E2"/>
    <mergeCell ref="A3:E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Modelo 130 CORREGIDO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cp:lastPrinted>2024-06-14T18:43:10Z</cp:lastPrinted>
  <dcterms:created xsi:type="dcterms:W3CDTF">2024-06-14T09:28:21Z</dcterms:created>
  <dcterms:modified xsi:type="dcterms:W3CDTF">2024-06-15T06:43:31Z</dcterms:modified>
</cp:coreProperties>
</file>