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k\Desktop\Work\Classes\Python\PHYS219\Final Experiment\"/>
    </mc:Choice>
  </mc:AlternateContent>
  <bookViews>
    <workbookView xWindow="0" yWindow="0" windowWidth="23040" windowHeight="9048" xr2:uid="{BB8960C4-FE61-4394-A0E6-42B6721B0D6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A28" i="1"/>
  <c r="K4" i="1" l="1"/>
  <c r="K20" i="1"/>
  <c r="D5" i="1" l="1"/>
  <c r="D6" i="1"/>
  <c r="D7" i="1"/>
  <c r="D8" i="1"/>
  <c r="D9" i="1"/>
  <c r="D10" i="1"/>
  <c r="D11" i="1"/>
  <c r="D12" i="1"/>
  <c r="D13" i="1"/>
  <c r="D14" i="1"/>
  <c r="D15" i="1"/>
  <c r="D4" i="1"/>
  <c r="D25" i="1"/>
  <c r="F21" i="1"/>
  <c r="F22" i="1"/>
  <c r="F23" i="1"/>
  <c r="F24" i="1"/>
  <c r="F25" i="1"/>
  <c r="F26" i="1"/>
  <c r="F20" i="1"/>
  <c r="F5" i="1"/>
  <c r="F6" i="1"/>
  <c r="F7" i="1"/>
  <c r="F8" i="1"/>
  <c r="F9" i="1"/>
  <c r="F10" i="1"/>
  <c r="F11" i="1"/>
  <c r="F12" i="1"/>
  <c r="F13" i="1"/>
  <c r="F14" i="1"/>
  <c r="F15" i="1"/>
  <c r="F4" i="1"/>
  <c r="I26" i="1"/>
  <c r="J26" i="1" s="1"/>
  <c r="K26" i="1"/>
  <c r="L26" i="1" s="1"/>
  <c r="I25" i="1"/>
  <c r="M25" i="1" s="1"/>
  <c r="K25" i="1"/>
  <c r="I24" i="1"/>
  <c r="M24" i="1" s="1"/>
  <c r="K24" i="1"/>
  <c r="L24" i="1" s="1"/>
  <c r="I23" i="1"/>
  <c r="K23" i="1"/>
  <c r="K22" i="1"/>
  <c r="I22" i="1"/>
  <c r="I21" i="1"/>
  <c r="M21" i="1" s="1"/>
  <c r="K21" i="1"/>
  <c r="L21" i="1" s="1"/>
  <c r="I20" i="1"/>
  <c r="L20" i="1"/>
  <c r="L25" i="1" l="1"/>
  <c r="M26" i="1"/>
  <c r="N26" i="1" s="1"/>
  <c r="J23" i="1"/>
  <c r="J22" i="1"/>
  <c r="M22" i="1"/>
  <c r="N22" i="1" s="1"/>
  <c r="M23" i="1"/>
  <c r="N23" i="1" s="1"/>
  <c r="M20" i="1"/>
  <c r="N20" i="1" s="1"/>
  <c r="J21" i="1"/>
  <c r="N21" i="1" s="1"/>
  <c r="L23" i="1"/>
  <c r="L22" i="1"/>
  <c r="J25" i="1"/>
  <c r="N25" i="1" s="1"/>
  <c r="J20" i="1"/>
  <c r="J24" i="1"/>
  <c r="N24" i="1" s="1"/>
  <c r="K5" i="1"/>
  <c r="L5" i="1" s="1"/>
  <c r="K6" i="1"/>
  <c r="L6" i="1" s="1"/>
  <c r="K9" i="1"/>
  <c r="L9" i="1" s="1"/>
  <c r="K10" i="1"/>
  <c r="L10" i="1" s="1"/>
  <c r="K14" i="1"/>
  <c r="L14" i="1" s="1"/>
  <c r="K15" i="1"/>
  <c r="L15" i="1" s="1"/>
  <c r="I5" i="1"/>
  <c r="J5" i="1" s="1"/>
  <c r="I6" i="1"/>
  <c r="I7" i="1"/>
  <c r="J7" i="1" s="1"/>
  <c r="K7" i="1"/>
  <c r="L7" i="1" s="1"/>
  <c r="I8" i="1"/>
  <c r="J8" i="1" s="1"/>
  <c r="K8" i="1"/>
  <c r="L8" i="1" s="1"/>
  <c r="I9" i="1"/>
  <c r="J9" i="1" s="1"/>
  <c r="I10" i="1"/>
  <c r="J10" i="1" s="1"/>
  <c r="I12" i="1"/>
  <c r="J12" i="1" s="1"/>
  <c r="K12" i="1"/>
  <c r="L12" i="1" s="1"/>
  <c r="I13" i="1"/>
  <c r="K13" i="1"/>
  <c r="L13" i="1" s="1"/>
  <c r="I14" i="1"/>
  <c r="J14" i="1" s="1"/>
  <c r="I15" i="1"/>
  <c r="J15" i="1" s="1"/>
  <c r="I11" i="1"/>
  <c r="J11" i="1" s="1"/>
  <c r="K11" i="1"/>
  <c r="L11" i="1" s="1"/>
  <c r="M4" i="1"/>
  <c r="I4" i="1"/>
  <c r="J4" i="1" s="1"/>
  <c r="M11" i="1" l="1"/>
  <c r="N11" i="1" s="1"/>
  <c r="J6" i="1"/>
  <c r="M6" i="1"/>
  <c r="N6" i="1" s="1"/>
  <c r="M15" i="1"/>
  <c r="N15" i="1" s="1"/>
  <c r="M13" i="1"/>
  <c r="N13" i="1" s="1"/>
  <c r="M14" i="1"/>
  <c r="N14" i="1" s="1"/>
  <c r="M9" i="1"/>
  <c r="N9" i="1" s="1"/>
  <c r="M8" i="1"/>
  <c r="N8" i="1" s="1"/>
  <c r="M7" i="1"/>
  <c r="N7" i="1" s="1"/>
  <c r="M5" i="1"/>
  <c r="N5" i="1" s="1"/>
  <c r="J13" i="1"/>
  <c r="M12" i="1"/>
  <c r="N12" i="1" s="1"/>
  <c r="M10" i="1"/>
  <c r="N10" i="1" s="1"/>
  <c r="L4" i="1"/>
  <c r="N4" i="1" s="1"/>
</calcChain>
</file>

<file path=xl/sharedStrings.xml><?xml version="1.0" encoding="utf-8"?>
<sst xmlns="http://schemas.openxmlformats.org/spreadsheetml/2006/main" count="58" uniqueCount="16">
  <si>
    <t>Resistance</t>
  </si>
  <si>
    <t>Capacitance</t>
  </si>
  <si>
    <t>Vin RMS</t>
  </si>
  <si>
    <t>Vout RMS</t>
  </si>
  <si>
    <t>Uncertainty</t>
  </si>
  <si>
    <t>Vou/Vin</t>
  </si>
  <si>
    <t>1/RC</t>
  </si>
  <si>
    <t>Ohms</t>
  </si>
  <si>
    <t>Farads</t>
  </si>
  <si>
    <t>Volts</t>
  </si>
  <si>
    <t>None</t>
  </si>
  <si>
    <t>Hertz</t>
  </si>
  <si>
    <t>Changing Resistance</t>
  </si>
  <si>
    <t>Ratio</t>
  </si>
  <si>
    <t>Changing Capacitance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</si>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</sst>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FDAC-62D0-4C50-AAAB-87F8D4F84D0C}">
  <dimension ref="A1:O28"/>
  <sheetViews>
    <sheetView tabSelected="1" workbookViewId="0">
      <selection activeCell="A28" sqref="A28"/>
    </sheetView>
  </sheetViews>
  <sheetFormatPr defaultRowHeight="14.4" x14ac:dyDescent="0.3"/>
  <cols>
    <col min="1" max="1" width="9.6640625" bestFit="1" customWidth="1"/>
    <col min="2" max="2" width="10.5546875" bestFit="1" customWidth="1"/>
    <col min="3" max="3" width="12" bestFit="1" customWidth="1"/>
    <col min="4" max="4" width="10.5546875" bestFit="1" customWidth="1"/>
    <col min="5" max="5" width="7.6640625" bestFit="1" customWidth="1"/>
    <col min="6" max="6" width="10.5546875" bestFit="1" customWidth="1"/>
    <col min="7" max="7" width="9" bestFit="1" customWidth="1"/>
    <col min="8" max="8" width="10.5546875" bestFit="1" customWidth="1"/>
    <col min="9" max="9" width="7.5546875" bestFit="1" customWidth="1"/>
    <col min="10" max="10" width="10.5546875" bestFit="1" customWidth="1"/>
    <col min="11" max="11" width="10" bestFit="1" customWidth="1"/>
    <col min="12" max="12" width="10.5546875" bestFit="1" customWidth="1"/>
    <col min="13" max="13" width="12" bestFit="1" customWidth="1"/>
    <col min="14" max="14" width="12" customWidth="1"/>
    <col min="15" max="15" width="2.33203125" customWidth="1"/>
  </cols>
  <sheetData>
    <row r="1" spans="1:15" x14ac:dyDescent="0.3">
      <c r="A1" s="4" t="s">
        <v>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"/>
    </row>
    <row r="2" spans="1:15" x14ac:dyDescent="0.3">
      <c r="A2" s="1" t="s">
        <v>0</v>
      </c>
      <c r="B2" s="1" t="s">
        <v>4</v>
      </c>
      <c r="C2" s="1" t="s">
        <v>1</v>
      </c>
      <c r="D2" s="1" t="s">
        <v>4</v>
      </c>
      <c r="E2" s="1" t="s">
        <v>2</v>
      </c>
      <c r="F2" s="1" t="s">
        <v>4</v>
      </c>
      <c r="G2" s="1" t="s">
        <v>3</v>
      </c>
      <c r="H2" s="1" t="s">
        <v>4</v>
      </c>
      <c r="I2" s="1" t="s">
        <v>5</v>
      </c>
      <c r="J2" s="1" t="s">
        <v>4</v>
      </c>
      <c r="K2" s="1" t="s">
        <v>6</v>
      </c>
      <c r="L2" s="1" t="s">
        <v>4</v>
      </c>
      <c r="M2" s="1" t="s">
        <v>13</v>
      </c>
      <c r="N2" s="1" t="s">
        <v>4</v>
      </c>
      <c r="O2" s="2"/>
    </row>
    <row r="3" spans="1:15" x14ac:dyDescent="0.3">
      <c r="A3" s="1" t="s">
        <v>7</v>
      </c>
      <c r="B3" s="1" t="s">
        <v>7</v>
      </c>
      <c r="C3" s="1" t="s">
        <v>8</v>
      </c>
      <c r="D3" s="1" t="s">
        <v>8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10</v>
      </c>
      <c r="J3" s="1" t="s">
        <v>10</v>
      </c>
      <c r="K3" s="1" t="s">
        <v>11</v>
      </c>
      <c r="L3" s="1" t="s">
        <v>11</v>
      </c>
      <c r="M3" s="1" t="s">
        <v>15</v>
      </c>
      <c r="N3" s="1" t="s">
        <v>15</v>
      </c>
      <c r="O3" s="2"/>
    </row>
    <row r="4" spans="1:15" x14ac:dyDescent="0.3">
      <c r="A4">
        <v>10.092000000000001</v>
      </c>
      <c r="B4">
        <v>1E-3</v>
      </c>
      <c r="C4" s="3">
        <v>1.04E-8</v>
      </c>
      <c r="D4" s="3">
        <f>1*10^-10</f>
        <v>1E-10</v>
      </c>
      <c r="E4">
        <v>0.05</v>
      </c>
      <c r="F4">
        <f>0.01*E4+0.001</f>
        <v>1.5E-3</v>
      </c>
      <c r="G4">
        <v>5.4509999999999996</v>
      </c>
      <c r="H4">
        <v>5.0000000000000001E-3</v>
      </c>
      <c r="I4">
        <f t="shared" ref="I4:I15" si="0">G4/E4</f>
        <v>109.01999999999998</v>
      </c>
      <c r="J4">
        <f t="shared" ref="J4:J15" si="1">I4*SQRT((H4/G4)^2+(F4/E4)^2)</f>
        <v>3.272128414350512</v>
      </c>
      <c r="K4">
        <f t="shared" ref="K4:K15" si="2">1/(A4*C4)</f>
        <v>9527729.5039482899</v>
      </c>
      <c r="L4">
        <f t="shared" ref="L4:L15" si="3">K4*SQRT((D4/C4)^2+(B4/A4)^2)</f>
        <v>91617.64806346457</v>
      </c>
      <c r="M4">
        <f t="shared" ref="M4:M15" si="4">I4/K4</f>
        <v>1.1442390336E-5</v>
      </c>
      <c r="N4">
        <f>M4*SQRT((J4/I4)^2+(L4/K4)^2)</f>
        <v>3.6062718806096015E-7</v>
      </c>
      <c r="O4" s="2"/>
    </row>
    <row r="5" spans="1:15" x14ac:dyDescent="0.3">
      <c r="A5">
        <v>50.625999999999998</v>
      </c>
      <c r="B5">
        <v>1E-3</v>
      </c>
      <c r="C5" s="3">
        <v>1.04E-8</v>
      </c>
      <c r="D5" s="3">
        <f t="shared" ref="D5:D15" si="5">1*10^-10</f>
        <v>1E-10</v>
      </c>
      <c r="E5">
        <v>0.05</v>
      </c>
      <c r="F5">
        <f t="shared" ref="F5:F15" si="6">0.01*E5+0.001</f>
        <v>1.5E-3</v>
      </c>
      <c r="G5">
        <v>3.4430999999999998</v>
      </c>
      <c r="H5">
        <v>1E-3</v>
      </c>
      <c r="I5">
        <f t="shared" si="0"/>
        <v>68.861999999999995</v>
      </c>
      <c r="J5">
        <f t="shared" si="1"/>
        <v>2.0659568097131169</v>
      </c>
      <c r="K5">
        <f t="shared" si="2"/>
        <v>1899297.7156766513</v>
      </c>
      <c r="L5">
        <f t="shared" si="3"/>
        <v>18262.516569761341</v>
      </c>
      <c r="M5">
        <f t="shared" si="4"/>
        <v>3.62565591648E-5</v>
      </c>
      <c r="N5">
        <f t="shared" ref="N5:N15" si="7">M5*SQRT((J5/I5)^2+(L5/K5)^2)</f>
        <v>1.1422487065152623E-6</v>
      </c>
      <c r="O5" s="2"/>
    </row>
    <row r="6" spans="1:15" x14ac:dyDescent="0.3">
      <c r="A6">
        <v>97.685000000000002</v>
      </c>
      <c r="B6">
        <v>2E-3</v>
      </c>
      <c r="C6" s="3">
        <v>1.04E-8</v>
      </c>
      <c r="D6" s="3">
        <f t="shared" si="5"/>
        <v>1E-10</v>
      </c>
      <c r="E6">
        <v>0.05</v>
      </c>
      <c r="F6">
        <f t="shared" si="6"/>
        <v>1.5E-3</v>
      </c>
      <c r="G6">
        <v>2.4159000000000002</v>
      </c>
      <c r="H6">
        <v>2.9999999999999997E-4</v>
      </c>
      <c r="I6">
        <f t="shared" si="0"/>
        <v>48.317999999999998</v>
      </c>
      <c r="J6">
        <f t="shared" si="1"/>
        <v>1.4495524176793331</v>
      </c>
      <c r="K6">
        <f t="shared" si="2"/>
        <v>984325.59915899206</v>
      </c>
      <c r="L6">
        <f t="shared" si="3"/>
        <v>9464.6906785393639</v>
      </c>
      <c r="M6">
        <f>I6/K6</f>
        <v>4.9087415832000004E-5</v>
      </c>
      <c r="N6">
        <f t="shared" si="7"/>
        <v>1.5464261434195513E-6</v>
      </c>
      <c r="O6" s="2"/>
    </row>
    <row r="7" spans="1:15" x14ac:dyDescent="0.3">
      <c r="A7">
        <v>984.34</v>
      </c>
      <c r="B7">
        <v>0.04</v>
      </c>
      <c r="C7" s="3">
        <v>1.04E-8</v>
      </c>
      <c r="D7" s="3">
        <f t="shared" si="5"/>
        <v>1E-10</v>
      </c>
      <c r="E7">
        <v>0.05</v>
      </c>
      <c r="F7">
        <f t="shared" si="6"/>
        <v>1.5E-3</v>
      </c>
      <c r="G7">
        <v>0.36508000000000002</v>
      </c>
      <c r="H7">
        <v>2.9999999999999997E-4</v>
      </c>
      <c r="I7">
        <f t="shared" si="0"/>
        <v>7.3015999999999996</v>
      </c>
      <c r="J7">
        <f t="shared" si="1"/>
        <v>0.21913015836255856</v>
      </c>
      <c r="K7">
        <f t="shared" si="2"/>
        <v>97683.570873728735</v>
      </c>
      <c r="L7">
        <f t="shared" si="3"/>
        <v>939.27349244354934</v>
      </c>
      <c r="M7">
        <f t="shared" si="4"/>
        <v>7.4747472217600005E-5</v>
      </c>
      <c r="N7">
        <f t="shared" si="7"/>
        <v>2.3555922301922713E-6</v>
      </c>
      <c r="O7" s="2"/>
    </row>
    <row r="8" spans="1:15" x14ac:dyDescent="0.3">
      <c r="A8">
        <v>1970.7</v>
      </c>
      <c r="B8">
        <v>0.1</v>
      </c>
      <c r="C8" s="3">
        <v>1.04E-8</v>
      </c>
      <c r="D8" s="3">
        <f t="shared" si="5"/>
        <v>1E-10</v>
      </c>
      <c r="E8">
        <v>0.05</v>
      </c>
      <c r="F8">
        <f t="shared" si="6"/>
        <v>1.5E-3</v>
      </c>
      <c r="G8">
        <v>0.18744</v>
      </c>
      <c r="H8">
        <v>2.0000000000000001E-4</v>
      </c>
      <c r="I8">
        <f t="shared" si="0"/>
        <v>3.7487999999999997</v>
      </c>
      <c r="J8">
        <f t="shared" si="1"/>
        <v>0.11253511139195624</v>
      </c>
      <c r="K8">
        <f t="shared" si="2"/>
        <v>48791.721801312298</v>
      </c>
      <c r="L8">
        <f t="shared" si="3"/>
        <v>469.15770405774572</v>
      </c>
      <c r="M8">
        <f t="shared" si="4"/>
        <v>7.6832705663999997E-5</v>
      </c>
      <c r="N8">
        <f t="shared" si="7"/>
        <v>2.4218720651195052E-6</v>
      </c>
      <c r="O8" s="2"/>
    </row>
    <row r="9" spans="1:15" x14ac:dyDescent="0.3">
      <c r="A9">
        <v>2971.9</v>
      </c>
      <c r="B9">
        <v>0.2</v>
      </c>
      <c r="C9" s="3">
        <v>1.04E-8</v>
      </c>
      <c r="D9" s="3">
        <f t="shared" si="5"/>
        <v>1E-10</v>
      </c>
      <c r="E9">
        <v>0.05</v>
      </c>
      <c r="F9">
        <f t="shared" si="6"/>
        <v>1.5E-3</v>
      </c>
      <c r="G9">
        <v>0.12537999999999999</v>
      </c>
      <c r="H9">
        <v>2.0000000000000001E-4</v>
      </c>
      <c r="I9">
        <f t="shared" si="0"/>
        <v>2.5075999999999996</v>
      </c>
      <c r="J9">
        <f t="shared" si="1"/>
        <v>7.5334268324581205E-2</v>
      </c>
      <c r="K9">
        <f t="shared" si="2"/>
        <v>32354.334316042314</v>
      </c>
      <c r="L9">
        <f t="shared" si="3"/>
        <v>311.10698784677999</v>
      </c>
      <c r="M9">
        <f t="shared" si="4"/>
        <v>7.7504298975999985E-5</v>
      </c>
      <c r="N9">
        <f t="shared" si="7"/>
        <v>2.444771921190025E-6</v>
      </c>
      <c r="O9" s="2"/>
    </row>
    <row r="10" spans="1:15" x14ac:dyDescent="0.3">
      <c r="A10">
        <v>3835.7</v>
      </c>
      <c r="B10">
        <v>0.2</v>
      </c>
      <c r="C10" s="3">
        <v>1.04E-8</v>
      </c>
      <c r="D10" s="3">
        <f t="shared" si="5"/>
        <v>1E-10</v>
      </c>
      <c r="E10">
        <v>0.05</v>
      </c>
      <c r="F10">
        <f t="shared" si="6"/>
        <v>1.5E-3</v>
      </c>
      <c r="G10">
        <v>9.7475000000000006E-2</v>
      </c>
      <c r="H10">
        <v>2.0000000000000002E-5</v>
      </c>
      <c r="I10">
        <f t="shared" si="0"/>
        <v>1.9495</v>
      </c>
      <c r="J10">
        <f t="shared" si="1"/>
        <v>5.8486367856108147E-2</v>
      </c>
      <c r="K10">
        <f t="shared" si="2"/>
        <v>25068.135191450361</v>
      </c>
      <c r="L10">
        <f t="shared" si="3"/>
        <v>241.04330544966118</v>
      </c>
      <c r="M10">
        <f t="shared" si="4"/>
        <v>7.7768050360000002E-5</v>
      </c>
      <c r="N10">
        <f t="shared" si="7"/>
        <v>2.4500027123990977E-6</v>
      </c>
      <c r="O10" s="2"/>
    </row>
    <row r="11" spans="1:15" x14ac:dyDescent="0.3">
      <c r="A11">
        <v>4664.3999999999996</v>
      </c>
      <c r="B11">
        <v>0.5</v>
      </c>
      <c r="C11" s="3">
        <v>1.04E-8</v>
      </c>
      <c r="D11" s="3">
        <f t="shared" si="5"/>
        <v>1E-10</v>
      </c>
      <c r="E11">
        <v>0.05</v>
      </c>
      <c r="F11">
        <f t="shared" si="6"/>
        <v>1.5E-3</v>
      </c>
      <c r="G11">
        <v>8.0174999999999996E-2</v>
      </c>
      <c r="H11">
        <v>3.0000000000000001E-5</v>
      </c>
      <c r="I11">
        <f t="shared" si="0"/>
        <v>1.6034999999999999</v>
      </c>
      <c r="J11">
        <f t="shared" si="1"/>
        <v>4.8108741669264224E-2</v>
      </c>
      <c r="K11">
        <f t="shared" si="2"/>
        <v>20614.408317006724</v>
      </c>
      <c r="L11">
        <f t="shared" si="3"/>
        <v>198.2277817062363</v>
      </c>
      <c r="M11">
        <f t="shared" si="4"/>
        <v>7.7785400159999986E-5</v>
      </c>
      <c r="N11">
        <f t="shared" si="7"/>
        <v>2.4506810022004283E-6</v>
      </c>
      <c r="O11" s="2"/>
    </row>
    <row r="12" spans="1:15" x14ac:dyDescent="0.3">
      <c r="A12">
        <v>4988.1000000000004</v>
      </c>
      <c r="B12">
        <v>0.1</v>
      </c>
      <c r="C12" s="3">
        <v>1.04E-8</v>
      </c>
      <c r="D12" s="3">
        <f t="shared" si="5"/>
        <v>1E-10</v>
      </c>
      <c r="E12">
        <v>0.05</v>
      </c>
      <c r="F12">
        <f t="shared" si="6"/>
        <v>1.5E-3</v>
      </c>
      <c r="G12">
        <v>7.5061000000000003E-2</v>
      </c>
      <c r="H12">
        <v>2.0000000000000002E-5</v>
      </c>
      <c r="I12">
        <f t="shared" si="0"/>
        <v>1.50122</v>
      </c>
      <c r="J12">
        <f t="shared" si="1"/>
        <v>4.5038376297997243E-2</v>
      </c>
      <c r="K12">
        <f t="shared" si="2"/>
        <v>19276.647652181422</v>
      </c>
      <c r="L12">
        <f t="shared" si="3"/>
        <v>185.35278414018609</v>
      </c>
      <c r="M12">
        <f t="shared" si="4"/>
        <v>7.7877649012800005E-5</v>
      </c>
      <c r="N12">
        <f t="shared" si="7"/>
        <v>2.4534883576589742E-6</v>
      </c>
      <c r="O12" s="2"/>
    </row>
    <row r="13" spans="1:15" x14ac:dyDescent="0.3">
      <c r="A13">
        <v>9904.5</v>
      </c>
      <c r="B13">
        <v>0.2</v>
      </c>
      <c r="C13" s="3">
        <v>1.04E-8</v>
      </c>
      <c r="D13" s="3">
        <f t="shared" si="5"/>
        <v>1E-10</v>
      </c>
      <c r="E13">
        <v>0.05</v>
      </c>
      <c r="F13">
        <f t="shared" si="6"/>
        <v>1.5E-3</v>
      </c>
      <c r="G13">
        <v>3.7780000000000001E-2</v>
      </c>
      <c r="H13">
        <v>1.0000000000000001E-5</v>
      </c>
      <c r="I13">
        <f t="shared" si="0"/>
        <v>0.75559999999999994</v>
      </c>
      <c r="J13">
        <f t="shared" si="1"/>
        <v>2.2668882283870987E-2</v>
      </c>
      <c r="K13">
        <f t="shared" si="2"/>
        <v>9708.0969411728147</v>
      </c>
      <c r="L13">
        <f t="shared" si="3"/>
        <v>93.347291813798833</v>
      </c>
      <c r="M13">
        <f t="shared" si="4"/>
        <v>7.7831938079999999E-5</v>
      </c>
      <c r="N13">
        <f t="shared" si="7"/>
        <v>2.4520471150169003E-6</v>
      </c>
      <c r="O13" s="2"/>
    </row>
    <row r="14" spans="1:15" x14ac:dyDescent="0.3">
      <c r="A14">
        <v>98292</v>
      </c>
      <c r="B14">
        <v>1</v>
      </c>
      <c r="C14" s="3">
        <v>1.04E-8</v>
      </c>
      <c r="D14" s="3">
        <f t="shared" si="5"/>
        <v>1E-10</v>
      </c>
      <c r="E14">
        <v>0.05</v>
      </c>
      <c r="F14">
        <f t="shared" si="6"/>
        <v>1.5E-3</v>
      </c>
      <c r="G14">
        <v>3.8010000000000001E-3</v>
      </c>
      <c r="H14">
        <v>9.9999999999999995E-8</v>
      </c>
      <c r="I14">
        <f t="shared" si="0"/>
        <v>7.6020000000000004E-2</v>
      </c>
      <c r="J14">
        <f t="shared" si="1"/>
        <v>2.2806008769620345E-3</v>
      </c>
      <c r="K14">
        <f t="shared" si="2"/>
        <v>978.24691891350415</v>
      </c>
      <c r="L14">
        <f t="shared" si="3"/>
        <v>9.406225639374302</v>
      </c>
      <c r="M14">
        <f t="shared" si="4"/>
        <v>7.7710441536000009E-5</v>
      </c>
      <c r="N14">
        <f t="shared" si="7"/>
        <v>2.4481335102767813E-6</v>
      </c>
      <c r="O14" s="2"/>
    </row>
    <row r="15" spans="1:15" x14ac:dyDescent="0.3">
      <c r="A15">
        <v>1020300</v>
      </c>
      <c r="B15">
        <v>100</v>
      </c>
      <c r="C15" s="3">
        <v>1.04E-8</v>
      </c>
      <c r="D15" s="3">
        <f t="shared" si="5"/>
        <v>1E-10</v>
      </c>
      <c r="E15">
        <v>0.05</v>
      </c>
      <c r="F15">
        <f t="shared" si="6"/>
        <v>1.5E-3</v>
      </c>
      <c r="G15">
        <v>3.01E-4</v>
      </c>
      <c r="H15">
        <v>1.0000000000000001E-5</v>
      </c>
      <c r="I15">
        <f t="shared" si="0"/>
        <v>6.0199999999999993E-3</v>
      </c>
      <c r="J15">
        <f t="shared" si="1"/>
        <v>2.694742288234628E-4</v>
      </c>
      <c r="K15">
        <f t="shared" si="2"/>
        <v>94.240758751196864</v>
      </c>
      <c r="L15">
        <f t="shared" si="3"/>
        <v>0.90620821518387207</v>
      </c>
      <c r="M15">
        <f t="shared" si="4"/>
        <v>6.3878942399999984E-5</v>
      </c>
      <c r="N15">
        <f t="shared" si="7"/>
        <v>2.9246552280884772E-6</v>
      </c>
      <c r="O15" s="2"/>
    </row>
    <row r="16" spans="1:1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4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2"/>
    </row>
    <row r="18" spans="1:15" x14ac:dyDescent="0.3">
      <c r="A18" s="1" t="s">
        <v>0</v>
      </c>
      <c r="B18" s="1" t="s">
        <v>4</v>
      </c>
      <c r="C18" s="1" t="s">
        <v>1</v>
      </c>
      <c r="D18" s="1" t="s">
        <v>4</v>
      </c>
      <c r="E18" s="1" t="s">
        <v>2</v>
      </c>
      <c r="F18" s="1" t="s">
        <v>4</v>
      </c>
      <c r="G18" s="1" t="s">
        <v>3</v>
      </c>
      <c r="H18" s="1" t="s">
        <v>4</v>
      </c>
      <c r="I18" s="1" t="s">
        <v>5</v>
      </c>
      <c r="J18" s="1" t="s">
        <v>4</v>
      </c>
      <c r="K18" s="1" t="s">
        <v>6</v>
      </c>
      <c r="L18" s="1" t="s">
        <v>4</v>
      </c>
      <c r="M18" s="1" t="s">
        <v>13</v>
      </c>
      <c r="N18" s="1" t="s">
        <v>4</v>
      </c>
      <c r="O18" s="2"/>
    </row>
    <row r="19" spans="1:15" x14ac:dyDescent="0.3">
      <c r="A19" s="1" t="s">
        <v>7</v>
      </c>
      <c r="B19" s="1" t="s">
        <v>7</v>
      </c>
      <c r="C19" s="1" t="s">
        <v>8</v>
      </c>
      <c r="D19" s="1" t="s">
        <v>8</v>
      </c>
      <c r="E19" s="1" t="s">
        <v>9</v>
      </c>
      <c r="F19" s="1" t="s">
        <v>9</v>
      </c>
      <c r="G19" s="1" t="s">
        <v>9</v>
      </c>
      <c r="H19" s="1" t="s">
        <v>9</v>
      </c>
      <c r="I19" s="1" t="s">
        <v>10</v>
      </c>
      <c r="J19" s="1" t="s">
        <v>10</v>
      </c>
      <c r="K19" s="1" t="s">
        <v>11</v>
      </c>
      <c r="L19" s="1" t="s">
        <v>11</v>
      </c>
      <c r="M19" s="1" t="s">
        <v>15</v>
      </c>
      <c r="N19" s="1" t="s">
        <v>15</v>
      </c>
      <c r="O19" s="2"/>
    </row>
    <row r="20" spans="1:15" x14ac:dyDescent="0.3">
      <c r="A20">
        <v>984.34</v>
      </c>
      <c r="B20">
        <v>0.04</v>
      </c>
      <c r="C20" s="3">
        <v>2.1100000000000001E-4</v>
      </c>
      <c r="D20" s="3">
        <v>9.9999999999999995E-7</v>
      </c>
      <c r="E20">
        <v>0.05</v>
      </c>
      <c r="F20">
        <f>0.01*E20+0.001</f>
        <v>1.5E-3</v>
      </c>
      <c r="G20">
        <v>3.9999999999999998E-6</v>
      </c>
      <c r="H20">
        <v>1.9999999999999999E-6</v>
      </c>
      <c r="I20">
        <f t="shared" ref="I20:I26" si="8">G20/E20</f>
        <v>7.9999999999999993E-5</v>
      </c>
      <c r="J20">
        <f t="shared" ref="J20:J26" si="9">I20*SQRT((H20/G20)^2+(F20/E20)^2)</f>
        <v>4.0071935316378211E-5</v>
      </c>
      <c r="K20">
        <f t="shared" ref="K20:K26" si="10">1/(A20*C20)</f>
        <v>4.8147352468567721</v>
      </c>
      <c r="L20">
        <f t="shared" ref="L20:L26" si="11">K20*SQRT((D20/C20)^2+(B20/A20)^2)</f>
        <v>2.2819489236212617E-2</v>
      </c>
      <c r="M20">
        <f t="shared" ref="M20:M26" si="12">I20/K20</f>
        <v>1.6615659199999999E-5</v>
      </c>
      <c r="N20">
        <f t="shared" ref="N20:N26" si="13">M20*SQRT((J20/I20)^2+(L20/K20)^2)</f>
        <v>8.3231428173271493E-6</v>
      </c>
      <c r="O20" s="2"/>
    </row>
    <row r="21" spans="1:15" x14ac:dyDescent="0.3">
      <c r="A21">
        <v>984.34</v>
      </c>
      <c r="B21">
        <v>0.04</v>
      </c>
      <c r="C21" s="3">
        <v>9.7E-5</v>
      </c>
      <c r="D21" s="3">
        <v>9.9999999999999995E-7</v>
      </c>
      <c r="E21">
        <v>0.05</v>
      </c>
      <c r="F21">
        <f t="shared" ref="F21:F26" si="14">0.01*E21+0.001</f>
        <v>1.5E-3</v>
      </c>
      <c r="G21">
        <v>5.0000000000000004E-6</v>
      </c>
      <c r="H21">
        <v>1.9999999999999999E-6</v>
      </c>
      <c r="I21">
        <f t="shared" si="8"/>
        <v>1E-4</v>
      </c>
      <c r="J21">
        <f t="shared" si="9"/>
        <v>4.0112342240263159E-5</v>
      </c>
      <c r="K21">
        <f t="shared" si="10"/>
        <v>10.473290073059577</v>
      </c>
      <c r="L21">
        <f t="shared" si="11"/>
        <v>0.10797290139819536</v>
      </c>
      <c r="M21">
        <f t="shared" si="12"/>
        <v>9.5480980000000005E-6</v>
      </c>
      <c r="N21">
        <f t="shared" si="13"/>
        <v>3.8312304847910787E-6</v>
      </c>
      <c r="O21" s="2"/>
    </row>
    <row r="22" spans="1:15" x14ac:dyDescent="0.3">
      <c r="A22">
        <v>984.34</v>
      </c>
      <c r="B22">
        <v>0.04</v>
      </c>
      <c r="C22" s="3">
        <v>1.17E-5</v>
      </c>
      <c r="D22" s="3">
        <v>1.9999999999999999E-7</v>
      </c>
      <c r="E22">
        <v>0.05</v>
      </c>
      <c r="F22">
        <f t="shared" si="14"/>
        <v>1.5E-3</v>
      </c>
      <c r="G22">
        <v>6.4499999999999996E-4</v>
      </c>
      <c r="H22">
        <v>9.9999999999999995E-7</v>
      </c>
      <c r="I22">
        <f t="shared" si="8"/>
        <v>1.2899999999999998E-2</v>
      </c>
      <c r="J22">
        <f t="shared" si="9"/>
        <v>3.8751645126368497E-4</v>
      </c>
      <c r="K22">
        <f t="shared" si="10"/>
        <v>86.829840776647771</v>
      </c>
      <c r="L22">
        <f t="shared" si="11"/>
        <v>1.4842749764638332</v>
      </c>
      <c r="M22">
        <f t="shared" si="12"/>
        <v>1.4856643619999999E-4</v>
      </c>
      <c r="N22">
        <f t="shared" si="13"/>
        <v>5.1349228061270783E-6</v>
      </c>
      <c r="O22" s="2"/>
    </row>
    <row r="23" spans="1:15" x14ac:dyDescent="0.3">
      <c r="A23">
        <v>984.34</v>
      </c>
      <c r="B23">
        <v>0.04</v>
      </c>
      <c r="C23" s="3">
        <v>1.0499999999999999E-6</v>
      </c>
      <c r="D23" s="3">
        <v>1E-8</v>
      </c>
      <c r="E23">
        <v>0.05</v>
      </c>
      <c r="F23">
        <f t="shared" si="14"/>
        <v>1.5E-3</v>
      </c>
      <c r="G23">
        <v>3.5829999999999998E-3</v>
      </c>
      <c r="H23">
        <v>9.9999999999999995E-7</v>
      </c>
      <c r="I23">
        <f t="shared" si="8"/>
        <v>7.1659999999999988E-2</v>
      </c>
      <c r="J23">
        <f t="shared" si="9"/>
        <v>2.1498930298970687E-3</v>
      </c>
      <c r="K23">
        <f t="shared" si="10"/>
        <v>967.53251151121822</v>
      </c>
      <c r="L23">
        <f t="shared" si="11"/>
        <v>9.2146792266033053</v>
      </c>
      <c r="M23">
        <f t="shared" si="12"/>
        <v>7.4064694619999975E-5</v>
      </c>
      <c r="N23">
        <f t="shared" si="13"/>
        <v>2.3313119974896348E-6</v>
      </c>
      <c r="O23" s="2"/>
    </row>
    <row r="24" spans="1:15" x14ac:dyDescent="0.3">
      <c r="A24">
        <v>984.34</v>
      </c>
      <c r="B24">
        <v>0.04</v>
      </c>
      <c r="C24" s="3">
        <v>9.5000000000000004E-8</v>
      </c>
      <c r="D24" s="3">
        <v>1.0000000000000001E-9</v>
      </c>
      <c r="E24">
        <v>0.05</v>
      </c>
      <c r="F24">
        <f t="shared" si="14"/>
        <v>1.5E-3</v>
      </c>
      <c r="G24">
        <v>3.9777E-2</v>
      </c>
      <c r="H24">
        <v>1.9999999999999999E-6</v>
      </c>
      <c r="I24">
        <f t="shared" si="8"/>
        <v>0.79553999999999991</v>
      </c>
      <c r="J24">
        <f t="shared" si="9"/>
        <v>2.3866233520184955E-2</v>
      </c>
      <c r="K24">
        <f t="shared" si="10"/>
        <v>10693.780390387146</v>
      </c>
      <c r="L24">
        <f t="shared" si="11"/>
        <v>112.56694816196298</v>
      </c>
      <c r="M24">
        <f t="shared" si="12"/>
        <v>7.4392775142E-5</v>
      </c>
      <c r="N24">
        <f t="shared" si="13"/>
        <v>2.3651843052699146E-6</v>
      </c>
      <c r="O24" s="2"/>
    </row>
    <row r="25" spans="1:15" x14ac:dyDescent="0.3">
      <c r="A25">
        <v>984.34</v>
      </c>
      <c r="B25">
        <v>0.04</v>
      </c>
      <c r="C25" s="3">
        <v>1.04E-8</v>
      </c>
      <c r="D25" s="3">
        <f>1*10^-10</f>
        <v>1E-10</v>
      </c>
      <c r="E25">
        <v>0.05</v>
      </c>
      <c r="F25">
        <f t="shared" si="14"/>
        <v>1.5E-3</v>
      </c>
      <c r="G25">
        <v>0.37229000000000001</v>
      </c>
      <c r="H25">
        <v>1.0000000000000001E-5</v>
      </c>
      <c r="I25">
        <f t="shared" si="8"/>
        <v>7.4458000000000002</v>
      </c>
      <c r="J25">
        <f t="shared" si="9"/>
        <v>0.22337408953591734</v>
      </c>
      <c r="K25">
        <f t="shared" si="10"/>
        <v>97683.570873728735</v>
      </c>
      <c r="L25">
        <f t="shared" si="11"/>
        <v>939.27349244354934</v>
      </c>
      <c r="M25">
        <f t="shared" si="12"/>
        <v>7.6223667228800008E-5</v>
      </c>
      <c r="N25">
        <f t="shared" si="13"/>
        <v>2.4012971564954241E-6</v>
      </c>
      <c r="O25" s="2"/>
    </row>
    <row r="26" spans="1:15" x14ac:dyDescent="0.3">
      <c r="A26">
        <v>984.34</v>
      </c>
      <c r="B26">
        <v>0.04</v>
      </c>
      <c r="C26" s="3">
        <v>1.0399999999999999E-9</v>
      </c>
      <c r="D26" s="3">
        <v>9.9999999999999994E-12</v>
      </c>
      <c r="E26">
        <v>0.05</v>
      </c>
      <c r="F26">
        <f t="shared" si="14"/>
        <v>1.5E-3</v>
      </c>
      <c r="G26">
        <v>3.6202999999999999</v>
      </c>
      <c r="H26">
        <v>1E-4</v>
      </c>
      <c r="I26">
        <f t="shared" si="8"/>
        <v>72.405999999999992</v>
      </c>
      <c r="J26">
        <f t="shared" si="9"/>
        <v>2.1721809207338141</v>
      </c>
      <c r="K26">
        <f t="shared" si="10"/>
        <v>976835.70873728744</v>
      </c>
      <c r="L26">
        <f t="shared" si="11"/>
        <v>9392.7349244354937</v>
      </c>
      <c r="M26">
        <f t="shared" si="12"/>
        <v>7.4123006921599993E-5</v>
      </c>
      <c r="N26">
        <f t="shared" si="13"/>
        <v>2.3351194706566877E-6</v>
      </c>
      <c r="O26" s="2"/>
    </row>
    <row r="27" spans="1:1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3">
      <c r="A28" s="3">
        <f>A20*C24</f>
        <v>9.3512300000000003E-5</v>
      </c>
      <c r="B28" s="3">
        <f>A28*SQRT((B26/A26)^2+(D24/C24)^2)</f>
        <v>9.8434733483664198E-7</v>
      </c>
    </row>
  </sheetData>
  <sortState ref="A4:M15">
    <sortCondition ref="A4"/>
  </sortState>
  <mergeCells count="2">
    <mergeCell ref="A17:N17"/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Kaufmann</dc:creator>
  <cp:lastModifiedBy>Ryan Kaufmann</cp:lastModifiedBy>
  <dcterms:created xsi:type="dcterms:W3CDTF">2017-11-20T23:15:50Z</dcterms:created>
  <dcterms:modified xsi:type="dcterms:W3CDTF">2017-12-05T11:09:41Z</dcterms:modified>
</cp:coreProperties>
</file>